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долговая книга район" sheetId="1" r:id="rId1"/>
  </sheets>
  <definedNames>
    <definedName name="_xlnm.Print_Titles" localSheetId="0">'долговая книга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<sst xmlns="http://schemas.openxmlformats.org/spreadsheetml/2006/main" count="118" uniqueCount="65">
  <si>
    <t>Наименование кредитора (принципала)</t>
  </si>
  <si>
    <t>Остаток долгового обязательства на начало отчетного периода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</si>
  <si>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</si>
  <si>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</si>
  <si>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</si>
  <si>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Объем долгового обязательства по договору</t>
  </si>
  <si>
    <t>Срок погашения долгового обязательства</t>
  </si>
  <si>
    <t>Форма обеспечения обязательства, № и дата договора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</si>
  <si>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</si>
  <si>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</si>
  <si>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Всего муниципальный долг на конец отчетного периода</t>
  </si>
  <si>
    <t>Остаток долга по % на начало отчетного периода</t>
  </si>
  <si>
    <t>Начислено % с начала отчетного периода</t>
  </si>
  <si>
    <t>Погашено % с начала отчетного периода</t>
  </si>
  <si>
    <t>Остаток долга по % на конец отчетного периода</t>
  </si>
  <si>
    <t>Остаток долговых обязательств на конец отчетного периода</t>
  </si>
  <si>
    <t>итого по разделу</t>
  </si>
  <si>
    <t xml:space="preserve">            Всего муниципальный долг</t>
  </si>
  <si>
    <t>Долговая книга Суоярвского муниципального района</t>
  </si>
  <si>
    <t>% ставка</t>
  </si>
  <si>
    <t>исполнитель: Э.А.Непряхина  тел. 8 (814 57) 5-14-83</t>
  </si>
  <si>
    <t>Утверждена Постановлением Главы администрации</t>
  </si>
  <si>
    <t>муниципального образования "Суоярвский район"</t>
  </si>
  <si>
    <t>№ 133-А от 11 апреля 2008 года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</si>
  <si>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</si>
  <si>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</si>
  <si>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</si>
  <si>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</si>
  <si>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Бюджетный кредит</t>
  </si>
  <si>
    <t>Дотация на выравнивание бюджетной обеспеченности</t>
  </si>
  <si>
    <t>Начислено пени с начала отчетного периода</t>
  </si>
  <si>
    <t>Погашено пени с начала отчетного периода</t>
  </si>
  <si>
    <t>Остаток долга по пеням на конец отчетного периода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</si>
  <si>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</si>
  <si>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</si>
  <si>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</si>
  <si>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Глава администрации муниципального образования "Суоярвский район"  Г.Г.Данько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</si>
  <si>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</si>
  <si>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</si>
  <si>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Начальник финансового управления администрации    А.Г.Кракулева</t>
  </si>
  <si>
    <t>Договор № 16-1/15 от 29.05.2015 года</t>
  </si>
  <si>
    <t>Договор № 16-2/15 от 26.06.2015 года</t>
  </si>
  <si>
    <t>Договор № 16-4/14 от 18.12.2014 года</t>
  </si>
  <si>
    <t>Кредит</t>
  </si>
  <si>
    <t>Акционерное общество Банк "Возрождение"</t>
  </si>
  <si>
    <t>Договор № 039-026-К-2015 от 8.07.2015</t>
  </si>
  <si>
    <t>Договор № 16-3/15 от 9.10.2015 года</t>
  </si>
  <si>
    <t>ПАО "Совкомбанк"</t>
  </si>
  <si>
    <t>Договор № 7/15-ЭА/0106300011115000013-0261284-02 от 2.11.2015</t>
  </si>
  <si>
    <t>18,316 % годовых</t>
  </si>
  <si>
    <t>15,8015 %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</si>
  <si>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</si>
  <si>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</si>
  <si>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</si>
  <si>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</si>
  <si>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Договор № 5-ЭА/0106300011116000009-0261284-01</t>
  </si>
  <si>
    <t>13,9 % годовых</t>
  </si>
  <si>
    <t>Договор № 16-1 от 26.01.2012 года Соглашение № 16-1/12р от 24.06.2016 года</t>
  </si>
  <si>
    <t>Договор № 16-2/14 от 25.07.2014 года Соглашение № 16-2/14р от 24.06.2016 года</t>
  </si>
  <si>
    <t>Договор №16-4/14 от 25.12.2014 года Соглашение № 16-4/14р от 24.06.2016 года</t>
  </si>
  <si>
    <t>Договор № 16-2/16 от 29.07.2016 года</t>
  </si>
  <si>
    <t>Договор № 16-3/14 от 1.09.2014 года Соглашение № 16-3/14р от 24.06.2016 года</t>
  </si>
  <si>
    <t>по состоянию на 1 октября 2016 года</t>
  </si>
  <si>
    <t>Договор № 16-3/16 от 20.09.2016 года</t>
  </si>
  <si>
    <t>г.Суоярви 3 октября 2016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</si>
</sst>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" fontId="6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B51"/>
  <sheetViews>
    <sheetView tabSelected="1" zoomScalePageLayoutView="0" workbookViewId="0" topLeftCell="A1">
      <selection activeCell="A41" sqref="A41:G41"/>
    </sheetView>
  </sheetViews>
  <sheetFormatPr defaultColWidth="9.00390625" defaultRowHeight="12.75"/>
  <cols>
    <col min="1" max="1" width="9.125" style="1" customWidth="1"/>
    <col min="2" max="2" width="18.375" style="1" customWidth="1"/>
    <col min="3" max="3" width="18.625" style="1" customWidth="1"/>
    <col min="4" max="5" width="13.75390625" style="1" customWidth="1"/>
    <col min="6" max="6" width="14.625" style="1" customWidth="1"/>
    <col min="7" max="7" width="16.00390625" style="1" customWidth="1"/>
    <col min="8" max="8" width="18.25390625" style="1" customWidth="1"/>
    <col min="9" max="9" width="16.375" style="1" customWidth="1"/>
    <col min="10" max="10" width="17.375" style="1" customWidth="1"/>
    <col min="11" max="11" width="16.875" style="1" customWidth="1"/>
    <col min="12" max="12" width="10.125" style="1" customWidth="1"/>
    <col min="13" max="13" width="13.25390625" style="1" customWidth="1"/>
    <col min="14" max="14" width="14.625" style="1" customWidth="1"/>
    <col min="15" max="15" width="10.25390625" style="1" customWidth="1"/>
    <col min="16" max="16" width="15.375" style="1" customWidth="1"/>
    <col min="17" max="17" width="10.75390625" style="1" customWidth="1"/>
    <col min="18" max="18" width="14.25390625" style="1" customWidth="1"/>
    <col min="19" max="19" width="9.75390625" style="1" customWidth="1"/>
    <col min="20" max="20" width="17.75390625" style="1" customWidth="1"/>
    <col min="21" max="16384" width="9.125" style="1" customWidth="1"/>
  </cols>
  <sheetData>
    <row r="1" spans="14:20" ht="12.75">
      <c r="N1" s="21" t="s">
        <v>21</v>
      </c>
      <c r="O1" s="21"/>
      <c r="P1" s="21"/>
      <c r="Q1" s="21"/>
      <c r="R1" s="21"/>
      <c r="S1" s="21"/>
      <c r="T1" s="21"/>
    </row>
    <row r="2" spans="14:20" ht="12.75">
      <c r="N2" s="21" t="s">
        <v>22</v>
      </c>
      <c r="O2" s="21"/>
      <c r="P2" s="21"/>
      <c r="Q2" s="21"/>
      <c r="R2" s="21"/>
      <c r="S2" s="21"/>
      <c r="T2" s="21"/>
    </row>
    <row r="3" spans="14:20" ht="12.75">
      <c r="N3" s="21" t="s">
        <v>23</v>
      </c>
      <c r="O3" s="21"/>
      <c r="P3" s="21"/>
      <c r="Q3" s="21"/>
      <c r="R3" s="21"/>
      <c r="S3" s="21"/>
      <c r="T3" s="21"/>
    </row>
    <row r="4" spans="1:20" ht="18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8">
      <c r="A5" s="22" t="s">
        <v>62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8" spans="1:28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12</v>
      </c>
      <c r="O8" s="4" t="s">
        <v>30</v>
      </c>
      <c r="P8" s="4" t="s">
        <v>13</v>
      </c>
      <c r="Q8" s="4" t="s">
        <v>31</v>
      </c>
      <c r="R8" s="4" t="s">
        <v>14</v>
      </c>
      <c r="S8" s="4" t="s">
        <v>32</v>
      </c>
      <c r="T8" s="4" t="s">
        <v>15</v>
      </c>
      <c r="U8" s="6"/>
      <c r="V8" s="6"/>
      <c r="W8" s="6"/>
      <c r="X8" s="6"/>
      <c r="Y8" s="6"/>
      <c r="Z8" s="6"/>
      <c r="AA8" s="6"/>
      <c r="AB8" s="6"/>
    </row>
    <row r="9" spans="1:20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/>
      <c r="P9" s="3">
        <v>15</v>
      </c>
      <c r="Q9" s="3"/>
      <c r="R9" s="3">
        <v>16</v>
      </c>
      <c r="S9" s="3"/>
      <c r="T9" s="3">
        <v>17</v>
      </c>
    </row>
    <row r="10" spans="1:20" ht="24" customHeight="1">
      <c r="A10" s="23" t="s">
        <v>24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>
      <c r="A13" s="24" t="s">
        <v>16</v>
      </c>
      <c r="B13" s="25"/>
      <c r="C13" s="2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4" customHeight="1">
      <c r="A14" s="23" t="s">
        <v>25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90">
      <c r="A15" s="3">
        <v>1</v>
      </c>
      <c r="B15" s="7" t="s">
        <v>28</v>
      </c>
      <c r="C15" s="4" t="s">
        <v>57</v>
      </c>
      <c r="D15" s="4" t="s">
        <v>35</v>
      </c>
      <c r="E15" s="8">
        <v>20000000</v>
      </c>
      <c r="F15" s="9">
        <v>44185</v>
      </c>
      <c r="G15" s="4" t="s">
        <v>29</v>
      </c>
      <c r="H15" s="18">
        <v>12549000</v>
      </c>
      <c r="I15" s="18"/>
      <c r="J15" s="18"/>
      <c r="K15" s="19">
        <f aca="true" t="shared" si="0" ref="K15:K27">SUM(H15+I15-J15)</f>
        <v>12549000</v>
      </c>
      <c r="L15" s="4" t="s">
        <v>33</v>
      </c>
      <c r="M15" s="18">
        <v>44240.79</v>
      </c>
      <c r="N15" s="18">
        <v>218512.2</v>
      </c>
      <c r="O15" s="18"/>
      <c r="P15" s="18">
        <v>262752.99</v>
      </c>
      <c r="Q15" s="18"/>
      <c r="R15" s="18">
        <f aca="true" t="shared" si="1" ref="R15:R27">SUM(M15+N15-P15)</f>
        <v>0</v>
      </c>
      <c r="S15" s="18">
        <f aca="true" t="shared" si="2" ref="S15:S27">SUM(O15-Q15)</f>
        <v>0</v>
      </c>
      <c r="T15" s="18">
        <f aca="true" t="shared" si="3" ref="T15:T27">SUM(K15+R15+S15)</f>
        <v>12549000</v>
      </c>
    </row>
    <row r="16" spans="1:20" ht="90">
      <c r="A16" s="3">
        <v>2</v>
      </c>
      <c r="B16" s="7" t="s">
        <v>28</v>
      </c>
      <c r="C16" s="4" t="s">
        <v>58</v>
      </c>
      <c r="D16" s="4" t="s">
        <v>35</v>
      </c>
      <c r="E16" s="8">
        <v>5000000</v>
      </c>
      <c r="F16" s="9">
        <v>44550</v>
      </c>
      <c r="G16" s="4" t="s">
        <v>29</v>
      </c>
      <c r="H16" s="18">
        <v>5000000</v>
      </c>
      <c r="I16" s="18"/>
      <c r="J16" s="18">
        <v>1500000</v>
      </c>
      <c r="K16" s="19">
        <f t="shared" si="0"/>
        <v>3500000</v>
      </c>
      <c r="L16" s="4" t="s">
        <v>37</v>
      </c>
      <c r="M16" s="18">
        <v>11678.08</v>
      </c>
      <c r="N16" s="18">
        <v>81741.05</v>
      </c>
      <c r="O16" s="18"/>
      <c r="P16" s="18">
        <v>93419.13</v>
      </c>
      <c r="Q16" s="18"/>
      <c r="R16" s="18">
        <f t="shared" si="1"/>
        <v>0</v>
      </c>
      <c r="S16" s="18">
        <f t="shared" si="2"/>
        <v>0</v>
      </c>
      <c r="T16" s="18">
        <f t="shared" si="3"/>
        <v>3500000</v>
      </c>
    </row>
    <row r="17" spans="1:20" ht="90">
      <c r="A17" s="3">
        <v>3</v>
      </c>
      <c r="B17" s="7" t="s">
        <v>28</v>
      </c>
      <c r="C17" s="4" t="s">
        <v>61</v>
      </c>
      <c r="D17" s="4" t="s">
        <v>35</v>
      </c>
      <c r="E17" s="8">
        <v>5000000</v>
      </c>
      <c r="F17" s="9">
        <v>44367</v>
      </c>
      <c r="G17" s="4" t="s">
        <v>29</v>
      </c>
      <c r="H17" s="18">
        <v>5000000</v>
      </c>
      <c r="I17" s="18"/>
      <c r="J17" s="18">
        <v>900000</v>
      </c>
      <c r="K17" s="19">
        <f t="shared" si="0"/>
        <v>4100000</v>
      </c>
      <c r="L17" s="4" t="s">
        <v>37</v>
      </c>
      <c r="M17" s="18">
        <v>11678.08</v>
      </c>
      <c r="N17" s="18">
        <v>93620.91</v>
      </c>
      <c r="O17" s="18"/>
      <c r="P17" s="18">
        <v>105298.99</v>
      </c>
      <c r="Q17" s="18"/>
      <c r="R17" s="18">
        <f t="shared" si="1"/>
        <v>0</v>
      </c>
      <c r="S17" s="18">
        <f t="shared" si="2"/>
        <v>0</v>
      </c>
      <c r="T17" s="18">
        <f t="shared" si="3"/>
        <v>4100000</v>
      </c>
    </row>
    <row r="18" spans="1:20" ht="141">
      <c r="A18" s="3">
        <v>4</v>
      </c>
      <c r="B18" s="7" t="s">
        <v>28</v>
      </c>
      <c r="C18" s="4" t="s">
        <v>42</v>
      </c>
      <c r="D18" s="4" t="s">
        <v>35</v>
      </c>
      <c r="E18" s="8">
        <v>14138000</v>
      </c>
      <c r="F18" s="9">
        <v>43084</v>
      </c>
      <c r="G18" s="4" t="s">
        <v>38</v>
      </c>
      <c r="H18" s="18">
        <v>11798000</v>
      </c>
      <c r="I18" s="18"/>
      <c r="J18" s="18"/>
      <c r="K18" s="19">
        <f t="shared" si="0"/>
        <v>11798000</v>
      </c>
      <c r="L18" s="4" t="s">
        <v>37</v>
      </c>
      <c r="M18" s="18">
        <v>27775.98</v>
      </c>
      <c r="N18" s="18">
        <v>284153.06</v>
      </c>
      <c r="O18" s="18"/>
      <c r="P18" s="18">
        <v>311929.04</v>
      </c>
      <c r="Q18" s="18"/>
      <c r="R18" s="18">
        <f t="shared" si="1"/>
        <v>0</v>
      </c>
      <c r="S18" s="18">
        <f t="shared" si="2"/>
        <v>0</v>
      </c>
      <c r="T18" s="18">
        <f t="shared" si="3"/>
        <v>11798000</v>
      </c>
    </row>
    <row r="19" spans="1:20" ht="141">
      <c r="A19" s="3">
        <v>5</v>
      </c>
      <c r="B19" s="7" t="s">
        <v>28</v>
      </c>
      <c r="C19" s="4" t="s">
        <v>59</v>
      </c>
      <c r="D19" s="4" t="s">
        <v>35</v>
      </c>
      <c r="E19" s="8">
        <v>3600000</v>
      </c>
      <c r="F19" s="9">
        <v>44367</v>
      </c>
      <c r="G19" s="4" t="s">
        <v>38</v>
      </c>
      <c r="H19" s="18">
        <v>3600000</v>
      </c>
      <c r="I19" s="18"/>
      <c r="J19" s="18">
        <v>785000</v>
      </c>
      <c r="K19" s="19">
        <f>SUM(H19+I19-J19)</f>
        <v>2815000</v>
      </c>
      <c r="L19" s="4" t="s">
        <v>37</v>
      </c>
      <c r="M19" s="18">
        <v>8408.22</v>
      </c>
      <c r="N19" s="18">
        <v>66791.56</v>
      </c>
      <c r="O19" s="18"/>
      <c r="P19" s="18">
        <v>75199.78</v>
      </c>
      <c r="Q19" s="18"/>
      <c r="R19" s="18">
        <f>SUM(M19+N19-P19)</f>
        <v>0</v>
      </c>
      <c r="S19" s="18">
        <f>SUM(O19-Q19)</f>
        <v>0</v>
      </c>
      <c r="T19" s="18">
        <f>SUM(K19+R19+S19)</f>
        <v>2815000</v>
      </c>
    </row>
    <row r="20" spans="1:20" ht="90">
      <c r="A20" s="3">
        <v>6</v>
      </c>
      <c r="B20" s="7" t="s">
        <v>28</v>
      </c>
      <c r="C20" s="4" t="s">
        <v>40</v>
      </c>
      <c r="D20" s="4" t="s">
        <v>35</v>
      </c>
      <c r="E20" s="8">
        <v>4300000</v>
      </c>
      <c r="F20" s="9">
        <v>43245</v>
      </c>
      <c r="G20" s="4" t="s">
        <v>34</v>
      </c>
      <c r="H20" s="18">
        <v>4300000</v>
      </c>
      <c r="I20" s="18"/>
      <c r="J20" s="18"/>
      <c r="K20" s="19">
        <f>SUM(H20+I20-J20)</f>
        <v>4300000</v>
      </c>
      <c r="L20" s="4" t="s">
        <v>37</v>
      </c>
      <c r="M20" s="18">
        <v>10043.15</v>
      </c>
      <c r="N20" s="18">
        <v>103564.85</v>
      </c>
      <c r="O20" s="18"/>
      <c r="P20" s="18">
        <v>113608</v>
      </c>
      <c r="Q20" s="18"/>
      <c r="R20" s="18">
        <f>SUM(M20+N20-P20)</f>
        <v>0</v>
      </c>
      <c r="S20" s="18">
        <f>SUM(O20-Q20)</f>
        <v>0</v>
      </c>
      <c r="T20" s="18">
        <f>SUM(K20+R20+S20)</f>
        <v>4300000</v>
      </c>
    </row>
    <row r="21" spans="1:20" ht="90">
      <c r="A21" s="3">
        <v>7</v>
      </c>
      <c r="B21" s="7" t="s">
        <v>28</v>
      </c>
      <c r="C21" s="4" t="s">
        <v>41</v>
      </c>
      <c r="D21" s="4" t="s">
        <v>35</v>
      </c>
      <c r="E21" s="8">
        <v>5000000</v>
      </c>
      <c r="F21" s="9">
        <v>43245</v>
      </c>
      <c r="G21" s="4" t="s">
        <v>34</v>
      </c>
      <c r="H21" s="18">
        <v>5000000</v>
      </c>
      <c r="I21" s="18"/>
      <c r="J21" s="18"/>
      <c r="K21" s="19">
        <f>SUM(H21+I21-J21)</f>
        <v>5000000</v>
      </c>
      <c r="L21" s="4" t="s">
        <v>37</v>
      </c>
      <c r="M21" s="18">
        <v>11678.08</v>
      </c>
      <c r="N21" s="18">
        <v>120424.23</v>
      </c>
      <c r="O21" s="18"/>
      <c r="P21" s="18">
        <v>132102.31</v>
      </c>
      <c r="Q21" s="18"/>
      <c r="R21" s="18">
        <f>SUM(M21+N21-P21)</f>
        <v>0</v>
      </c>
      <c r="S21" s="18">
        <f>SUM(O21-Q21)</f>
        <v>0</v>
      </c>
      <c r="T21" s="18">
        <f>SUM(K21+R21+S21)</f>
        <v>5000000</v>
      </c>
    </row>
    <row r="22" spans="1:20" ht="90">
      <c r="A22" s="3">
        <v>8</v>
      </c>
      <c r="B22" s="7" t="s">
        <v>28</v>
      </c>
      <c r="C22" s="4" t="s">
        <v>46</v>
      </c>
      <c r="D22" s="4" t="s">
        <v>35</v>
      </c>
      <c r="E22" s="8">
        <v>2500000</v>
      </c>
      <c r="F22" s="9">
        <v>42363</v>
      </c>
      <c r="G22" s="4" t="s">
        <v>34</v>
      </c>
      <c r="H22" s="18"/>
      <c r="I22" s="18"/>
      <c r="J22" s="18"/>
      <c r="K22" s="19">
        <f t="shared" si="0"/>
        <v>0</v>
      </c>
      <c r="L22" s="4" t="s">
        <v>37</v>
      </c>
      <c r="M22" s="18">
        <v>4249.32</v>
      </c>
      <c r="N22" s="18"/>
      <c r="O22" s="18"/>
      <c r="P22" s="18">
        <v>4249.32</v>
      </c>
      <c r="Q22" s="18"/>
      <c r="R22" s="18">
        <f t="shared" si="1"/>
        <v>0</v>
      </c>
      <c r="S22" s="18">
        <f t="shared" si="2"/>
        <v>0</v>
      </c>
      <c r="T22" s="18">
        <f t="shared" si="3"/>
        <v>0</v>
      </c>
    </row>
    <row r="23" spans="1:20" ht="90">
      <c r="A23" s="3">
        <v>9</v>
      </c>
      <c r="B23" s="7" t="s">
        <v>28</v>
      </c>
      <c r="C23" s="4" t="s">
        <v>51</v>
      </c>
      <c r="D23" s="4" t="s">
        <v>35</v>
      </c>
      <c r="E23" s="8">
        <v>3000000</v>
      </c>
      <c r="F23" s="9">
        <v>43429</v>
      </c>
      <c r="G23" s="4" t="s">
        <v>53</v>
      </c>
      <c r="H23" s="18">
        <v>3000000</v>
      </c>
      <c r="I23" s="18"/>
      <c r="J23" s="18"/>
      <c r="K23" s="19">
        <f>SUM(H23+I23-J23)</f>
        <v>3000000</v>
      </c>
      <c r="L23" s="4" t="s">
        <v>37</v>
      </c>
      <c r="M23" s="18">
        <v>3164.38</v>
      </c>
      <c r="N23" s="18">
        <v>72254.54</v>
      </c>
      <c r="O23" s="18"/>
      <c r="P23" s="18">
        <v>75418.92</v>
      </c>
      <c r="Q23" s="18"/>
      <c r="R23" s="18">
        <f>SUM(M23+N23-P23)</f>
        <v>0</v>
      </c>
      <c r="S23" s="18">
        <f>SUM(O23-Q23)</f>
        <v>0</v>
      </c>
      <c r="T23" s="18">
        <f>SUM(K23+R23+S23)</f>
        <v>3000000</v>
      </c>
    </row>
    <row r="24" spans="1:20" ht="90">
      <c r="A24" s="3">
        <v>10</v>
      </c>
      <c r="B24" s="7" t="s">
        <v>28</v>
      </c>
      <c r="C24" s="4" t="s">
        <v>52</v>
      </c>
      <c r="D24" s="4" t="s">
        <v>35</v>
      </c>
      <c r="E24" s="8">
        <v>3500000</v>
      </c>
      <c r="F24" s="9">
        <v>43457</v>
      </c>
      <c r="G24" s="4" t="s">
        <v>53</v>
      </c>
      <c r="H24" s="18">
        <v>3500000</v>
      </c>
      <c r="I24" s="18"/>
      <c r="J24" s="18"/>
      <c r="K24" s="19">
        <f>SUM(H24+I24-J24)</f>
        <v>3500000</v>
      </c>
      <c r="L24" s="4" t="s">
        <v>37</v>
      </c>
      <c r="M24" s="18">
        <v>1845.89</v>
      </c>
      <c r="N24" s="18">
        <v>84296.96</v>
      </c>
      <c r="O24" s="18"/>
      <c r="P24" s="18">
        <v>86142.85</v>
      </c>
      <c r="Q24" s="18"/>
      <c r="R24" s="18">
        <f>SUM(M24+N24-P24)</f>
        <v>0</v>
      </c>
      <c r="S24" s="18">
        <f>SUM(O24-Q24)</f>
        <v>0</v>
      </c>
      <c r="T24" s="18">
        <f>SUM(K24+R24+S24)</f>
        <v>3500000</v>
      </c>
    </row>
    <row r="25" spans="1:20" ht="90">
      <c r="A25" s="3">
        <v>11</v>
      </c>
      <c r="B25" s="7" t="s">
        <v>28</v>
      </c>
      <c r="C25" s="4" t="s">
        <v>54</v>
      </c>
      <c r="D25" s="4" t="s">
        <v>35</v>
      </c>
      <c r="E25" s="8">
        <v>11000000</v>
      </c>
      <c r="F25" s="9">
        <v>43604</v>
      </c>
      <c r="G25" s="4" t="s">
        <v>53</v>
      </c>
      <c r="H25" s="18"/>
      <c r="I25" s="18">
        <v>11000000</v>
      </c>
      <c r="J25" s="18"/>
      <c r="K25" s="19">
        <f>SUM(H25+I25-J25)</f>
        <v>11000000</v>
      </c>
      <c r="L25" s="4" t="s">
        <v>37</v>
      </c>
      <c r="M25" s="18"/>
      <c r="N25" s="18">
        <v>102937.34</v>
      </c>
      <c r="O25" s="18"/>
      <c r="P25" s="18">
        <v>102937.34</v>
      </c>
      <c r="Q25" s="18"/>
      <c r="R25" s="18">
        <f>SUM(M25+N25-P25)</f>
        <v>0</v>
      </c>
      <c r="S25" s="18">
        <f>SUM(O25-Q25)</f>
        <v>0</v>
      </c>
      <c r="T25" s="18">
        <f>SUM(K25+R25+S25)</f>
        <v>11000000</v>
      </c>
    </row>
    <row r="26" spans="1:20" ht="90">
      <c r="A26" s="3">
        <v>12</v>
      </c>
      <c r="B26" s="7" t="s">
        <v>28</v>
      </c>
      <c r="C26" s="4" t="s">
        <v>60</v>
      </c>
      <c r="D26" s="4" t="s">
        <v>35</v>
      </c>
      <c r="E26" s="8">
        <v>2500000</v>
      </c>
      <c r="F26" s="9">
        <v>43671</v>
      </c>
      <c r="G26" s="4" t="s">
        <v>53</v>
      </c>
      <c r="H26" s="18"/>
      <c r="I26" s="18">
        <v>2500000</v>
      </c>
      <c r="J26" s="18"/>
      <c r="K26" s="19">
        <f>SUM(H26+I26-J26)</f>
        <v>2500000</v>
      </c>
      <c r="L26" s="4" t="s">
        <v>37</v>
      </c>
      <c r="M26" s="18"/>
      <c r="N26" s="18">
        <v>5498.63</v>
      </c>
      <c r="O26" s="18"/>
      <c r="P26" s="18">
        <v>5498.63</v>
      </c>
      <c r="Q26" s="18"/>
      <c r="R26" s="18">
        <f>SUM(M26+N26-P26)</f>
        <v>0</v>
      </c>
      <c r="S26" s="18">
        <f>SUM(O26-Q26)</f>
        <v>0</v>
      </c>
      <c r="T26" s="18">
        <f>SUM(K26+R26+S26)</f>
        <v>2500000</v>
      </c>
    </row>
    <row r="27" spans="1:20" ht="90">
      <c r="A27" s="3">
        <v>12</v>
      </c>
      <c r="B27" s="7" t="s">
        <v>28</v>
      </c>
      <c r="C27" s="4" t="s">
        <v>63</v>
      </c>
      <c r="D27" s="4" t="s">
        <v>35</v>
      </c>
      <c r="E27" s="8">
        <v>2500000</v>
      </c>
      <c r="F27" s="9">
        <v>42724</v>
      </c>
      <c r="G27" s="4" t="s">
        <v>53</v>
      </c>
      <c r="H27" s="18"/>
      <c r="I27" s="18">
        <v>2500000</v>
      </c>
      <c r="J27" s="18"/>
      <c r="K27" s="19">
        <f t="shared" si="0"/>
        <v>2500000</v>
      </c>
      <c r="L27" s="4" t="s">
        <v>37</v>
      </c>
      <c r="M27" s="18"/>
      <c r="N27" s="18"/>
      <c r="O27" s="18"/>
      <c r="P27" s="18"/>
      <c r="Q27" s="18"/>
      <c r="R27" s="18">
        <f t="shared" si="1"/>
        <v>0</v>
      </c>
      <c r="S27" s="18">
        <f t="shared" si="2"/>
        <v>0</v>
      </c>
      <c r="T27" s="18">
        <f t="shared" si="3"/>
        <v>2500000</v>
      </c>
    </row>
    <row r="28" spans="1:20" s="12" customFormat="1" ht="25.5" customHeight="1">
      <c r="A28" s="24" t="s">
        <v>16</v>
      </c>
      <c r="B28" s="25"/>
      <c r="C28" s="26"/>
      <c r="D28" s="11"/>
      <c r="E28" s="10">
        <f>SUM(E15:E27)</f>
        <v>82038000</v>
      </c>
      <c r="F28" s="11"/>
      <c r="G28" s="11"/>
      <c r="H28" s="19">
        <f>SUM(H15:H27)</f>
        <v>53747000</v>
      </c>
      <c r="I28" s="19">
        <f>SUM(I15:I27)</f>
        <v>16000000</v>
      </c>
      <c r="J28" s="19">
        <f>SUM(J15:J22)</f>
        <v>3185000</v>
      </c>
      <c r="K28" s="19">
        <f>SUM(K15:K27)</f>
        <v>66562000</v>
      </c>
      <c r="L28" s="10"/>
      <c r="M28" s="19">
        <f aca="true" t="shared" si="4" ref="M28:T28">SUM(M15:M27)</f>
        <v>134761.97</v>
      </c>
      <c r="N28" s="19">
        <f t="shared" si="4"/>
        <v>1233795.33</v>
      </c>
      <c r="O28" s="19">
        <f t="shared" si="4"/>
        <v>0</v>
      </c>
      <c r="P28" s="19">
        <f t="shared" si="4"/>
        <v>1368557.3</v>
      </c>
      <c r="Q28" s="19">
        <f t="shared" si="4"/>
        <v>0</v>
      </c>
      <c r="R28" s="19">
        <f t="shared" si="4"/>
        <v>0</v>
      </c>
      <c r="S28" s="19">
        <f t="shared" si="4"/>
        <v>0</v>
      </c>
      <c r="T28" s="19">
        <f t="shared" si="4"/>
        <v>66562000</v>
      </c>
    </row>
    <row r="29" spans="1:20" ht="24" customHeight="1">
      <c r="A29" s="23" t="s">
        <v>26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90">
      <c r="A30" s="3">
        <v>1</v>
      </c>
      <c r="B30" s="7" t="s">
        <v>43</v>
      </c>
      <c r="C30" s="13" t="s">
        <v>45</v>
      </c>
      <c r="D30" s="4" t="s">
        <v>44</v>
      </c>
      <c r="E30" s="8">
        <v>5000000</v>
      </c>
      <c r="F30" s="9">
        <v>42558</v>
      </c>
      <c r="G30" s="4" t="s">
        <v>34</v>
      </c>
      <c r="H30" s="18">
        <v>5000000</v>
      </c>
      <c r="I30" s="18"/>
      <c r="J30" s="18">
        <v>5000000</v>
      </c>
      <c r="K30" s="20">
        <f>SUM(H30+I30-J30)</f>
        <v>0</v>
      </c>
      <c r="L30" s="14" t="s">
        <v>50</v>
      </c>
      <c r="M30" s="18">
        <v>2102.26</v>
      </c>
      <c r="N30" s="18">
        <v>405830.88</v>
      </c>
      <c r="O30" s="18"/>
      <c r="P30" s="18">
        <v>407933.14</v>
      </c>
      <c r="Q30" s="18"/>
      <c r="R30" s="19">
        <f>SUM(M30+N30-P30)</f>
        <v>0</v>
      </c>
      <c r="S30" s="19"/>
      <c r="T30" s="20">
        <f>SUM(K30+R30)</f>
        <v>0</v>
      </c>
    </row>
    <row r="31" spans="1:20" ht="90">
      <c r="A31" s="3">
        <v>2</v>
      </c>
      <c r="B31" s="7" t="s">
        <v>43</v>
      </c>
      <c r="C31" s="13" t="s">
        <v>48</v>
      </c>
      <c r="D31" s="4" t="s">
        <v>47</v>
      </c>
      <c r="E31" s="8">
        <v>5000000</v>
      </c>
      <c r="F31" s="9">
        <v>43406</v>
      </c>
      <c r="G31" s="4" t="s">
        <v>34</v>
      </c>
      <c r="H31" s="18">
        <v>5000000</v>
      </c>
      <c r="I31" s="18"/>
      <c r="J31" s="18"/>
      <c r="K31" s="20">
        <f>SUM(H31+I31-J31)</f>
        <v>5000000</v>
      </c>
      <c r="L31" s="14" t="s">
        <v>49</v>
      </c>
      <c r="M31" s="18">
        <v>12780.27</v>
      </c>
      <c r="N31" s="18">
        <v>610533.33</v>
      </c>
      <c r="O31" s="18"/>
      <c r="P31" s="18">
        <v>623313.6</v>
      </c>
      <c r="Q31" s="18"/>
      <c r="R31" s="19">
        <f>SUM(M31+N31-P31)</f>
        <v>0</v>
      </c>
      <c r="S31" s="19"/>
      <c r="T31" s="20">
        <f>SUM(K31+R31)</f>
        <v>5000000</v>
      </c>
    </row>
    <row r="32" spans="1:20" ht="90">
      <c r="A32" s="3">
        <v>2</v>
      </c>
      <c r="B32" s="7" t="s">
        <v>43</v>
      </c>
      <c r="C32" s="13" t="s">
        <v>55</v>
      </c>
      <c r="D32" s="4" t="s">
        <v>47</v>
      </c>
      <c r="E32" s="8">
        <v>7000000</v>
      </c>
      <c r="F32" s="9">
        <v>43643</v>
      </c>
      <c r="G32" s="4" t="s">
        <v>34</v>
      </c>
      <c r="H32" s="18"/>
      <c r="I32" s="18">
        <v>7000000</v>
      </c>
      <c r="J32" s="18"/>
      <c r="K32" s="20">
        <f>SUM(H32+I32-J32)</f>
        <v>7000000</v>
      </c>
      <c r="L32" s="14" t="s">
        <v>56</v>
      </c>
      <c r="M32" s="18"/>
      <c r="N32" s="18">
        <v>154191.26</v>
      </c>
      <c r="O32" s="18"/>
      <c r="P32" s="18">
        <v>154191.26</v>
      </c>
      <c r="Q32" s="18"/>
      <c r="R32" s="19">
        <f>SUM(M32+N32-P32)</f>
        <v>0</v>
      </c>
      <c r="S32" s="19"/>
      <c r="T32" s="20">
        <f>SUM(K32+R32)</f>
        <v>7000000</v>
      </c>
    </row>
    <row r="33" spans="1:20" ht="21" customHeight="1">
      <c r="A33" s="24" t="s">
        <v>16</v>
      </c>
      <c r="B33" s="25"/>
      <c r="C33" s="26"/>
      <c r="D33" s="7"/>
      <c r="E33" s="10">
        <f>SUM(E30:E32)</f>
        <v>17000000</v>
      </c>
      <c r="F33" s="10"/>
      <c r="G33" s="10"/>
      <c r="H33" s="19">
        <f>SUM(H30:H32)</f>
        <v>10000000</v>
      </c>
      <c r="I33" s="19">
        <f>SUM(I30:I32)</f>
        <v>7000000</v>
      </c>
      <c r="J33" s="19">
        <f>SUM(J30:J32)</f>
        <v>5000000</v>
      </c>
      <c r="K33" s="19">
        <f>SUM(K30:K32)</f>
        <v>12000000</v>
      </c>
      <c r="L33" s="10"/>
      <c r="M33" s="19">
        <f aca="true" t="shared" si="5" ref="M33:T33">SUM(M30:M32)</f>
        <v>14882.53</v>
      </c>
      <c r="N33" s="19">
        <f t="shared" si="5"/>
        <v>1170555.47</v>
      </c>
      <c r="O33" s="19">
        <f t="shared" si="5"/>
        <v>0</v>
      </c>
      <c r="P33" s="19">
        <f t="shared" si="5"/>
        <v>1185438</v>
      </c>
      <c r="Q33" s="19">
        <f t="shared" si="5"/>
        <v>0</v>
      </c>
      <c r="R33" s="19">
        <f t="shared" si="5"/>
        <v>0</v>
      </c>
      <c r="S33" s="19">
        <f t="shared" si="5"/>
        <v>0</v>
      </c>
      <c r="T33" s="20">
        <f t="shared" si="5"/>
        <v>12000000</v>
      </c>
    </row>
    <row r="34" spans="1:20" ht="24" customHeight="1">
      <c r="A34" s="23" t="s">
        <v>27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2.75">
      <c r="A35" s="3">
        <v>1</v>
      </c>
      <c r="B35" s="7"/>
      <c r="C35" s="13"/>
      <c r="D35" s="4"/>
      <c r="E35" s="8"/>
      <c r="F35" s="3"/>
      <c r="G35" s="14"/>
      <c r="H35" s="8"/>
      <c r="I35" s="8"/>
      <c r="J35" s="8"/>
      <c r="K35" s="10"/>
      <c r="L35" s="7"/>
      <c r="M35" s="8"/>
      <c r="N35" s="8"/>
      <c r="O35" s="8"/>
      <c r="P35" s="8"/>
      <c r="Q35" s="8"/>
      <c r="R35" s="8"/>
      <c r="S35" s="8"/>
      <c r="T35" s="15">
        <f>SUM(K35+R35)</f>
        <v>0</v>
      </c>
    </row>
    <row r="36" spans="1:20" ht="12.75">
      <c r="A36" s="3">
        <v>2</v>
      </c>
      <c r="B36" s="7"/>
      <c r="C36" s="13"/>
      <c r="D36" s="4"/>
      <c r="E36" s="8"/>
      <c r="F36" s="3"/>
      <c r="G36" s="4"/>
      <c r="H36" s="8"/>
      <c r="I36" s="8"/>
      <c r="J36" s="8"/>
      <c r="K36" s="10"/>
      <c r="L36" s="7"/>
      <c r="M36" s="8"/>
      <c r="N36" s="8"/>
      <c r="O36" s="8"/>
      <c r="P36" s="8"/>
      <c r="Q36" s="8"/>
      <c r="R36" s="8"/>
      <c r="S36" s="8"/>
      <c r="T36" s="15">
        <f>SUM(K36+R36)</f>
        <v>0</v>
      </c>
    </row>
    <row r="37" spans="1:20" ht="21" customHeight="1">
      <c r="A37" s="24" t="s">
        <v>16</v>
      </c>
      <c r="B37" s="25"/>
      <c r="C37" s="26"/>
      <c r="D37" s="7"/>
      <c r="E37" s="10">
        <f>SUM(E35:E36)</f>
        <v>0</v>
      </c>
      <c r="F37" s="7"/>
      <c r="G37" s="7"/>
      <c r="H37" s="19">
        <f>SUM(H35:H36)</f>
        <v>0</v>
      </c>
      <c r="I37" s="19"/>
      <c r="J37" s="19">
        <f>SUM(J35:J36)</f>
        <v>0</v>
      </c>
      <c r="K37" s="19">
        <f>SUM(K35:K36)</f>
        <v>0</v>
      </c>
      <c r="L37" s="10"/>
      <c r="M37" s="10"/>
      <c r="N37" s="10"/>
      <c r="O37" s="10"/>
      <c r="P37" s="10"/>
      <c r="Q37" s="10"/>
      <c r="R37" s="10"/>
      <c r="S37" s="10"/>
      <c r="T37" s="15">
        <f>SUM(T35:T36)</f>
        <v>0</v>
      </c>
    </row>
    <row r="38" spans="1:20" ht="38.25" customHeight="1">
      <c r="A38" s="23" t="s">
        <v>17</v>
      </c>
      <c r="B38" s="23"/>
      <c r="C38" s="23"/>
      <c r="D38" s="23"/>
      <c r="E38" s="23"/>
      <c r="F38" s="23"/>
      <c r="G38" s="7"/>
      <c r="H38" s="19">
        <f aca="true" t="shared" si="6" ref="H38:T38">SUM(H33+H37+H28)</f>
        <v>63747000</v>
      </c>
      <c r="I38" s="19">
        <f t="shared" si="6"/>
        <v>23000000</v>
      </c>
      <c r="J38" s="19">
        <f t="shared" si="6"/>
        <v>8185000</v>
      </c>
      <c r="K38" s="19">
        <f t="shared" si="6"/>
        <v>78562000</v>
      </c>
      <c r="L38" s="10">
        <f t="shared" si="6"/>
        <v>0</v>
      </c>
      <c r="M38" s="19">
        <f t="shared" si="6"/>
        <v>149644.5</v>
      </c>
      <c r="N38" s="19">
        <f t="shared" si="6"/>
        <v>2404350.8</v>
      </c>
      <c r="O38" s="19">
        <f t="shared" si="6"/>
        <v>0</v>
      </c>
      <c r="P38" s="19">
        <f t="shared" si="6"/>
        <v>2553995.3</v>
      </c>
      <c r="Q38" s="19">
        <f t="shared" si="6"/>
        <v>0</v>
      </c>
      <c r="R38" s="19">
        <f t="shared" si="6"/>
        <v>0</v>
      </c>
      <c r="S38" s="19">
        <f t="shared" si="6"/>
        <v>0</v>
      </c>
      <c r="T38" s="19">
        <f t="shared" si="6"/>
        <v>78562000</v>
      </c>
    </row>
    <row r="41" spans="1:7" ht="12.75">
      <c r="A41" s="27" t="s">
        <v>36</v>
      </c>
      <c r="B41" s="27"/>
      <c r="C41" s="27"/>
      <c r="D41" s="27"/>
      <c r="E41" s="27"/>
      <c r="F41" s="27"/>
      <c r="G41" s="27"/>
    </row>
    <row r="44" spans="1:5" ht="12.75">
      <c r="A44" s="27" t="s">
        <v>39</v>
      </c>
      <c r="B44" s="27"/>
      <c r="C44" s="27"/>
      <c r="D44" s="27"/>
      <c r="E44" s="27"/>
    </row>
    <row r="45" spans="1:5" ht="12.75">
      <c r="A45" s="16"/>
      <c r="B45" s="16"/>
      <c r="C45" s="16"/>
      <c r="D45" s="16"/>
      <c r="E45" s="16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9" spans="1:2" ht="12.75">
      <c r="A49" s="17" t="s">
        <v>64</v>
      </c>
      <c r="B49" s="17"/>
    </row>
    <row r="50" spans="1:3" ht="12.75">
      <c r="A50" s="27" t="s">
        <v>20</v>
      </c>
      <c r="B50" s="27"/>
      <c r="C50" s="27"/>
    </row>
    <row r="51" spans="1:2" ht="12.75">
      <c r="A51" s="21"/>
      <c r="B51" s="21"/>
    </row>
  </sheetData>
  <sheetProtection/>
  <mergeCells count="18">
    <mergeCell ref="A50:C50"/>
    <mergeCell ref="A51:B51"/>
    <mergeCell ref="A37:C37"/>
    <mergeCell ref="A38:F38"/>
    <mergeCell ref="A41:G41"/>
    <mergeCell ref="A44:E44"/>
    <mergeCell ref="A13:C13"/>
    <mergeCell ref="A14:T14"/>
    <mergeCell ref="A28:C28"/>
    <mergeCell ref="A29:T29"/>
    <mergeCell ref="A33:C33"/>
    <mergeCell ref="A34:T34"/>
    <mergeCell ref="N1:T1"/>
    <mergeCell ref="N2:T2"/>
    <mergeCell ref="N3:T3"/>
    <mergeCell ref="A4:T4"/>
    <mergeCell ref="A5:T5"/>
    <mergeCell ref="A10:T10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2016-08-03T08:31:05Z</cp:lastPrinted>
  <dcterms:created xsi:type="dcterms:W3CDTF">2000-01-05T08:20:30Z</dcterms:created>
  <dcterms:modified xsi:type="dcterms:W3CDTF">2016-12-15T13:12:20Z</dcterms:modified>
  <cp:category/>
  <cp:version/>
  <cp:contentType/>
  <cp:contentStatus/>
</cp:coreProperties>
</file>