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<sst xmlns="http://schemas.openxmlformats.org/spreadsheetml/2006/main" count="176" uniqueCount="80">
  <si>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</si>
  <si>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</si>
  <si>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</si>
  <si>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</si>
  <si>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</si>
  <si>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</si>
  <si>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</si>
  <si>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</si>
  <si>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</si>
  <si>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</si>
  <si>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</si>
  <si>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</si>
  <si>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</si>
  <si>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</si>
  <si>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</si>
  <si>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</si>
  <si>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</si>
  <si>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</si>
  <si>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</si>
  <si>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</si>
  <si>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</si>
  <si>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</si>
  <si>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</si>
  <si>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</si>
  <si>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</si>
  <si>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</si>
  <si>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</si>
  <si>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</si>
  <si>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</si>
  <si>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</si>
  <si>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</si>
  <si>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</si>
  <si>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</si>
  <si>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</si>
  <si>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</si>
  <si>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</si>
  <si>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</si>
  <si>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</si>
  <si>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</si>
  <si>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</si>
  <si>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</si>
  <si>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</si>
  <si>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</si>
  <si>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исполнитель:    Л.А.Окрукова        тел. 8 (814 57) 5-18-61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</si>
  <si>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</si>
  <si>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</si>
  <si>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</si>
  <si>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</si>
  <si>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</si>
  <si>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</si>
  <si>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</si>
  <si>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</si>
  <si>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</si>
  <si>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</si>
  <si>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</si>
  <si>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</si>
  <si>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</si>
  <si>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</si>
  <si>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</si>
  <si>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</si>
  <si>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</si>
  <si>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</si>
  <si>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</si>
  <si>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</si>
  <si>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</si>
  <si>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</si>
  <si>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2/3 действующей ставки рефинансирования ЦБ РФ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</si>
  <si>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</si>
  <si>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</si>
  <si>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</si>
  <si>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</si>
  <si>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</si>
  <si>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</si>
  <si>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</si>
  <si>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</si>
  <si>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по состоянию на 1 июня 2017 года</t>
  </si>
  <si>
    <t>г.Суоярви 2 июня 2017 года</t>
  </si>
  <si>
    <t>и.о.Главы администрации муниципального образования "Суоярвский район" О.М.Калачева</t>
  </si>
  <si>
    <t>и.о.Начальника финансового управления администрации    В.А.Калиниченко</t>
  </si>
  <si>
    <t>г.Суоярви  1 июня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</si>
</sst>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2"/>
  <sheetViews>
    <sheetView zoomScalePageLayoutView="0" workbookViewId="0" topLeftCell="A7">
      <pane xSplit="3" ySplit="8" topLeftCell="D15" activePane="bottomRight" state="frozen"/>
      <selection pane="topLeft" activeCell="A7" sqref="A7"/>
      <selection pane="topRight" activeCell="D7" sqref="D7"/>
      <selection pane="bottomLeft" activeCell="A15" sqref="A15"/>
      <selection pane="bottomRight" activeCell="G16" sqref="G16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8">
      <c r="A5" s="29" t="s">
        <v>75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90">
      <c r="A15" s="3">
        <v>1</v>
      </c>
      <c r="B15" s="7" t="s">
        <v>28</v>
      </c>
      <c r="C15" s="4" t="s">
        <v>61</v>
      </c>
      <c r="D15" s="4" t="s">
        <v>39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0">SUM(H15+I15-J15)</f>
        <v>12549000</v>
      </c>
      <c r="L15" s="4" t="s">
        <v>33</v>
      </c>
      <c r="M15" s="18"/>
      <c r="N15" s="18"/>
      <c r="O15" s="18"/>
      <c r="P15" s="18"/>
      <c r="Q15" s="18"/>
      <c r="R15" s="18">
        <f aca="true" t="shared" si="1" ref="R15:R20">SUM(M15+N15-P15)</f>
        <v>0</v>
      </c>
      <c r="S15" s="18">
        <f aca="true" t="shared" si="2" ref="S15:S20">SUM(O15-Q15)</f>
        <v>0</v>
      </c>
      <c r="T15" s="18">
        <f aca="true" t="shared" si="3" ref="T15:T20">SUM(K15+R15+S15)</f>
        <v>12549000</v>
      </c>
    </row>
    <row r="16" spans="1:20" ht="90">
      <c r="A16" s="3">
        <v>2</v>
      </c>
      <c r="B16" s="7" t="s">
        <v>28</v>
      </c>
      <c r="C16" s="4" t="s">
        <v>67</v>
      </c>
      <c r="D16" s="4" t="s">
        <v>39</v>
      </c>
      <c r="E16" s="27">
        <v>5000000</v>
      </c>
      <c r="F16" s="9">
        <v>44550</v>
      </c>
      <c r="G16" s="4" t="s">
        <v>29</v>
      </c>
      <c r="H16" s="18">
        <v>1400000</v>
      </c>
      <c r="I16" s="18"/>
      <c r="J16" s="18">
        <v>600000</v>
      </c>
      <c r="K16" s="19">
        <f t="shared" si="0"/>
        <v>800000</v>
      </c>
      <c r="L16" s="4" t="s">
        <v>44</v>
      </c>
      <c r="M16" s="18">
        <v>3952.25</v>
      </c>
      <c r="N16" s="18">
        <v>3360.39</v>
      </c>
      <c r="O16" s="18"/>
      <c r="P16" s="18">
        <v>7312.64</v>
      </c>
      <c r="Q16" s="18"/>
      <c r="R16" s="18">
        <f t="shared" si="1"/>
        <v>-9.094947017729282E-13</v>
      </c>
      <c r="S16" s="18">
        <f t="shared" si="2"/>
        <v>0</v>
      </c>
      <c r="T16" s="18">
        <f t="shared" si="3"/>
        <v>800000</v>
      </c>
    </row>
    <row r="17" spans="1:20" ht="90">
      <c r="A17" s="3">
        <v>2</v>
      </c>
      <c r="B17" s="7" t="s">
        <v>28</v>
      </c>
      <c r="C17" s="4" t="s">
        <v>68</v>
      </c>
      <c r="D17" s="4" t="s">
        <v>39</v>
      </c>
      <c r="E17" s="28"/>
      <c r="F17" s="9">
        <v>44550</v>
      </c>
      <c r="G17" s="4" t="s">
        <v>29</v>
      </c>
      <c r="H17" s="18">
        <v>2100000</v>
      </c>
      <c r="I17" s="18"/>
      <c r="J17" s="18"/>
      <c r="K17" s="19">
        <f t="shared" si="0"/>
        <v>2100000</v>
      </c>
      <c r="L17" s="4" t="s">
        <v>44</v>
      </c>
      <c r="M17" s="18"/>
      <c r="N17" s="18"/>
      <c r="O17" s="18"/>
      <c r="P17" s="18"/>
      <c r="Q17" s="18"/>
      <c r="R17" s="18">
        <f t="shared" si="1"/>
        <v>0</v>
      </c>
      <c r="S17" s="18">
        <f t="shared" si="2"/>
        <v>0</v>
      </c>
      <c r="T17" s="18">
        <f t="shared" si="3"/>
        <v>2100000</v>
      </c>
    </row>
    <row r="18" spans="1:20" ht="90">
      <c r="A18" s="3">
        <v>3</v>
      </c>
      <c r="B18" s="7" t="s">
        <v>28</v>
      </c>
      <c r="C18" s="4" t="s">
        <v>69</v>
      </c>
      <c r="D18" s="4" t="s">
        <v>39</v>
      </c>
      <c r="E18" s="27">
        <v>5000000</v>
      </c>
      <c r="F18" s="9">
        <v>44367</v>
      </c>
      <c r="G18" s="4" t="s">
        <v>29</v>
      </c>
      <c r="H18" s="18">
        <v>2000000</v>
      </c>
      <c r="I18" s="18"/>
      <c r="J18" s="18">
        <v>600000</v>
      </c>
      <c r="K18" s="19">
        <f t="shared" si="0"/>
        <v>1400000</v>
      </c>
      <c r="L18" s="4" t="s">
        <v>44</v>
      </c>
      <c r="M18" s="18">
        <v>5646.07</v>
      </c>
      <c r="N18" s="18">
        <v>4921.88</v>
      </c>
      <c r="O18" s="18"/>
      <c r="P18" s="18">
        <v>10567.95</v>
      </c>
      <c r="Q18" s="18"/>
      <c r="R18" s="18">
        <f t="shared" si="1"/>
        <v>0</v>
      </c>
      <c r="S18" s="18">
        <f t="shared" si="2"/>
        <v>0</v>
      </c>
      <c r="T18" s="18">
        <f t="shared" si="3"/>
        <v>1400000</v>
      </c>
    </row>
    <row r="19" spans="1:20" ht="64.5">
      <c r="A19" s="3">
        <v>3</v>
      </c>
      <c r="B19" s="7" t="s">
        <v>28</v>
      </c>
      <c r="C19" s="4" t="s">
        <v>70</v>
      </c>
      <c r="D19" s="4" t="s">
        <v>39</v>
      </c>
      <c r="E19" s="28"/>
      <c r="F19" s="9">
        <v>44367</v>
      </c>
      <c r="G19" s="4" t="s">
        <v>29</v>
      </c>
      <c r="H19" s="18">
        <v>2100000</v>
      </c>
      <c r="I19" s="18"/>
      <c r="J19" s="18"/>
      <c r="K19" s="19">
        <f t="shared" si="0"/>
        <v>2100000</v>
      </c>
      <c r="L19" s="4" t="s">
        <v>74</v>
      </c>
      <c r="M19" s="18"/>
      <c r="N19" s="18"/>
      <c r="O19" s="18"/>
      <c r="P19" s="18"/>
      <c r="Q19" s="18"/>
      <c r="R19" s="18">
        <f t="shared" si="1"/>
        <v>0</v>
      </c>
      <c r="S19" s="18">
        <f t="shared" si="2"/>
        <v>0</v>
      </c>
      <c r="T19" s="18">
        <f t="shared" si="3"/>
        <v>2100000</v>
      </c>
    </row>
    <row r="20" spans="1:20" ht="141">
      <c r="A20" s="3">
        <v>4</v>
      </c>
      <c r="B20" s="7" t="s">
        <v>28</v>
      </c>
      <c r="C20" s="4" t="s">
        <v>49</v>
      </c>
      <c r="D20" s="4" t="s">
        <v>39</v>
      </c>
      <c r="E20" s="8">
        <v>14138000</v>
      </c>
      <c r="F20" s="9">
        <v>43084</v>
      </c>
      <c r="G20" s="4" t="s">
        <v>45</v>
      </c>
      <c r="H20" s="18">
        <v>11798000</v>
      </c>
      <c r="I20" s="18"/>
      <c r="J20" s="18"/>
      <c r="K20" s="19">
        <f t="shared" si="0"/>
        <v>11798000</v>
      </c>
      <c r="L20" s="4" t="s">
        <v>44</v>
      </c>
      <c r="M20" s="18">
        <v>33306.14</v>
      </c>
      <c r="N20" s="18">
        <v>23701.37</v>
      </c>
      <c r="O20" s="18"/>
      <c r="P20" s="18">
        <v>57007.51</v>
      </c>
      <c r="Q20" s="18"/>
      <c r="R20" s="18">
        <f t="shared" si="1"/>
        <v>-7.275957614183426E-12</v>
      </c>
      <c r="S20" s="18">
        <f t="shared" si="2"/>
        <v>0</v>
      </c>
      <c r="T20" s="18">
        <f t="shared" si="3"/>
        <v>11798000</v>
      </c>
    </row>
    <row r="21" spans="1:20" ht="141">
      <c r="A21" s="3">
        <v>5</v>
      </c>
      <c r="B21" s="7" t="s">
        <v>28</v>
      </c>
      <c r="C21" s="4" t="s">
        <v>71</v>
      </c>
      <c r="D21" s="4" t="s">
        <v>39</v>
      </c>
      <c r="E21" s="27">
        <v>3600000</v>
      </c>
      <c r="F21" s="9">
        <v>44367</v>
      </c>
      <c r="G21" s="4" t="s">
        <v>45</v>
      </c>
      <c r="H21" s="18">
        <v>1716000</v>
      </c>
      <c r="I21" s="18"/>
      <c r="J21" s="18">
        <v>314000</v>
      </c>
      <c r="K21" s="19">
        <f aca="true" t="shared" si="4" ref="K21:K28">SUM(H21+I21-J21)</f>
        <v>1402000</v>
      </c>
      <c r="L21" s="4" t="s">
        <v>44</v>
      </c>
      <c r="M21" s="18">
        <v>4844.32</v>
      </c>
      <c r="N21" s="18">
        <v>3920.43</v>
      </c>
      <c r="O21" s="18"/>
      <c r="P21" s="18">
        <v>8764.75</v>
      </c>
      <c r="Q21" s="18"/>
      <c r="R21" s="18">
        <f aca="true" t="shared" si="5" ref="R21:R28">SUM(M21+N21-P21)</f>
        <v>0</v>
      </c>
      <c r="S21" s="18">
        <f aca="true" t="shared" si="6" ref="S21:S28">SUM(O21-Q21)</f>
        <v>0</v>
      </c>
      <c r="T21" s="18">
        <f aca="true" t="shared" si="7" ref="T21:T28">SUM(K21+R21+S21)</f>
        <v>1402000</v>
      </c>
    </row>
    <row r="22" spans="1:20" ht="141">
      <c r="A22" s="3">
        <v>5</v>
      </c>
      <c r="B22" s="7" t="s">
        <v>28</v>
      </c>
      <c r="C22" s="4" t="s">
        <v>72</v>
      </c>
      <c r="D22" s="4" t="s">
        <v>39</v>
      </c>
      <c r="E22" s="28"/>
      <c r="F22" s="9">
        <v>44367</v>
      </c>
      <c r="G22" s="4" t="s">
        <v>45</v>
      </c>
      <c r="H22" s="18">
        <v>1099000</v>
      </c>
      <c r="I22" s="18"/>
      <c r="J22" s="18"/>
      <c r="K22" s="19">
        <f>SUM(H22+I22-J22)</f>
        <v>1099000</v>
      </c>
      <c r="L22" s="4" t="s">
        <v>73</v>
      </c>
      <c r="M22" s="18"/>
      <c r="N22" s="18"/>
      <c r="O22" s="18"/>
      <c r="P22" s="18"/>
      <c r="Q22" s="18"/>
      <c r="R22" s="18">
        <f>SUM(M22+N22-P22)</f>
        <v>0</v>
      </c>
      <c r="S22" s="18">
        <f>SUM(O22-Q22)</f>
        <v>0</v>
      </c>
      <c r="T22" s="18">
        <f>SUM(K22+R22+S22)</f>
        <v>1099000</v>
      </c>
    </row>
    <row r="23" spans="1:20" ht="90">
      <c r="A23" s="3">
        <v>6</v>
      </c>
      <c r="B23" s="7" t="s">
        <v>28</v>
      </c>
      <c r="C23" s="4" t="s">
        <v>47</v>
      </c>
      <c r="D23" s="4" t="s">
        <v>39</v>
      </c>
      <c r="E23" s="8">
        <v>4300000</v>
      </c>
      <c r="F23" s="9">
        <v>43245</v>
      </c>
      <c r="G23" s="4" t="s">
        <v>34</v>
      </c>
      <c r="H23" s="18">
        <v>4300000</v>
      </c>
      <c r="I23" s="18"/>
      <c r="J23" s="18"/>
      <c r="K23" s="19">
        <f t="shared" si="4"/>
        <v>4300000</v>
      </c>
      <c r="L23" s="4" t="s">
        <v>44</v>
      </c>
      <c r="M23" s="18">
        <v>12139.04</v>
      </c>
      <c r="N23" s="18">
        <v>58055.3</v>
      </c>
      <c r="O23" s="18"/>
      <c r="P23" s="18">
        <v>58915.38</v>
      </c>
      <c r="Q23" s="18"/>
      <c r="R23" s="18">
        <f t="shared" si="5"/>
        <v>11278.96</v>
      </c>
      <c r="S23" s="18">
        <f t="shared" si="6"/>
        <v>0</v>
      </c>
      <c r="T23" s="18">
        <f t="shared" si="7"/>
        <v>4311278.96</v>
      </c>
    </row>
    <row r="24" spans="1:20" ht="90">
      <c r="A24" s="3">
        <v>7</v>
      </c>
      <c r="B24" s="7" t="s">
        <v>28</v>
      </c>
      <c r="C24" s="4" t="s">
        <v>48</v>
      </c>
      <c r="D24" s="4" t="s">
        <v>39</v>
      </c>
      <c r="E24" s="8">
        <v>5000000</v>
      </c>
      <c r="F24" s="9">
        <v>43245</v>
      </c>
      <c r="G24" s="4" t="s">
        <v>34</v>
      </c>
      <c r="H24" s="18">
        <v>5000000</v>
      </c>
      <c r="I24" s="18"/>
      <c r="J24" s="18"/>
      <c r="K24" s="19">
        <f t="shared" si="4"/>
        <v>5000000</v>
      </c>
      <c r="L24" s="4" t="s">
        <v>44</v>
      </c>
      <c r="M24" s="18">
        <v>14115.16</v>
      </c>
      <c r="N24" s="18">
        <v>67506.17</v>
      </c>
      <c r="O24" s="18"/>
      <c r="P24" s="18">
        <v>80235.23</v>
      </c>
      <c r="Q24" s="18"/>
      <c r="R24" s="18">
        <f t="shared" si="5"/>
        <v>1386.1000000000058</v>
      </c>
      <c r="S24" s="18">
        <f t="shared" si="6"/>
        <v>0</v>
      </c>
      <c r="T24" s="18">
        <f t="shared" si="7"/>
        <v>5001386.1</v>
      </c>
    </row>
    <row r="25" spans="1:20" ht="90">
      <c r="A25" s="3">
        <v>9</v>
      </c>
      <c r="B25" s="7" t="s">
        <v>28</v>
      </c>
      <c r="C25" s="4" t="s">
        <v>54</v>
      </c>
      <c r="D25" s="4" t="s">
        <v>39</v>
      </c>
      <c r="E25" s="8">
        <v>3000000</v>
      </c>
      <c r="F25" s="9">
        <v>43429</v>
      </c>
      <c r="G25" s="4" t="s">
        <v>56</v>
      </c>
      <c r="H25" s="18">
        <v>3000000</v>
      </c>
      <c r="I25" s="18"/>
      <c r="J25" s="18"/>
      <c r="K25" s="19">
        <f t="shared" si="4"/>
        <v>3000000</v>
      </c>
      <c r="L25" s="4" t="s">
        <v>44</v>
      </c>
      <c r="M25" s="18">
        <v>8469.1</v>
      </c>
      <c r="N25" s="18">
        <v>40503.7</v>
      </c>
      <c r="O25" s="18"/>
      <c r="P25" s="18">
        <v>41103.76</v>
      </c>
      <c r="Q25" s="18"/>
      <c r="R25" s="18">
        <f t="shared" si="5"/>
        <v>7869.039999999994</v>
      </c>
      <c r="S25" s="18">
        <f t="shared" si="6"/>
        <v>0</v>
      </c>
      <c r="T25" s="18">
        <f t="shared" si="7"/>
        <v>3007869.04</v>
      </c>
    </row>
    <row r="26" spans="1:20" ht="90">
      <c r="A26" s="3">
        <v>10</v>
      </c>
      <c r="B26" s="7" t="s">
        <v>28</v>
      </c>
      <c r="C26" s="4" t="s">
        <v>55</v>
      </c>
      <c r="D26" s="4" t="s">
        <v>39</v>
      </c>
      <c r="E26" s="8">
        <v>3500000</v>
      </c>
      <c r="F26" s="9">
        <v>43457</v>
      </c>
      <c r="G26" s="4" t="s">
        <v>56</v>
      </c>
      <c r="H26" s="18">
        <v>3500000</v>
      </c>
      <c r="I26" s="18"/>
      <c r="J26" s="18">
        <v>200000</v>
      </c>
      <c r="K26" s="19">
        <f t="shared" si="4"/>
        <v>3300000</v>
      </c>
      <c r="L26" s="4" t="s">
        <v>44</v>
      </c>
      <c r="M26" s="18">
        <v>9880.61</v>
      </c>
      <c r="N26" s="18">
        <v>33755.76</v>
      </c>
      <c r="O26" s="18"/>
      <c r="P26" s="18">
        <v>37548.65</v>
      </c>
      <c r="Q26" s="18"/>
      <c r="R26" s="18">
        <f t="shared" si="5"/>
        <v>6087.720000000001</v>
      </c>
      <c r="S26" s="18">
        <f t="shared" si="6"/>
        <v>0</v>
      </c>
      <c r="T26" s="18">
        <f t="shared" si="7"/>
        <v>3306087.72</v>
      </c>
    </row>
    <row r="27" spans="1:20" ht="90">
      <c r="A27" s="3">
        <v>11</v>
      </c>
      <c r="B27" s="7" t="s">
        <v>28</v>
      </c>
      <c r="C27" s="4" t="s">
        <v>58</v>
      </c>
      <c r="D27" s="4" t="s">
        <v>39</v>
      </c>
      <c r="E27" s="8">
        <v>11000000</v>
      </c>
      <c r="F27" s="9">
        <v>43604</v>
      </c>
      <c r="G27" s="4" t="s">
        <v>56</v>
      </c>
      <c r="H27" s="18">
        <v>11000000</v>
      </c>
      <c r="I27" s="18"/>
      <c r="J27" s="18"/>
      <c r="K27" s="19">
        <f t="shared" si="4"/>
        <v>11000000</v>
      </c>
      <c r="L27" s="4" t="s">
        <v>44</v>
      </c>
      <c r="M27" s="18">
        <v>31053.36</v>
      </c>
      <c r="N27" s="18">
        <v>148513.56</v>
      </c>
      <c r="O27" s="18"/>
      <c r="P27" s="18">
        <v>150713.77</v>
      </c>
      <c r="Q27" s="18"/>
      <c r="R27" s="18">
        <f t="shared" si="5"/>
        <v>28853.149999999994</v>
      </c>
      <c r="S27" s="18">
        <f t="shared" si="6"/>
        <v>0</v>
      </c>
      <c r="T27" s="18">
        <f t="shared" si="7"/>
        <v>11028853.15</v>
      </c>
    </row>
    <row r="28" spans="1:20" ht="90">
      <c r="A28" s="3">
        <v>12</v>
      </c>
      <c r="B28" s="7" t="s">
        <v>28</v>
      </c>
      <c r="C28" s="4" t="s">
        <v>62</v>
      </c>
      <c r="D28" s="4" t="s">
        <v>39</v>
      </c>
      <c r="E28" s="8">
        <v>2500000</v>
      </c>
      <c r="F28" s="9">
        <v>43671</v>
      </c>
      <c r="G28" s="4" t="s">
        <v>56</v>
      </c>
      <c r="H28" s="18">
        <v>2500000</v>
      </c>
      <c r="I28" s="18"/>
      <c r="J28" s="18"/>
      <c r="K28" s="19">
        <f t="shared" si="4"/>
        <v>2500000</v>
      </c>
      <c r="L28" s="4" t="s">
        <v>44</v>
      </c>
      <c r="M28" s="18">
        <v>7057.58</v>
      </c>
      <c r="N28" s="18">
        <v>33753.07</v>
      </c>
      <c r="O28" s="18"/>
      <c r="P28" s="18">
        <v>34253.12</v>
      </c>
      <c r="Q28" s="18"/>
      <c r="R28" s="18">
        <f t="shared" si="5"/>
        <v>6557.529999999999</v>
      </c>
      <c r="S28" s="18">
        <f t="shared" si="6"/>
        <v>0</v>
      </c>
      <c r="T28" s="18">
        <f t="shared" si="7"/>
        <v>2506557.53</v>
      </c>
    </row>
    <row r="29" spans="1:20" ht="90">
      <c r="A29" s="3">
        <v>12</v>
      </c>
      <c r="B29" s="7" t="s">
        <v>28</v>
      </c>
      <c r="C29" s="4" t="s">
        <v>63</v>
      </c>
      <c r="D29" s="4" t="s">
        <v>39</v>
      </c>
      <c r="E29" s="8">
        <v>2500000</v>
      </c>
      <c r="F29" s="9">
        <v>42724</v>
      </c>
      <c r="G29" s="4" t="s">
        <v>56</v>
      </c>
      <c r="H29" s="18"/>
      <c r="I29" s="18"/>
      <c r="J29" s="18"/>
      <c r="K29" s="19">
        <f>SUM(H29+I29-J29)</f>
        <v>0</v>
      </c>
      <c r="L29" s="4" t="s">
        <v>44</v>
      </c>
      <c r="M29" s="18">
        <v>254.98</v>
      </c>
      <c r="N29" s="18"/>
      <c r="O29" s="18"/>
      <c r="P29" s="18">
        <v>254.98</v>
      </c>
      <c r="Q29" s="18"/>
      <c r="R29" s="18">
        <f>SUM(M29+N29-P29)</f>
        <v>0</v>
      </c>
      <c r="S29" s="18">
        <f>SUM(O29-Q29)</f>
        <v>0</v>
      </c>
      <c r="T29" s="18">
        <f>SUM(K29+R29+S29)</f>
        <v>0</v>
      </c>
    </row>
    <row r="30" spans="1:20" s="12" customFormat="1" ht="25.5" customHeight="1">
      <c r="A30" s="23" t="s">
        <v>16</v>
      </c>
      <c r="B30" s="24"/>
      <c r="C30" s="25"/>
      <c r="D30" s="11"/>
      <c r="E30" s="10">
        <f>SUM(E15:E29)</f>
        <v>79538000</v>
      </c>
      <c r="F30" s="11"/>
      <c r="G30" s="11"/>
      <c r="H30" s="19">
        <f>SUM(H15:H29)</f>
        <v>64062000</v>
      </c>
      <c r="I30" s="19">
        <f>SUM(I15:I29)</f>
        <v>0</v>
      </c>
      <c r="J30" s="19">
        <f>SUM(J15:J29)</f>
        <v>1714000</v>
      </c>
      <c r="K30" s="19">
        <f>SUM(K15:K29)</f>
        <v>62348000</v>
      </c>
      <c r="L30" s="10"/>
      <c r="M30" s="19">
        <f aca="true" t="shared" si="8" ref="M30:T30">SUM(M15:M29)</f>
        <v>130718.61</v>
      </c>
      <c r="N30" s="19">
        <f t="shared" si="8"/>
        <v>417991.63</v>
      </c>
      <c r="O30" s="19">
        <f t="shared" si="8"/>
        <v>0</v>
      </c>
      <c r="P30" s="19">
        <f t="shared" si="8"/>
        <v>486677.74</v>
      </c>
      <c r="Q30" s="19">
        <f t="shared" si="8"/>
        <v>0</v>
      </c>
      <c r="R30" s="19">
        <f t="shared" si="8"/>
        <v>62032.499999999985</v>
      </c>
      <c r="S30" s="19">
        <f t="shared" si="8"/>
        <v>0</v>
      </c>
      <c r="T30" s="19">
        <f t="shared" si="8"/>
        <v>62410032.5</v>
      </c>
    </row>
    <row r="31" spans="1:20" ht="24" customHeight="1">
      <c r="A31" s="26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90">
      <c r="A32" s="3">
        <v>2</v>
      </c>
      <c r="B32" s="7" t="s">
        <v>50</v>
      </c>
      <c r="C32" s="13" t="s">
        <v>52</v>
      </c>
      <c r="D32" s="4" t="s">
        <v>51</v>
      </c>
      <c r="E32" s="8">
        <v>5000000</v>
      </c>
      <c r="F32" s="9">
        <v>43406</v>
      </c>
      <c r="G32" s="4" t="s">
        <v>34</v>
      </c>
      <c r="H32" s="18">
        <v>5000000</v>
      </c>
      <c r="I32" s="18"/>
      <c r="J32" s="18">
        <v>1000000</v>
      </c>
      <c r="K32" s="20">
        <f>SUM(H32+I32-J32)</f>
        <v>4000000</v>
      </c>
      <c r="L32" s="14" t="s">
        <v>53</v>
      </c>
      <c r="M32" s="18"/>
      <c r="N32" s="18">
        <v>290296.05</v>
      </c>
      <c r="O32" s="18"/>
      <c r="P32" s="18">
        <v>290296.05</v>
      </c>
      <c r="Q32" s="18"/>
      <c r="R32" s="19">
        <f>SUM(M32+N32-P32)</f>
        <v>0</v>
      </c>
      <c r="S32" s="19"/>
      <c r="T32" s="20">
        <f>SUM(K32+R32)</f>
        <v>4000000</v>
      </c>
    </row>
    <row r="33" spans="1:20" ht="90">
      <c r="A33" s="3">
        <v>2</v>
      </c>
      <c r="B33" s="7" t="s">
        <v>50</v>
      </c>
      <c r="C33" s="13" t="s">
        <v>59</v>
      </c>
      <c r="D33" s="4" t="s">
        <v>51</v>
      </c>
      <c r="E33" s="8">
        <v>7000000</v>
      </c>
      <c r="F33" s="9">
        <v>43643</v>
      </c>
      <c r="G33" s="4" t="s">
        <v>34</v>
      </c>
      <c r="H33" s="18">
        <v>7000000</v>
      </c>
      <c r="I33" s="18"/>
      <c r="J33" s="18">
        <v>1400000</v>
      </c>
      <c r="K33" s="20">
        <f>SUM(H33+I33-J33)</f>
        <v>5600000</v>
      </c>
      <c r="L33" s="14" t="s">
        <v>60</v>
      </c>
      <c r="M33" s="18"/>
      <c r="N33" s="18">
        <v>304962.2</v>
      </c>
      <c r="O33" s="18"/>
      <c r="P33" s="18">
        <v>304962.2</v>
      </c>
      <c r="Q33" s="18"/>
      <c r="R33" s="19">
        <f>SUM(M33+N33-P33)</f>
        <v>0</v>
      </c>
      <c r="S33" s="19"/>
      <c r="T33" s="20">
        <f>SUM(K33+R33)</f>
        <v>5600000</v>
      </c>
    </row>
    <row r="34" spans="1:20" ht="21" customHeight="1">
      <c r="A34" s="23" t="s">
        <v>16</v>
      </c>
      <c r="B34" s="24"/>
      <c r="C34" s="25"/>
      <c r="D34" s="7"/>
      <c r="E34" s="10">
        <f>SUM(E32:E33)</f>
        <v>12000000</v>
      </c>
      <c r="F34" s="10"/>
      <c r="G34" s="10"/>
      <c r="H34" s="19">
        <f>SUM(H32:H33)</f>
        <v>12000000</v>
      </c>
      <c r="I34" s="19">
        <f>SUM(I32:I33)</f>
        <v>0</v>
      </c>
      <c r="J34" s="19">
        <f>SUM(J32:J33)</f>
        <v>2400000</v>
      </c>
      <c r="K34" s="19">
        <f>SUM(K32:K33)</f>
        <v>9600000</v>
      </c>
      <c r="L34" s="10"/>
      <c r="M34" s="19">
        <f aca="true" t="shared" si="9" ref="M34:T34">SUM(M32:M33)</f>
        <v>0</v>
      </c>
      <c r="N34" s="19">
        <f t="shared" si="9"/>
        <v>595258.25</v>
      </c>
      <c r="O34" s="19">
        <f t="shared" si="9"/>
        <v>0</v>
      </c>
      <c r="P34" s="19">
        <f t="shared" si="9"/>
        <v>595258.25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20">
        <f t="shared" si="9"/>
        <v>9600000</v>
      </c>
    </row>
    <row r="35" spans="1:20" ht="24" customHeight="1">
      <c r="A35" s="26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3">
        <v>1</v>
      </c>
      <c r="B36" s="7"/>
      <c r="C36" s="13"/>
      <c r="D36" s="4"/>
      <c r="E36" s="8"/>
      <c r="F36" s="3"/>
      <c r="G36" s="1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12.75">
      <c r="A37" s="3">
        <v>2</v>
      </c>
      <c r="B37" s="7"/>
      <c r="C37" s="13"/>
      <c r="D37" s="4"/>
      <c r="E37" s="8"/>
      <c r="F37" s="3"/>
      <c r="G37" s="4"/>
      <c r="H37" s="8"/>
      <c r="I37" s="8"/>
      <c r="J37" s="8"/>
      <c r="K37" s="10"/>
      <c r="L37" s="7"/>
      <c r="M37" s="8"/>
      <c r="N37" s="8"/>
      <c r="O37" s="8"/>
      <c r="P37" s="8"/>
      <c r="Q37" s="8"/>
      <c r="R37" s="8"/>
      <c r="S37" s="8"/>
      <c r="T37" s="15">
        <f>SUM(K37+R37)</f>
        <v>0</v>
      </c>
    </row>
    <row r="38" spans="1:20" ht="21" customHeight="1">
      <c r="A38" s="23" t="s">
        <v>16</v>
      </c>
      <c r="B38" s="24"/>
      <c r="C38" s="25"/>
      <c r="D38" s="7"/>
      <c r="E38" s="10">
        <f>SUM(E36:E37)</f>
        <v>0</v>
      </c>
      <c r="F38" s="7"/>
      <c r="G38" s="7"/>
      <c r="H38" s="19">
        <f>SUM(H36:H37)</f>
        <v>0</v>
      </c>
      <c r="I38" s="19"/>
      <c r="J38" s="19">
        <f>SUM(J36:J37)</f>
        <v>0</v>
      </c>
      <c r="K38" s="19">
        <f>SUM(K36:K37)</f>
        <v>0</v>
      </c>
      <c r="L38" s="10"/>
      <c r="M38" s="10"/>
      <c r="N38" s="10"/>
      <c r="O38" s="10"/>
      <c r="P38" s="10"/>
      <c r="Q38" s="10"/>
      <c r="R38" s="10"/>
      <c r="S38" s="10"/>
      <c r="T38" s="15">
        <f>SUM(T36:T37)</f>
        <v>0</v>
      </c>
    </row>
    <row r="39" spans="1:20" ht="38.25" customHeight="1">
      <c r="A39" s="26" t="s">
        <v>17</v>
      </c>
      <c r="B39" s="26"/>
      <c r="C39" s="26"/>
      <c r="D39" s="26"/>
      <c r="E39" s="26"/>
      <c r="F39" s="26"/>
      <c r="G39" s="7"/>
      <c r="H39" s="19">
        <f aca="true" t="shared" si="10" ref="H39:T39">SUM(H34+H38+H30)</f>
        <v>76062000</v>
      </c>
      <c r="I39" s="19">
        <f t="shared" si="10"/>
        <v>0</v>
      </c>
      <c r="J39" s="19">
        <f t="shared" si="10"/>
        <v>4114000</v>
      </c>
      <c r="K39" s="19">
        <f t="shared" si="10"/>
        <v>71948000</v>
      </c>
      <c r="L39" s="10"/>
      <c r="M39" s="19">
        <f t="shared" si="10"/>
        <v>130718.61</v>
      </c>
      <c r="N39" s="19">
        <f t="shared" si="10"/>
        <v>1013249.88</v>
      </c>
      <c r="O39" s="19">
        <f t="shared" si="10"/>
        <v>0</v>
      </c>
      <c r="P39" s="19">
        <f t="shared" si="10"/>
        <v>1081935.99</v>
      </c>
      <c r="Q39" s="19">
        <f t="shared" si="10"/>
        <v>0</v>
      </c>
      <c r="R39" s="19">
        <f t="shared" si="10"/>
        <v>62032.499999999985</v>
      </c>
      <c r="S39" s="19">
        <f t="shared" si="10"/>
        <v>0</v>
      </c>
      <c r="T39" s="19">
        <f t="shared" si="10"/>
        <v>72010032.5</v>
      </c>
    </row>
    <row r="42" spans="1:7" ht="12.75">
      <c r="A42" s="21" t="s">
        <v>77</v>
      </c>
      <c r="B42" s="21"/>
      <c r="C42" s="21"/>
      <c r="D42" s="21"/>
      <c r="E42" s="21"/>
      <c r="F42" s="21"/>
      <c r="G42" s="21"/>
    </row>
    <row r="45" spans="1:5" ht="12.75">
      <c r="A45" s="21" t="s">
        <v>78</v>
      </c>
      <c r="B45" s="21"/>
      <c r="C45" s="21"/>
      <c r="D45" s="21"/>
      <c r="E45" s="21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50" spans="1:2" ht="12.75">
      <c r="A50" s="17" t="s">
        <v>76</v>
      </c>
      <c r="B50" s="17"/>
    </row>
    <row r="51" spans="1:3" ht="12.75">
      <c r="A51" s="21" t="s">
        <v>20</v>
      </c>
      <c r="B51" s="21"/>
      <c r="C51" s="21"/>
    </row>
    <row r="52" spans="1:2" ht="12.75">
      <c r="A52" s="22"/>
      <c r="B52" s="22"/>
    </row>
  </sheetData>
  <sheetProtection/>
  <mergeCells count="21">
    <mergeCell ref="N1:T1"/>
    <mergeCell ref="N2:T2"/>
    <mergeCell ref="N3:T3"/>
    <mergeCell ref="A4:T4"/>
    <mergeCell ref="A5:T5"/>
    <mergeCell ref="A10:T10"/>
    <mergeCell ref="A13:C13"/>
    <mergeCell ref="A14:T14"/>
    <mergeCell ref="A30:C30"/>
    <mergeCell ref="A31:T31"/>
    <mergeCell ref="A34:C34"/>
    <mergeCell ref="A35:T35"/>
    <mergeCell ref="E16:E17"/>
    <mergeCell ref="E18:E19"/>
    <mergeCell ref="E21:E22"/>
    <mergeCell ref="A51:C51"/>
    <mergeCell ref="A52:B52"/>
    <mergeCell ref="A38:C38"/>
    <mergeCell ref="A39:F39"/>
    <mergeCell ref="A42:G42"/>
    <mergeCell ref="A45:E4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tabSelected="1" zoomScalePageLayoutView="0" workbookViewId="0" topLeftCell="A1">
      <selection activeCell="A5" sqref="A5:U5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2" t="s">
        <v>35</v>
      </c>
      <c r="P1" s="22"/>
      <c r="Q1" s="22"/>
      <c r="R1" s="22"/>
      <c r="S1" s="22"/>
      <c r="T1" s="22"/>
      <c r="U1" s="22"/>
    </row>
    <row r="2" spans="15:21" ht="12.75">
      <c r="O2" s="22" t="s">
        <v>36</v>
      </c>
      <c r="P2" s="22"/>
      <c r="Q2" s="22"/>
      <c r="R2" s="22"/>
      <c r="S2" s="22"/>
      <c r="T2" s="22"/>
      <c r="U2" s="22"/>
    </row>
    <row r="3" spans="15:21" ht="12.75">
      <c r="O3" s="22" t="s">
        <v>37</v>
      </c>
      <c r="P3" s="22"/>
      <c r="Q3" s="22"/>
      <c r="R3" s="22"/>
      <c r="S3" s="22"/>
      <c r="T3" s="22"/>
      <c r="U3" s="22"/>
    </row>
    <row r="4" spans="1:21" ht="18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">
      <c r="A5" s="29" t="s">
        <v>75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41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89.25">
      <c r="A15" s="3">
        <v>1</v>
      </c>
      <c r="B15" s="7" t="s">
        <v>28</v>
      </c>
      <c r="C15" s="4" t="s">
        <v>64</v>
      </c>
      <c r="D15" s="4" t="s">
        <v>40</v>
      </c>
      <c r="E15" s="8">
        <v>6000000</v>
      </c>
      <c r="F15" s="9">
        <v>43459</v>
      </c>
      <c r="G15" s="4" t="s">
        <v>34</v>
      </c>
      <c r="H15" s="8">
        <v>3524400</v>
      </c>
      <c r="I15" s="8"/>
      <c r="J15" s="8"/>
      <c r="K15" s="10">
        <f>SUM(H15+I15-J15)</f>
        <v>3524400</v>
      </c>
      <c r="L15" s="4" t="s">
        <v>33</v>
      </c>
      <c r="M15" s="8"/>
      <c r="N15" s="8"/>
      <c r="O15" s="8">
        <v>48010.13</v>
      </c>
      <c r="P15" s="8"/>
      <c r="Q15" s="8">
        <v>38843.31</v>
      </c>
      <c r="R15" s="8"/>
      <c r="S15" s="8">
        <f>SUM(M15+O15-Q15)</f>
        <v>9166.82</v>
      </c>
      <c r="T15" s="8"/>
      <c r="U15" s="8">
        <f>SUM(K15+S15+T15)</f>
        <v>3533566.82</v>
      </c>
    </row>
    <row r="16" spans="1:21" ht="89.25">
      <c r="A16" s="3">
        <v>2</v>
      </c>
      <c r="B16" s="7" t="s">
        <v>28</v>
      </c>
      <c r="C16" s="4" t="s">
        <v>65</v>
      </c>
      <c r="D16" s="4" t="s">
        <v>40</v>
      </c>
      <c r="E16" s="8">
        <v>11000000</v>
      </c>
      <c r="F16" s="9">
        <v>43459</v>
      </c>
      <c r="G16" s="4" t="s">
        <v>34</v>
      </c>
      <c r="H16" s="8">
        <v>8080400</v>
      </c>
      <c r="I16" s="8"/>
      <c r="J16" s="8"/>
      <c r="K16" s="10">
        <f>SUM(H16+I16-J16)</f>
        <v>8080400</v>
      </c>
      <c r="L16" s="4" t="s">
        <v>66</v>
      </c>
      <c r="M16" s="8"/>
      <c r="N16" s="8"/>
      <c r="O16" s="8">
        <v>109740.99</v>
      </c>
      <c r="P16" s="8"/>
      <c r="Q16" s="8">
        <v>87845.77</v>
      </c>
      <c r="R16" s="8"/>
      <c r="S16" s="8">
        <f>SUM(M16+O16-Q16)</f>
        <v>21895.22</v>
      </c>
      <c r="T16" s="8">
        <f>SUM(P16-R16)</f>
        <v>0</v>
      </c>
      <c r="U16" s="8">
        <f>SUM(K16+S16+T16)</f>
        <v>8102295.22</v>
      </c>
    </row>
    <row r="17" spans="1:21" s="12" customFormat="1" ht="25.5" customHeight="1">
      <c r="A17" s="23" t="s">
        <v>16</v>
      </c>
      <c r="B17" s="24"/>
      <c r="C17" s="25"/>
      <c r="D17" s="11"/>
      <c r="E17" s="10">
        <f>SUM(E15:E16)</f>
        <v>17000000</v>
      </c>
      <c r="F17" s="11"/>
      <c r="G17" s="11"/>
      <c r="H17" s="10">
        <f>SUM(H15:H16)</f>
        <v>11604800</v>
      </c>
      <c r="I17" s="10">
        <f>SUM(I15:I16)</f>
        <v>0</v>
      </c>
      <c r="J17" s="10">
        <f>SUM(J15:J16)</f>
        <v>0</v>
      </c>
      <c r="K17" s="10">
        <f>SUM(K15:K16)</f>
        <v>11604800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157751.12</v>
      </c>
      <c r="P17" s="10">
        <f t="shared" si="0"/>
        <v>0</v>
      </c>
      <c r="Q17" s="10">
        <f t="shared" si="0"/>
        <v>126689.08</v>
      </c>
      <c r="R17" s="10">
        <f t="shared" si="0"/>
        <v>0</v>
      </c>
      <c r="S17" s="10">
        <f t="shared" si="0"/>
        <v>31062.04</v>
      </c>
      <c r="T17" s="10">
        <f t="shared" si="0"/>
        <v>0</v>
      </c>
      <c r="U17" s="10">
        <f t="shared" si="0"/>
        <v>11635862.04</v>
      </c>
    </row>
    <row r="18" spans="1:21" ht="24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89.25">
      <c r="A19" s="3">
        <v>1</v>
      </c>
      <c r="B19" s="7" t="s">
        <v>50</v>
      </c>
      <c r="C19" s="13" t="s">
        <v>57</v>
      </c>
      <c r="D19" s="4" t="s">
        <v>51</v>
      </c>
      <c r="E19" s="8">
        <v>5000000</v>
      </c>
      <c r="F19" s="9">
        <v>43539</v>
      </c>
      <c r="G19" s="4" t="s">
        <v>34</v>
      </c>
      <c r="H19" s="8">
        <v>5000000</v>
      </c>
      <c r="I19" s="8"/>
      <c r="J19" s="8"/>
      <c r="K19" s="15">
        <f>SUM(H19+I19-J19)</f>
        <v>5000000</v>
      </c>
      <c r="L19" s="14"/>
      <c r="M19" s="8"/>
      <c r="N19" s="8"/>
      <c r="O19" s="8">
        <v>330773.26</v>
      </c>
      <c r="P19" s="8"/>
      <c r="Q19" s="8">
        <v>330773.26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3" t="s">
        <v>16</v>
      </c>
      <c r="B21" s="24"/>
      <c r="C21" s="25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330773.26</v>
      </c>
      <c r="P21" s="10">
        <f>SUM(P19:P20)</f>
        <v>0</v>
      </c>
      <c r="Q21" s="10">
        <f>SUM(Q19:Q20)</f>
        <v>330773.26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3" t="s">
        <v>16</v>
      </c>
      <c r="B25" s="24"/>
      <c r="C25" s="25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6" t="s">
        <v>17</v>
      </c>
      <c r="B26" s="26"/>
      <c r="C26" s="26"/>
      <c r="D26" s="26"/>
      <c r="E26" s="26"/>
      <c r="F26" s="26"/>
      <c r="G26" s="7"/>
      <c r="H26" s="10">
        <f>SUM(H21+H25+H17)</f>
        <v>16604800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16604800</v>
      </c>
      <c r="L26" s="10">
        <f t="shared" si="2"/>
        <v>0</v>
      </c>
      <c r="M26" s="10">
        <f t="shared" si="2"/>
        <v>0</v>
      </c>
      <c r="N26" s="10"/>
      <c r="O26" s="10">
        <f t="shared" si="2"/>
        <v>488524.38</v>
      </c>
      <c r="P26" s="10">
        <f>SUM(P21+P25+P17)</f>
        <v>0</v>
      </c>
      <c r="Q26" s="10">
        <f>SUM(Q21+Q25+Q17)</f>
        <v>457462.34</v>
      </c>
      <c r="R26" s="10">
        <f>SUM(R21+R25+R17)</f>
        <v>0</v>
      </c>
      <c r="S26" s="10">
        <f>SUM(S21+S25+S17)</f>
        <v>31062.04</v>
      </c>
      <c r="T26" s="10">
        <f>SUM(T21+T25+T17)</f>
        <v>0</v>
      </c>
      <c r="U26" s="10">
        <f t="shared" si="2"/>
        <v>16635862.04</v>
      </c>
    </row>
    <row r="27" ht="17.25" customHeight="1"/>
    <row r="29" spans="1:7" ht="12.75">
      <c r="A29" s="21" t="s">
        <v>42</v>
      </c>
      <c r="B29" s="21"/>
      <c r="C29" s="21"/>
      <c r="D29" s="21"/>
      <c r="E29" s="21"/>
      <c r="F29" s="21"/>
      <c r="G29" s="21"/>
    </row>
    <row r="32" spans="1:5" ht="12.75">
      <c r="A32" s="21" t="s">
        <v>46</v>
      </c>
      <c r="B32" s="21"/>
      <c r="C32" s="21"/>
      <c r="D32" s="21"/>
      <c r="E32" s="21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79</v>
      </c>
      <c r="B37" s="17"/>
    </row>
    <row r="38" spans="1:4" ht="12.75">
      <c r="A38" s="21" t="s">
        <v>43</v>
      </c>
      <c r="B38" s="21"/>
      <c r="C38" s="21"/>
      <c r="D38" s="21"/>
    </row>
    <row r="39" spans="1:2" ht="12.75">
      <c r="A39" s="22"/>
      <c r="B39" s="22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2017-06-02T11:18:12Z</cp:lastPrinted>
  <dcterms:created xsi:type="dcterms:W3CDTF">2000-01-05T08:20:30Z</dcterms:created>
  <dcterms:modified xsi:type="dcterms:W3CDTF">2017-06-20T13:09:40Z</dcterms:modified>
  <cp:category/>
  <cp:version/>
  <cp:contentType/>
  <cp:contentStatus/>
</cp:coreProperties>
</file>