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24519"/>
</workbook>
</file>

<file path=xl/calcChain.xml><?xml version="1.0" encoding="utf-8"?>
<calcChain xmlns="http://schemas.openxmlformats.org/spreadsheetml/2006/main">
  <c r="F14" i="2"/>
  <c r="F28"/>
  <c r="H14"/>
  <c r="I27"/>
  <c r="I24"/>
  <c r="G14"/>
  <c r="G28"/>
  <c r="H28"/>
  <c r="I34"/>
  <c r="I33"/>
  <c r="I21"/>
  <c r="I63"/>
  <c r="I62"/>
  <c r="H61"/>
  <c r="G61"/>
  <c r="F61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3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<sst xmlns="http://schemas.openxmlformats.org/spreadsheetml/2006/main" count="167" uniqueCount="138">
  <si>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</si>
  <si>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</si>
  <si>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</si>
  <si>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</si>
  <si>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</si>
  <si>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</si>
  <si>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</si>
  <si>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</si>
  <si>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</si>
  <si>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</si>
  <si>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</si>
  <si>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</si>
  <si>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</si>
  <si>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</si>
  <si>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</si>
  <si>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</si>
  <si>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</si>
  <si>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</si>
  <si>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</si>
  <si>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</si>
  <si>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</si>
  <si>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</si>
  <si>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</si>
  <si>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</si>
  <si>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</si>
  <si>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</si>
  <si>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</si>
  <si>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</si>
  <si>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</si>
  <si>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</si>
  <si>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</si>
  <si>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</si>
  <si>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</si>
  <si>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</si>
  <si>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</si>
  <si>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</si>
  <si>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</si>
  <si>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</si>
  <si>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</si>
  <si>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</si>
  <si>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</si>
  <si>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</si>
  <si>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</si>
  <si>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</si>
  <si>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</si>
  <si>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</si>
  <si>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</si>
  <si>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</si>
  <si>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</si>
  <si>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</si>
  <si>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</si>
  <si>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</si>
  <si>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</si>
  <si>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</si>
  <si>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</si>
  <si>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</si>
  <si>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</si>
  <si>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</si>
  <si>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</si>
  <si>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</si>
  <si>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</si>
  <si>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</si>
  <si>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</si>
  <si>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</si>
  <si>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</si>
  <si>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</si>
  <si>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</si>
  <si>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</si>
  <si>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</si>
  <si>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</si>
  <si>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</si>
  <si>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</si>
  <si>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</si>
  <si>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</si>
  <si>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</si>
  <si>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</si>
  <si>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</si>
  <si>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</si>
  <si>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</si>
  <si>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</si>
  <si>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</si>
  <si>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</si>
  <si>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</si>
  <si>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</si>
  <si>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</si>
  <si>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</si>
  <si>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</si>
  <si>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</si>
  <si>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</si>
  <si>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</si>
  <si>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</si>
  <si>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</si>
  <si>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</si>
  <si>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</si>
  <si>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</si>
  <si>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</si>
  <si>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</si>
  <si>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</si>
  <si>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</si>
  <si>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</si>
  <si>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</si>
  <si>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</si>
  <si>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</si>
  <si>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</si>
  <si>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</si>
  <si>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</si>
  <si>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</si>
  <si>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</si>
  <si>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</si>
  <si>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</si>
  <si>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</si>
  <si>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</si>
  <si>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</si>
  <si>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</si>
  <si>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</si>
  <si>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</si>
  <si>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</si>
  <si>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</si>
  <si>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</si>
  <si>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</si>
  <si>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</si>
  <si>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</si>
  <si>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мес.*1,302=156,3тыс.руб.)
ЦБС 4 сторожа с 01.01.2020 (2014 руб.*4*6мес.*1,302=625,3тыс.руб.
Поросозеро 2 сторожа с 01.02.2020(20014*2*5*1,302=260,6 тыс.руб.)
СОШ 0,5 дворника с 31.03.2020 (20014*0,5*9*1,302=117,3тыс.руб.)
Кайпинская школа 1 сторож (20014*1*5мес*1,302=130,3тыс.руб.)
Лоймольская школа  с 01.01.2020 1 повар, 0,75 уборщицы (20014*6*1*1,302=156,3тыс.руб. (15010*6*1,302=117,3тыс.руб.
С 16.02.2020 1 сторож (20014*4*1,302= 104,2 тыс.руб.)
2021 год
Экономический эффект от сокращения  сторожей в 2020 году 2088245 руб.
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</si>
  <si>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</si>
  <si>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</si>
  <si>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</si>
  <si>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</si>
  <si>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</si>
  <si>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</si>
  <si>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</si>
  <si>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</si>
  <si>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</si>
  <si>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2020 год -реконструкция Найстенъярвской школы и перевод детсада в здание школы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</si>
  <si>
    <t>срок реализации мероприятия 3 квартал 2020 года (нестационарный торговый объект "Олония" оплата 85,9 тыс.руб)установка рекламных конструкций (ООО "Стоматологический кабинет Дента-проф" 5000,00руб.; ООО Микрокредитная компания Микроденьги" 5000 руб.; ООО Медгрупп Суоярви 5000 руб.) (Баранов В.А. установка банера 5000 руб 8.09.20</t>
  </si>
  <si>
    <t xml:space="preserve">по состоянию на 01 ноября 2020 года </t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</si>
  <si>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(20014,5руб*10мес.*13%*43%=    11188,11руб)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2чел.(20014,5руб*2чел.*10мес.*13%*43%=22376,21руб.) </t>
    </r>
    <r>
      <rPr>
        <b/>
        <i/>
        <sz val="10"/>
        <rFont val="Times New Roman"/>
        <family val="1"/>
        <charset val="204"/>
      </rPr>
      <t>ИТОГО 33564,32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</si>
  <si>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(20014,5руб*2чел.*10мес.*13%*43%=22376,21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(20014,5руб*2чел.*10мес.*13%*43%=22376,21 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(20014,5руб*10мес.*13%*43%= 11188,11руб)  </t>
    </r>
    <r>
      <rPr>
        <b/>
        <i/>
        <sz val="10"/>
        <rFont val="Times New Roman"/>
        <family val="1"/>
        <charset val="204"/>
      </rPr>
      <t>ИТОГО 55940,532руб.</t>
    </r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</si>
  <si>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1 035,9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83,5 тыс.руб.)              </t>
    </r>
    <r>
      <rPr>
        <sz val="14"/>
        <rFont val="Times New Roman"/>
        <family val="1"/>
        <charset val="204"/>
      </rPr>
      <t xml:space="preserve">              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</si>
</sst>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H29" sqref="H29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79" t="s">
        <v>73</v>
      </c>
      <c r="B1" s="79"/>
      <c r="C1" s="79"/>
      <c r="D1" s="79"/>
      <c r="E1" s="79"/>
      <c r="F1" s="79"/>
      <c r="G1" s="79"/>
      <c r="H1" s="79"/>
      <c r="I1" s="79"/>
    </row>
    <row r="2" spans="1:15" ht="20.25" customHeight="1">
      <c r="A2" s="79" t="s">
        <v>134</v>
      </c>
      <c r="B2" s="79"/>
      <c r="C2" s="79"/>
      <c r="D2" s="79"/>
      <c r="E2" s="79"/>
      <c r="F2" s="79"/>
      <c r="G2" s="79"/>
      <c r="H2" s="79"/>
      <c r="I2" s="79"/>
    </row>
    <row r="3" spans="1:15" ht="20.25" customHeight="1">
      <c r="A3" s="90" t="s">
        <v>53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66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54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64</v>
      </c>
      <c r="C7" s="83" t="s">
        <v>2</v>
      </c>
      <c r="D7" s="83"/>
      <c r="E7" s="97" t="s">
        <v>62</v>
      </c>
      <c r="F7" s="83" t="s">
        <v>60</v>
      </c>
      <c r="G7" s="83"/>
      <c r="H7" s="83"/>
      <c r="I7" s="84"/>
    </row>
    <row r="8" spans="1:15" s="4" customFormat="1" ht="39" customHeight="1">
      <c r="A8" s="101"/>
      <c r="B8" s="98"/>
      <c r="C8" s="93"/>
      <c r="D8" s="93"/>
      <c r="E8" s="98"/>
      <c r="F8" s="87" t="s">
        <v>56</v>
      </c>
      <c r="G8" s="88"/>
      <c r="H8" s="93" t="s">
        <v>58</v>
      </c>
      <c r="I8" s="94"/>
    </row>
    <row r="9" spans="1:15" s="4" customFormat="1" ht="21.75" customHeight="1">
      <c r="A9" s="101"/>
      <c r="B9" s="98"/>
      <c r="C9" s="85" t="s">
        <v>65</v>
      </c>
      <c r="D9" s="91" t="s">
        <v>71</v>
      </c>
      <c r="E9" s="98"/>
      <c r="F9" s="85" t="s">
        <v>55</v>
      </c>
      <c r="G9" s="23" t="s">
        <v>57</v>
      </c>
      <c r="H9" s="85" t="s">
        <v>61</v>
      </c>
      <c r="I9" s="95" t="s">
        <v>59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38" t="s">
        <v>101</v>
      </c>
      <c r="H10" s="86"/>
      <c r="I10" s="96"/>
    </row>
    <row r="11" spans="1:15" s="4" customFormat="1" ht="33.75" customHeight="1" thickBot="1">
      <c r="A11" s="80" t="s">
        <v>67</v>
      </c>
      <c r="B11" s="81"/>
      <c r="C11" s="81"/>
      <c r="D11" s="81"/>
      <c r="E11" s="81"/>
      <c r="F11" s="81"/>
      <c r="G11" s="81"/>
      <c r="H11" s="81"/>
      <c r="I11" s="82"/>
    </row>
    <row r="12" spans="1:15" s="4" customFormat="1" ht="33.6" customHeight="1">
      <c r="A12" s="103" t="s">
        <v>63</v>
      </c>
      <c r="B12" s="104"/>
      <c r="C12" s="104"/>
      <c r="D12" s="39"/>
      <c r="E12" s="40"/>
      <c r="F12" s="41">
        <f>F13+F40</f>
        <v>39849</v>
      </c>
      <c r="G12" s="41">
        <f>G13+G40</f>
        <v>8474.6</v>
      </c>
      <c r="H12" s="41">
        <f>H13+H40</f>
        <v>4375.1000000000004</v>
      </c>
      <c r="I12" s="42">
        <f>IF(OR(G12=0,H12=0),"",H12/G12)</f>
        <v>0.51626035447100749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15152</v>
      </c>
      <c r="G13" s="24">
        <f>G14+G28+G36</f>
        <v>2222</v>
      </c>
      <c r="H13" s="24">
        <f>H14+H28+H36</f>
        <v>1512.3000000000002</v>
      </c>
      <c r="I13" s="30">
        <f>IF(OR(G13=0,H13=0),"",H13/G13)</f>
        <v>0.68060306030603068</v>
      </c>
      <c r="J13" s="17"/>
      <c r="K13" s="17"/>
      <c r="L13" s="17"/>
      <c r="M13" s="17"/>
      <c r="N13" s="17"/>
      <c r="O13" s="17"/>
    </row>
    <row r="14" spans="1:15" s="11" customFormat="1" ht="58.2" customHeight="1">
      <c r="A14" s="31"/>
      <c r="B14" s="7" t="s">
        <v>0</v>
      </c>
      <c r="C14" s="22" t="s">
        <v>42</v>
      </c>
      <c r="D14" s="22"/>
      <c r="E14" s="22"/>
      <c r="F14" s="25">
        <f>SUM(F15:F27)</f>
        <v>2322</v>
      </c>
      <c r="G14" s="25">
        <f>G15+G18+G26+G27</f>
        <v>147</v>
      </c>
      <c r="H14" s="25">
        <f>SUM(H15:H27)</f>
        <v>89</v>
      </c>
      <c r="I14" s="32">
        <f t="shared" ref="I14:I51" si="0">IF(OR(G14=0,H14=0),"",H14/G14)</f>
        <v>0.60544217687074831</v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124">
        <v>1</v>
      </c>
      <c r="B15" s="108" t="s">
        <v>7</v>
      </c>
      <c r="C15" s="114" t="s">
        <v>76</v>
      </c>
      <c r="D15" s="109" t="s">
        <v>114</v>
      </c>
      <c r="E15" s="133" t="s">
        <v>115</v>
      </c>
      <c r="F15" s="125">
        <v>2125</v>
      </c>
      <c r="G15" s="125">
        <v>0</v>
      </c>
      <c r="H15" s="125">
        <v>0</v>
      </c>
      <c r="I15" s="121">
        <v>0</v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124"/>
      <c r="B16" s="108"/>
      <c r="C16" s="115"/>
      <c r="D16" s="110"/>
      <c r="E16" s="134"/>
      <c r="F16" s="126"/>
      <c r="G16" s="128"/>
      <c r="H16" s="128"/>
      <c r="I16" s="122"/>
      <c r="J16" s="10"/>
      <c r="K16" s="10"/>
      <c r="L16" s="10"/>
      <c r="M16" s="10"/>
      <c r="N16" s="10"/>
      <c r="O16" s="10"/>
    </row>
    <row r="17" spans="1:17" s="11" customFormat="1" ht="62.4" customHeight="1">
      <c r="A17" s="124"/>
      <c r="B17" s="108"/>
      <c r="C17" s="116"/>
      <c r="D17" s="111"/>
      <c r="E17" s="135"/>
      <c r="F17" s="127"/>
      <c r="G17" s="129"/>
      <c r="H17" s="129"/>
      <c r="I17" s="12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3" t="s">
        <v>12</v>
      </c>
      <c r="C18" s="6" t="s">
        <v>43</v>
      </c>
      <c r="D18" s="6" t="s">
        <v>77</v>
      </c>
      <c r="E18" s="133" t="s">
        <v>115</v>
      </c>
      <c r="F18" s="51">
        <v>50</v>
      </c>
      <c r="G18" s="51">
        <v>0</v>
      </c>
      <c r="H18" s="51">
        <v>0</v>
      </c>
      <c r="I18" s="121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134"/>
      <c r="F19" s="51"/>
      <c r="G19" s="51"/>
      <c r="H19" s="51">
        <v>0</v>
      </c>
      <c r="I19" s="122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135"/>
      <c r="F20" s="51"/>
      <c r="G20" s="51"/>
      <c r="H20" s="51">
        <v>0</v>
      </c>
      <c r="I20" s="123"/>
      <c r="J20" s="10"/>
      <c r="K20" s="10"/>
      <c r="L20" s="10"/>
      <c r="M20" s="10"/>
      <c r="N20" s="10"/>
      <c r="O20" s="10"/>
    </row>
    <row r="21" spans="1:17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121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122"/>
      <c r="J22" s="4"/>
      <c r="K22" s="4"/>
      <c r="L22" s="4"/>
      <c r="M22" s="4"/>
      <c r="N22" s="4"/>
      <c r="O22" s="4"/>
    </row>
    <row r="23" spans="1:17" ht="41.4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123"/>
      <c r="J23" s="4"/>
      <c r="K23" s="4"/>
      <c r="L23" s="4"/>
      <c r="M23" s="4"/>
      <c r="N23" s="4"/>
      <c r="O23" s="4"/>
    </row>
    <row r="24" spans="1:17" ht="41.4" hidden="1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121">
        <f>H26/G26</f>
        <v>0.85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122"/>
      <c r="J25" s="4"/>
      <c r="K25" s="4"/>
      <c r="L25" s="4"/>
      <c r="M25" s="4"/>
      <c r="N25" s="4"/>
      <c r="O25" s="4"/>
    </row>
    <row r="26" spans="1:17" ht="136.19999999999999" customHeight="1">
      <c r="A26" s="54">
        <v>3</v>
      </c>
      <c r="B26" s="58" t="s">
        <v>106</v>
      </c>
      <c r="C26" s="56" t="s">
        <v>102</v>
      </c>
      <c r="D26" s="56" t="s">
        <v>103</v>
      </c>
      <c r="E26" s="56" t="s">
        <v>135</v>
      </c>
      <c r="F26" s="51">
        <v>40</v>
      </c>
      <c r="G26" s="51">
        <v>40</v>
      </c>
      <c r="H26" s="51">
        <v>34</v>
      </c>
      <c r="I26" s="123"/>
      <c r="J26" s="4"/>
      <c r="K26" s="4"/>
      <c r="L26" s="4"/>
      <c r="M26" s="4"/>
      <c r="N26" s="4"/>
      <c r="O26" s="4"/>
    </row>
    <row r="27" spans="1:17" ht="171.6">
      <c r="A27" s="54">
        <v>4</v>
      </c>
      <c r="B27" s="58" t="s">
        <v>97</v>
      </c>
      <c r="C27" s="56" t="s">
        <v>104</v>
      </c>
      <c r="D27" s="56" t="s">
        <v>105</v>
      </c>
      <c r="E27" s="56" t="s">
        <v>136</v>
      </c>
      <c r="F27" s="51">
        <v>107</v>
      </c>
      <c r="G27" s="51">
        <v>107</v>
      </c>
      <c r="H27" s="51">
        <v>55</v>
      </c>
      <c r="I27" s="78">
        <f>H27/G27</f>
        <v>0.51401869158878499</v>
      </c>
      <c r="J27" s="4"/>
      <c r="K27" s="4"/>
      <c r="L27" s="4"/>
      <c r="M27" s="4"/>
      <c r="N27" s="4"/>
      <c r="O27" s="4"/>
    </row>
    <row r="28" spans="1:17" ht="58.2" customHeight="1">
      <c r="A28" s="31"/>
      <c r="B28" s="7" t="s">
        <v>23</v>
      </c>
      <c r="C28" s="117" t="s">
        <v>48</v>
      </c>
      <c r="D28" s="118"/>
      <c r="E28" s="22"/>
      <c r="F28" s="25">
        <f>SUM(F29:F35)</f>
        <v>9348</v>
      </c>
      <c r="G28" s="25">
        <f>G29+G30+G31+G32+G33+G34+G35</f>
        <v>1970</v>
      </c>
      <c r="H28" s="25">
        <f>H29+H30+H31+H32+H33+H34+H35</f>
        <v>1317.4</v>
      </c>
      <c r="I28" s="32">
        <f t="shared" si="0"/>
        <v>0.66873096446700508</v>
      </c>
      <c r="J28" s="4"/>
      <c r="K28" s="4"/>
      <c r="L28" s="4"/>
      <c r="M28" s="4"/>
      <c r="N28" s="4"/>
      <c r="O28" s="4"/>
    </row>
    <row r="29" spans="1:17" ht="67.2" customHeight="1">
      <c r="A29" s="34">
        <v>5</v>
      </c>
      <c r="B29" s="54" t="s">
        <v>24</v>
      </c>
      <c r="C29" s="5" t="s">
        <v>40</v>
      </c>
      <c r="D29" s="60" t="s">
        <v>78</v>
      </c>
      <c r="E29" s="56" t="s">
        <v>115</v>
      </c>
      <c r="F29" s="51">
        <v>1853</v>
      </c>
      <c r="G29" s="51">
        <v>300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6">
      <c r="A30" s="34">
        <v>6</v>
      </c>
      <c r="B30" s="54" t="s">
        <v>25</v>
      </c>
      <c r="C30" s="6" t="s">
        <v>38</v>
      </c>
      <c r="D30" s="55" t="s">
        <v>79</v>
      </c>
      <c r="E30" s="56" t="s">
        <v>116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41.6" customHeight="1">
      <c r="A31" s="34">
        <v>7</v>
      </c>
      <c r="B31" s="54" t="s">
        <v>93</v>
      </c>
      <c r="C31" s="14" t="s">
        <v>46</v>
      </c>
      <c r="D31" s="48" t="s">
        <v>80</v>
      </c>
      <c r="E31" s="61" t="s">
        <v>127</v>
      </c>
      <c r="F31" s="51">
        <v>300</v>
      </c>
      <c r="G31" s="51">
        <v>50</v>
      </c>
      <c r="H31" s="51">
        <v>29</v>
      </c>
      <c r="I31" s="73">
        <f t="shared" si="0"/>
        <v>0.57999999999999996</v>
      </c>
      <c r="J31" s="4"/>
      <c r="K31" s="4"/>
      <c r="L31" s="4"/>
      <c r="M31" s="4"/>
      <c r="N31" s="4"/>
      <c r="O31" s="4"/>
    </row>
    <row r="32" spans="1:17" ht="285" customHeight="1">
      <c r="A32" s="34">
        <v>8</v>
      </c>
      <c r="B32" s="54" t="s">
        <v>94</v>
      </c>
      <c r="C32" s="6" t="s">
        <v>107</v>
      </c>
      <c r="D32" s="43" t="s">
        <v>81</v>
      </c>
      <c r="E32" s="56" t="s">
        <v>124</v>
      </c>
      <c r="F32" s="51">
        <v>3000</v>
      </c>
      <c r="G32" s="51">
        <v>350</v>
      </c>
      <c r="H32" s="74">
        <v>50</v>
      </c>
      <c r="I32" s="57">
        <f t="shared" si="0"/>
        <v>0.14285714285714285</v>
      </c>
      <c r="J32" s="4"/>
      <c r="K32" s="4"/>
      <c r="L32" s="4"/>
      <c r="M32" s="4"/>
      <c r="N32" s="4"/>
      <c r="O32" s="4"/>
      <c r="Q32" s="2" t="s">
        <v>52</v>
      </c>
    </row>
    <row r="33" spans="1:15" ht="220.2" customHeight="1">
      <c r="A33" s="34">
        <v>9</v>
      </c>
      <c r="B33" s="54" t="s">
        <v>26</v>
      </c>
      <c r="C33" s="6" t="s">
        <v>108</v>
      </c>
      <c r="D33" s="43" t="s">
        <v>81</v>
      </c>
      <c r="E33" s="56" t="s">
        <v>128</v>
      </c>
      <c r="F33" s="51">
        <v>50</v>
      </c>
      <c r="G33" s="51">
        <v>50</v>
      </c>
      <c r="H33" s="74">
        <v>29</v>
      </c>
      <c r="I33" s="57">
        <f t="shared" si="0"/>
        <v>0.57999999999999996</v>
      </c>
      <c r="J33" s="4"/>
      <c r="K33" s="4"/>
      <c r="L33" s="4"/>
      <c r="M33" s="4"/>
      <c r="N33" s="4"/>
      <c r="O33" s="4"/>
    </row>
    <row r="34" spans="1:15" ht="158.4" customHeight="1">
      <c r="A34" s="34">
        <v>10</v>
      </c>
      <c r="B34" s="54" t="s">
        <v>109</v>
      </c>
      <c r="C34" s="6" t="s">
        <v>110</v>
      </c>
      <c r="D34" s="43" t="s">
        <v>81</v>
      </c>
      <c r="E34" s="56" t="s">
        <v>129</v>
      </c>
      <c r="F34" s="51">
        <v>775</v>
      </c>
      <c r="G34" s="51">
        <v>100</v>
      </c>
      <c r="H34" s="74">
        <v>90</v>
      </c>
      <c r="I34" s="57">
        <f t="shared" ref="I34" si="1">IF(OR(G34=0,H34=0),"",H34/G34)</f>
        <v>0.9</v>
      </c>
      <c r="J34" s="4"/>
      <c r="K34" s="4"/>
      <c r="L34" s="4"/>
      <c r="M34" s="4"/>
      <c r="N34" s="4"/>
      <c r="O34" s="4"/>
    </row>
    <row r="35" spans="1:15" ht="226.95" customHeight="1">
      <c r="A35" s="34">
        <v>11</v>
      </c>
      <c r="B35" s="54" t="s">
        <v>118</v>
      </c>
      <c r="C35" s="6" t="s">
        <v>74</v>
      </c>
      <c r="D35" s="44" t="s">
        <v>121</v>
      </c>
      <c r="E35" s="56" t="s">
        <v>137</v>
      </c>
      <c r="F35" s="51">
        <v>3120</v>
      </c>
      <c r="G35" s="51">
        <v>1120</v>
      </c>
      <c r="H35" s="74">
        <v>1119.4000000000001</v>
      </c>
      <c r="I35" s="57">
        <f t="shared" si="0"/>
        <v>0.99946428571428581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3482</v>
      </c>
      <c r="G36" s="25">
        <f>SUM(G37:G39)</f>
        <v>105</v>
      </c>
      <c r="H36" s="52">
        <f>SUM(H37:H39)</f>
        <v>105.9</v>
      </c>
      <c r="I36" s="32">
        <f t="shared" si="0"/>
        <v>1.0085714285714287</v>
      </c>
      <c r="J36" s="4"/>
      <c r="K36" s="4"/>
      <c r="L36" s="4"/>
      <c r="M36" s="4"/>
      <c r="N36" s="4"/>
      <c r="O36" s="4"/>
    </row>
    <row r="37" spans="1:15" ht="54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115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62.4" customHeight="1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116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167.4" customHeight="1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133</v>
      </c>
      <c r="F39" s="51">
        <v>680</v>
      </c>
      <c r="G39" s="51">
        <v>105</v>
      </c>
      <c r="H39" s="51">
        <v>105.9</v>
      </c>
      <c r="I39" s="57">
        <f t="shared" si="0"/>
        <v>1.0085714285714287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12" t="s">
        <v>4</v>
      </c>
      <c r="B40" s="113"/>
      <c r="C40" s="21" t="s">
        <v>6</v>
      </c>
      <c r="D40" s="21"/>
      <c r="E40" s="21"/>
      <c r="F40" s="24">
        <f>F43+F53+F56+F61</f>
        <v>24697</v>
      </c>
      <c r="G40" s="24">
        <f>G43+G53+G56+G61</f>
        <v>6252.6</v>
      </c>
      <c r="H40" s="24">
        <f>H43+H53+H56+H61</f>
        <v>2862.8</v>
      </c>
      <c r="I40" s="30">
        <f t="shared" si="0"/>
        <v>0.45785753126699291</v>
      </c>
      <c r="J40" s="19"/>
      <c r="K40" s="19"/>
      <c r="L40" s="19"/>
      <c r="M40" s="19"/>
      <c r="N40" s="19"/>
      <c r="O40" s="19"/>
    </row>
    <row r="41" spans="1:15" s="20" customFormat="1" ht="21">
      <c r="A41" s="105" t="s">
        <v>68</v>
      </c>
      <c r="B41" s="106"/>
      <c r="C41" s="107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105" t="s">
        <v>69</v>
      </c>
      <c r="B42" s="106"/>
      <c r="C42" s="107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3221.6</v>
      </c>
      <c r="H43" s="25">
        <f>SUM(H44:H51)</f>
        <v>1294.8</v>
      </c>
      <c r="I43" s="37">
        <f t="shared" si="0"/>
        <v>0.40191209336975414</v>
      </c>
    </row>
    <row r="44" spans="1:15" ht="207.75" customHeight="1">
      <c r="A44" s="34">
        <v>15</v>
      </c>
      <c r="B44" s="54" t="s">
        <v>7</v>
      </c>
      <c r="C44" s="6" t="s">
        <v>22</v>
      </c>
      <c r="D44" s="43" t="s">
        <v>132</v>
      </c>
      <c r="E44" s="64" t="s">
        <v>115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16" customHeight="1">
      <c r="A45" s="34">
        <v>16</v>
      </c>
      <c r="B45" s="50" t="s">
        <v>95</v>
      </c>
      <c r="C45" s="5" t="s">
        <v>18</v>
      </c>
      <c r="D45" s="69" t="s">
        <v>130</v>
      </c>
      <c r="E45" s="64" t="s">
        <v>115</v>
      </c>
      <c r="F45" s="51">
        <v>4063</v>
      </c>
      <c r="G45" s="51">
        <v>650</v>
      </c>
      <c r="H45" s="51">
        <v>220</v>
      </c>
      <c r="I45" s="57">
        <f t="shared" si="0"/>
        <v>0.33846153846153848</v>
      </c>
    </row>
    <row r="46" spans="1:15" ht="90">
      <c r="A46" s="34">
        <v>17</v>
      </c>
      <c r="B46" s="50" t="s">
        <v>96</v>
      </c>
      <c r="C46" s="5" t="s">
        <v>20</v>
      </c>
      <c r="D46" s="47" t="s">
        <v>84</v>
      </c>
      <c r="E46" s="65" t="s">
        <v>115</v>
      </c>
      <c r="F46" s="51">
        <v>1100</v>
      </c>
      <c r="G46" s="51">
        <v>300</v>
      </c>
      <c r="H46" s="51">
        <v>30</v>
      </c>
      <c r="I46" s="57">
        <f t="shared" si="0"/>
        <v>0.1</v>
      </c>
    </row>
    <row r="47" spans="1:15" ht="111" customHeight="1">
      <c r="A47" s="34">
        <v>18</v>
      </c>
      <c r="B47" s="50" t="s">
        <v>117</v>
      </c>
      <c r="C47" s="5" t="s">
        <v>17</v>
      </c>
      <c r="D47" s="47" t="s">
        <v>111</v>
      </c>
      <c r="E47" s="66" t="s">
        <v>115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26.2" customHeight="1">
      <c r="A48" s="34">
        <v>19</v>
      </c>
      <c r="B48" s="54" t="s">
        <v>98</v>
      </c>
      <c r="C48" s="6" t="s">
        <v>85</v>
      </c>
      <c r="D48" s="43" t="s">
        <v>122</v>
      </c>
      <c r="E48" s="67" t="s">
        <v>115</v>
      </c>
      <c r="F48" s="51">
        <v>2972.7</v>
      </c>
      <c r="G48" s="51">
        <v>1667.6</v>
      </c>
      <c r="H48" s="51">
        <v>790</v>
      </c>
      <c r="I48" s="57">
        <f t="shared" si="0"/>
        <v>0.47373470856320465</v>
      </c>
    </row>
    <row r="49" spans="1:9" ht="226.2" customHeight="1">
      <c r="A49" s="34">
        <v>20</v>
      </c>
      <c r="B49" s="54" t="s">
        <v>99</v>
      </c>
      <c r="C49" s="5" t="s">
        <v>86</v>
      </c>
      <c r="D49" s="47" t="s">
        <v>112</v>
      </c>
      <c r="E49" s="65" t="s">
        <v>116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18.95" customHeight="1">
      <c r="A50" s="34">
        <v>21</v>
      </c>
      <c r="B50" s="54" t="s">
        <v>119</v>
      </c>
      <c r="C50" s="5" t="s">
        <v>16</v>
      </c>
      <c r="D50" s="47" t="s">
        <v>123</v>
      </c>
      <c r="E50" s="65" t="s">
        <v>115</v>
      </c>
      <c r="F50" s="51">
        <v>2425.1999999999998</v>
      </c>
      <c r="G50" s="51">
        <v>604</v>
      </c>
      <c r="H50" s="51">
        <v>254.8</v>
      </c>
      <c r="I50" s="57">
        <f t="shared" si="0"/>
        <v>0.42185430463576162</v>
      </c>
    </row>
    <row r="51" spans="1:9" ht="57.75" customHeight="1">
      <c r="A51" s="34">
        <v>22</v>
      </c>
      <c r="B51" s="54" t="s">
        <v>120</v>
      </c>
      <c r="C51" s="6" t="s">
        <v>19</v>
      </c>
      <c r="D51" s="43" t="s">
        <v>131</v>
      </c>
      <c r="E51" s="67" t="s">
        <v>115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>
      <c r="A53" s="35"/>
      <c r="B53" s="7" t="s">
        <v>23</v>
      </c>
      <c r="C53" s="22" t="s">
        <v>15</v>
      </c>
      <c r="D53" s="22"/>
      <c r="E53" s="68"/>
      <c r="F53" s="52">
        <f>SUM(F54:F55)</f>
        <v>6620</v>
      </c>
      <c r="G53" s="52">
        <f>SUM(G54:G55)</f>
        <v>1800</v>
      </c>
      <c r="H53" s="52">
        <f>SUM(H54:H55)</f>
        <v>1568</v>
      </c>
      <c r="I53" s="72">
        <f t="shared" ref="I53:I59" si="2">IF(OR(G53=0,H53=0),"",H53/G53)</f>
        <v>0.87111111111111106</v>
      </c>
    </row>
    <row r="54" spans="1:9" ht="124.2">
      <c r="A54" s="34">
        <v>23</v>
      </c>
      <c r="B54" s="54" t="s">
        <v>24</v>
      </c>
      <c r="C54" s="6" t="s">
        <v>87</v>
      </c>
      <c r="D54" s="44" t="s">
        <v>88</v>
      </c>
      <c r="E54" s="64" t="s">
        <v>125</v>
      </c>
      <c r="F54" s="51">
        <v>5600</v>
      </c>
      <c r="G54" s="51">
        <v>1550</v>
      </c>
      <c r="H54" s="51">
        <v>1504</v>
      </c>
      <c r="I54" s="57">
        <f t="shared" si="2"/>
        <v>0.9703225806451613</v>
      </c>
    </row>
    <row r="55" spans="1:9" ht="116.4" customHeight="1">
      <c r="A55" s="34">
        <v>24</v>
      </c>
      <c r="B55" s="54" t="s">
        <v>25</v>
      </c>
      <c r="C55" s="6" t="s">
        <v>21</v>
      </c>
      <c r="D55" s="43" t="s">
        <v>113</v>
      </c>
      <c r="E55" s="62" t="s">
        <v>126</v>
      </c>
      <c r="F55" s="51">
        <v>1020</v>
      </c>
      <c r="G55" s="51">
        <v>250</v>
      </c>
      <c r="H55" s="51">
        <v>64</v>
      </c>
      <c r="I55" s="57">
        <f t="shared" si="2"/>
        <v>0.25600000000000001</v>
      </c>
    </row>
    <row r="56" spans="1:9" s="8" customFormat="1" ht="31.95" customHeight="1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72" hidden="1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0" t="s">
        <v>100</v>
      </c>
      <c r="C60" s="5" t="s">
        <v>14</v>
      </c>
      <c r="D60" s="47" t="s">
        <v>72</v>
      </c>
      <c r="E60" s="62" t="s">
        <v>116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89</v>
      </c>
      <c r="D61" s="22"/>
      <c r="E61" s="68"/>
      <c r="F61" s="25">
        <f>SUM(F62:F63)</f>
        <v>5698</v>
      </c>
      <c r="G61" s="25">
        <f>SUM(G62:G63)</f>
        <v>1231</v>
      </c>
      <c r="H61" s="25">
        <f>SUM(H62:H63)</f>
        <v>0</v>
      </c>
      <c r="I61" s="37" t="str">
        <f t="shared" si="3"/>
        <v/>
      </c>
    </row>
    <row r="62" spans="1:9" ht="47.4" customHeight="1">
      <c r="A62" s="130">
        <v>26</v>
      </c>
      <c r="B62" s="85" t="s">
        <v>35</v>
      </c>
      <c r="C62" s="119" t="s">
        <v>90</v>
      </c>
      <c r="D62" s="56" t="s">
        <v>91</v>
      </c>
      <c r="E62" s="62" t="s">
        <v>115</v>
      </c>
      <c r="F62" s="51">
        <v>3203</v>
      </c>
      <c r="G62" s="51">
        <v>1214</v>
      </c>
      <c r="H62" s="51">
        <v>0</v>
      </c>
      <c r="I62" s="57" t="str">
        <f t="shared" si="3"/>
        <v/>
      </c>
    </row>
    <row r="63" spans="1:9" ht="53.4" customHeight="1">
      <c r="A63" s="131"/>
      <c r="B63" s="132"/>
      <c r="C63" s="120"/>
      <c r="D63" s="56" t="s">
        <v>92</v>
      </c>
      <c r="E63" s="62" t="s">
        <v>115</v>
      </c>
      <c r="F63" s="51">
        <v>2495</v>
      </c>
      <c r="G63" s="51">
        <v>17</v>
      </c>
      <c r="H63" s="51">
        <v>0</v>
      </c>
      <c r="I63" s="57" t="str">
        <f t="shared" si="3"/>
        <v/>
      </c>
    </row>
  </sheetData>
  <mergeCells count="40"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2020-11-10T08:50:52Z</dcterms:modified>
</cp:coreProperties>
</file>