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отчет!$A$1:$I$53</definedName>
  </definedNames>
  <calcPr calcId="125725"/>
</workbook>
</file>

<file path=xl/calcChain.xml><?xml version="1.0" encoding="utf-8"?>
<calcChain xmlns="http://schemas.openxmlformats.org/spreadsheetml/2006/main">
  <c r="H16" i="2"/>
  <c r="H13" s="1"/>
  <c r="G16"/>
  <c r="G13" s="1"/>
  <c r="F16"/>
  <c r="F13" s="1"/>
  <c r="F34"/>
  <c r="G45"/>
  <c r="H45"/>
  <c r="F45"/>
  <c r="F42"/>
  <c r="G34"/>
  <c r="G20"/>
  <c r="G30"/>
  <c r="H30"/>
  <c r="F30"/>
  <c r="H20"/>
  <c r="F20"/>
  <c r="I52"/>
  <c r="H51"/>
  <c r="H50" s="1"/>
  <c r="G51"/>
  <c r="G50" s="1"/>
  <c r="F51"/>
  <c r="F50" s="1"/>
  <c r="I47"/>
  <c r="I48"/>
  <c r="I49"/>
  <c r="I46"/>
  <c r="I44"/>
  <c r="I43"/>
  <c r="I41"/>
  <c r="I38"/>
  <c r="I37"/>
  <c r="I36"/>
  <c r="I35"/>
  <c r="I32"/>
  <c r="I31"/>
  <c r="I29"/>
  <c r="I28"/>
  <c r="I25"/>
  <c r="I26"/>
  <c r="I27"/>
  <c r="I24"/>
  <c r="I23"/>
  <c r="I21"/>
  <c r="G42"/>
  <c r="H42"/>
  <c r="G18"/>
  <c r="I42" l="1"/>
  <c r="I45"/>
  <c r="I51"/>
  <c r="I50" s="1"/>
  <c r="I20"/>
  <c r="F18"/>
  <c r="H18"/>
  <c r="I18" s="1"/>
  <c r="I19"/>
  <c r="G40" l="1"/>
  <c r="H40"/>
  <c r="F40"/>
  <c r="F33" s="1"/>
  <c r="H34"/>
  <c r="F15"/>
  <c r="F17" s="1"/>
  <c r="G33" l="1"/>
  <c r="H33"/>
  <c r="F12"/>
  <c r="F14" s="1"/>
  <c r="I40"/>
  <c r="I30"/>
  <c r="I34"/>
  <c r="H15"/>
  <c r="H17" s="1"/>
  <c r="G15"/>
  <c r="G17" s="1"/>
  <c r="G12" l="1"/>
  <c r="G14" s="1"/>
  <c r="I33"/>
  <c r="H12"/>
  <c r="H14" s="1"/>
  <c r="I15"/>
  <c r="I12" l="1"/>
</calcChain>
</file>

<file path=xl/sharedStrings.xml><?xml version="1.0" encoding="utf-8"?>
<sst xmlns="http://schemas.openxmlformats.org/spreadsheetml/2006/main" count="133" uniqueCount="106">
  <si>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</si>
  <si>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</si>
  <si>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</si>
  <si>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</si>
  <si>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</si>
  <si>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</si>
  <si>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</si>
  <si>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</si>
  <si>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</si>
  <si>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</si>
  <si>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</si>
  <si>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</si>
  <si>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</si>
  <si>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</si>
  <si>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</si>
  <si>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</si>
  <si>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</si>
  <si>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</si>
  <si>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</si>
  <si>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</si>
  <si>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</si>
  <si>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</si>
  <si>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</si>
  <si>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</si>
  <si>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</si>
  <si>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</si>
  <si>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</si>
  <si>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</si>
  <si>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</si>
  <si>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</si>
  <si>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</si>
  <si>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</si>
  <si>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</si>
  <si>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</si>
  <si>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</si>
  <si>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</si>
  <si>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</si>
  <si>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</si>
  <si>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</si>
  <si>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</si>
  <si>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</si>
  <si>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</si>
  <si>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</si>
  <si>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</si>
  <si>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</si>
  <si>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</si>
  <si>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</si>
  <si>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</si>
  <si>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</si>
  <si>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</si>
  <si>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</si>
  <si>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</si>
  <si>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</si>
  <si>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</si>
  <si>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</si>
  <si>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</si>
  <si>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</si>
  <si>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</si>
  <si>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</si>
  <si>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</si>
  <si>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</si>
  <si>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</si>
  <si>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</si>
  <si>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</si>
  <si>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</si>
  <si>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</si>
  <si>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</si>
  <si>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2021 год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</si>
  <si>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</si>
  <si>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</si>
  <si>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</si>
  <si>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</si>
  <si>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</si>
  <si>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</si>
  <si>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</si>
  <si>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</si>
  <si>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</si>
  <si>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</si>
  <si>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срок реализации мероприятия в течение 2021 года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</si>
  <si>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</si>
  <si>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</si>
  <si>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</si>
  <si>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</si>
  <si>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</si>
  <si>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</si>
  <si>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r>
      <t xml:space="preserve">срок реализации мероприятия в течение 2021 года   - </t>
    </r>
    <r>
      <rPr>
        <i/>
        <sz val="12"/>
        <rFont val="Times New Roman"/>
        <family val="1"/>
        <charset val="204"/>
      </rPr>
      <t>закрытие и изъятия из оператив.управления здания МДОУ №7 «Родничок по адресу: г.Суоярви, ул. Гагарина, д.1А  700,0 тыс.руб, в 2022 -1400 тыс. руб.- отменено по решению прокуратуры</t>
    </r>
  </si>
  <si>
    <t>I1I.</t>
  </si>
  <si>
    <t>Меры по оптимизации расходов на обслуживание муниципального долга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</si>
  <si>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</si>
  <si>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</si>
  <si>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</si>
  <si>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</si>
  <si>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</si>
  <si>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</si>
  <si>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</si>
  <si>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 xml:space="preserve">по состоянию на 01 января 2022 года </t>
  </si>
  <si>
    <t>срок реализации мероприятия в течение 2021 года (ООО "Транспортная компания" создала 3 рабочих места с 1мая, с 1июня, с 1 августа, с 1 сентября-1179,87руб.*8мес=9438,96руб. 1179,87руб.*7мес.=8259,09руб. 1179,87руб.*5мес.=5899,35руб. 1179,87*4мес.=4719,48руб.)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</si>
  <si>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(ИП Шестаков А.В -5,0 тыс.руб; размещение НТО 148,9 тыс.руб; восстановительная стоимость за свод зеленых насаждений - 80,8 тыс.руб.</t>
    </r>
  </si>
  <si>
    <t>срок реализации мероприятия в течение 2021 года (заполняется по факту)экономия по контрактам: бюджет РК - 2644,3 тыс.руб.; местный бюджет-701,7 тыс.руб.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</si>
  <si>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(экономия по уплате процентов за пользование кредитами за 2021 года – 382,8 тыс.руб.).)(экономия по досрочно погашенной части кредита -84,1тыс.руб.)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</si>
  <si>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</si>
  <si>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</si>
  <si>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</si>
  <si>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 xml:space="preserve">Проведение торгов на право заключения договоров на установку и эксплуатацию рекламных конструкций (2021 г.- ИП Шестаков А.В.- 5,0 тыс.руб.)
Размещение нестационарных торговых объектов (4 договора в 2021 г. – 148,9 тыс.руб.)   Восстановительная стоимость за свод зеленых насаждений 80,8 тыс.руб.
</t>
  </si>
  <si>
    <t>ВСЕГО по Программе, в том числе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</si>
  <si>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(погашение задолженности прошлых лет ООО "Толвоярви") погашение задолженности по страховым взносам и НДФЛ в бюджет РК 9325 тыс.руб.; погашение задолженности по НДФЛ в местный бюджет 1278тыс.руб.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</si>
</sst>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15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4" borderId="17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view="pageBreakPreview" zoomScale="60" workbookViewId="0">
      <pane xSplit="2" ySplit="12" topLeftCell="C31" activePane="bottomRight" state="frozen"/>
      <selection pane="topRight" activeCell="C1" sqref="C1"/>
      <selection pane="bottomLeft" activeCell="A13" sqref="A13"/>
      <selection pane="bottomRight" activeCell="D31" sqref="D31"/>
    </sheetView>
  </sheetViews>
  <sheetFormatPr defaultColWidth="9.140625" defaultRowHeight="18.75"/>
  <cols>
    <col min="1" max="1" width="7.7109375" style="2" customWidth="1"/>
    <col min="2" max="2" width="9" style="2" customWidth="1"/>
    <col min="3" max="3" width="63.140625" style="1" customWidth="1"/>
    <col min="4" max="4" width="89.42578125" style="1" customWidth="1"/>
    <col min="5" max="5" width="42" style="1" customWidth="1"/>
    <col min="6" max="6" width="12.7109375" style="1" customWidth="1"/>
    <col min="7" max="7" width="10.85546875" style="2" customWidth="1"/>
    <col min="8" max="8" width="11.140625" style="2" customWidth="1"/>
    <col min="9" max="9" width="9.42578125" style="2" customWidth="1"/>
    <col min="10" max="16384" width="9.140625" style="2"/>
  </cols>
  <sheetData>
    <row r="1" spans="1:13" ht="20.25" customHeight="1">
      <c r="A1" s="92" t="s">
        <v>44</v>
      </c>
      <c r="B1" s="92"/>
      <c r="C1" s="92"/>
      <c r="D1" s="92"/>
      <c r="E1" s="92"/>
      <c r="F1" s="92"/>
      <c r="G1" s="92"/>
      <c r="H1" s="92"/>
      <c r="I1" s="92"/>
    </row>
    <row r="2" spans="1:13" ht="20.25" customHeight="1">
      <c r="A2" s="92" t="s">
        <v>95</v>
      </c>
      <c r="B2" s="92"/>
      <c r="C2" s="92"/>
      <c r="D2" s="92"/>
      <c r="E2" s="92"/>
      <c r="F2" s="92"/>
      <c r="G2" s="92"/>
      <c r="H2" s="92"/>
      <c r="I2" s="92"/>
    </row>
    <row r="3" spans="1:13" ht="20.25" customHeight="1">
      <c r="A3" s="98" t="s">
        <v>28</v>
      </c>
      <c r="B3" s="98"/>
      <c r="C3" s="98"/>
      <c r="D3" s="98"/>
      <c r="E3" s="98"/>
      <c r="F3" s="98"/>
      <c r="G3" s="98"/>
      <c r="H3" s="98"/>
      <c r="I3" s="98"/>
    </row>
    <row r="4" spans="1:13" ht="20.25" customHeight="1">
      <c r="A4" s="98" t="s">
        <v>40</v>
      </c>
      <c r="B4" s="98"/>
      <c r="C4" s="98"/>
      <c r="D4" s="98"/>
      <c r="E4" s="98"/>
      <c r="F4" s="98"/>
      <c r="G4" s="98"/>
      <c r="H4" s="98"/>
      <c r="I4" s="98"/>
    </row>
    <row r="5" spans="1:13" ht="20.25" customHeight="1">
      <c r="A5" s="98" t="s">
        <v>29</v>
      </c>
      <c r="B5" s="98"/>
      <c r="C5" s="98"/>
      <c r="D5" s="98"/>
      <c r="E5" s="98"/>
      <c r="F5" s="98"/>
      <c r="G5" s="98"/>
      <c r="H5" s="98"/>
      <c r="I5" s="98"/>
    </row>
    <row r="6" spans="1:13" ht="3.75" customHeight="1" thickBot="1">
      <c r="B6" s="97"/>
      <c r="C6" s="97"/>
      <c r="D6" s="97"/>
      <c r="E6" s="97"/>
      <c r="F6" s="97"/>
      <c r="G6" s="97"/>
      <c r="H6" s="97"/>
      <c r="I6" s="97"/>
      <c r="J6" s="4"/>
      <c r="K6" s="4"/>
      <c r="L6" s="4"/>
      <c r="M6" s="4"/>
    </row>
    <row r="7" spans="1:13" s="4" customFormat="1" ht="17.45" customHeight="1">
      <c r="A7" s="103" t="s">
        <v>1</v>
      </c>
      <c r="B7" s="65" t="s">
        <v>38</v>
      </c>
      <c r="C7" s="68" t="s">
        <v>2</v>
      </c>
      <c r="D7" s="68"/>
      <c r="E7" s="65" t="s">
        <v>37</v>
      </c>
      <c r="F7" s="106" t="s">
        <v>35</v>
      </c>
      <c r="G7" s="107"/>
      <c r="H7" s="107"/>
      <c r="I7" s="107"/>
    </row>
    <row r="8" spans="1:13" s="4" customFormat="1" ht="39" customHeight="1">
      <c r="A8" s="104"/>
      <c r="B8" s="66"/>
      <c r="C8" s="69"/>
      <c r="D8" s="69"/>
      <c r="E8" s="66"/>
      <c r="F8" s="95" t="s">
        <v>31</v>
      </c>
      <c r="G8" s="96"/>
      <c r="H8" s="69" t="s">
        <v>33</v>
      </c>
      <c r="I8" s="95"/>
    </row>
    <row r="9" spans="1:13" s="4" customFormat="1" ht="21.75" customHeight="1">
      <c r="A9" s="104"/>
      <c r="B9" s="66"/>
      <c r="C9" s="70" t="s">
        <v>39</v>
      </c>
      <c r="D9" s="99" t="s">
        <v>43</v>
      </c>
      <c r="E9" s="66"/>
      <c r="F9" s="70" t="s">
        <v>30</v>
      </c>
      <c r="G9" s="16" t="s">
        <v>32</v>
      </c>
      <c r="H9" s="70" t="s">
        <v>36</v>
      </c>
      <c r="I9" s="101" t="s">
        <v>34</v>
      </c>
    </row>
    <row r="10" spans="1:13" s="4" customFormat="1" ht="21.75" customHeight="1" thickBot="1">
      <c r="A10" s="105"/>
      <c r="B10" s="67"/>
      <c r="C10" s="71"/>
      <c r="D10" s="100"/>
      <c r="E10" s="67"/>
      <c r="F10" s="71"/>
      <c r="G10" s="23" t="s">
        <v>67</v>
      </c>
      <c r="H10" s="71"/>
      <c r="I10" s="102"/>
    </row>
    <row r="11" spans="1:13" s="4" customFormat="1" ht="26.45" customHeight="1" thickBot="1">
      <c r="A11" s="93" t="s">
        <v>41</v>
      </c>
      <c r="B11" s="94"/>
      <c r="C11" s="94"/>
      <c r="D11" s="94"/>
      <c r="E11" s="94"/>
      <c r="F11" s="94"/>
      <c r="G11" s="94"/>
      <c r="H11" s="94"/>
      <c r="I11" s="94"/>
    </row>
    <row r="12" spans="1:13" s="4" customFormat="1" ht="22.15" customHeight="1">
      <c r="A12" s="75" t="s">
        <v>104</v>
      </c>
      <c r="B12" s="76"/>
      <c r="C12" s="76"/>
      <c r="D12" s="76"/>
      <c r="E12" s="77"/>
      <c r="F12" s="32">
        <f>F15+F33+F50</f>
        <v>31845.200000000004</v>
      </c>
      <c r="G12" s="32">
        <f t="shared" ref="G12:H12" si="0">G15+G33+G50</f>
        <v>22045.5</v>
      </c>
      <c r="H12" s="32">
        <f t="shared" si="0"/>
        <v>22970.7</v>
      </c>
      <c r="I12" s="42">
        <f t="shared" ref="I12:I21" si="1">H12/G12</f>
        <v>1.0419677485201062</v>
      </c>
    </row>
    <row r="13" spans="1:13" s="4" customFormat="1" ht="22.15" customHeight="1">
      <c r="A13" s="111" t="s">
        <v>101</v>
      </c>
      <c r="B13" s="112"/>
      <c r="C13" s="112"/>
      <c r="D13" s="54"/>
      <c r="E13" s="55"/>
      <c r="F13" s="32">
        <f>F16</f>
        <v>11969.3</v>
      </c>
      <c r="G13" s="32">
        <f>G16</f>
        <v>11969.3</v>
      </c>
      <c r="H13" s="32">
        <f>H16</f>
        <v>11969.3</v>
      </c>
      <c r="I13" s="42"/>
    </row>
    <row r="14" spans="1:13" s="4" customFormat="1" ht="22.15" customHeight="1">
      <c r="A14" s="111" t="s">
        <v>102</v>
      </c>
      <c r="B14" s="112"/>
      <c r="C14" s="112"/>
      <c r="D14" s="54"/>
      <c r="E14" s="55"/>
      <c r="F14" s="32">
        <f>F12-F13</f>
        <v>19875.900000000005</v>
      </c>
      <c r="G14" s="32">
        <f>G12-G13</f>
        <v>10076.200000000001</v>
      </c>
      <c r="H14" s="32">
        <f>H12-H13</f>
        <v>11001.400000000001</v>
      </c>
      <c r="I14" s="42"/>
    </row>
    <row r="15" spans="1:13" s="12" customFormat="1" ht="21.6" customHeight="1">
      <c r="A15" s="19"/>
      <c r="B15" s="10" t="s">
        <v>3</v>
      </c>
      <c r="C15" s="72" t="s">
        <v>100</v>
      </c>
      <c r="D15" s="73"/>
      <c r="E15" s="74"/>
      <c r="F15" s="33">
        <f>F18+F20+F30</f>
        <v>17444.400000000001</v>
      </c>
      <c r="G15" s="33">
        <f>G18+G20+G30</f>
        <v>13269.7</v>
      </c>
      <c r="H15" s="33">
        <f>H18+H20+H30</f>
        <v>14207.5</v>
      </c>
      <c r="I15" s="43">
        <f t="shared" si="1"/>
        <v>1.0706722834728741</v>
      </c>
      <c r="J15" s="11"/>
      <c r="K15" s="11"/>
      <c r="L15" s="11"/>
      <c r="M15" s="11"/>
    </row>
    <row r="16" spans="1:13" s="12" customFormat="1" ht="21.6" customHeight="1">
      <c r="A16" s="19"/>
      <c r="B16" s="10"/>
      <c r="C16" s="51" t="s">
        <v>101</v>
      </c>
      <c r="D16" s="52"/>
      <c r="E16" s="53"/>
      <c r="F16" s="33">
        <f>9325+2644.3</f>
        <v>11969.3</v>
      </c>
      <c r="G16" s="33">
        <f>9325+2644.3</f>
        <v>11969.3</v>
      </c>
      <c r="H16" s="33">
        <f>9325+2644.3</f>
        <v>11969.3</v>
      </c>
      <c r="I16" s="43"/>
      <c r="J16" s="11"/>
      <c r="K16" s="11"/>
      <c r="L16" s="11"/>
      <c r="M16" s="11"/>
    </row>
    <row r="17" spans="1:15" s="12" customFormat="1" ht="21.6" customHeight="1">
      <c r="A17" s="19"/>
      <c r="B17" s="10"/>
      <c r="C17" s="51" t="s">
        <v>102</v>
      </c>
      <c r="D17" s="52"/>
      <c r="E17" s="53"/>
      <c r="F17" s="33">
        <f>F15-F16</f>
        <v>5475.1000000000022</v>
      </c>
      <c r="G17" s="33">
        <f>G15-G16</f>
        <v>1300.4000000000015</v>
      </c>
      <c r="H17" s="33">
        <f>H15-H16</f>
        <v>2238.2000000000007</v>
      </c>
      <c r="I17" s="43"/>
      <c r="J17" s="11"/>
      <c r="K17" s="11"/>
      <c r="L17" s="11"/>
      <c r="M17" s="11"/>
    </row>
    <row r="18" spans="1:15" s="9" customFormat="1" ht="23.45" customHeight="1">
      <c r="A18" s="20"/>
      <c r="B18" s="6" t="s">
        <v>0</v>
      </c>
      <c r="C18" s="57" t="s">
        <v>22</v>
      </c>
      <c r="D18" s="58"/>
      <c r="E18" s="59"/>
      <c r="F18" s="34">
        <f>SUM(F19:F19)</f>
        <v>184.7</v>
      </c>
      <c r="G18" s="34">
        <f>G19</f>
        <v>29</v>
      </c>
      <c r="H18" s="34">
        <f>SUM(H19:H19)</f>
        <v>28.3</v>
      </c>
      <c r="I18" s="44">
        <f t="shared" si="1"/>
        <v>0.9758620689655173</v>
      </c>
      <c r="J18" s="8"/>
      <c r="K18" s="8"/>
      <c r="L18" s="8"/>
      <c r="M18" s="8"/>
    </row>
    <row r="19" spans="1:15" ht="187.9" customHeight="1">
      <c r="A19" s="27">
        <v>1</v>
      </c>
      <c r="B19" s="28" t="s">
        <v>6</v>
      </c>
      <c r="C19" s="29" t="s">
        <v>60</v>
      </c>
      <c r="D19" s="29" t="s">
        <v>93</v>
      </c>
      <c r="E19" s="29" t="s">
        <v>96</v>
      </c>
      <c r="F19" s="38">
        <v>184.7</v>
      </c>
      <c r="G19" s="38">
        <v>29</v>
      </c>
      <c r="H19" s="38">
        <v>28.3</v>
      </c>
      <c r="I19" s="45">
        <f t="shared" si="1"/>
        <v>0.9758620689655173</v>
      </c>
      <c r="J19" s="4"/>
      <c r="K19" s="4"/>
      <c r="L19" s="4"/>
      <c r="M19" s="4"/>
    </row>
    <row r="20" spans="1:15" ht="22.15" customHeight="1">
      <c r="A20" s="20"/>
      <c r="B20" s="6" t="s">
        <v>11</v>
      </c>
      <c r="C20" s="57" t="s">
        <v>25</v>
      </c>
      <c r="D20" s="58"/>
      <c r="E20" s="59"/>
      <c r="F20" s="18">
        <f>SUM(F21:F29)</f>
        <v>6975</v>
      </c>
      <c r="G20" s="18">
        <f>SUM(G21:G29)</f>
        <v>3256</v>
      </c>
      <c r="H20" s="18">
        <f t="shared" ref="H20" si="2">SUM(H21:H29)</f>
        <v>3333.2</v>
      </c>
      <c r="I20" s="46">
        <f t="shared" si="1"/>
        <v>1.0237100737100737</v>
      </c>
      <c r="J20" s="4"/>
      <c r="K20" s="4"/>
      <c r="L20" s="4"/>
      <c r="M20" s="4"/>
    </row>
    <row r="21" spans="1:15" ht="43.15" customHeight="1">
      <c r="A21" s="21">
        <v>2</v>
      </c>
      <c r="B21" s="27" t="s">
        <v>12</v>
      </c>
      <c r="C21" s="31" t="s">
        <v>20</v>
      </c>
      <c r="D21" s="31" t="s">
        <v>46</v>
      </c>
      <c r="E21" s="29" t="s">
        <v>78</v>
      </c>
      <c r="F21" s="38">
        <v>1750</v>
      </c>
      <c r="G21" s="38">
        <v>1150</v>
      </c>
      <c r="H21" s="38">
        <v>1138.3</v>
      </c>
      <c r="I21" s="45">
        <f t="shared" si="1"/>
        <v>0.98982608695652174</v>
      </c>
      <c r="J21" s="4"/>
      <c r="K21" s="4"/>
      <c r="L21" s="4"/>
      <c r="M21" s="4"/>
    </row>
    <row r="22" spans="1:15" ht="31.5">
      <c r="A22" s="21">
        <v>3</v>
      </c>
      <c r="B22" s="27" t="s">
        <v>13</v>
      </c>
      <c r="C22" s="30" t="s">
        <v>19</v>
      </c>
      <c r="D22" s="39" t="s">
        <v>47</v>
      </c>
      <c r="E22" s="29" t="s">
        <v>78</v>
      </c>
      <c r="F22" s="38">
        <v>0</v>
      </c>
      <c r="G22" s="38">
        <v>0</v>
      </c>
      <c r="H22" s="38">
        <v>0</v>
      </c>
      <c r="I22" s="45">
        <v>0</v>
      </c>
      <c r="J22" s="4"/>
      <c r="K22" s="4"/>
      <c r="L22" s="4"/>
      <c r="M22" s="4"/>
    </row>
    <row r="23" spans="1:15" ht="148.15" customHeight="1">
      <c r="A23" s="21">
        <v>4</v>
      </c>
      <c r="B23" s="27" t="s">
        <v>55</v>
      </c>
      <c r="C23" s="40" t="s">
        <v>23</v>
      </c>
      <c r="D23" s="41" t="s">
        <v>89</v>
      </c>
      <c r="E23" s="29" t="s">
        <v>78</v>
      </c>
      <c r="F23" s="38">
        <v>671</v>
      </c>
      <c r="G23" s="38">
        <v>510</v>
      </c>
      <c r="H23" s="38">
        <v>500.7</v>
      </c>
      <c r="I23" s="45">
        <f>H23/G23</f>
        <v>0.98176470588235287</v>
      </c>
      <c r="J23" s="4"/>
      <c r="K23" s="4"/>
      <c r="L23" s="4"/>
      <c r="M23" s="4"/>
    </row>
    <row r="24" spans="1:15" ht="195" customHeight="1">
      <c r="A24" s="21">
        <v>5</v>
      </c>
      <c r="B24" s="27" t="s">
        <v>56</v>
      </c>
      <c r="C24" s="30" t="s">
        <v>61</v>
      </c>
      <c r="D24" s="30" t="s">
        <v>90</v>
      </c>
      <c r="E24" s="29" t="s">
        <v>78</v>
      </c>
      <c r="F24" s="38">
        <v>269</v>
      </c>
      <c r="G24" s="38">
        <v>114</v>
      </c>
      <c r="H24" s="56">
        <v>111.8</v>
      </c>
      <c r="I24" s="45">
        <f>H24/G24</f>
        <v>0.98070175438596485</v>
      </c>
      <c r="J24" s="4"/>
      <c r="K24" s="4"/>
      <c r="L24" s="4"/>
      <c r="M24" s="4"/>
      <c r="O24" s="2" t="s">
        <v>27</v>
      </c>
    </row>
    <row r="25" spans="1:15" ht="132" customHeight="1">
      <c r="A25" s="21">
        <v>6</v>
      </c>
      <c r="B25" s="27" t="s">
        <v>14</v>
      </c>
      <c r="C25" s="30" t="s">
        <v>62</v>
      </c>
      <c r="D25" s="30" t="s">
        <v>48</v>
      </c>
      <c r="E25" s="29" t="s">
        <v>78</v>
      </c>
      <c r="F25" s="38">
        <v>2165</v>
      </c>
      <c r="G25" s="38">
        <v>155</v>
      </c>
      <c r="H25" s="56">
        <v>152</v>
      </c>
      <c r="I25" s="45">
        <f t="shared" ref="I25:I27" si="3">H25/G25</f>
        <v>0.98064516129032253</v>
      </c>
      <c r="J25" s="4"/>
      <c r="K25" s="4"/>
      <c r="L25" s="4"/>
      <c r="M25" s="4"/>
    </row>
    <row r="26" spans="1:15" ht="134.44999999999999" customHeight="1">
      <c r="A26" s="21">
        <v>7</v>
      </c>
      <c r="B26" s="27" t="s">
        <v>63</v>
      </c>
      <c r="C26" s="30" t="s">
        <v>64</v>
      </c>
      <c r="D26" s="30" t="s">
        <v>48</v>
      </c>
      <c r="E26" s="29" t="s">
        <v>78</v>
      </c>
      <c r="F26" s="38">
        <v>1992</v>
      </c>
      <c r="G26" s="38">
        <v>1320</v>
      </c>
      <c r="H26" s="56">
        <v>1423.4</v>
      </c>
      <c r="I26" s="45">
        <f t="shared" si="3"/>
        <v>1.0783333333333334</v>
      </c>
      <c r="J26" s="4"/>
      <c r="K26" s="4"/>
      <c r="L26" s="4"/>
      <c r="M26" s="4"/>
    </row>
    <row r="27" spans="1:15" ht="38.450000000000003" customHeight="1">
      <c r="A27" s="81" t="s">
        <v>80</v>
      </c>
      <c r="B27" s="70" t="s">
        <v>65</v>
      </c>
      <c r="C27" s="78" t="s">
        <v>45</v>
      </c>
      <c r="D27" s="35" t="s">
        <v>68</v>
      </c>
      <c r="E27" s="29" t="s">
        <v>78</v>
      </c>
      <c r="F27" s="38">
        <v>28</v>
      </c>
      <c r="G27" s="38">
        <v>7</v>
      </c>
      <c r="H27" s="56">
        <v>7</v>
      </c>
      <c r="I27" s="45">
        <f t="shared" si="3"/>
        <v>1</v>
      </c>
      <c r="J27" s="4"/>
      <c r="K27" s="4"/>
      <c r="L27" s="4"/>
      <c r="M27" s="4"/>
    </row>
    <row r="28" spans="1:15" ht="34.9" customHeight="1">
      <c r="A28" s="82"/>
      <c r="B28" s="84"/>
      <c r="C28" s="79"/>
      <c r="D28" s="30" t="s">
        <v>69</v>
      </c>
      <c r="E28" s="29" t="s">
        <v>78</v>
      </c>
      <c r="F28" s="38">
        <v>0</v>
      </c>
      <c r="G28" s="38">
        <v>0</v>
      </c>
      <c r="H28" s="56">
        <v>0</v>
      </c>
      <c r="I28" s="45" t="e">
        <f t="shared" ref="I28:I38" si="4">H28/G28</f>
        <v>#DIV/0!</v>
      </c>
      <c r="J28" s="4"/>
      <c r="K28" s="4"/>
      <c r="L28" s="4"/>
      <c r="M28" s="4"/>
    </row>
    <row r="29" spans="1:15" ht="37.9" customHeight="1">
      <c r="A29" s="83"/>
      <c r="B29" s="85"/>
      <c r="C29" s="80"/>
      <c r="D29" s="36" t="s">
        <v>70</v>
      </c>
      <c r="E29" s="29" t="s">
        <v>78</v>
      </c>
      <c r="F29" s="38">
        <v>100</v>
      </c>
      <c r="G29" s="38">
        <v>0</v>
      </c>
      <c r="H29" s="56">
        <v>0</v>
      </c>
      <c r="I29" s="45" t="e">
        <f t="shared" si="4"/>
        <v>#DIV/0!</v>
      </c>
      <c r="J29" s="4"/>
      <c r="K29" s="4"/>
      <c r="L29" s="4"/>
      <c r="M29" s="4"/>
    </row>
    <row r="30" spans="1:15" ht="27.6" customHeight="1">
      <c r="A30" s="20"/>
      <c r="B30" s="6" t="s">
        <v>15</v>
      </c>
      <c r="C30" s="57" t="s">
        <v>21</v>
      </c>
      <c r="D30" s="58"/>
      <c r="E30" s="59"/>
      <c r="F30" s="18">
        <f>SUM(F31:F32)</f>
        <v>10284.700000000001</v>
      </c>
      <c r="G30" s="18">
        <f t="shared" ref="G30:H30" si="5">SUM(G31:G32)</f>
        <v>9984.7000000000007</v>
      </c>
      <c r="H30" s="18">
        <f t="shared" si="5"/>
        <v>10846</v>
      </c>
      <c r="I30" s="46">
        <f t="shared" si="4"/>
        <v>1.0862619808306708</v>
      </c>
      <c r="J30" s="4"/>
      <c r="K30" s="4"/>
      <c r="L30" s="4"/>
      <c r="M30" s="4"/>
    </row>
    <row r="31" spans="1:15" ht="125.45" customHeight="1">
      <c r="A31" s="21">
        <v>9</v>
      </c>
      <c r="B31" s="27" t="s">
        <v>17</v>
      </c>
      <c r="C31" s="30" t="s">
        <v>24</v>
      </c>
      <c r="D31" s="30" t="s">
        <v>24</v>
      </c>
      <c r="E31" s="30" t="s">
        <v>105</v>
      </c>
      <c r="F31" s="38">
        <v>10050</v>
      </c>
      <c r="G31" s="38">
        <v>9750</v>
      </c>
      <c r="H31" s="38">
        <v>10603</v>
      </c>
      <c r="I31" s="45">
        <f t="shared" si="4"/>
        <v>1.0874871794871794</v>
      </c>
      <c r="J31" s="4"/>
      <c r="K31" s="4"/>
      <c r="L31" s="4"/>
      <c r="M31" s="4"/>
    </row>
    <row r="32" spans="1:15" ht="85.15" customHeight="1">
      <c r="A32" s="21">
        <v>10</v>
      </c>
      <c r="B32" s="27" t="s">
        <v>81</v>
      </c>
      <c r="C32" s="37" t="s">
        <v>26</v>
      </c>
      <c r="D32" s="37" t="s">
        <v>103</v>
      </c>
      <c r="E32" s="30" t="s">
        <v>97</v>
      </c>
      <c r="F32" s="38">
        <v>234.7</v>
      </c>
      <c r="G32" s="38">
        <v>234.7</v>
      </c>
      <c r="H32" s="38">
        <v>243</v>
      </c>
      <c r="I32" s="45">
        <f t="shared" si="4"/>
        <v>1.0353642948444823</v>
      </c>
      <c r="J32" s="4"/>
      <c r="K32" s="4"/>
      <c r="L32" s="4"/>
      <c r="M32" s="4"/>
    </row>
    <row r="33" spans="1:13" s="14" customFormat="1" ht="22.9" customHeight="1">
      <c r="A33" s="60" t="s">
        <v>4</v>
      </c>
      <c r="B33" s="61"/>
      <c r="C33" s="62" t="s">
        <v>5</v>
      </c>
      <c r="D33" s="63"/>
      <c r="E33" s="64"/>
      <c r="F33" s="17">
        <f>F34+F40+F42+F45</f>
        <v>13933.9</v>
      </c>
      <c r="G33" s="17">
        <f t="shared" ref="G33:H33" si="6">G34+G40+G42+G45</f>
        <v>8308.9</v>
      </c>
      <c r="H33" s="17">
        <f t="shared" si="6"/>
        <v>8296.2999999999993</v>
      </c>
      <c r="I33" s="47">
        <f>H33/G33</f>
        <v>0.99848355377968201</v>
      </c>
      <c r="J33" s="13"/>
      <c r="K33" s="13"/>
      <c r="L33" s="13"/>
      <c r="M33" s="13"/>
    </row>
    <row r="34" spans="1:13" s="7" customFormat="1">
      <c r="A34" s="22"/>
      <c r="B34" s="6" t="s">
        <v>0</v>
      </c>
      <c r="C34" s="15" t="s">
        <v>8</v>
      </c>
      <c r="D34" s="15"/>
      <c r="E34" s="15"/>
      <c r="F34" s="18">
        <f>SUM(F35:F38)</f>
        <v>6522.5</v>
      </c>
      <c r="G34" s="18">
        <f>G35+G36+G37+G38</f>
        <v>2372.5</v>
      </c>
      <c r="H34" s="18">
        <f>SUM(H35:H38)</f>
        <v>2380</v>
      </c>
      <c r="I34" s="48">
        <f t="shared" si="4"/>
        <v>1.0031612223393045</v>
      </c>
    </row>
    <row r="35" spans="1:13" ht="70.900000000000006" customHeight="1">
      <c r="A35" s="21">
        <v>11</v>
      </c>
      <c r="B35" s="27" t="s">
        <v>6</v>
      </c>
      <c r="C35" s="30" t="s">
        <v>10</v>
      </c>
      <c r="D35" s="30" t="s">
        <v>91</v>
      </c>
      <c r="E35" s="29" t="s">
        <v>78</v>
      </c>
      <c r="F35" s="38">
        <v>150</v>
      </c>
      <c r="G35" s="38">
        <v>0</v>
      </c>
      <c r="H35" s="38">
        <v>0</v>
      </c>
      <c r="I35" s="45" t="e">
        <f t="shared" si="4"/>
        <v>#DIV/0!</v>
      </c>
    </row>
    <row r="36" spans="1:13" ht="249" customHeight="1">
      <c r="A36" s="21">
        <v>12</v>
      </c>
      <c r="B36" s="24" t="s">
        <v>57</v>
      </c>
      <c r="C36" s="31" t="s">
        <v>9</v>
      </c>
      <c r="D36" s="31" t="s">
        <v>94</v>
      </c>
      <c r="E36" s="29" t="s">
        <v>85</v>
      </c>
      <c r="F36" s="38">
        <v>3113</v>
      </c>
      <c r="G36" s="38">
        <v>1613</v>
      </c>
      <c r="H36" s="38">
        <v>1620</v>
      </c>
      <c r="I36" s="45">
        <f t="shared" si="4"/>
        <v>1.0043397396156231</v>
      </c>
    </row>
    <row r="37" spans="1:13" ht="99.6" customHeight="1">
      <c r="A37" s="21">
        <v>13</v>
      </c>
      <c r="B37" s="27" t="s">
        <v>82</v>
      </c>
      <c r="C37" s="30" t="s">
        <v>49</v>
      </c>
      <c r="D37" s="30" t="s">
        <v>88</v>
      </c>
      <c r="E37" s="29" t="s">
        <v>78</v>
      </c>
      <c r="F37" s="38">
        <v>3259.5</v>
      </c>
      <c r="G37" s="38">
        <v>759.5</v>
      </c>
      <c r="H37" s="38">
        <v>760</v>
      </c>
      <c r="I37" s="45">
        <f t="shared" si="4"/>
        <v>1.000658327847268</v>
      </c>
    </row>
    <row r="38" spans="1:13" ht="181.15" customHeight="1">
      <c r="A38" s="21">
        <v>14</v>
      </c>
      <c r="B38" s="27" t="s">
        <v>58</v>
      </c>
      <c r="C38" s="31" t="s">
        <v>50</v>
      </c>
      <c r="D38" s="31" t="s">
        <v>71</v>
      </c>
      <c r="E38" s="29" t="s">
        <v>78</v>
      </c>
      <c r="F38" s="38">
        <v>0</v>
      </c>
      <c r="G38" s="38">
        <v>0</v>
      </c>
      <c r="H38" s="38">
        <v>0</v>
      </c>
      <c r="I38" s="45" t="e">
        <f t="shared" si="4"/>
        <v>#DIV/0!</v>
      </c>
    </row>
    <row r="39" spans="1:13" ht="1.5" hidden="1" customHeight="1">
      <c r="A39" s="21">
        <v>61</v>
      </c>
      <c r="B39" s="3"/>
      <c r="C39" s="5" t="s">
        <v>42</v>
      </c>
      <c r="D39" s="5"/>
      <c r="E39" s="30"/>
      <c r="F39" s="25">
        <v>90</v>
      </c>
      <c r="G39" s="25"/>
      <c r="H39" s="25"/>
      <c r="I39" s="49"/>
    </row>
    <row r="40" spans="1:13" s="7" customFormat="1">
      <c r="A40" s="22"/>
      <c r="B40" s="6" t="s">
        <v>11</v>
      </c>
      <c r="C40" s="57"/>
      <c r="D40" s="58"/>
      <c r="E40" s="59"/>
      <c r="F40" s="26">
        <f>SUM(F41:F41)</f>
        <v>3350</v>
      </c>
      <c r="G40" s="26">
        <f>SUM(G41:G41)</f>
        <v>3350</v>
      </c>
      <c r="H40" s="26">
        <f>SUM(H41:H41)</f>
        <v>3346</v>
      </c>
      <c r="I40" s="50">
        <f>H40/G40</f>
        <v>0.99880597014925376</v>
      </c>
    </row>
    <row r="41" spans="1:13" ht="79.150000000000006" customHeight="1">
      <c r="A41" s="21">
        <v>15</v>
      </c>
      <c r="B41" s="27" t="s">
        <v>12</v>
      </c>
      <c r="C41" s="30" t="s">
        <v>66</v>
      </c>
      <c r="D41" s="30" t="s">
        <v>92</v>
      </c>
      <c r="E41" s="29" t="s">
        <v>98</v>
      </c>
      <c r="F41" s="38">
        <v>3350</v>
      </c>
      <c r="G41" s="38">
        <v>3350</v>
      </c>
      <c r="H41" s="38">
        <v>3346</v>
      </c>
      <c r="I41" s="45">
        <f>H41/G41</f>
        <v>0.99880597014925376</v>
      </c>
    </row>
    <row r="42" spans="1:13" ht="21" customHeight="1">
      <c r="A42" s="22"/>
      <c r="B42" s="6" t="s">
        <v>16</v>
      </c>
      <c r="C42" s="57" t="s">
        <v>51</v>
      </c>
      <c r="D42" s="58"/>
      <c r="E42" s="59"/>
      <c r="F42" s="18">
        <f>SUM(F43:F44)</f>
        <v>3365</v>
      </c>
      <c r="G42" s="18">
        <f t="shared" ref="G42:H42" si="7">SUM(G43:G44)</f>
        <v>2165</v>
      </c>
      <c r="H42" s="18">
        <f t="shared" si="7"/>
        <v>2148.9</v>
      </c>
      <c r="I42" s="46">
        <f>H42/G42</f>
        <v>0.9925635103926097</v>
      </c>
    </row>
    <row r="43" spans="1:13" ht="37.9" customHeight="1">
      <c r="A43" s="113">
        <v>16</v>
      </c>
      <c r="B43" s="70" t="s">
        <v>18</v>
      </c>
      <c r="C43" s="78" t="s">
        <v>52</v>
      </c>
      <c r="D43" s="29" t="s">
        <v>53</v>
      </c>
      <c r="E43" s="29" t="s">
        <v>78</v>
      </c>
      <c r="F43" s="38">
        <v>1750</v>
      </c>
      <c r="G43" s="38">
        <v>1450</v>
      </c>
      <c r="H43" s="38">
        <v>1439.4</v>
      </c>
      <c r="I43" s="45">
        <f t="shared" ref="I43:I46" si="8">H43/G43</f>
        <v>0.99268965517241381</v>
      </c>
    </row>
    <row r="44" spans="1:13" ht="38.450000000000003" customHeight="1">
      <c r="A44" s="114"/>
      <c r="B44" s="85"/>
      <c r="C44" s="80"/>
      <c r="D44" s="29" t="s">
        <v>54</v>
      </c>
      <c r="E44" s="29" t="s">
        <v>78</v>
      </c>
      <c r="F44" s="38">
        <v>1615</v>
      </c>
      <c r="G44" s="38">
        <v>715</v>
      </c>
      <c r="H44" s="38">
        <v>709.5</v>
      </c>
      <c r="I44" s="45">
        <f t="shared" si="8"/>
        <v>0.99230769230769234</v>
      </c>
    </row>
    <row r="45" spans="1:13" ht="27.6" customHeight="1">
      <c r="A45" s="22"/>
      <c r="B45" s="6" t="s">
        <v>83</v>
      </c>
      <c r="C45" s="57" t="s">
        <v>79</v>
      </c>
      <c r="D45" s="58"/>
      <c r="E45" s="59"/>
      <c r="F45" s="18">
        <f>SUM(F46:F49)</f>
        <v>696.4</v>
      </c>
      <c r="G45" s="18">
        <f t="shared" ref="G45:H45" si="9">SUM(G46:G49)</f>
        <v>421.4</v>
      </c>
      <c r="H45" s="18">
        <f t="shared" si="9"/>
        <v>421.4</v>
      </c>
      <c r="I45" s="46">
        <f t="shared" si="8"/>
        <v>1</v>
      </c>
    </row>
    <row r="46" spans="1:13" ht="37.15" customHeight="1">
      <c r="A46" s="89">
        <v>17</v>
      </c>
      <c r="B46" s="108" t="s">
        <v>84</v>
      </c>
      <c r="C46" s="86" t="s">
        <v>73</v>
      </c>
      <c r="D46" s="29" t="s">
        <v>74</v>
      </c>
      <c r="E46" s="29" t="s">
        <v>78</v>
      </c>
      <c r="F46" s="38">
        <v>20</v>
      </c>
      <c r="G46" s="38">
        <v>5</v>
      </c>
      <c r="H46" s="38">
        <v>5</v>
      </c>
      <c r="I46" s="45">
        <f t="shared" si="8"/>
        <v>1</v>
      </c>
    </row>
    <row r="47" spans="1:13" ht="34.9" customHeight="1">
      <c r="A47" s="90"/>
      <c r="B47" s="109"/>
      <c r="C47" s="87"/>
      <c r="D47" s="29" t="s">
        <v>75</v>
      </c>
      <c r="E47" s="29" t="s">
        <v>78</v>
      </c>
      <c r="F47" s="38">
        <v>90</v>
      </c>
      <c r="G47" s="38">
        <v>30</v>
      </c>
      <c r="H47" s="38">
        <v>30</v>
      </c>
      <c r="I47" s="45">
        <f t="shared" ref="I47:I49" si="10">H47/G47</f>
        <v>1</v>
      </c>
    </row>
    <row r="48" spans="1:13" ht="36.6" customHeight="1">
      <c r="A48" s="90"/>
      <c r="B48" s="109"/>
      <c r="C48" s="87"/>
      <c r="D48" s="29" t="s">
        <v>76</v>
      </c>
      <c r="E48" s="29" t="s">
        <v>78</v>
      </c>
      <c r="F48" s="38">
        <v>386.4</v>
      </c>
      <c r="G48" s="38">
        <v>386.4</v>
      </c>
      <c r="H48" s="38">
        <v>386.4</v>
      </c>
      <c r="I48" s="45">
        <f t="shared" si="10"/>
        <v>1</v>
      </c>
    </row>
    <row r="49" spans="1:9" ht="33.6" customHeight="1">
      <c r="A49" s="91"/>
      <c r="B49" s="110"/>
      <c r="C49" s="88"/>
      <c r="D49" s="35" t="s">
        <v>77</v>
      </c>
      <c r="E49" s="29" t="s">
        <v>78</v>
      </c>
      <c r="F49" s="38">
        <v>200</v>
      </c>
      <c r="G49" s="38">
        <v>0</v>
      </c>
      <c r="H49" s="38">
        <v>0</v>
      </c>
      <c r="I49" s="45" t="e">
        <f t="shared" si="10"/>
        <v>#DIV/0!</v>
      </c>
    </row>
    <row r="50" spans="1:9" ht="27" customHeight="1">
      <c r="A50" s="60" t="s">
        <v>86</v>
      </c>
      <c r="B50" s="61"/>
      <c r="C50" s="62" t="s">
        <v>87</v>
      </c>
      <c r="D50" s="63"/>
      <c r="E50" s="64"/>
      <c r="F50" s="17">
        <f>F51</f>
        <v>466.9</v>
      </c>
      <c r="G50" s="17">
        <f t="shared" ref="G50:I50" si="11">G51</f>
        <v>466.9</v>
      </c>
      <c r="H50" s="17">
        <f t="shared" si="11"/>
        <v>466.9</v>
      </c>
      <c r="I50" s="47">
        <f t="shared" si="11"/>
        <v>1</v>
      </c>
    </row>
    <row r="51" spans="1:9">
      <c r="A51" s="22"/>
      <c r="B51" s="6" t="s">
        <v>15</v>
      </c>
      <c r="C51" s="57" t="s">
        <v>7</v>
      </c>
      <c r="D51" s="58"/>
      <c r="E51" s="59"/>
      <c r="F51" s="18">
        <f>SUM(F52:F52)</f>
        <v>466.9</v>
      </c>
      <c r="G51" s="18">
        <f>SUM(G52:G52)</f>
        <v>466.9</v>
      </c>
      <c r="H51" s="18">
        <f>SUM(H52:H52)</f>
        <v>466.9</v>
      </c>
      <c r="I51" s="48">
        <f>H51/G51</f>
        <v>1</v>
      </c>
    </row>
    <row r="52" spans="1:9" ht="63">
      <c r="A52" s="21">
        <v>18</v>
      </c>
      <c r="B52" s="24" t="s">
        <v>59</v>
      </c>
      <c r="C52" s="31" t="s">
        <v>72</v>
      </c>
      <c r="D52" s="31" t="s">
        <v>99</v>
      </c>
      <c r="E52" s="29" t="s">
        <v>78</v>
      </c>
      <c r="F52" s="38">
        <v>466.9</v>
      </c>
      <c r="G52" s="38">
        <v>466.9</v>
      </c>
      <c r="H52" s="38">
        <v>466.9</v>
      </c>
      <c r="I52" s="45">
        <f t="shared" ref="I52" si="12">H52/G52</f>
        <v>1</v>
      </c>
    </row>
  </sheetData>
  <mergeCells count="43">
    <mergeCell ref="A13:C13"/>
    <mergeCell ref="A14:C14"/>
    <mergeCell ref="A43:A44"/>
    <mergeCell ref="B43:B44"/>
    <mergeCell ref="C43:C44"/>
    <mergeCell ref="A33:B33"/>
    <mergeCell ref="B46:B49"/>
    <mergeCell ref="C45:E45"/>
    <mergeCell ref="C33:E33"/>
    <mergeCell ref="C40:E40"/>
    <mergeCell ref="C42:E42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1:E51"/>
    <mergeCell ref="A50:B50"/>
    <mergeCell ref="C50:E50"/>
    <mergeCell ref="C30:E30"/>
    <mergeCell ref="B7:B10"/>
    <mergeCell ref="C7:D8"/>
    <mergeCell ref="C9:C10"/>
    <mergeCell ref="C18:E18"/>
    <mergeCell ref="C15:E15"/>
    <mergeCell ref="A12:E12"/>
    <mergeCell ref="C20:E20"/>
    <mergeCell ref="C27:C29"/>
    <mergeCell ref="A27:A29"/>
    <mergeCell ref="B27:B29"/>
    <mergeCell ref="C46:C49"/>
    <mergeCell ref="A46:A49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2022-01-13T09:01:32Z</dcterms:modified>
</cp:coreProperties>
</file>