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дох" sheetId="1" r:id="rId1"/>
  </sheets>
  <definedNames>
    <definedName name="_xlnm.Print_Titles" localSheetId="0">'дох'!$6:$7</definedName>
    <definedName name="_xlnm.Print_Area" localSheetId="0">'дох'!$A$1:$L$131</definedName>
  </definedNames>
  <calcPr fullCalcOnLoad="1"/>
</workbook>
</file>

<file path=xl/sharedStrings.xml><?xml version="1.0" encoding="utf-8"?>
<sst xmlns="http://schemas.openxmlformats.org/spreadsheetml/2006/main" count="999" uniqueCount="277">
  <si>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</si>
  <si>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</si>
  <si>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</si>
  <si>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</si>
  <si>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</si>
  <si>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</si>
  <si>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</si>
  <si>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</si>
  <si>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</si>
  <si>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</si>
  <si>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8.1.2</t>
  </si>
  <si>
    <t>8.2.1</t>
  </si>
  <si>
    <t>5.1.4</t>
  </si>
  <si>
    <t>4.1.1</t>
  </si>
  <si>
    <t>4.1.2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</si>
  <si>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</si>
  <si>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</si>
  <si>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</si>
  <si>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</si>
  <si>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</si>
  <si>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</si>
  <si>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</si>
  <si>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</si>
  <si>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</si>
  <si>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</si>
  <si>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</si>
  <si>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</si>
  <si>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</si>
  <si>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</si>
  <si>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</si>
  <si>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</si>
  <si>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</si>
  <si>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</si>
  <si>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</si>
  <si>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</si>
  <si>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</si>
  <si>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</si>
  <si>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</si>
  <si>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</si>
  <si>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</si>
  <si>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</si>
  <si>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</si>
  <si>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</si>
  <si>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</si>
  <si>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</si>
  <si>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</si>
  <si>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</si>
  <si>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</si>
  <si>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</si>
  <si>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</si>
  <si>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</si>
  <si>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</si>
  <si>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</si>
  <si>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</si>
  <si>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</si>
  <si>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</si>
  <si>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</si>
  <si>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</si>
  <si>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</si>
  <si>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</si>
  <si>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</si>
  <si>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</si>
  <si>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</si>
  <si>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</si>
  <si>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</si>
  <si>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</t>
  </si>
  <si>
    <t>07</t>
  </si>
  <si>
    <t>140</t>
  </si>
  <si>
    <t>5.</t>
  </si>
  <si>
    <t>09</t>
  </si>
  <si>
    <t>5.1.</t>
  </si>
  <si>
    <t>5.2.</t>
  </si>
  <si>
    <t>Налог  с  продаж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</si>
  <si>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</si>
  <si>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</si>
  <si>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</si>
  <si>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</si>
  <si>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</si>
  <si>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</si>
  <si>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</si>
  <si>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</si>
  <si>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</si>
  <si>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</si>
  <si>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</si>
  <si>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7.2.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</si>
  <si>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</si>
  <si>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</si>
  <si>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</si>
  <si>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</si>
  <si>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</si>
  <si>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</si>
  <si>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Прочие доходы от оказания платных услуг и компенсации затрат государства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</si>
  <si>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</si>
  <si>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</si>
  <si>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</si>
  <si>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</si>
  <si>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</si>
  <si>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</si>
  <si>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</si>
  <si>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</si>
  <si>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</si>
  <si>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</si>
  <si>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</si>
  <si>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</si>
  <si>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</si>
  <si>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</si>
  <si>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</si>
  <si>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</si>
  <si>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</si>
  <si>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</si>
  <si>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</si>
  <si>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</si>
  <si>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</si>
  <si>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</si>
  <si>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</si>
  <si>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</si>
  <si>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</si>
  <si>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</si>
  <si>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</si>
  <si>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</si>
  <si>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</si>
  <si>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</si>
  <si>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</si>
  <si>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</si>
  <si>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</si>
  <si>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</si>
  <si>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</si>
  <si>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</si>
  <si>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</si>
  <si>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</si>
  <si>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</si>
  <si>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3.1.2</t>
  </si>
  <si>
    <t>3.2.1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</si>
  <si>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</si>
  <si>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</si>
  <si>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</si>
  <si>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</si>
  <si>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</si>
  <si>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</si>
  <si>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</si>
  <si>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</si>
  <si>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</si>
  <si>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</si>
  <si>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</si>
  <si>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</si>
  <si>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</si>
  <si>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</si>
  <si>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</si>
  <si>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</si>
  <si>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</si>
  <si>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</si>
  <si>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</si>
  <si>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</si>
  <si>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</si>
  <si>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</si>
  <si>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</si>
  <si>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</si>
  <si>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</si>
  <si>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</si>
  <si>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</si>
  <si>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</si>
  <si>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5.1.1</t>
  </si>
  <si>
    <t>5.1.2</t>
  </si>
  <si>
    <t>5.1.3</t>
  </si>
  <si>
    <t>9.1.1</t>
  </si>
  <si>
    <t>9.1.2</t>
  </si>
  <si>
    <t>9.4.</t>
  </si>
  <si>
    <t>10.1.1.</t>
  </si>
  <si>
    <t>25</t>
  </si>
  <si>
    <t>9.6.</t>
  </si>
  <si>
    <t>430</t>
  </si>
  <si>
    <t>7.2.1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</si>
  <si>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</si>
  <si>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</si>
  <si>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</si>
  <si>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</si>
  <si>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</si>
  <si>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</si>
  <si>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обеспечение жилыми помещениями детей-сирот,детей,оставшихся без попечения родителей, а также детей,находящихся под опекой(попечительством),не имеющих закрепленного жилого помещения</t>
  </si>
  <si>
    <t>026</t>
  </si>
  <si>
    <t>субвенции бюджетам муниципальных районов на обеспечение жилыми помещениями детей-сирот,детей,оставшихся без попечения родителей, а также детей,находящихся под опекой(попечительством),не имеющих закрепленного жилого помещения</t>
  </si>
  <si>
    <t>1.3.7.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</si>
  <si>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</si>
  <si>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</si>
  <si>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</si>
  <si>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</si>
  <si>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</si>
  <si>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</si>
  <si>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</si>
  <si>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</si>
  <si>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</si>
  <si>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</si>
  <si>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1.2.3.</t>
  </si>
  <si>
    <t>1.3.1.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</si>
  <si>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</si>
  <si>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</si>
  <si>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</si>
  <si>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</si>
  <si>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</si>
  <si>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</si>
  <si>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</si>
  <si>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</si>
  <si>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</si>
  <si>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Утверждено по бюджету</t>
  </si>
  <si>
    <t>Единый налог на вмененный доход для отдельных видов деятельности (за налоговые периоды, истекшие до 1 января 2011 года)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</si>
  <si>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</si>
  <si>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</si>
  <si>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023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</si>
  <si>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</si>
  <si>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</si>
  <si>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</si>
  <si>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</si>
  <si>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</si>
  <si>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</si>
  <si>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</si>
  <si>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</si>
  <si>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</si>
  <si>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</si>
  <si>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</si>
  <si>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</si>
  <si>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</si>
  <si>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</si>
  <si>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</si>
  <si>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</si>
  <si>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</si>
  <si>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</si>
  <si>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</si>
  <si>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</si>
  <si>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</si>
  <si>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</si>
  <si>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</si>
  <si>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</si>
  <si>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</si>
  <si>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</si>
  <si>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</si>
  <si>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</si>
  <si>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</si>
  <si>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</si>
  <si>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</si>
  <si>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</si>
  <si>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</si>
  <si>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</si>
  <si>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</si>
  <si>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</si>
  <si>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9.2.</t>
  </si>
  <si>
    <t>прочие субсидии, всего</t>
  </si>
  <si>
    <t>АСП</t>
  </si>
  <si>
    <t>молоко нач.шк</t>
  </si>
  <si>
    <t>"Развитие сф.культуры"</t>
  </si>
  <si>
    <t>наказы</t>
  </si>
  <si>
    <t>отдых детей в каникулы</t>
  </si>
  <si>
    <t>территор.планирование</t>
  </si>
  <si>
    <t>развитие дошк.образ</t>
  </si>
  <si>
    <t>ремонт объектов ЖКХ к зиме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</si>
  <si>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</si>
  <si>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</si>
  <si>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</si>
  <si>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</si>
  <si>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</si>
  <si>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</si>
  <si>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</si>
  <si>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</si>
  <si>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</si>
  <si>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</si>
  <si>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</si>
  <si>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</si>
  <si>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</si>
  <si>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</si>
  <si>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</si>
  <si>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</si>
  <si>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Структура доходов бюджета муниципального образования "Суоярвский район" в 2013 году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</si>
  <si>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</si>
  <si>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</si>
  <si>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</si>
  <si>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8.2.2</t>
  </si>
  <si>
    <t>администрат.комиссии</t>
  </si>
  <si>
    <t>"Суоярвский район" на 2013 год"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</si>
</sst>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0" fontId="14" fillId="0" borderId="12" xfId="0" applyFont="1" applyBorder="1" applyAlignment="1">
      <alignment vertical="justify" wrapText="1"/>
    </xf>
    <xf numFmtId="49" fontId="13" fillId="0" borderId="12" xfId="0" applyNumberFormat="1" applyFont="1" applyBorder="1" applyAlignment="1" quotePrefix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2" xfId="0" applyFont="1" applyBorder="1" applyAlignment="1">
      <alignment vertical="justify" wrapText="1"/>
    </xf>
    <xf numFmtId="49" fontId="15" fillId="0" borderId="12" xfId="0" applyNumberFormat="1" applyFont="1" applyBorder="1" applyAlignment="1" quotePrefix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2" xfId="0" applyFont="1" applyBorder="1" applyAlignment="1">
      <alignment vertical="justify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 quotePrefix="1">
      <alignment horizontal="center" vertical="top" wrapText="1"/>
    </xf>
    <xf numFmtId="4" fontId="16" fillId="0" borderId="12" xfId="0" applyNumberFormat="1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 quotePrefix="1">
      <alignment horizontal="center" vertical="top" wrapText="1"/>
    </xf>
    <xf numFmtId="4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justify" wrapText="1"/>
    </xf>
    <xf numFmtId="0" fontId="16" fillId="0" borderId="12" xfId="0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8" fillId="0" borderId="12" xfId="0" applyFont="1" applyBorder="1" applyAlignment="1">
      <alignment vertical="center"/>
    </xf>
    <xf numFmtId="16" fontId="16" fillId="0" borderId="12" xfId="0" applyNumberFormat="1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3" fontId="18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 quotePrefix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justify" wrapText="1"/>
    </xf>
    <xf numFmtId="3" fontId="11" fillId="0" borderId="0" xfId="0" applyNumberFormat="1" applyFont="1" applyAlignment="1">
      <alignment vertical="top"/>
    </xf>
    <xf numFmtId="49" fontId="16" fillId="0" borderId="12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vertical="top"/>
    </xf>
    <xf numFmtId="4" fontId="19" fillId="0" borderId="12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 wrapText="1"/>
    </xf>
    <xf numFmtId="4" fontId="21" fillId="0" borderId="12" xfId="0" applyNumberFormat="1" applyFont="1" applyBorder="1" applyAlignment="1">
      <alignment vertical="top"/>
    </xf>
    <xf numFmtId="16" fontId="15" fillId="0" borderId="12" xfId="0" applyNumberFormat="1" applyFont="1" applyBorder="1" applyAlignment="1">
      <alignment vertical="top"/>
    </xf>
    <xf numFmtId="49" fontId="16" fillId="0" borderId="12" xfId="0" applyNumberFormat="1" applyFont="1" applyBorder="1" applyAlignment="1">
      <alignment vertical="top"/>
    </xf>
    <xf numFmtId="16" fontId="16" fillId="0" borderId="13" xfId="0" applyNumberFormat="1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justify"/>
    </xf>
    <xf numFmtId="49" fontId="13" fillId="0" borderId="16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22" fillId="0" borderId="12" xfId="0" applyNumberFormat="1" applyFont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4" fillId="0" borderId="12" xfId="0" applyFont="1" applyBorder="1" applyAlignment="1">
      <alignment vertical="top"/>
    </xf>
    <xf numFmtId="49" fontId="24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vertical="top"/>
    </xf>
    <xf numFmtId="0" fontId="25" fillId="0" borderId="12" xfId="0" applyFont="1" applyBorder="1" applyAlignment="1">
      <alignment vertical="justify" wrapText="1"/>
    </xf>
    <xf numFmtId="49" fontId="2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vertical="top"/>
    </xf>
    <xf numFmtId="1" fontId="16" fillId="0" borderId="12" xfId="0" applyNumberFormat="1" applyFont="1" applyBorder="1" applyAlignment="1">
      <alignment vertical="top"/>
    </xf>
    <xf numFmtId="16" fontId="16" fillId="0" borderId="18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49" fontId="1" fillId="0" borderId="14" xfId="0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2" fillId="0" borderId="12" xfId="0" applyFont="1" applyBorder="1" applyAlignment="1">
      <alignment vertical="justify" wrapText="1"/>
    </xf>
    <xf numFmtId="0" fontId="1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4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vertical="distributed" wrapText="1"/>
    </xf>
    <xf numFmtId="49" fontId="1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vertical="justify" wrapText="1"/>
    </xf>
    <xf numFmtId="0" fontId="24" fillId="0" borderId="12" xfId="0" applyFont="1" applyBorder="1" applyAlignment="1">
      <alignment wrapText="1"/>
    </xf>
    <xf numFmtId="0" fontId="24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center" vertical="top" wrapText="1"/>
    </xf>
    <xf numFmtId="173" fontId="11" fillId="0" borderId="12" xfId="53" applyNumberFormat="1" applyFont="1" applyFill="1" applyBorder="1" applyAlignment="1" applyProtection="1">
      <alignment horizontal="right" vertical="justify"/>
      <protection hidden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4" fontId="11" fillId="0" borderId="13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1" fontId="11" fillId="0" borderId="21" xfId="0" applyNumberFormat="1" applyFont="1" applyBorder="1" applyAlignment="1">
      <alignment vertical="top"/>
    </xf>
    <xf numFmtId="4" fontId="19" fillId="0" borderId="12" xfId="0" applyNumberFormat="1" applyFont="1" applyBorder="1" applyAlignment="1">
      <alignment vertical="justify"/>
    </xf>
    <xf numFmtId="4" fontId="16" fillId="0" borderId="12" xfId="0" applyNumberFormat="1" applyFont="1" applyBorder="1" applyAlignment="1">
      <alignment vertical="justify"/>
    </xf>
    <xf numFmtId="4" fontId="15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justify"/>
    </xf>
    <xf numFmtId="3" fontId="28" fillId="0" borderId="12" xfId="0" applyNumberFormat="1" applyFont="1" applyBorder="1" applyAlignment="1">
      <alignment vertical="top"/>
    </xf>
    <xf numFmtId="3" fontId="28" fillId="0" borderId="14" xfId="0" applyNumberFormat="1" applyFont="1" applyBorder="1" applyAlignment="1">
      <alignment vertical="top"/>
    </xf>
    <xf numFmtId="0" fontId="1" fillId="0" borderId="12" xfId="53" applyNumberFormat="1" applyFont="1" applyFill="1" applyBorder="1" applyAlignment="1" applyProtection="1">
      <alignment vertical="center" wrapText="1"/>
      <protection hidden="1"/>
    </xf>
    <xf numFmtId="0" fontId="1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vertical="center" wrapText="1"/>
      <protection hidden="1"/>
    </xf>
    <xf numFmtId="0" fontId="23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2" fillId="0" borderId="12" xfId="0" applyFont="1" applyBorder="1" applyAlignment="1">
      <alignment vertical="justify" wrapText="1"/>
    </xf>
    <xf numFmtId="49" fontId="23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6" fillId="0" borderId="12" xfId="0" applyFont="1" applyBorder="1" applyAlignment="1">
      <alignment horizontal="left" wrapText="1"/>
    </xf>
    <xf numFmtId="173" fontId="19" fillId="0" borderId="12" xfId="53" applyNumberFormat="1" applyFont="1" applyFill="1" applyBorder="1" applyAlignment="1" applyProtection="1">
      <alignment horizontal="right" vertical="justify"/>
      <protection hidden="1"/>
    </xf>
    <xf numFmtId="3" fontId="11" fillId="0" borderId="17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49" fontId="29" fillId="0" borderId="12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30" fillId="0" borderId="12" xfId="53" applyNumberFormat="1" applyFont="1" applyFill="1" applyBorder="1" applyAlignment="1" applyProtection="1">
      <alignment vertical="center" wrapText="1"/>
      <protection hidden="1"/>
    </xf>
    <xf numFmtId="0" fontId="31" fillId="0" borderId="12" xfId="53" applyNumberFormat="1" applyFont="1" applyFill="1" applyBorder="1" applyAlignment="1" applyProtection="1">
      <alignment horizontal="left" vertical="top" wrapText="1"/>
      <protection hidden="1"/>
    </xf>
    <xf numFmtId="0" fontId="31" fillId="0" borderId="12" xfId="53" applyNumberFormat="1" applyFont="1" applyFill="1" applyBorder="1" applyAlignment="1" applyProtection="1">
      <alignment vertical="center" wrapText="1"/>
      <protection hidden="1"/>
    </xf>
    <xf numFmtId="173" fontId="1" fillId="0" borderId="12" xfId="53" applyNumberFormat="1" applyFont="1" applyFill="1" applyBorder="1" applyAlignment="1" applyProtection="1">
      <alignment horizontal="right" vertical="center"/>
      <protection hidden="1"/>
    </xf>
    <xf numFmtId="4" fontId="32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32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173" fontId="18" fillId="0" borderId="12" xfId="53" applyNumberFormat="1" applyFont="1" applyFill="1" applyBorder="1" applyAlignment="1" applyProtection="1">
      <alignment horizontal="right" vertical="center"/>
      <protection hidden="1"/>
    </xf>
    <xf numFmtId="4" fontId="16" fillId="0" borderId="16" xfId="0" applyNumberFormat="1" applyFont="1" applyBorder="1" applyAlignment="1">
      <alignment vertical="top"/>
    </xf>
    <xf numFmtId="164" fontId="12" fillId="0" borderId="0" xfId="54" applyNumberFormat="1" applyFont="1" applyBorder="1" applyAlignment="1">
      <alignment/>
      <protection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1" fillId="0" borderId="12" xfId="0" applyNumberFormat="1" applyFont="1" applyBorder="1" applyAlignment="1">
      <alignment horizontal="left" vertical="justify" wrapText="1"/>
    </xf>
    <xf numFmtId="0" fontId="0" fillId="0" borderId="12" xfId="0" applyBorder="1" applyAlignment="1">
      <alignment wrapText="1"/>
    </xf>
    <xf numFmtId="49" fontId="32" fillId="0" borderId="12" xfId="0" applyNumberFormat="1" applyFont="1" applyBorder="1" applyAlignment="1">
      <alignment horizontal="center" vertical="justify" wrapText="1"/>
    </xf>
    <xf numFmtId="0" fontId="0" fillId="0" borderId="12" xfId="0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left" vertical="justify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прил7-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2"/>
  <sheetViews>
    <sheetView tabSelected="1" view="pageBreakPreview" zoomScale="75" zoomScaleSheetLayoutView="75" zoomScalePageLayoutView="0" workbookViewId="0" topLeftCell="A3">
      <selection activeCell="L57" sqref="L57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145</v>
      </c>
      <c r="I1"/>
      <c r="J1"/>
      <c r="K1"/>
      <c r="L1"/>
    </row>
    <row r="2" spans="6:12" ht="15.75">
      <c r="F2" t="s">
        <v>144</v>
      </c>
      <c r="I2"/>
      <c r="J2"/>
      <c r="K2"/>
      <c r="L2"/>
    </row>
    <row r="3" spans="8:12" ht="15.75">
      <c r="H3" t="s">
        <v>276</v>
      </c>
      <c r="I3"/>
      <c r="J3"/>
      <c r="K3"/>
      <c r="L3"/>
    </row>
    <row r="4" spans="1:19" ht="16.5" customHeight="1">
      <c r="A4" s="177" t="s">
        <v>270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174</v>
      </c>
      <c r="M5" s="15"/>
      <c r="N5" s="15"/>
      <c r="O5" s="15"/>
      <c r="P5" s="15"/>
      <c r="Q5" s="15"/>
      <c r="R5" s="15"/>
      <c r="S5" s="15" t="s">
        <v>18</v>
      </c>
    </row>
    <row r="6" spans="1:19" s="5" customFormat="1" ht="42.75" customHeight="1">
      <c r="A6" s="183" t="s">
        <v>19</v>
      </c>
      <c r="B6" s="16"/>
      <c r="C6" s="181" t="s">
        <v>20</v>
      </c>
      <c r="D6" s="185" t="s">
        <v>21</v>
      </c>
      <c r="E6" s="186"/>
      <c r="F6" s="186"/>
      <c r="G6" s="186"/>
      <c r="H6" s="186"/>
      <c r="I6" s="186"/>
      <c r="J6" s="186"/>
      <c r="K6" s="187"/>
      <c r="L6" s="178" t="s">
        <v>203</v>
      </c>
      <c r="M6" s="178" t="s">
        <v>22</v>
      </c>
      <c r="N6" s="178" t="s">
        <v>23</v>
      </c>
      <c r="O6" s="178" t="s">
        <v>24</v>
      </c>
      <c r="P6" s="178" t="s">
        <v>25</v>
      </c>
      <c r="Q6" s="178" t="s">
        <v>26</v>
      </c>
      <c r="R6" s="178"/>
      <c r="S6" s="178" t="s">
        <v>27</v>
      </c>
    </row>
    <row r="7" spans="1:19" s="5" customFormat="1" ht="110.25">
      <c r="A7" s="184"/>
      <c r="B7" s="17"/>
      <c r="C7" s="182"/>
      <c r="D7" s="105" t="s">
        <v>213</v>
      </c>
      <c r="E7" s="105" t="s">
        <v>214</v>
      </c>
      <c r="F7" s="105" t="s">
        <v>215</v>
      </c>
      <c r="G7" s="105" t="s">
        <v>28</v>
      </c>
      <c r="H7" s="105" t="s">
        <v>216</v>
      </c>
      <c r="I7" s="105" t="s">
        <v>218</v>
      </c>
      <c r="J7" s="105" t="s">
        <v>217</v>
      </c>
      <c r="K7" s="105" t="s">
        <v>29</v>
      </c>
      <c r="L7" s="179"/>
      <c r="M7" s="179"/>
      <c r="N7" s="179"/>
      <c r="O7" s="179"/>
      <c r="P7" s="179"/>
      <c r="Q7" s="179"/>
      <c r="R7" s="179"/>
      <c r="S7" s="179"/>
    </row>
    <row r="8" spans="1:19" s="6" customFormat="1" ht="18.75" customHeight="1">
      <c r="A8" s="18" t="s">
        <v>30</v>
      </c>
      <c r="B8" s="18"/>
      <c r="C8" s="19" t="s">
        <v>31</v>
      </c>
      <c r="D8" s="20" t="s">
        <v>32</v>
      </c>
      <c r="E8" s="20">
        <v>1</v>
      </c>
      <c r="F8" s="20" t="s">
        <v>33</v>
      </c>
      <c r="G8" s="21" t="s">
        <v>33</v>
      </c>
      <c r="H8" s="21" t="s">
        <v>32</v>
      </c>
      <c r="I8" s="21" t="s">
        <v>33</v>
      </c>
      <c r="J8" s="21" t="s">
        <v>34</v>
      </c>
      <c r="K8" s="21" t="s">
        <v>32</v>
      </c>
      <c r="L8" s="22">
        <f>L9+L15+L24+L31+L34+L41+L46+L49+L56+L67</f>
        <v>128830100</v>
      </c>
      <c r="M8" s="23" t="e">
        <f>M9+M15+#REF!+M22+#REF!+M30+M36+M44+M41+M50+#REF!+M61</f>
        <v>#REF!</v>
      </c>
      <c r="N8" s="23" t="e">
        <f>N9+N15+#REF!+N22+#REF!+N30+N36+N44+N41+N50+#REF!+N61</f>
        <v>#REF!</v>
      </c>
      <c r="O8" s="23" t="e">
        <f>O9+O15+#REF!+O22+#REF!+O30+O36+O41+O50+#REF!</f>
        <v>#REF!</v>
      </c>
      <c r="P8" s="23" t="e">
        <f>P9+P15+#REF!+P22+#REF!+P30+P36+P44+P41+P50+#REF!+P61</f>
        <v>#REF!</v>
      </c>
      <c r="Q8" s="23" t="e">
        <f>Q9+Q15+#REF!+Q22+#REF!+Q30+Q36+Q44+Q41+Q50+#REF!+Q61</f>
        <v>#REF!</v>
      </c>
      <c r="R8" s="23" t="e">
        <f>R9+R15+#REF!+R22+#REF!+R30+R36+R44+R41+R50+#REF!+R61</f>
        <v>#REF!</v>
      </c>
      <c r="S8" s="24" t="e">
        <f>#REF!=SUM(L8:R8)</f>
        <v>#REF!</v>
      </c>
    </row>
    <row r="9" spans="1:19" s="7" customFormat="1" ht="18.75" customHeight="1">
      <c r="A9" s="25" t="s">
        <v>35</v>
      </c>
      <c r="B9" s="25"/>
      <c r="C9" s="26" t="s">
        <v>36</v>
      </c>
      <c r="D9" s="27" t="s">
        <v>32</v>
      </c>
      <c r="E9" s="27">
        <v>1</v>
      </c>
      <c r="F9" s="27" t="s">
        <v>37</v>
      </c>
      <c r="G9" s="28" t="s">
        <v>33</v>
      </c>
      <c r="H9" s="28" t="s">
        <v>32</v>
      </c>
      <c r="I9" s="28" t="s">
        <v>33</v>
      </c>
      <c r="J9" s="28" t="s">
        <v>34</v>
      </c>
      <c r="K9" s="28" t="s">
        <v>32</v>
      </c>
      <c r="L9" s="29">
        <f>L10</f>
        <v>98830000</v>
      </c>
      <c r="M9" s="30" t="e">
        <f aca="true" t="shared" si="0" ref="M9:R9">M10</f>
        <v>#REF!</v>
      </c>
      <c r="N9" s="30" t="e">
        <f t="shared" si="0"/>
        <v>#REF!</v>
      </c>
      <c r="O9" s="30" t="e">
        <f t="shared" si="0"/>
        <v>#REF!</v>
      </c>
      <c r="P9" s="30" t="e">
        <f t="shared" si="0"/>
        <v>#REF!</v>
      </c>
      <c r="Q9" s="30" t="e">
        <f t="shared" si="0"/>
        <v>#REF!</v>
      </c>
      <c r="R9" s="31" t="e">
        <f t="shared" si="0"/>
        <v>#REF!</v>
      </c>
      <c r="S9" s="31" t="e">
        <f>#REF!=SUM(L9:R9)</f>
        <v>#REF!</v>
      </c>
    </row>
    <row r="10" spans="1:19" s="8" customFormat="1" ht="19.5" customHeight="1">
      <c r="A10" s="32" t="s">
        <v>38</v>
      </c>
      <c r="B10" s="32"/>
      <c r="C10" s="33" t="s">
        <v>39</v>
      </c>
      <c r="D10" s="34" t="s">
        <v>32</v>
      </c>
      <c r="E10" s="35">
        <v>1</v>
      </c>
      <c r="F10" s="35" t="s">
        <v>37</v>
      </c>
      <c r="G10" s="34" t="s">
        <v>41</v>
      </c>
      <c r="H10" s="34" t="s">
        <v>32</v>
      </c>
      <c r="I10" s="34" t="s">
        <v>37</v>
      </c>
      <c r="J10" s="34" t="s">
        <v>34</v>
      </c>
      <c r="K10" s="34" t="s">
        <v>42</v>
      </c>
      <c r="L10" s="36">
        <f>L11+L12+L13+L14</f>
        <v>98830000</v>
      </c>
      <c r="M10" s="37" t="e">
        <f>#REF!+M12+#REF!+#REF!</f>
        <v>#REF!</v>
      </c>
      <c r="N10" s="37" t="e">
        <f>#REF!+N12+#REF!+#REF!</f>
        <v>#REF!</v>
      </c>
      <c r="O10" s="37" t="e">
        <f>#REF!+O12+#REF!+#REF!</f>
        <v>#REF!</v>
      </c>
      <c r="P10" s="37" t="e">
        <f>#REF!+P12+#REF!+#REF!</f>
        <v>#REF!</v>
      </c>
      <c r="Q10" s="37" t="e">
        <f>#REF!+Q12+#REF!+#REF!</f>
        <v>#REF!</v>
      </c>
      <c r="R10" s="38" t="e">
        <f>#REF!+R12+#REF!+#REF!</f>
        <v>#REF!</v>
      </c>
      <c r="S10" s="38" t="e">
        <f>#REF!=SUM(L10:R10)</f>
        <v>#REF!</v>
      </c>
    </row>
    <row r="11" spans="1:19" s="8" customFormat="1" ht="64.5" customHeight="1">
      <c r="A11" s="68" t="s">
        <v>141</v>
      </c>
      <c r="B11" s="32"/>
      <c r="C11" s="106" t="s">
        <v>226</v>
      </c>
      <c r="D11" s="45" t="s">
        <v>32</v>
      </c>
      <c r="E11" s="45" t="s">
        <v>46</v>
      </c>
      <c r="F11" s="45" t="s">
        <v>37</v>
      </c>
      <c r="G11" s="45" t="s">
        <v>41</v>
      </c>
      <c r="H11" s="45" t="s">
        <v>43</v>
      </c>
      <c r="I11" s="45" t="s">
        <v>37</v>
      </c>
      <c r="J11" s="45" t="s">
        <v>34</v>
      </c>
      <c r="K11" s="45" t="s">
        <v>42</v>
      </c>
      <c r="L11" s="46">
        <v>98020000</v>
      </c>
      <c r="M11" s="37"/>
      <c r="N11" s="37"/>
      <c r="O11" s="37"/>
      <c r="P11" s="37"/>
      <c r="Q11" s="37"/>
      <c r="R11" s="38"/>
      <c r="S11" s="38"/>
    </row>
    <row r="12" spans="1:19" ht="81" customHeight="1">
      <c r="A12" s="68" t="s">
        <v>127</v>
      </c>
      <c r="B12" s="39"/>
      <c r="C12" s="106" t="s">
        <v>227</v>
      </c>
      <c r="D12" s="40" t="s">
        <v>32</v>
      </c>
      <c r="E12" s="41">
        <v>1</v>
      </c>
      <c r="F12" s="41" t="s">
        <v>37</v>
      </c>
      <c r="G12" s="40" t="s">
        <v>41</v>
      </c>
      <c r="H12" s="40" t="s">
        <v>44</v>
      </c>
      <c r="I12" s="40" t="s">
        <v>37</v>
      </c>
      <c r="J12" s="40" t="s">
        <v>34</v>
      </c>
      <c r="K12" s="40" t="s">
        <v>42</v>
      </c>
      <c r="L12" s="46">
        <v>155000</v>
      </c>
      <c r="M12" s="47">
        <f aca="true" t="shared" si="1" ref="M12:R12">SUM(M13:M14)</f>
        <v>10201</v>
      </c>
      <c r="N12" s="47">
        <f t="shared" si="1"/>
        <v>1327</v>
      </c>
      <c r="O12" s="47">
        <f t="shared" si="1"/>
        <v>1996</v>
      </c>
      <c r="P12" s="47">
        <f t="shared" si="1"/>
        <v>1647</v>
      </c>
      <c r="Q12" s="47">
        <f t="shared" si="1"/>
        <v>262</v>
      </c>
      <c r="R12" s="48">
        <f t="shared" si="1"/>
        <v>0</v>
      </c>
      <c r="S12" s="48" t="e">
        <f>#REF!=SUM(L12:R12)</f>
        <v>#REF!</v>
      </c>
    </row>
    <row r="13" spans="1:19" ht="31.5" customHeight="1">
      <c r="A13" s="68" t="s">
        <v>128</v>
      </c>
      <c r="B13" s="39"/>
      <c r="C13" s="106" t="s">
        <v>228</v>
      </c>
      <c r="D13" s="40" t="s">
        <v>32</v>
      </c>
      <c r="E13" s="41">
        <v>1</v>
      </c>
      <c r="F13" s="41" t="s">
        <v>37</v>
      </c>
      <c r="G13" s="40" t="s">
        <v>41</v>
      </c>
      <c r="H13" s="40" t="s">
        <v>47</v>
      </c>
      <c r="I13" s="40" t="s">
        <v>37</v>
      </c>
      <c r="J13" s="40" t="s">
        <v>34</v>
      </c>
      <c r="K13" s="40" t="s">
        <v>42</v>
      </c>
      <c r="L13" s="46">
        <v>560000</v>
      </c>
      <c r="M13" s="47">
        <v>10201</v>
      </c>
      <c r="N13" s="47">
        <v>1327</v>
      </c>
      <c r="O13" s="47">
        <v>1996</v>
      </c>
      <c r="P13" s="47">
        <v>1647</v>
      </c>
      <c r="Q13" s="47">
        <v>262</v>
      </c>
      <c r="R13" s="48">
        <v>0</v>
      </c>
      <c r="S13" s="48" t="e">
        <f>#REF!=SUM(L13:R13)</f>
        <v>#REF!</v>
      </c>
    </row>
    <row r="14" spans="1:19" ht="69" customHeight="1">
      <c r="A14" s="68" t="s">
        <v>129</v>
      </c>
      <c r="B14" s="39"/>
      <c r="C14" s="106" t="s">
        <v>229</v>
      </c>
      <c r="D14" s="40" t="s">
        <v>32</v>
      </c>
      <c r="E14" s="41">
        <v>1</v>
      </c>
      <c r="F14" s="41" t="s">
        <v>37</v>
      </c>
      <c r="G14" s="40" t="s">
        <v>41</v>
      </c>
      <c r="H14" s="40" t="s">
        <v>59</v>
      </c>
      <c r="I14" s="40" t="s">
        <v>37</v>
      </c>
      <c r="J14" s="40" t="s">
        <v>34</v>
      </c>
      <c r="K14" s="40" t="s">
        <v>42</v>
      </c>
      <c r="L14" s="46">
        <v>95000</v>
      </c>
      <c r="M14" s="47"/>
      <c r="N14" s="47"/>
      <c r="O14" s="47"/>
      <c r="P14" s="47"/>
      <c r="Q14" s="47"/>
      <c r="R14" s="48"/>
      <c r="S14" s="48" t="e">
        <f>#REF!=SUM(L14:R14)</f>
        <v>#REF!</v>
      </c>
    </row>
    <row r="15" spans="1:19" s="8" customFormat="1" ht="18" customHeight="1">
      <c r="A15" s="25" t="s">
        <v>48</v>
      </c>
      <c r="B15" s="25"/>
      <c r="C15" s="26" t="s">
        <v>49</v>
      </c>
      <c r="D15" s="27" t="s">
        <v>32</v>
      </c>
      <c r="E15" s="28" t="s">
        <v>46</v>
      </c>
      <c r="F15" s="28" t="s">
        <v>50</v>
      </c>
      <c r="G15" s="28" t="s">
        <v>33</v>
      </c>
      <c r="H15" s="28" t="s">
        <v>32</v>
      </c>
      <c r="I15" s="28" t="s">
        <v>33</v>
      </c>
      <c r="J15" s="28" t="s">
        <v>34</v>
      </c>
      <c r="K15" s="28" t="s">
        <v>32</v>
      </c>
      <c r="L15" s="29">
        <f>L16+L19</f>
        <v>7150000</v>
      </c>
      <c r="M15" s="30">
        <f aca="true" t="shared" si="2" ref="M15:R15">M16</f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1">
        <f t="shared" si="2"/>
        <v>0</v>
      </c>
      <c r="S15" s="31" t="e">
        <f>#REF!=SUM(L15:R15)</f>
        <v>#REF!</v>
      </c>
    </row>
    <row r="16" spans="1:19" s="8" customFormat="1" ht="18.75" customHeight="1">
      <c r="A16" s="32" t="s">
        <v>51</v>
      </c>
      <c r="B16" s="32"/>
      <c r="C16" s="33" t="s">
        <v>52</v>
      </c>
      <c r="D16" s="34" t="s">
        <v>32</v>
      </c>
      <c r="E16" s="34" t="s">
        <v>46</v>
      </c>
      <c r="F16" s="34" t="s">
        <v>50</v>
      </c>
      <c r="G16" s="34" t="s">
        <v>41</v>
      </c>
      <c r="H16" s="34" t="s">
        <v>32</v>
      </c>
      <c r="I16" s="34" t="s">
        <v>41</v>
      </c>
      <c r="J16" s="34" t="s">
        <v>34</v>
      </c>
      <c r="K16" s="34" t="s">
        <v>42</v>
      </c>
      <c r="L16" s="36">
        <f>L17+L18</f>
        <v>7070000</v>
      </c>
      <c r="M16" s="37"/>
      <c r="N16" s="37"/>
      <c r="O16" s="37"/>
      <c r="P16" s="37"/>
      <c r="Q16" s="37"/>
      <c r="R16" s="38"/>
      <c r="S16" s="38" t="e">
        <f>#REF!=SUM(L16:R16)</f>
        <v>#REF!</v>
      </c>
    </row>
    <row r="17" spans="1:19" ht="18.75" customHeight="1">
      <c r="A17" s="32"/>
      <c r="B17" s="32"/>
      <c r="C17" s="90" t="s">
        <v>52</v>
      </c>
      <c r="D17" s="85" t="s">
        <v>32</v>
      </c>
      <c r="E17" s="85" t="s">
        <v>46</v>
      </c>
      <c r="F17" s="85" t="s">
        <v>50</v>
      </c>
      <c r="G17" s="85" t="s">
        <v>41</v>
      </c>
      <c r="H17" s="85" t="s">
        <v>43</v>
      </c>
      <c r="I17" s="85" t="s">
        <v>41</v>
      </c>
      <c r="J17" s="85" t="s">
        <v>34</v>
      </c>
      <c r="K17" s="85" t="s">
        <v>42</v>
      </c>
      <c r="L17" s="46">
        <v>7070000</v>
      </c>
      <c r="M17" s="47"/>
      <c r="N17" s="47"/>
      <c r="O17" s="47"/>
      <c r="P17" s="47"/>
      <c r="Q17" s="47"/>
      <c r="R17" s="48"/>
      <c r="S17" s="48" t="e">
        <f>#REF!=SUM(L17:R17)</f>
        <v>#REF!</v>
      </c>
    </row>
    <row r="18" spans="1:19" ht="30" customHeight="1">
      <c r="A18" s="32"/>
      <c r="B18" s="32"/>
      <c r="C18" s="90" t="s">
        <v>204</v>
      </c>
      <c r="D18" s="85" t="s">
        <v>32</v>
      </c>
      <c r="E18" s="85" t="s">
        <v>46</v>
      </c>
      <c r="F18" s="85" t="s">
        <v>50</v>
      </c>
      <c r="G18" s="85" t="s">
        <v>41</v>
      </c>
      <c r="H18" s="85" t="s">
        <v>44</v>
      </c>
      <c r="I18" s="85" t="s">
        <v>41</v>
      </c>
      <c r="J18" s="85" t="s">
        <v>34</v>
      </c>
      <c r="K18" s="85" t="s">
        <v>42</v>
      </c>
      <c r="L18" s="46">
        <v>0</v>
      </c>
      <c r="M18" s="47"/>
      <c r="N18" s="47"/>
      <c r="O18" s="47"/>
      <c r="P18" s="47"/>
      <c r="Q18" s="47"/>
      <c r="R18" s="48"/>
      <c r="S18" s="48"/>
    </row>
    <row r="19" spans="1:19" ht="24.75" customHeight="1">
      <c r="A19" s="32" t="s">
        <v>54</v>
      </c>
      <c r="B19" s="32"/>
      <c r="C19" s="33" t="s">
        <v>55</v>
      </c>
      <c r="D19" s="34" t="s">
        <v>32</v>
      </c>
      <c r="E19" s="34" t="s">
        <v>46</v>
      </c>
      <c r="F19" s="34" t="s">
        <v>50</v>
      </c>
      <c r="G19" s="34" t="s">
        <v>56</v>
      </c>
      <c r="H19" s="34" t="s">
        <v>32</v>
      </c>
      <c r="I19" s="34" t="s">
        <v>37</v>
      </c>
      <c r="J19" s="34" t="s">
        <v>34</v>
      </c>
      <c r="K19" s="34" t="s">
        <v>42</v>
      </c>
      <c r="L19" s="36">
        <f>L20+L21</f>
        <v>80000</v>
      </c>
      <c r="M19" s="37"/>
      <c r="N19" s="37"/>
      <c r="O19" s="37"/>
      <c r="P19" s="37"/>
      <c r="Q19" s="37"/>
      <c r="R19" s="38"/>
      <c r="S19" s="38"/>
    </row>
    <row r="20" spans="1:19" ht="37.5" customHeight="1">
      <c r="A20" s="32"/>
      <c r="B20" s="25"/>
      <c r="C20" s="138" t="s">
        <v>233</v>
      </c>
      <c r="D20" s="85" t="s">
        <v>32</v>
      </c>
      <c r="E20" s="85" t="s">
        <v>46</v>
      </c>
      <c r="F20" s="85" t="s">
        <v>50</v>
      </c>
      <c r="G20" s="85" t="s">
        <v>56</v>
      </c>
      <c r="H20" s="85" t="s">
        <v>43</v>
      </c>
      <c r="I20" s="85" t="s">
        <v>37</v>
      </c>
      <c r="J20" s="85" t="s">
        <v>34</v>
      </c>
      <c r="K20" s="85" t="s">
        <v>42</v>
      </c>
      <c r="L20" s="46">
        <v>80000</v>
      </c>
      <c r="M20" s="37"/>
      <c r="N20" s="37"/>
      <c r="O20" s="37"/>
      <c r="P20" s="37"/>
      <c r="Q20" s="37"/>
      <c r="R20" s="38"/>
      <c r="S20" s="38"/>
    </row>
    <row r="21" spans="1:19" ht="33" customHeight="1">
      <c r="A21" s="32"/>
      <c r="B21" s="25"/>
      <c r="C21" s="138" t="s">
        <v>8</v>
      </c>
      <c r="D21" s="85" t="s">
        <v>32</v>
      </c>
      <c r="E21" s="85" t="s">
        <v>46</v>
      </c>
      <c r="F21" s="85" t="s">
        <v>50</v>
      </c>
      <c r="G21" s="85" t="s">
        <v>56</v>
      </c>
      <c r="H21" s="85" t="s">
        <v>44</v>
      </c>
      <c r="I21" s="85" t="s">
        <v>37</v>
      </c>
      <c r="J21" s="85" t="s">
        <v>34</v>
      </c>
      <c r="K21" s="85" t="s">
        <v>42</v>
      </c>
      <c r="L21" s="46">
        <v>0</v>
      </c>
      <c r="M21" s="37"/>
      <c r="N21" s="37"/>
      <c r="O21" s="37"/>
      <c r="P21" s="37"/>
      <c r="Q21" s="37"/>
      <c r="R21" s="38"/>
      <c r="S21" s="38"/>
    </row>
    <row r="22" spans="1:19" s="8" customFormat="1" ht="2.25" customHeight="1" hidden="1">
      <c r="A22" s="32"/>
      <c r="B22" s="87"/>
      <c r="C22" s="95" t="s">
        <v>205</v>
      </c>
      <c r="D22" s="96" t="s">
        <v>32</v>
      </c>
      <c r="E22" s="96" t="s">
        <v>46</v>
      </c>
      <c r="F22" s="96" t="s">
        <v>57</v>
      </c>
      <c r="G22" s="96" t="s">
        <v>33</v>
      </c>
      <c r="H22" s="96" t="s">
        <v>32</v>
      </c>
      <c r="I22" s="96" t="s">
        <v>33</v>
      </c>
      <c r="J22" s="96" t="s">
        <v>34</v>
      </c>
      <c r="K22" s="96" t="s">
        <v>32</v>
      </c>
      <c r="L22" s="97">
        <f>L23</f>
        <v>0</v>
      </c>
      <c r="M22" s="30" t="e">
        <f>M24+#REF!+#REF!</f>
        <v>#REF!</v>
      </c>
      <c r="N22" s="30" t="e">
        <f>N24+#REF!+#REF!</f>
        <v>#REF!</v>
      </c>
      <c r="O22" s="30" t="e">
        <f>O24+#REF!+#REF!</f>
        <v>#REF!</v>
      </c>
      <c r="P22" s="30" t="e">
        <f>P24+#REF!+#REF!</f>
        <v>#REF!</v>
      </c>
      <c r="Q22" s="30" t="e">
        <f>Q24+#REF!+#REF!</f>
        <v>#REF!</v>
      </c>
      <c r="R22" s="31" t="e">
        <f>R24+#REF!+#REF!</f>
        <v>#REF!</v>
      </c>
      <c r="S22" s="31" t="e">
        <f>#REF!=SUM(L22:R22)</f>
        <v>#REF!</v>
      </c>
    </row>
    <row r="23" spans="1:19" ht="1.5" customHeight="1" hidden="1">
      <c r="A23" s="32"/>
      <c r="B23" s="49"/>
      <c r="C23" s="138" t="s">
        <v>206</v>
      </c>
      <c r="D23" s="85" t="s">
        <v>32</v>
      </c>
      <c r="E23" s="85" t="s">
        <v>46</v>
      </c>
      <c r="F23" s="85" t="s">
        <v>57</v>
      </c>
      <c r="G23" s="85" t="s">
        <v>57</v>
      </c>
      <c r="H23" s="85" t="s">
        <v>207</v>
      </c>
      <c r="I23" s="85" t="s">
        <v>50</v>
      </c>
      <c r="J23" s="85" t="s">
        <v>34</v>
      </c>
      <c r="K23" s="85" t="s">
        <v>42</v>
      </c>
      <c r="L23" s="123">
        <v>0</v>
      </c>
      <c r="M23" s="30"/>
      <c r="N23" s="30"/>
      <c r="O23" s="30"/>
      <c r="P23" s="30"/>
      <c r="Q23" s="30"/>
      <c r="R23" s="31"/>
      <c r="S23" s="31"/>
    </row>
    <row r="24" spans="1:19" ht="21.75" customHeight="1">
      <c r="A24" s="25" t="s">
        <v>123</v>
      </c>
      <c r="B24" s="49"/>
      <c r="C24" s="26" t="s">
        <v>62</v>
      </c>
      <c r="D24" s="27" t="s">
        <v>32</v>
      </c>
      <c r="E24" s="28" t="s">
        <v>46</v>
      </c>
      <c r="F24" s="28" t="s">
        <v>63</v>
      </c>
      <c r="G24" s="28" t="s">
        <v>33</v>
      </c>
      <c r="H24" s="28" t="s">
        <v>32</v>
      </c>
      <c r="I24" s="28" t="s">
        <v>33</v>
      </c>
      <c r="J24" s="28" t="s">
        <v>34</v>
      </c>
      <c r="K24" s="28" t="s">
        <v>32</v>
      </c>
      <c r="L24" s="29">
        <f>L26+L28</f>
        <v>1980000</v>
      </c>
      <c r="M24" s="47"/>
      <c r="N24" s="47"/>
      <c r="O24" s="47"/>
      <c r="P24" s="47"/>
      <c r="Q24" s="47"/>
      <c r="R24" s="48"/>
      <c r="S24" s="48" t="e">
        <f>#REF!=SUM(L24:R24)</f>
        <v>#REF!</v>
      </c>
    </row>
    <row r="25" spans="1:19" ht="50.25" customHeight="1">
      <c r="A25" s="32" t="s">
        <v>130</v>
      </c>
      <c r="B25" s="25"/>
      <c r="C25" s="163" t="s">
        <v>197</v>
      </c>
      <c r="D25" s="65" t="s">
        <v>32</v>
      </c>
      <c r="E25" s="65" t="s">
        <v>46</v>
      </c>
      <c r="F25" s="65" t="s">
        <v>63</v>
      </c>
      <c r="G25" s="65" t="s">
        <v>56</v>
      </c>
      <c r="H25" s="65" t="s">
        <v>32</v>
      </c>
      <c r="I25" s="65" t="s">
        <v>37</v>
      </c>
      <c r="J25" s="65" t="s">
        <v>34</v>
      </c>
      <c r="K25" s="65" t="s">
        <v>32</v>
      </c>
      <c r="L25" s="36">
        <f>L26</f>
        <v>1500000</v>
      </c>
      <c r="M25" s="47"/>
      <c r="N25" s="47"/>
      <c r="O25" s="47"/>
      <c r="P25" s="47"/>
      <c r="Q25" s="47"/>
      <c r="R25" s="48"/>
      <c r="S25" s="48"/>
    </row>
    <row r="26" spans="1:19" ht="40.5" customHeight="1">
      <c r="A26" s="68" t="s">
        <v>131</v>
      </c>
      <c r="B26" s="32"/>
      <c r="C26" s="110" t="s">
        <v>198</v>
      </c>
      <c r="D26" s="40" t="s">
        <v>32</v>
      </c>
      <c r="E26" s="40" t="s">
        <v>46</v>
      </c>
      <c r="F26" s="40" t="s">
        <v>63</v>
      </c>
      <c r="G26" s="40" t="s">
        <v>56</v>
      </c>
      <c r="H26" s="40" t="s">
        <v>43</v>
      </c>
      <c r="I26" s="40" t="s">
        <v>37</v>
      </c>
      <c r="J26" s="40" t="s">
        <v>34</v>
      </c>
      <c r="K26" s="40" t="s">
        <v>42</v>
      </c>
      <c r="L26" s="46">
        <v>1500000</v>
      </c>
      <c r="M26" s="47"/>
      <c r="N26" s="47"/>
      <c r="O26" s="47"/>
      <c r="P26" s="47"/>
      <c r="Q26" s="47"/>
      <c r="R26" s="48"/>
      <c r="S26" s="48"/>
    </row>
    <row r="27" spans="1:19" s="8" customFormat="1" ht="39" customHeight="1">
      <c r="A27" s="39"/>
      <c r="B27" s="39"/>
      <c r="C27" s="142" t="s">
        <v>64</v>
      </c>
      <c r="D27" s="40" t="s">
        <v>32</v>
      </c>
      <c r="E27" s="40" t="s">
        <v>46</v>
      </c>
      <c r="F27" s="40" t="s">
        <v>63</v>
      </c>
      <c r="G27" s="40" t="s">
        <v>65</v>
      </c>
      <c r="H27" s="40" t="s">
        <v>32</v>
      </c>
      <c r="I27" s="40" t="s">
        <v>37</v>
      </c>
      <c r="J27" s="40" t="s">
        <v>34</v>
      </c>
      <c r="K27" s="40" t="s">
        <v>42</v>
      </c>
      <c r="L27" s="46"/>
      <c r="M27" s="47"/>
      <c r="N27" s="47"/>
      <c r="O27" s="47"/>
      <c r="P27" s="47"/>
      <c r="Q27" s="47"/>
      <c r="R27" s="48"/>
      <c r="S27" s="48"/>
    </row>
    <row r="28" spans="1:19" s="8" customFormat="1" ht="43.5" customHeight="1">
      <c r="A28" s="81" t="s">
        <v>53</v>
      </c>
      <c r="B28" s="39"/>
      <c r="C28" s="162" t="s">
        <v>199</v>
      </c>
      <c r="D28" s="83" t="s">
        <v>32</v>
      </c>
      <c r="E28" s="83" t="s">
        <v>46</v>
      </c>
      <c r="F28" s="83" t="s">
        <v>63</v>
      </c>
      <c r="G28" s="83" t="s">
        <v>66</v>
      </c>
      <c r="H28" s="83" t="s">
        <v>32</v>
      </c>
      <c r="I28" s="83" t="s">
        <v>37</v>
      </c>
      <c r="J28" s="83" t="s">
        <v>34</v>
      </c>
      <c r="K28" s="83" t="s">
        <v>32</v>
      </c>
      <c r="L28" s="36">
        <f>L29</f>
        <v>480000</v>
      </c>
      <c r="M28" s="47"/>
      <c r="N28" s="47"/>
      <c r="O28" s="47"/>
      <c r="P28" s="47"/>
      <c r="Q28" s="47"/>
      <c r="R28" s="48"/>
      <c r="S28" s="48"/>
    </row>
    <row r="29" spans="1:19" s="10" customFormat="1" ht="49.5" customHeight="1">
      <c r="A29" s="84" t="s">
        <v>132</v>
      </c>
      <c r="B29" s="25"/>
      <c r="C29" s="110" t="s">
        <v>194</v>
      </c>
      <c r="D29" s="85" t="s">
        <v>32</v>
      </c>
      <c r="E29" s="85" t="s">
        <v>46</v>
      </c>
      <c r="F29" s="85" t="s">
        <v>63</v>
      </c>
      <c r="G29" s="85" t="s">
        <v>66</v>
      </c>
      <c r="H29" s="85" t="s">
        <v>195</v>
      </c>
      <c r="I29" s="85" t="s">
        <v>37</v>
      </c>
      <c r="J29" s="85" t="s">
        <v>34</v>
      </c>
      <c r="K29" s="85" t="s">
        <v>42</v>
      </c>
      <c r="L29" s="46">
        <v>480000</v>
      </c>
      <c r="M29" s="47"/>
      <c r="N29" s="47"/>
      <c r="O29" s="47"/>
      <c r="P29" s="47"/>
      <c r="Q29" s="47"/>
      <c r="R29" s="48"/>
      <c r="S29" s="48"/>
    </row>
    <row r="30" spans="1:19" ht="21.75" customHeight="1" hidden="1">
      <c r="A30" s="44" t="s">
        <v>71</v>
      </c>
      <c r="B30" s="32"/>
      <c r="C30" s="43" t="s">
        <v>72</v>
      </c>
      <c r="D30" s="45" t="s">
        <v>40</v>
      </c>
      <c r="E30" s="45" t="s">
        <v>46</v>
      </c>
      <c r="F30" s="45" t="s">
        <v>69</v>
      </c>
      <c r="G30" s="45" t="s">
        <v>57</v>
      </c>
      <c r="H30" s="45" t="s">
        <v>43</v>
      </c>
      <c r="I30" s="45" t="s">
        <v>41</v>
      </c>
      <c r="J30" s="45" t="s">
        <v>34</v>
      </c>
      <c r="K30" s="45" t="s">
        <v>42</v>
      </c>
      <c r="L30" s="46">
        <v>0</v>
      </c>
      <c r="M30" s="30" t="e">
        <f aca="true" t="shared" si="3" ref="M30:R30">M31</f>
        <v>#REF!</v>
      </c>
      <c r="N30" s="30" t="e">
        <f t="shared" si="3"/>
        <v>#REF!</v>
      </c>
      <c r="O30" s="30" t="e">
        <f t="shared" si="3"/>
        <v>#REF!</v>
      </c>
      <c r="P30" s="30" t="e">
        <f t="shared" si="3"/>
        <v>#REF!</v>
      </c>
      <c r="Q30" s="30" t="e">
        <f t="shared" si="3"/>
        <v>#REF!</v>
      </c>
      <c r="R30" s="30" t="e">
        <f t="shared" si="3"/>
        <v>#REF!</v>
      </c>
      <c r="S30" s="31" t="e">
        <f>#REF!=SUM(L30:R30)</f>
        <v>#REF!</v>
      </c>
    </row>
    <row r="31" spans="1:19" ht="39" customHeight="1">
      <c r="A31" s="55" t="s">
        <v>61</v>
      </c>
      <c r="B31" s="32"/>
      <c r="C31" s="26" t="s">
        <v>143</v>
      </c>
      <c r="D31" s="28" t="s">
        <v>32</v>
      </c>
      <c r="E31" s="28" t="s">
        <v>46</v>
      </c>
      <c r="F31" s="28" t="s">
        <v>69</v>
      </c>
      <c r="G31" s="28" t="s">
        <v>33</v>
      </c>
      <c r="H31" s="28" t="s">
        <v>32</v>
      </c>
      <c r="I31" s="28" t="s">
        <v>33</v>
      </c>
      <c r="J31" s="28" t="s">
        <v>34</v>
      </c>
      <c r="K31" s="28" t="s">
        <v>32</v>
      </c>
      <c r="L31" s="29">
        <f>SUM(L32:L33)</f>
        <v>100</v>
      </c>
      <c r="M31" s="37" t="e">
        <f>M32+#REF!</f>
        <v>#REF!</v>
      </c>
      <c r="N31" s="37" t="e">
        <f>N32+#REF!</f>
        <v>#REF!</v>
      </c>
      <c r="O31" s="37" t="e">
        <f>O32+#REF!</f>
        <v>#REF!</v>
      </c>
      <c r="P31" s="37" t="e">
        <f>P32+#REF!</f>
        <v>#REF!</v>
      </c>
      <c r="Q31" s="37" t="e">
        <f>Q32+#REF!</f>
        <v>#REF!</v>
      </c>
      <c r="R31" s="38" t="e">
        <f>R32+#REF!</f>
        <v>#REF!</v>
      </c>
      <c r="S31" s="38" t="e">
        <f>#REF!=SUM(L31:R31)</f>
        <v>#REF!</v>
      </c>
    </row>
    <row r="32" spans="1:19" ht="38.25" customHeight="1">
      <c r="A32" s="84" t="s">
        <v>13</v>
      </c>
      <c r="B32" s="39"/>
      <c r="C32" s="106" t="s">
        <v>200</v>
      </c>
      <c r="D32" s="85" t="s">
        <v>32</v>
      </c>
      <c r="E32" s="85" t="s">
        <v>46</v>
      </c>
      <c r="F32" s="85" t="s">
        <v>69</v>
      </c>
      <c r="G32" s="85" t="s">
        <v>37</v>
      </c>
      <c r="H32" s="85" t="s">
        <v>47</v>
      </c>
      <c r="I32" s="85" t="s">
        <v>50</v>
      </c>
      <c r="J32" s="85" t="s">
        <v>34</v>
      </c>
      <c r="K32" s="85" t="s">
        <v>42</v>
      </c>
      <c r="L32" s="46">
        <v>0</v>
      </c>
      <c r="M32" s="47"/>
      <c r="N32" s="47"/>
      <c r="O32" s="47"/>
      <c r="P32" s="47"/>
      <c r="Q32" s="47"/>
      <c r="R32" s="48" t="e">
        <f>SUM(#REF!)</f>
        <v>#REF!</v>
      </c>
      <c r="S32" s="48" t="e">
        <f>#REF!=SUM(L32:R32)</f>
        <v>#REF!</v>
      </c>
    </row>
    <row r="33" spans="1:19" ht="45" customHeight="1">
      <c r="A33" s="84" t="s">
        <v>14</v>
      </c>
      <c r="B33" s="25"/>
      <c r="C33" s="106" t="s">
        <v>208</v>
      </c>
      <c r="D33" s="85" t="s">
        <v>32</v>
      </c>
      <c r="E33" s="85" t="s">
        <v>46</v>
      </c>
      <c r="F33" s="85" t="s">
        <v>69</v>
      </c>
      <c r="G33" s="85" t="s">
        <v>66</v>
      </c>
      <c r="H33" s="85" t="s">
        <v>160</v>
      </c>
      <c r="I33" s="85" t="s">
        <v>50</v>
      </c>
      <c r="J33" s="85" t="s">
        <v>34</v>
      </c>
      <c r="K33" s="85" t="s">
        <v>42</v>
      </c>
      <c r="L33" s="46">
        <v>100</v>
      </c>
      <c r="M33" s="47"/>
      <c r="N33" s="47"/>
      <c r="O33" s="47"/>
      <c r="P33" s="47"/>
      <c r="Q33" s="47"/>
      <c r="R33" s="48"/>
      <c r="S33" s="48"/>
    </row>
    <row r="34" spans="1:19" ht="35.25" customHeight="1">
      <c r="A34" s="25" t="s">
        <v>68</v>
      </c>
      <c r="B34" s="32"/>
      <c r="C34" s="26" t="s">
        <v>74</v>
      </c>
      <c r="D34" s="27" t="s">
        <v>32</v>
      </c>
      <c r="E34" s="28" t="s">
        <v>46</v>
      </c>
      <c r="F34" s="28" t="s">
        <v>75</v>
      </c>
      <c r="G34" s="28" t="s">
        <v>33</v>
      </c>
      <c r="H34" s="28" t="s">
        <v>32</v>
      </c>
      <c r="I34" s="28" t="s">
        <v>33</v>
      </c>
      <c r="J34" s="28" t="s">
        <v>34</v>
      </c>
      <c r="K34" s="28" t="s">
        <v>32</v>
      </c>
      <c r="L34" s="29">
        <f>L36+L35</f>
        <v>7250000</v>
      </c>
      <c r="M34" s="47" t="e">
        <f>#REF!</f>
        <v>#REF!</v>
      </c>
      <c r="N34" s="47" t="e">
        <f>#REF!</f>
        <v>#REF!</v>
      </c>
      <c r="O34" s="47" t="e">
        <f>#REF!</f>
        <v>#REF!</v>
      </c>
      <c r="P34" s="47" t="e">
        <f>#REF!</f>
        <v>#REF!</v>
      </c>
      <c r="Q34" s="47" t="e">
        <f>#REF!</f>
        <v>#REF!</v>
      </c>
      <c r="R34" s="48" t="e">
        <f>#REF!</f>
        <v>#REF!</v>
      </c>
      <c r="S34" s="48" t="e">
        <f>#REF!=SUM(L34:R34)</f>
        <v>#REF!</v>
      </c>
    </row>
    <row r="35" spans="1:19" ht="40.5" customHeight="1">
      <c r="A35" s="25"/>
      <c r="B35" s="39"/>
      <c r="C35" s="139" t="s">
        <v>234</v>
      </c>
      <c r="D35" s="143" t="s">
        <v>32</v>
      </c>
      <c r="E35" s="143" t="s">
        <v>46</v>
      </c>
      <c r="F35" s="143" t="s">
        <v>75</v>
      </c>
      <c r="G35" s="143" t="s">
        <v>56</v>
      </c>
      <c r="H35" s="143" t="s">
        <v>73</v>
      </c>
      <c r="I35" s="143" t="s">
        <v>50</v>
      </c>
      <c r="J35" s="143" t="s">
        <v>34</v>
      </c>
      <c r="K35" s="143" t="s">
        <v>76</v>
      </c>
      <c r="L35" s="36">
        <v>600000</v>
      </c>
      <c r="M35" s="47"/>
      <c r="N35" s="47"/>
      <c r="O35" s="47"/>
      <c r="P35" s="47"/>
      <c r="Q35" s="47"/>
      <c r="R35" s="48"/>
      <c r="S35" s="48"/>
    </row>
    <row r="36" spans="1:19" ht="66" customHeight="1">
      <c r="A36" s="50" t="s">
        <v>70</v>
      </c>
      <c r="B36" s="39"/>
      <c r="C36" s="113" t="s">
        <v>201</v>
      </c>
      <c r="D36" s="109" t="s">
        <v>32</v>
      </c>
      <c r="E36" s="83" t="s">
        <v>46</v>
      </c>
      <c r="F36" s="83" t="s">
        <v>75</v>
      </c>
      <c r="G36" s="83" t="s">
        <v>50</v>
      </c>
      <c r="H36" s="83" t="s">
        <v>32</v>
      </c>
      <c r="I36" s="83" t="s">
        <v>33</v>
      </c>
      <c r="J36" s="83" t="s">
        <v>34</v>
      </c>
      <c r="K36" s="83" t="s">
        <v>76</v>
      </c>
      <c r="L36" s="36">
        <f>L37+L39</f>
        <v>6650000</v>
      </c>
      <c r="M36" s="30" t="e">
        <f>M37+#REF!+#REF!</f>
        <v>#REF!</v>
      </c>
      <c r="N36" s="30" t="e">
        <f>N37+#REF!+#REF!</f>
        <v>#REF!</v>
      </c>
      <c r="O36" s="30" t="e">
        <f>O37+#REF!+#REF!</f>
        <v>#REF!</v>
      </c>
      <c r="P36" s="30" t="e">
        <f>P37+#REF!+#REF!</f>
        <v>#REF!</v>
      </c>
      <c r="Q36" s="30" t="e">
        <f>Q37+#REF!+#REF!</f>
        <v>#REF!</v>
      </c>
      <c r="R36" s="31" t="e">
        <f>R37+#REF!+#REF!</f>
        <v>#REF!</v>
      </c>
      <c r="S36" s="31" t="e">
        <f>#REF!=SUM(L36:R36)</f>
        <v>#REF!</v>
      </c>
    </row>
    <row r="37" spans="1:19" s="7" customFormat="1" ht="54" customHeight="1">
      <c r="A37" s="68" t="s">
        <v>161</v>
      </c>
      <c r="B37" s="39"/>
      <c r="C37" s="107" t="s">
        <v>126</v>
      </c>
      <c r="D37" s="108" t="s">
        <v>32</v>
      </c>
      <c r="E37" s="108" t="s">
        <v>46</v>
      </c>
      <c r="F37" s="108" t="s">
        <v>75</v>
      </c>
      <c r="G37" s="108" t="s">
        <v>50</v>
      </c>
      <c r="H37" s="108" t="s">
        <v>43</v>
      </c>
      <c r="I37" s="108" t="s">
        <v>33</v>
      </c>
      <c r="J37" s="108" t="s">
        <v>34</v>
      </c>
      <c r="K37" s="108" t="s">
        <v>76</v>
      </c>
      <c r="L37" s="29">
        <f>L38</f>
        <v>1250000</v>
      </c>
      <c r="M37" s="37"/>
      <c r="N37" s="37"/>
      <c r="O37" s="37"/>
      <c r="P37" s="37"/>
      <c r="Q37" s="37"/>
      <c r="R37" s="38"/>
      <c r="S37" s="38" t="e">
        <f>#REF!=SUM(L37:R37)</f>
        <v>#REF!</v>
      </c>
    </row>
    <row r="38" spans="1:19" s="8" customFormat="1" ht="65.25" customHeight="1">
      <c r="A38" s="68" t="s">
        <v>162</v>
      </c>
      <c r="B38" s="39"/>
      <c r="C38" s="93" t="s">
        <v>202</v>
      </c>
      <c r="D38" s="89" t="s">
        <v>32</v>
      </c>
      <c r="E38" s="89" t="s">
        <v>46</v>
      </c>
      <c r="F38" s="89" t="s">
        <v>75</v>
      </c>
      <c r="G38" s="89" t="s">
        <v>50</v>
      </c>
      <c r="H38" s="89" t="s">
        <v>60</v>
      </c>
      <c r="I38" s="89" t="s">
        <v>58</v>
      </c>
      <c r="J38" s="89" t="s">
        <v>34</v>
      </c>
      <c r="K38" s="89" t="s">
        <v>76</v>
      </c>
      <c r="L38" s="46">
        <v>1250000</v>
      </c>
      <c r="M38" s="47"/>
      <c r="N38" s="47"/>
      <c r="O38" s="47"/>
      <c r="P38" s="47"/>
      <c r="Q38" s="47"/>
      <c r="R38" s="48"/>
      <c r="S38" s="48"/>
    </row>
    <row r="39" spans="1:19" s="9" customFormat="1" ht="44.25" customHeight="1">
      <c r="A39" s="68" t="s">
        <v>163</v>
      </c>
      <c r="B39" s="55"/>
      <c r="C39" s="114" t="s">
        <v>125</v>
      </c>
      <c r="D39" s="108" t="s">
        <v>98</v>
      </c>
      <c r="E39" s="108" t="s">
        <v>46</v>
      </c>
      <c r="F39" s="108" t="s">
        <v>75</v>
      </c>
      <c r="G39" s="108" t="s">
        <v>50</v>
      </c>
      <c r="H39" s="108" t="s">
        <v>139</v>
      </c>
      <c r="I39" s="108" t="s">
        <v>50</v>
      </c>
      <c r="J39" s="108" t="s">
        <v>34</v>
      </c>
      <c r="K39" s="108" t="s">
        <v>76</v>
      </c>
      <c r="L39" s="29">
        <f>L40</f>
        <v>5400000</v>
      </c>
      <c r="M39" s="47"/>
      <c r="N39" s="47"/>
      <c r="O39" s="47"/>
      <c r="P39" s="47"/>
      <c r="Q39" s="47"/>
      <c r="R39" s="48"/>
      <c r="S39" s="48"/>
    </row>
    <row r="40" spans="1:19" s="8" customFormat="1" ht="48" customHeight="1">
      <c r="A40" s="68" t="s">
        <v>12</v>
      </c>
      <c r="B40" s="32"/>
      <c r="C40" s="115" t="s">
        <v>138</v>
      </c>
      <c r="D40" s="89" t="s">
        <v>32</v>
      </c>
      <c r="E40" s="89" t="s">
        <v>46</v>
      </c>
      <c r="F40" s="89" t="s">
        <v>75</v>
      </c>
      <c r="G40" s="89" t="s">
        <v>50</v>
      </c>
      <c r="H40" s="89" t="s">
        <v>139</v>
      </c>
      <c r="I40" s="89" t="s">
        <v>50</v>
      </c>
      <c r="J40" s="89" t="s">
        <v>34</v>
      </c>
      <c r="K40" s="89" t="s">
        <v>76</v>
      </c>
      <c r="L40" s="46">
        <v>5400000</v>
      </c>
      <c r="M40" s="47"/>
      <c r="N40" s="47"/>
      <c r="O40" s="47"/>
      <c r="P40" s="47"/>
      <c r="Q40" s="47"/>
      <c r="R40" s="48"/>
      <c r="S40" s="48"/>
    </row>
    <row r="41" spans="1:19" s="9" customFormat="1" ht="23.25" customHeight="1">
      <c r="A41" s="25" t="s">
        <v>79</v>
      </c>
      <c r="B41" s="52"/>
      <c r="C41" s="26" t="s">
        <v>80</v>
      </c>
      <c r="D41" s="27" t="s">
        <v>32</v>
      </c>
      <c r="E41" s="28" t="s">
        <v>46</v>
      </c>
      <c r="F41" s="28" t="s">
        <v>81</v>
      </c>
      <c r="G41" s="28" t="s">
        <v>33</v>
      </c>
      <c r="H41" s="28" t="s">
        <v>32</v>
      </c>
      <c r="I41" s="28" t="s">
        <v>33</v>
      </c>
      <c r="J41" s="28" t="s">
        <v>34</v>
      </c>
      <c r="K41" s="28" t="s">
        <v>32</v>
      </c>
      <c r="L41" s="29">
        <f>L42</f>
        <v>800000</v>
      </c>
      <c r="M41" s="30"/>
      <c r="N41" s="30">
        <v>0</v>
      </c>
      <c r="O41" s="30"/>
      <c r="P41" s="30"/>
      <c r="Q41" s="47"/>
      <c r="R41" s="48"/>
      <c r="S41" s="48"/>
    </row>
    <row r="42" spans="1:19" ht="21" customHeight="1">
      <c r="A42" s="50" t="s">
        <v>82</v>
      </c>
      <c r="B42" s="39"/>
      <c r="C42" s="33" t="s">
        <v>83</v>
      </c>
      <c r="D42" s="34" t="s">
        <v>32</v>
      </c>
      <c r="E42" s="34" t="s">
        <v>46</v>
      </c>
      <c r="F42" s="34" t="s">
        <v>81</v>
      </c>
      <c r="G42" s="34" t="s">
        <v>37</v>
      </c>
      <c r="H42" s="34" t="s">
        <v>32</v>
      </c>
      <c r="I42" s="34" t="s">
        <v>37</v>
      </c>
      <c r="J42" s="34" t="s">
        <v>34</v>
      </c>
      <c r="K42" s="34" t="s">
        <v>76</v>
      </c>
      <c r="L42" s="36">
        <f>L43+L44+L45</f>
        <v>800000</v>
      </c>
      <c r="M42" s="47"/>
      <c r="N42" s="47"/>
      <c r="O42" s="47"/>
      <c r="P42" s="47"/>
      <c r="Q42" s="47"/>
      <c r="R42" s="48"/>
      <c r="S42" s="48"/>
    </row>
    <row r="43" spans="1:19" ht="24.75" customHeight="1">
      <c r="A43" s="50"/>
      <c r="B43" s="83"/>
      <c r="C43" s="137" t="s">
        <v>266</v>
      </c>
      <c r="D43" s="89" t="s">
        <v>32</v>
      </c>
      <c r="E43" s="89" t="s">
        <v>46</v>
      </c>
      <c r="F43" s="89" t="s">
        <v>81</v>
      </c>
      <c r="G43" s="89" t="s">
        <v>37</v>
      </c>
      <c r="H43" s="89" t="s">
        <v>43</v>
      </c>
      <c r="I43" s="89" t="s">
        <v>37</v>
      </c>
      <c r="J43" s="89" t="s">
        <v>34</v>
      </c>
      <c r="K43" s="89" t="s">
        <v>76</v>
      </c>
      <c r="L43" s="46">
        <v>400000</v>
      </c>
      <c r="M43" s="47"/>
      <c r="N43" s="47"/>
      <c r="O43" s="47"/>
      <c r="P43" s="47"/>
      <c r="Q43" s="47"/>
      <c r="R43" s="48"/>
      <c r="S43" s="48"/>
    </row>
    <row r="44" spans="1:19" ht="24" customHeight="1">
      <c r="A44" s="50"/>
      <c r="B44" s="34"/>
      <c r="C44" s="137" t="s">
        <v>267</v>
      </c>
      <c r="D44" s="89" t="s">
        <v>32</v>
      </c>
      <c r="E44" s="89" t="s">
        <v>46</v>
      </c>
      <c r="F44" s="89" t="s">
        <v>81</v>
      </c>
      <c r="G44" s="89" t="s">
        <v>37</v>
      </c>
      <c r="H44" s="89" t="s">
        <v>44</v>
      </c>
      <c r="I44" s="89" t="s">
        <v>37</v>
      </c>
      <c r="J44" s="89" t="s">
        <v>34</v>
      </c>
      <c r="K44" s="89" t="s">
        <v>76</v>
      </c>
      <c r="L44" s="46">
        <v>120000</v>
      </c>
      <c r="M44" s="30">
        <f aca="true" t="shared" si="4" ref="M44:R45">M45</f>
        <v>0</v>
      </c>
      <c r="N44" s="30">
        <f t="shared" si="4"/>
        <v>0</v>
      </c>
      <c r="O44" s="30">
        <f t="shared" si="4"/>
        <v>0</v>
      </c>
      <c r="P44" s="30">
        <f t="shared" si="4"/>
        <v>0</v>
      </c>
      <c r="Q44" s="30">
        <f t="shared" si="4"/>
        <v>0</v>
      </c>
      <c r="R44" s="31">
        <f t="shared" si="4"/>
        <v>0</v>
      </c>
      <c r="S44" s="31" t="e">
        <f>#REF!=SUM(L44:R44)</f>
        <v>#REF!</v>
      </c>
    </row>
    <row r="45" spans="1:19" ht="24.75" customHeight="1">
      <c r="A45" s="50"/>
      <c r="B45" s="32"/>
      <c r="C45" s="137" t="s">
        <v>235</v>
      </c>
      <c r="D45" s="89" t="s">
        <v>32</v>
      </c>
      <c r="E45" s="89" t="s">
        <v>46</v>
      </c>
      <c r="F45" s="89" t="s">
        <v>81</v>
      </c>
      <c r="G45" s="89" t="s">
        <v>37</v>
      </c>
      <c r="H45" s="89" t="s">
        <v>59</v>
      </c>
      <c r="I45" s="89" t="s">
        <v>37</v>
      </c>
      <c r="J45" s="89" t="s">
        <v>34</v>
      </c>
      <c r="K45" s="89" t="s">
        <v>76</v>
      </c>
      <c r="L45" s="46">
        <v>280000</v>
      </c>
      <c r="M45" s="37">
        <f t="shared" si="4"/>
        <v>0</v>
      </c>
      <c r="N45" s="37">
        <f t="shared" si="4"/>
        <v>0</v>
      </c>
      <c r="O45" s="37">
        <f t="shared" si="4"/>
        <v>0</v>
      </c>
      <c r="P45" s="37">
        <f t="shared" si="4"/>
        <v>0</v>
      </c>
      <c r="Q45" s="37">
        <f t="shared" si="4"/>
        <v>0</v>
      </c>
      <c r="R45" s="38">
        <f t="shared" si="4"/>
        <v>0</v>
      </c>
      <c r="S45" s="38" t="e">
        <f>#REF!=SUM(L45:R45)</f>
        <v>#REF!</v>
      </c>
    </row>
    <row r="46" spans="1:19" s="7" customFormat="1" ht="38.25" customHeight="1">
      <c r="A46" s="25" t="s">
        <v>97</v>
      </c>
      <c r="B46" s="32"/>
      <c r="C46" s="26" t="s">
        <v>87</v>
      </c>
      <c r="D46" s="28" t="s">
        <v>32</v>
      </c>
      <c r="E46" s="28" t="s">
        <v>46</v>
      </c>
      <c r="F46" s="28" t="s">
        <v>88</v>
      </c>
      <c r="G46" s="28" t="s">
        <v>33</v>
      </c>
      <c r="H46" s="28" t="s">
        <v>32</v>
      </c>
      <c r="I46" s="28" t="s">
        <v>33</v>
      </c>
      <c r="J46" s="28" t="s">
        <v>34</v>
      </c>
      <c r="K46" s="28" t="s">
        <v>32</v>
      </c>
      <c r="L46" s="29">
        <f>L47</f>
        <v>9000000</v>
      </c>
      <c r="M46" s="47"/>
      <c r="N46" s="47"/>
      <c r="O46" s="47"/>
      <c r="P46" s="47"/>
      <c r="Q46" s="47"/>
      <c r="R46" s="48"/>
      <c r="S46" s="48" t="e">
        <f>#REF!=SUM(L46:R46)</f>
        <v>#REF!</v>
      </c>
    </row>
    <row r="47" spans="1:19" ht="39" customHeight="1">
      <c r="A47" s="75" t="s">
        <v>84</v>
      </c>
      <c r="B47" s="39"/>
      <c r="C47" s="33" t="s">
        <v>91</v>
      </c>
      <c r="D47" s="88" t="s">
        <v>32</v>
      </c>
      <c r="E47" s="88" t="s">
        <v>46</v>
      </c>
      <c r="F47" s="88" t="s">
        <v>88</v>
      </c>
      <c r="G47" s="88" t="s">
        <v>37</v>
      </c>
      <c r="H47" s="88" t="s">
        <v>230</v>
      </c>
      <c r="I47" s="88" t="s">
        <v>33</v>
      </c>
      <c r="J47" s="88" t="s">
        <v>34</v>
      </c>
      <c r="K47" s="88" t="s">
        <v>90</v>
      </c>
      <c r="L47" s="46">
        <f>L48</f>
        <v>9000000</v>
      </c>
      <c r="M47" s="47"/>
      <c r="N47" s="47"/>
      <c r="O47" s="47"/>
      <c r="P47" s="47"/>
      <c r="Q47" s="47"/>
      <c r="R47" s="48"/>
      <c r="S47" s="48"/>
    </row>
    <row r="48" spans="1:19" s="11" customFormat="1" ht="35.25" customHeight="1">
      <c r="A48" s="68" t="s">
        <v>171</v>
      </c>
      <c r="B48" s="39"/>
      <c r="C48" s="93" t="s">
        <v>271</v>
      </c>
      <c r="D48" s="88" t="s">
        <v>32</v>
      </c>
      <c r="E48" s="88" t="s">
        <v>46</v>
      </c>
      <c r="F48" s="88" t="s">
        <v>88</v>
      </c>
      <c r="G48" s="88" t="s">
        <v>37</v>
      </c>
      <c r="H48" s="88" t="s">
        <v>230</v>
      </c>
      <c r="I48" s="88" t="s">
        <v>50</v>
      </c>
      <c r="J48" s="88" t="s">
        <v>34</v>
      </c>
      <c r="K48" s="88" t="s">
        <v>90</v>
      </c>
      <c r="L48" s="46">
        <v>9000000</v>
      </c>
      <c r="M48" s="135"/>
      <c r="N48" s="135"/>
      <c r="O48" s="135"/>
      <c r="P48" s="135"/>
      <c r="Q48" s="135"/>
      <c r="R48" s="136"/>
      <c r="S48" s="136"/>
    </row>
    <row r="49" spans="1:19" s="7" customFormat="1" ht="42" customHeight="1">
      <c r="A49" s="25" t="s">
        <v>100</v>
      </c>
      <c r="B49" s="39"/>
      <c r="C49" s="26" t="s">
        <v>93</v>
      </c>
      <c r="D49" s="28" t="s">
        <v>32</v>
      </c>
      <c r="E49" s="28" t="s">
        <v>46</v>
      </c>
      <c r="F49" s="28" t="s">
        <v>94</v>
      </c>
      <c r="G49" s="28" t="s">
        <v>33</v>
      </c>
      <c r="H49" s="28" t="s">
        <v>32</v>
      </c>
      <c r="I49" s="28" t="s">
        <v>33</v>
      </c>
      <c r="J49" s="28" t="s">
        <v>34</v>
      </c>
      <c r="K49" s="28" t="s">
        <v>32</v>
      </c>
      <c r="L49" s="29">
        <f>L50+L53</f>
        <v>1920000</v>
      </c>
      <c r="M49" s="47"/>
      <c r="N49" s="47"/>
      <c r="O49" s="47"/>
      <c r="P49" s="47"/>
      <c r="Q49" s="47"/>
      <c r="R49" s="48"/>
      <c r="S49" s="48"/>
    </row>
    <row r="50" spans="1:19" s="8" customFormat="1" ht="74.25" customHeight="1">
      <c r="A50" s="32" t="s">
        <v>101</v>
      </c>
      <c r="B50" s="18"/>
      <c r="C50" s="33" t="s">
        <v>159</v>
      </c>
      <c r="D50" s="34" t="s">
        <v>98</v>
      </c>
      <c r="E50" s="34" t="s">
        <v>46</v>
      </c>
      <c r="F50" s="34" t="s">
        <v>94</v>
      </c>
      <c r="G50" s="34" t="s">
        <v>41</v>
      </c>
      <c r="H50" s="34" t="s">
        <v>32</v>
      </c>
      <c r="I50" s="34" t="s">
        <v>33</v>
      </c>
      <c r="J50" s="34" t="s">
        <v>34</v>
      </c>
      <c r="K50" s="34" t="s">
        <v>32</v>
      </c>
      <c r="L50" s="36">
        <f>L51+L52</f>
        <v>1620000</v>
      </c>
      <c r="M50" s="59"/>
      <c r="N50" s="59" t="e">
        <f>N51+N59</f>
        <v>#REF!</v>
      </c>
      <c r="O50" s="59" t="e">
        <f>O51+O59</f>
        <v>#REF!</v>
      </c>
      <c r="P50" s="59" t="e">
        <f>P51+P59</f>
        <v>#REF!</v>
      </c>
      <c r="Q50" s="59" t="e">
        <f>Q51+Q59</f>
        <v>#REF!</v>
      </c>
      <c r="R50" s="60" t="e">
        <f>R51+R59</f>
        <v>#REF!</v>
      </c>
      <c r="S50" s="60" t="e">
        <f>#REF!=SUM(L50:R50)</f>
        <v>#REF!</v>
      </c>
    </row>
    <row r="51" spans="1:19" ht="72" customHeight="1">
      <c r="A51" s="68" t="s">
        <v>133</v>
      </c>
      <c r="B51" s="25"/>
      <c r="C51" s="93" t="s">
        <v>272</v>
      </c>
      <c r="D51" s="85" t="s">
        <v>98</v>
      </c>
      <c r="E51" s="85" t="s">
        <v>46</v>
      </c>
      <c r="F51" s="85" t="s">
        <v>94</v>
      </c>
      <c r="G51" s="85" t="s">
        <v>41</v>
      </c>
      <c r="H51" s="85" t="s">
        <v>73</v>
      </c>
      <c r="I51" s="85" t="s">
        <v>50</v>
      </c>
      <c r="J51" s="85" t="s">
        <v>34</v>
      </c>
      <c r="K51" s="85" t="s">
        <v>96</v>
      </c>
      <c r="L51" s="46">
        <v>1620000</v>
      </c>
      <c r="M51" s="37"/>
      <c r="N51" s="37" t="e">
        <f>N52+#REF!+N53</f>
        <v>#REF!</v>
      </c>
      <c r="O51" s="37" t="e">
        <f>O52+#REF!+O53</f>
        <v>#REF!</v>
      </c>
      <c r="P51" s="37" t="e">
        <f>P52+#REF!+P53</f>
        <v>#REF!</v>
      </c>
      <c r="Q51" s="37" t="e">
        <f>Q52+#REF!+Q53</f>
        <v>#REF!</v>
      </c>
      <c r="R51" s="37" t="e">
        <f>R52+#REF!+R53</f>
        <v>#REF!</v>
      </c>
      <c r="S51" s="38" t="e">
        <f>#REF!=SUM(L51:R51)</f>
        <v>#REF!</v>
      </c>
    </row>
    <row r="52" spans="1:19" ht="69" customHeight="1">
      <c r="A52" s="68" t="s">
        <v>10</v>
      </c>
      <c r="B52" s="32"/>
      <c r="C52" s="144" t="s">
        <v>219</v>
      </c>
      <c r="D52" s="85" t="s">
        <v>98</v>
      </c>
      <c r="E52" s="85" t="s">
        <v>46</v>
      </c>
      <c r="F52" s="85" t="s">
        <v>94</v>
      </c>
      <c r="G52" s="85" t="s">
        <v>41</v>
      </c>
      <c r="H52" s="85" t="s">
        <v>85</v>
      </c>
      <c r="I52" s="85" t="s">
        <v>50</v>
      </c>
      <c r="J52" s="85" t="s">
        <v>34</v>
      </c>
      <c r="K52" s="85" t="s">
        <v>220</v>
      </c>
      <c r="L52" s="46">
        <v>0</v>
      </c>
      <c r="M52" s="47"/>
      <c r="N52" s="47"/>
      <c r="O52" s="47"/>
      <c r="P52" s="47"/>
      <c r="Q52" s="47"/>
      <c r="R52" s="48"/>
      <c r="S52" s="48" t="e">
        <f>#REF!=SUM(L52:R52)</f>
        <v>#REF!</v>
      </c>
    </row>
    <row r="53" spans="1:19" ht="59.25" customHeight="1">
      <c r="A53" s="32" t="s">
        <v>9</v>
      </c>
      <c r="B53" s="71"/>
      <c r="C53" s="146" t="s">
        <v>232</v>
      </c>
      <c r="D53" s="34" t="s">
        <v>98</v>
      </c>
      <c r="E53" s="34" t="s">
        <v>46</v>
      </c>
      <c r="F53" s="34" t="s">
        <v>94</v>
      </c>
      <c r="G53" s="34" t="s">
        <v>57</v>
      </c>
      <c r="H53" s="34" t="s">
        <v>32</v>
      </c>
      <c r="I53" s="34" t="s">
        <v>33</v>
      </c>
      <c r="J53" s="34" t="s">
        <v>34</v>
      </c>
      <c r="K53" s="34" t="s">
        <v>170</v>
      </c>
      <c r="L53" s="36">
        <f>L54+L55</f>
        <v>300000</v>
      </c>
      <c r="M53" s="47"/>
      <c r="N53" s="47"/>
      <c r="O53" s="47"/>
      <c r="P53" s="47"/>
      <c r="Q53" s="47"/>
      <c r="R53" s="48"/>
      <c r="S53" s="48" t="e">
        <f>#REF!=SUM(L53:R53)</f>
        <v>#REF!</v>
      </c>
    </row>
    <row r="54" spans="1:19" ht="34.5" customHeight="1">
      <c r="A54" s="68" t="s">
        <v>11</v>
      </c>
      <c r="B54" s="39"/>
      <c r="C54" s="106" t="s">
        <v>231</v>
      </c>
      <c r="D54" s="89" t="s">
        <v>98</v>
      </c>
      <c r="E54" s="89" t="s">
        <v>46</v>
      </c>
      <c r="F54" s="89" t="s">
        <v>94</v>
      </c>
      <c r="G54" s="89" t="s">
        <v>57</v>
      </c>
      <c r="H54" s="89" t="s">
        <v>60</v>
      </c>
      <c r="I54" s="89" t="s">
        <v>58</v>
      </c>
      <c r="J54" s="89" t="s">
        <v>34</v>
      </c>
      <c r="K54" s="89" t="s">
        <v>170</v>
      </c>
      <c r="L54" s="46">
        <v>300000</v>
      </c>
      <c r="M54" s="47"/>
      <c r="N54" s="47"/>
      <c r="O54" s="47"/>
      <c r="P54" s="47"/>
      <c r="Q54" s="47"/>
      <c r="R54" s="48"/>
      <c r="S54" s="48"/>
    </row>
    <row r="55" spans="1:19" ht="51.75" customHeight="1">
      <c r="A55" s="68" t="s">
        <v>274</v>
      </c>
      <c r="B55" s="39"/>
      <c r="C55" s="110" t="s">
        <v>273</v>
      </c>
      <c r="D55" s="89" t="s">
        <v>98</v>
      </c>
      <c r="E55" s="89" t="s">
        <v>46</v>
      </c>
      <c r="F55" s="89" t="s">
        <v>94</v>
      </c>
      <c r="G55" s="89" t="s">
        <v>57</v>
      </c>
      <c r="H55" s="89" t="s">
        <v>222</v>
      </c>
      <c r="I55" s="89" t="s">
        <v>50</v>
      </c>
      <c r="J55" s="89" t="s">
        <v>34</v>
      </c>
      <c r="K55" s="89" t="s">
        <v>170</v>
      </c>
      <c r="L55" s="46">
        <v>0</v>
      </c>
      <c r="M55" s="47"/>
      <c r="N55" s="47"/>
      <c r="O55" s="47"/>
      <c r="P55" s="47"/>
      <c r="Q55" s="47"/>
      <c r="R55" s="48"/>
      <c r="S55" s="48"/>
    </row>
    <row r="56" spans="1:19" ht="24.75" customHeight="1">
      <c r="A56" s="55" t="s">
        <v>86</v>
      </c>
      <c r="B56" s="39"/>
      <c r="C56" s="26" t="s">
        <v>102</v>
      </c>
      <c r="D56" s="56" t="s">
        <v>32</v>
      </c>
      <c r="E56" s="57" t="s">
        <v>46</v>
      </c>
      <c r="F56" s="57" t="s">
        <v>103</v>
      </c>
      <c r="G56" s="57" t="s">
        <v>33</v>
      </c>
      <c r="H56" s="57" t="s">
        <v>32</v>
      </c>
      <c r="I56" s="57" t="s">
        <v>33</v>
      </c>
      <c r="J56" s="57" t="s">
        <v>34</v>
      </c>
      <c r="K56" s="57" t="s">
        <v>32</v>
      </c>
      <c r="L56" s="58">
        <f>L57+SUM(L60:L65)</f>
        <v>1600000</v>
      </c>
      <c r="M56" s="47"/>
      <c r="N56" s="47"/>
      <c r="O56" s="47"/>
      <c r="P56" s="47"/>
      <c r="Q56" s="47"/>
      <c r="R56" s="48"/>
      <c r="S56" s="48"/>
    </row>
    <row r="57" spans="1:19" ht="36" customHeight="1">
      <c r="A57" s="50" t="s">
        <v>89</v>
      </c>
      <c r="B57" s="39"/>
      <c r="C57" s="33" t="s">
        <v>104</v>
      </c>
      <c r="D57" s="34" t="s">
        <v>32</v>
      </c>
      <c r="E57" s="34" t="s">
        <v>46</v>
      </c>
      <c r="F57" s="34" t="s">
        <v>103</v>
      </c>
      <c r="G57" s="34" t="s">
        <v>56</v>
      </c>
      <c r="H57" s="34" t="s">
        <v>32</v>
      </c>
      <c r="I57" s="34" t="s">
        <v>33</v>
      </c>
      <c r="J57" s="34" t="s">
        <v>34</v>
      </c>
      <c r="K57" s="34" t="s">
        <v>67</v>
      </c>
      <c r="L57" s="67">
        <f>L58+L59</f>
        <v>90000</v>
      </c>
      <c r="M57" s="53"/>
      <c r="N57" s="53"/>
      <c r="O57" s="53"/>
      <c r="P57" s="53"/>
      <c r="Q57" s="53"/>
      <c r="R57" s="54"/>
      <c r="S57" s="54"/>
    </row>
    <row r="58" spans="1:19" ht="55.5" customHeight="1">
      <c r="A58" s="68" t="s">
        <v>164</v>
      </c>
      <c r="B58" s="39"/>
      <c r="C58" s="111" t="s">
        <v>105</v>
      </c>
      <c r="D58" s="51" t="s">
        <v>32</v>
      </c>
      <c r="E58" s="51" t="s">
        <v>46</v>
      </c>
      <c r="F58" s="51" t="s">
        <v>103</v>
      </c>
      <c r="G58" s="51" t="s">
        <v>56</v>
      </c>
      <c r="H58" s="51" t="s">
        <v>43</v>
      </c>
      <c r="I58" s="51" t="s">
        <v>37</v>
      </c>
      <c r="J58" s="51" t="s">
        <v>34</v>
      </c>
      <c r="K58" s="51" t="s">
        <v>67</v>
      </c>
      <c r="L58" s="46">
        <v>60000</v>
      </c>
      <c r="M58" s="47"/>
      <c r="N58" s="47"/>
      <c r="O58" s="47"/>
      <c r="P58" s="47"/>
      <c r="Q58" s="47"/>
      <c r="R58" s="48"/>
      <c r="S58" s="48"/>
    </row>
    <row r="59" spans="1:19" ht="52.5" customHeight="1">
      <c r="A59" s="68" t="s">
        <v>165</v>
      </c>
      <c r="B59" s="39"/>
      <c r="C59" s="145" t="s">
        <v>106</v>
      </c>
      <c r="D59" s="40" t="s">
        <v>32</v>
      </c>
      <c r="E59" s="40" t="s">
        <v>46</v>
      </c>
      <c r="F59" s="40" t="s">
        <v>103</v>
      </c>
      <c r="G59" s="40" t="s">
        <v>56</v>
      </c>
      <c r="H59" s="40" t="s">
        <v>47</v>
      </c>
      <c r="I59" s="40" t="s">
        <v>37</v>
      </c>
      <c r="J59" s="40" t="s">
        <v>34</v>
      </c>
      <c r="K59" s="40" t="s">
        <v>67</v>
      </c>
      <c r="L59" s="46">
        <v>30000</v>
      </c>
      <c r="M59" s="37">
        <f aca="true" t="shared" si="5" ref="M59:R59">M60</f>
        <v>0</v>
      </c>
      <c r="N59" s="37">
        <f t="shared" si="5"/>
        <v>0</v>
      </c>
      <c r="O59" s="37">
        <f t="shared" si="5"/>
        <v>0</v>
      </c>
      <c r="P59" s="37">
        <f t="shared" si="5"/>
        <v>0</v>
      </c>
      <c r="Q59" s="37">
        <f t="shared" si="5"/>
        <v>0</v>
      </c>
      <c r="R59" s="38">
        <f t="shared" si="5"/>
        <v>0</v>
      </c>
      <c r="S59" s="38" t="e">
        <f>#REF!=SUM(L59:R59)</f>
        <v>#REF!</v>
      </c>
    </row>
    <row r="60" spans="1:19" s="8" customFormat="1" ht="39.75" customHeight="1">
      <c r="A60" s="50" t="s">
        <v>244</v>
      </c>
      <c r="B60" s="32"/>
      <c r="C60" s="154" t="s">
        <v>236</v>
      </c>
      <c r="D60" s="34" t="s">
        <v>32</v>
      </c>
      <c r="E60" s="34" t="s">
        <v>46</v>
      </c>
      <c r="F60" s="34" t="s">
        <v>103</v>
      </c>
      <c r="G60" s="34" t="s">
        <v>57</v>
      </c>
      <c r="H60" s="34" t="s">
        <v>32</v>
      </c>
      <c r="I60" s="34" t="s">
        <v>37</v>
      </c>
      <c r="J60" s="34" t="s">
        <v>34</v>
      </c>
      <c r="K60" s="34" t="s">
        <v>67</v>
      </c>
      <c r="L60" s="36">
        <v>50000</v>
      </c>
      <c r="M60" s="47"/>
      <c r="N60" s="47"/>
      <c r="O60" s="47"/>
      <c r="P60" s="47"/>
      <c r="Q60" s="47"/>
      <c r="R60" s="48"/>
      <c r="S60" s="48" t="e">
        <f>#REF!=SUM(L60:R60)</f>
        <v>#REF!</v>
      </c>
    </row>
    <row r="61" spans="1:19" s="8" customFormat="1" ht="32.25" customHeight="1">
      <c r="A61" s="68"/>
      <c r="B61" s="32"/>
      <c r="C61" s="155" t="s">
        <v>6</v>
      </c>
      <c r="D61" s="150" t="s">
        <v>32</v>
      </c>
      <c r="E61" s="150" t="s">
        <v>46</v>
      </c>
      <c r="F61" s="150" t="s">
        <v>103</v>
      </c>
      <c r="G61" s="150" t="s">
        <v>168</v>
      </c>
      <c r="H61" s="150" t="s">
        <v>47</v>
      </c>
      <c r="I61" s="150" t="s">
        <v>37</v>
      </c>
      <c r="J61" s="150" t="s">
        <v>34</v>
      </c>
      <c r="K61" s="150" t="s">
        <v>67</v>
      </c>
      <c r="L61" s="36">
        <v>15000</v>
      </c>
      <c r="M61" s="47"/>
      <c r="N61" s="47"/>
      <c r="O61" s="47"/>
      <c r="P61" s="47"/>
      <c r="Q61" s="47"/>
      <c r="R61" s="48"/>
      <c r="S61" s="48" t="e">
        <f>#REF!=SUM(L61:R61)</f>
        <v>#REF!</v>
      </c>
    </row>
    <row r="62" spans="1:19" s="8" customFormat="1" ht="23.25" customHeight="1">
      <c r="A62" s="50" t="s">
        <v>15</v>
      </c>
      <c r="B62" s="77"/>
      <c r="C62" s="156" t="s">
        <v>237</v>
      </c>
      <c r="D62" s="83" t="s">
        <v>32</v>
      </c>
      <c r="E62" s="83" t="s">
        <v>46</v>
      </c>
      <c r="F62" s="83" t="s">
        <v>103</v>
      </c>
      <c r="G62" s="83" t="s">
        <v>168</v>
      </c>
      <c r="H62" s="83" t="s">
        <v>239</v>
      </c>
      <c r="I62" s="83" t="s">
        <v>37</v>
      </c>
      <c r="J62" s="83" t="s">
        <v>34</v>
      </c>
      <c r="K62" s="83" t="s">
        <v>67</v>
      </c>
      <c r="L62" s="66">
        <v>5000</v>
      </c>
      <c r="M62" s="47"/>
      <c r="N62" s="47"/>
      <c r="O62" s="47"/>
      <c r="P62" s="47"/>
      <c r="Q62" s="47"/>
      <c r="R62" s="48"/>
      <c r="S62" s="48"/>
    </row>
    <row r="63" spans="1:19" s="8" customFormat="1" ht="52.5" customHeight="1">
      <c r="A63" s="50" t="s">
        <v>166</v>
      </c>
      <c r="B63" s="39"/>
      <c r="C63" s="140" t="s">
        <v>7</v>
      </c>
      <c r="D63" s="83" t="s">
        <v>40</v>
      </c>
      <c r="E63" s="83" t="s">
        <v>46</v>
      </c>
      <c r="F63" s="83" t="s">
        <v>103</v>
      </c>
      <c r="G63" s="83" t="s">
        <v>124</v>
      </c>
      <c r="H63" s="83" t="s">
        <v>32</v>
      </c>
      <c r="I63" s="83" t="s">
        <v>37</v>
      </c>
      <c r="J63" s="83" t="s">
        <v>34</v>
      </c>
      <c r="K63" s="83" t="s">
        <v>67</v>
      </c>
      <c r="L63" s="147">
        <v>220000</v>
      </c>
      <c r="M63" s="47"/>
      <c r="N63" s="47"/>
      <c r="O63" s="47"/>
      <c r="P63" s="47"/>
      <c r="Q63" s="47"/>
      <c r="R63" s="48"/>
      <c r="S63" s="48"/>
    </row>
    <row r="64" spans="1:19" ht="39.75" customHeight="1">
      <c r="A64" s="50"/>
      <c r="B64" s="39"/>
      <c r="C64" s="141" t="s">
        <v>238</v>
      </c>
      <c r="D64" s="83" t="s">
        <v>32</v>
      </c>
      <c r="E64" s="83" t="s">
        <v>46</v>
      </c>
      <c r="F64" s="83" t="s">
        <v>103</v>
      </c>
      <c r="G64" s="83" t="s">
        <v>240</v>
      </c>
      <c r="H64" s="83" t="s">
        <v>32</v>
      </c>
      <c r="I64" s="83" t="s">
        <v>37</v>
      </c>
      <c r="J64" s="83" t="s">
        <v>34</v>
      </c>
      <c r="K64" s="83" t="s">
        <v>67</v>
      </c>
      <c r="L64" s="131">
        <v>120000</v>
      </c>
      <c r="M64" s="23" t="e">
        <f aca="true" t="shared" si="6" ref="M64:R64">M65</f>
        <v>#REF!</v>
      </c>
      <c r="N64" s="23" t="e">
        <f t="shared" si="6"/>
        <v>#REF!</v>
      </c>
      <c r="O64" s="23" t="e">
        <f t="shared" si="6"/>
        <v>#REF!</v>
      </c>
      <c r="P64" s="23" t="e">
        <f t="shared" si="6"/>
        <v>#REF!</v>
      </c>
      <c r="Q64" s="23" t="e">
        <f t="shared" si="6"/>
        <v>#REF!</v>
      </c>
      <c r="R64" s="62" t="e">
        <f t="shared" si="6"/>
        <v>#REF!</v>
      </c>
      <c r="S64" s="62" t="e">
        <f>#REF!=SUM(L64:R64)</f>
        <v>#REF!</v>
      </c>
    </row>
    <row r="65" spans="1:19" ht="37.5" customHeight="1">
      <c r="A65" s="50" t="s">
        <v>169</v>
      </c>
      <c r="B65" s="39"/>
      <c r="C65" s="33" t="s">
        <v>107</v>
      </c>
      <c r="D65" s="34" t="s">
        <v>32</v>
      </c>
      <c r="E65" s="34" t="s">
        <v>46</v>
      </c>
      <c r="F65" s="34" t="s">
        <v>103</v>
      </c>
      <c r="G65" s="34" t="s">
        <v>108</v>
      </c>
      <c r="H65" s="34" t="s">
        <v>32</v>
      </c>
      <c r="I65" s="34" t="s">
        <v>33</v>
      </c>
      <c r="J65" s="34" t="s">
        <v>34</v>
      </c>
      <c r="K65" s="34" t="s">
        <v>67</v>
      </c>
      <c r="L65" s="132">
        <f>L66</f>
        <v>1100000</v>
      </c>
      <c r="M65" s="30" t="e">
        <f>M66+M76+#REF!+#REF!</f>
        <v>#REF!</v>
      </c>
      <c r="N65" s="30" t="e">
        <f>N66+N76+#REF!+#REF!</f>
        <v>#REF!</v>
      </c>
      <c r="O65" s="30" t="e">
        <f>O66+O76+#REF!+#REF!</f>
        <v>#REF!</v>
      </c>
      <c r="P65" s="30" t="e">
        <f>P66+P76+#REF!+#REF!</f>
        <v>#REF!</v>
      </c>
      <c r="Q65" s="30" t="e">
        <f>Q66+Q76+#REF!+#REF!</f>
        <v>#REF!</v>
      </c>
      <c r="R65" s="31" t="e">
        <f>R66+R76+#REF!+#REF!</f>
        <v>#REF!</v>
      </c>
      <c r="S65" s="31" t="e">
        <f>#REF!=SUM(L65:R65)</f>
        <v>#REF!</v>
      </c>
    </row>
    <row r="66" spans="1:19" ht="30.75" customHeight="1">
      <c r="A66" s="69" t="s">
        <v>16</v>
      </c>
      <c r="B66" s="39"/>
      <c r="C66" s="116" t="s">
        <v>109</v>
      </c>
      <c r="D66" s="89" t="s">
        <v>32</v>
      </c>
      <c r="E66" s="89" t="s">
        <v>46</v>
      </c>
      <c r="F66" s="89" t="s">
        <v>103</v>
      </c>
      <c r="G66" s="89" t="s">
        <v>108</v>
      </c>
      <c r="H66" s="89" t="s">
        <v>73</v>
      </c>
      <c r="I66" s="89" t="s">
        <v>50</v>
      </c>
      <c r="J66" s="89" t="s">
        <v>34</v>
      </c>
      <c r="K66" s="89" t="s">
        <v>67</v>
      </c>
      <c r="L66" s="42">
        <v>1100000</v>
      </c>
      <c r="M66" s="37">
        <f aca="true" t="shared" si="7" ref="M66:R66">SUM(M67:M68)</f>
        <v>0</v>
      </c>
      <c r="N66" s="37">
        <f t="shared" si="7"/>
        <v>0</v>
      </c>
      <c r="O66" s="37">
        <f t="shared" si="7"/>
        <v>0</v>
      </c>
      <c r="P66" s="37">
        <f t="shared" si="7"/>
        <v>0</v>
      </c>
      <c r="Q66" s="37">
        <f t="shared" si="7"/>
        <v>0</v>
      </c>
      <c r="R66" s="38">
        <f t="shared" si="7"/>
        <v>0</v>
      </c>
      <c r="S66" s="38" t="e">
        <f>#REF!=SUM(L66:R66)</f>
        <v>#REF!</v>
      </c>
    </row>
    <row r="67" spans="1:19" ht="18.75" customHeight="1">
      <c r="A67" s="74" t="s">
        <v>92</v>
      </c>
      <c r="B67" s="39"/>
      <c r="C67" s="26" t="s">
        <v>110</v>
      </c>
      <c r="D67" s="61" t="s">
        <v>32</v>
      </c>
      <c r="E67" s="61" t="s">
        <v>46</v>
      </c>
      <c r="F67" s="61" t="s">
        <v>111</v>
      </c>
      <c r="G67" s="61" t="s">
        <v>33</v>
      </c>
      <c r="H67" s="61" t="s">
        <v>32</v>
      </c>
      <c r="I67" s="61" t="s">
        <v>33</v>
      </c>
      <c r="J67" s="61" t="s">
        <v>34</v>
      </c>
      <c r="K67" s="61" t="s">
        <v>32</v>
      </c>
      <c r="L67" s="133">
        <f>L68+L69</f>
        <v>300000</v>
      </c>
      <c r="M67" s="47"/>
      <c r="N67" s="47"/>
      <c r="O67" s="47"/>
      <c r="P67" s="47"/>
      <c r="Q67" s="47"/>
      <c r="R67" s="48"/>
      <c r="S67" s="48" t="e">
        <f>#REF!=SUM(L67:R67)</f>
        <v>#REF!</v>
      </c>
    </row>
    <row r="68" spans="1:19" ht="0.75" customHeight="1">
      <c r="A68" s="74"/>
      <c r="B68" s="87"/>
      <c r="C68" s="33" t="s">
        <v>209</v>
      </c>
      <c r="D68" s="34" t="s">
        <v>32</v>
      </c>
      <c r="E68" s="34" t="s">
        <v>46</v>
      </c>
      <c r="F68" s="34" t="s">
        <v>111</v>
      </c>
      <c r="G68" s="34" t="s">
        <v>37</v>
      </c>
      <c r="H68" s="34" t="s">
        <v>73</v>
      </c>
      <c r="I68" s="34" t="s">
        <v>50</v>
      </c>
      <c r="J68" s="34" t="s">
        <v>34</v>
      </c>
      <c r="K68" s="34" t="s">
        <v>113</v>
      </c>
      <c r="L68" s="123">
        <v>0</v>
      </c>
      <c r="M68" s="47"/>
      <c r="N68" s="47"/>
      <c r="O68" s="47"/>
      <c r="P68" s="47"/>
      <c r="Q68" s="47"/>
      <c r="R68" s="48"/>
      <c r="S68" s="48" t="e">
        <f>#REF!=SUM(L68:R68)</f>
        <v>#REF!</v>
      </c>
    </row>
    <row r="69" spans="1:19" ht="22.5" customHeight="1">
      <c r="A69" s="50" t="s">
        <v>95</v>
      </c>
      <c r="B69" s="87"/>
      <c r="C69" s="33" t="s">
        <v>112</v>
      </c>
      <c r="D69" s="34" t="s">
        <v>32</v>
      </c>
      <c r="E69" s="34" t="s">
        <v>46</v>
      </c>
      <c r="F69" s="34" t="s">
        <v>111</v>
      </c>
      <c r="G69" s="34" t="s">
        <v>50</v>
      </c>
      <c r="H69" s="34" t="s">
        <v>32</v>
      </c>
      <c r="I69" s="34" t="s">
        <v>33</v>
      </c>
      <c r="J69" s="34" t="s">
        <v>34</v>
      </c>
      <c r="K69" s="34" t="s">
        <v>32</v>
      </c>
      <c r="L69" s="132">
        <f>L70</f>
        <v>300000</v>
      </c>
      <c r="M69" s="47"/>
      <c r="N69" s="47"/>
      <c r="O69" s="47"/>
      <c r="P69" s="47"/>
      <c r="Q69" s="47"/>
      <c r="R69" s="48"/>
      <c r="S69" s="48"/>
    </row>
    <row r="70" spans="1:19" ht="22.5" customHeight="1">
      <c r="A70" s="69" t="s">
        <v>167</v>
      </c>
      <c r="B70" s="71"/>
      <c r="C70" s="111" t="s">
        <v>114</v>
      </c>
      <c r="D70" s="117" t="s">
        <v>32</v>
      </c>
      <c r="E70" s="117" t="s">
        <v>46</v>
      </c>
      <c r="F70" s="117" t="s">
        <v>111</v>
      </c>
      <c r="G70" s="117" t="s">
        <v>50</v>
      </c>
      <c r="H70" s="117" t="s">
        <v>73</v>
      </c>
      <c r="I70" s="117" t="s">
        <v>50</v>
      </c>
      <c r="J70" s="117" t="s">
        <v>34</v>
      </c>
      <c r="K70" s="117" t="s">
        <v>113</v>
      </c>
      <c r="L70" s="46">
        <v>300000</v>
      </c>
      <c r="M70" s="47"/>
      <c r="N70" s="47"/>
      <c r="O70" s="47"/>
      <c r="P70" s="47"/>
      <c r="Q70" s="47"/>
      <c r="R70" s="48"/>
      <c r="S70" s="48"/>
    </row>
    <row r="71" spans="1:19" ht="19.5" customHeight="1">
      <c r="A71" s="18" t="s">
        <v>115</v>
      </c>
      <c r="B71" s="39"/>
      <c r="C71" s="19" t="s">
        <v>116</v>
      </c>
      <c r="D71" s="20" t="s">
        <v>32</v>
      </c>
      <c r="E71" s="21" t="s">
        <v>117</v>
      </c>
      <c r="F71" s="21" t="s">
        <v>33</v>
      </c>
      <c r="G71" s="21" t="s">
        <v>33</v>
      </c>
      <c r="H71" s="21" t="s">
        <v>32</v>
      </c>
      <c r="I71" s="21" t="s">
        <v>33</v>
      </c>
      <c r="J71" s="21" t="s">
        <v>34</v>
      </c>
      <c r="K71" s="21" t="s">
        <v>32</v>
      </c>
      <c r="L71" s="22">
        <f>L72+L103+L105</f>
        <v>221081000</v>
      </c>
      <c r="M71" s="47"/>
      <c r="N71" s="47"/>
      <c r="O71" s="47"/>
      <c r="P71" s="47"/>
      <c r="Q71" s="47"/>
      <c r="R71" s="48"/>
      <c r="S71" s="48"/>
    </row>
    <row r="72" spans="1:19" ht="36.75" customHeight="1">
      <c r="A72" s="25" t="s">
        <v>35</v>
      </c>
      <c r="B72" s="32"/>
      <c r="C72" s="26" t="s">
        <v>134</v>
      </c>
      <c r="D72" s="27" t="s">
        <v>32</v>
      </c>
      <c r="E72" s="28" t="s">
        <v>117</v>
      </c>
      <c r="F72" s="28" t="s">
        <v>41</v>
      </c>
      <c r="G72" s="28" t="s">
        <v>33</v>
      </c>
      <c r="H72" s="28" t="s">
        <v>32</v>
      </c>
      <c r="I72" s="28" t="s">
        <v>33</v>
      </c>
      <c r="J72" s="28" t="s">
        <v>34</v>
      </c>
      <c r="K72" s="28" t="s">
        <v>32</v>
      </c>
      <c r="L72" s="29">
        <f>L73+L76+L84+L97</f>
        <v>221081000</v>
      </c>
      <c r="M72" s="47"/>
      <c r="N72" s="47"/>
      <c r="O72" s="47"/>
      <c r="P72" s="47"/>
      <c r="Q72" s="47"/>
      <c r="R72" s="48"/>
      <c r="S72" s="48"/>
    </row>
    <row r="73" spans="1:19" ht="42" customHeight="1">
      <c r="A73" s="32" t="s">
        <v>38</v>
      </c>
      <c r="B73" s="39"/>
      <c r="C73" s="33" t="s">
        <v>118</v>
      </c>
      <c r="D73" s="34" t="s">
        <v>32</v>
      </c>
      <c r="E73" s="34" t="s">
        <v>117</v>
      </c>
      <c r="F73" s="34" t="s">
        <v>41</v>
      </c>
      <c r="G73" s="34" t="s">
        <v>37</v>
      </c>
      <c r="H73" s="34" t="s">
        <v>32</v>
      </c>
      <c r="I73" s="34" t="s">
        <v>33</v>
      </c>
      <c r="J73" s="34" t="s">
        <v>34</v>
      </c>
      <c r="K73" s="34" t="s">
        <v>119</v>
      </c>
      <c r="L73" s="36">
        <f>L74</f>
        <v>14250000</v>
      </c>
      <c r="M73" s="47"/>
      <c r="N73" s="47"/>
      <c r="O73" s="47"/>
      <c r="P73" s="47"/>
      <c r="Q73" s="47"/>
      <c r="R73" s="48"/>
      <c r="S73" s="48"/>
    </row>
    <row r="74" spans="1:19" ht="21" customHeight="1">
      <c r="A74" s="70" t="s">
        <v>142</v>
      </c>
      <c r="B74" s="39"/>
      <c r="C74" s="118" t="s">
        <v>135</v>
      </c>
      <c r="D74" s="72" t="s">
        <v>32</v>
      </c>
      <c r="E74" s="72" t="s">
        <v>117</v>
      </c>
      <c r="F74" s="72" t="s">
        <v>41</v>
      </c>
      <c r="G74" s="72" t="s">
        <v>37</v>
      </c>
      <c r="H74" s="72" t="s">
        <v>121</v>
      </c>
      <c r="I74" s="72" t="s">
        <v>33</v>
      </c>
      <c r="J74" s="72" t="s">
        <v>34</v>
      </c>
      <c r="K74" s="72" t="s">
        <v>119</v>
      </c>
      <c r="L74" s="73">
        <f>L75</f>
        <v>14250000</v>
      </c>
      <c r="M74" s="47"/>
      <c r="N74" s="47"/>
      <c r="O74" s="47"/>
      <c r="P74" s="47"/>
      <c r="Q74" s="47"/>
      <c r="R74" s="48"/>
      <c r="S74" s="48"/>
    </row>
    <row r="75" spans="1:19" ht="37.5" customHeight="1">
      <c r="A75" s="32"/>
      <c r="B75" s="39"/>
      <c r="C75" s="142" t="s">
        <v>136</v>
      </c>
      <c r="D75" s="40" t="s">
        <v>32</v>
      </c>
      <c r="E75" s="40" t="s">
        <v>117</v>
      </c>
      <c r="F75" s="40" t="s">
        <v>41</v>
      </c>
      <c r="G75" s="40" t="s">
        <v>37</v>
      </c>
      <c r="H75" s="40" t="s">
        <v>121</v>
      </c>
      <c r="I75" s="40" t="s">
        <v>50</v>
      </c>
      <c r="J75" s="40" t="s">
        <v>34</v>
      </c>
      <c r="K75" s="40" t="s">
        <v>119</v>
      </c>
      <c r="L75" s="46">
        <v>14250000</v>
      </c>
      <c r="M75" s="47"/>
      <c r="N75" s="47"/>
      <c r="O75" s="47"/>
      <c r="P75" s="47"/>
      <c r="Q75" s="47"/>
      <c r="R75" s="48"/>
      <c r="S75" s="48"/>
    </row>
    <row r="76" spans="1:19" ht="38.25" customHeight="1">
      <c r="A76" s="32" t="s">
        <v>184</v>
      </c>
      <c r="B76" s="39"/>
      <c r="C76" s="33" t="s">
        <v>185</v>
      </c>
      <c r="D76" s="34" t="s">
        <v>32</v>
      </c>
      <c r="E76" s="34" t="s">
        <v>117</v>
      </c>
      <c r="F76" s="34" t="s">
        <v>41</v>
      </c>
      <c r="G76" s="34" t="s">
        <v>41</v>
      </c>
      <c r="H76" s="34" t="s">
        <v>32</v>
      </c>
      <c r="I76" s="34" t="s">
        <v>33</v>
      </c>
      <c r="J76" s="34" t="s">
        <v>34</v>
      </c>
      <c r="K76" s="34" t="s">
        <v>119</v>
      </c>
      <c r="L76" s="36">
        <f>L77+L78+L79+L80+L81+L82</f>
        <v>0</v>
      </c>
      <c r="M76" s="37" t="e">
        <f>#REF!+#REF!</f>
        <v>#REF!</v>
      </c>
      <c r="N76" s="37" t="e">
        <f>#REF!+#REF!</f>
        <v>#REF!</v>
      </c>
      <c r="O76" s="37" t="e">
        <f>#REF!+#REF!</f>
        <v>#REF!</v>
      </c>
      <c r="P76" s="37" t="e">
        <f>#REF!+#REF!</f>
        <v>#REF!</v>
      </c>
      <c r="Q76" s="37" t="e">
        <f>#REF!+#REF!</f>
        <v>#REF!</v>
      </c>
      <c r="R76" s="38" t="e">
        <f>#REF!+#REF!</f>
        <v>#REF!</v>
      </c>
      <c r="S76" s="38" t="e">
        <f>#REF!=SUM(L76:R76)</f>
        <v>#REF!</v>
      </c>
    </row>
    <row r="77" spans="1:19" ht="24" customHeight="1">
      <c r="A77" s="32"/>
      <c r="B77" s="32"/>
      <c r="C77" s="63" t="s">
        <v>4</v>
      </c>
      <c r="D77" s="45" t="s">
        <v>32</v>
      </c>
      <c r="E77" s="45" t="s">
        <v>117</v>
      </c>
      <c r="F77" s="45" t="s">
        <v>41</v>
      </c>
      <c r="G77" s="45" t="s">
        <v>41</v>
      </c>
      <c r="H77" s="45" t="s">
        <v>3</v>
      </c>
      <c r="I77" s="45" t="s">
        <v>50</v>
      </c>
      <c r="J77" s="45" t="s">
        <v>34</v>
      </c>
      <c r="K77" s="45" t="s">
        <v>119</v>
      </c>
      <c r="L77" s="46"/>
      <c r="M77" s="37"/>
      <c r="N77" s="37"/>
      <c r="O77" s="37"/>
      <c r="P77" s="37"/>
      <c r="Q77" s="37"/>
      <c r="R77" s="38"/>
      <c r="S77" s="38"/>
    </row>
    <row r="78" spans="1:19" ht="35.25" customHeight="1">
      <c r="A78" s="32"/>
      <c r="B78" s="151"/>
      <c r="C78" s="63" t="s">
        <v>269</v>
      </c>
      <c r="D78" s="45" t="s">
        <v>32</v>
      </c>
      <c r="E78" s="45" t="s">
        <v>117</v>
      </c>
      <c r="F78" s="45" t="s">
        <v>41</v>
      </c>
      <c r="G78" s="45" t="s">
        <v>41</v>
      </c>
      <c r="H78" s="45" t="s">
        <v>268</v>
      </c>
      <c r="I78" s="45" t="s">
        <v>50</v>
      </c>
      <c r="J78" s="45" t="s">
        <v>34</v>
      </c>
      <c r="K78" s="45" t="s">
        <v>119</v>
      </c>
      <c r="L78" s="46"/>
      <c r="M78" s="37"/>
      <c r="N78" s="37"/>
      <c r="O78" s="37"/>
      <c r="P78" s="37"/>
      <c r="Q78" s="37"/>
      <c r="R78" s="38"/>
      <c r="S78" s="38"/>
    </row>
    <row r="79" spans="1:19" ht="70.5" customHeight="1" thickBot="1">
      <c r="A79" s="32"/>
      <c r="B79" s="152"/>
      <c r="C79" s="137" t="s">
        <v>243</v>
      </c>
      <c r="D79" s="72" t="s">
        <v>32</v>
      </c>
      <c r="E79" s="72" t="s">
        <v>117</v>
      </c>
      <c r="F79" s="72" t="s">
        <v>41</v>
      </c>
      <c r="G79" s="72" t="s">
        <v>41</v>
      </c>
      <c r="H79" s="72" t="s">
        <v>0</v>
      </c>
      <c r="I79" s="72" t="s">
        <v>50</v>
      </c>
      <c r="J79" s="72" t="s">
        <v>1</v>
      </c>
      <c r="K79" s="72" t="s">
        <v>119</v>
      </c>
      <c r="L79" s="123"/>
      <c r="M79" s="47"/>
      <c r="N79" s="47"/>
      <c r="O79" s="47"/>
      <c r="P79" s="47"/>
      <c r="Q79" s="47"/>
      <c r="R79" s="48"/>
      <c r="S79" s="48"/>
    </row>
    <row r="80" spans="1:19" ht="57.75" customHeight="1" thickBot="1">
      <c r="A80" s="32"/>
      <c r="B80" s="153"/>
      <c r="C80" s="138" t="s">
        <v>241</v>
      </c>
      <c r="D80" s="45" t="s">
        <v>32</v>
      </c>
      <c r="E80" s="45" t="s">
        <v>117</v>
      </c>
      <c r="F80" s="45" t="s">
        <v>41</v>
      </c>
      <c r="G80" s="45" t="s">
        <v>41</v>
      </c>
      <c r="H80" s="45" t="s">
        <v>2</v>
      </c>
      <c r="I80" s="45" t="s">
        <v>50</v>
      </c>
      <c r="J80" s="45" t="s">
        <v>1</v>
      </c>
      <c r="K80" s="45" t="s">
        <v>119</v>
      </c>
      <c r="L80" s="123"/>
      <c r="M80" s="47"/>
      <c r="N80" s="47"/>
      <c r="O80" s="47"/>
      <c r="P80" s="47"/>
      <c r="Q80" s="47"/>
      <c r="R80" s="48"/>
      <c r="S80" s="48"/>
    </row>
    <row r="81" spans="1:19" ht="34.5" customHeight="1">
      <c r="A81" s="32"/>
      <c r="B81" s="94"/>
      <c r="C81" s="138" t="s">
        <v>242</v>
      </c>
      <c r="D81" s="45" t="s">
        <v>32</v>
      </c>
      <c r="E81" s="45" t="s">
        <v>117</v>
      </c>
      <c r="F81" s="45" t="s">
        <v>41</v>
      </c>
      <c r="G81" s="45" t="s">
        <v>41</v>
      </c>
      <c r="H81" s="45" t="s">
        <v>5</v>
      </c>
      <c r="I81" s="45" t="s">
        <v>50</v>
      </c>
      <c r="J81" s="45" t="s">
        <v>1</v>
      </c>
      <c r="K81" s="45" t="s">
        <v>119</v>
      </c>
      <c r="L81" s="123"/>
      <c r="M81" s="47"/>
      <c r="N81" s="47"/>
      <c r="O81" s="47"/>
      <c r="P81" s="47"/>
      <c r="Q81" s="47"/>
      <c r="R81" s="48"/>
      <c r="S81" s="48"/>
    </row>
    <row r="82" spans="1:19" ht="24.75" customHeight="1">
      <c r="A82" s="70" t="s">
        <v>192</v>
      </c>
      <c r="B82" s="13"/>
      <c r="C82" s="120" t="s">
        <v>186</v>
      </c>
      <c r="D82" s="72" t="s">
        <v>32</v>
      </c>
      <c r="E82" s="72" t="s">
        <v>117</v>
      </c>
      <c r="F82" s="72" t="s">
        <v>41</v>
      </c>
      <c r="G82" s="72" t="s">
        <v>41</v>
      </c>
      <c r="H82" s="72" t="s">
        <v>122</v>
      </c>
      <c r="I82" s="72" t="s">
        <v>33</v>
      </c>
      <c r="J82" s="72" t="s">
        <v>34</v>
      </c>
      <c r="K82" s="72" t="s">
        <v>119</v>
      </c>
      <c r="L82" s="73"/>
      <c r="M82" s="47"/>
      <c r="N82" s="47"/>
      <c r="O82" s="47"/>
      <c r="P82" s="47"/>
      <c r="Q82" s="47"/>
      <c r="R82" s="48"/>
      <c r="S82" s="48"/>
    </row>
    <row r="83" spans="1:19" ht="27" customHeight="1">
      <c r="A83" s="32"/>
      <c r="B83" s="13"/>
      <c r="C83" s="121" t="s">
        <v>187</v>
      </c>
      <c r="D83" s="45" t="s">
        <v>32</v>
      </c>
      <c r="E83" s="45" t="s">
        <v>117</v>
      </c>
      <c r="F83" s="45" t="s">
        <v>41</v>
      </c>
      <c r="G83" s="45" t="s">
        <v>41</v>
      </c>
      <c r="H83" s="45" t="s">
        <v>122</v>
      </c>
      <c r="I83" s="45" t="s">
        <v>50</v>
      </c>
      <c r="J83" s="45" t="s">
        <v>34</v>
      </c>
      <c r="K83" s="45" t="s">
        <v>119</v>
      </c>
      <c r="L83" s="123"/>
      <c r="M83" s="47"/>
      <c r="N83" s="47"/>
      <c r="O83" s="47"/>
      <c r="P83" s="47"/>
      <c r="Q83" s="47"/>
      <c r="R83" s="48"/>
      <c r="S83" s="48"/>
    </row>
    <row r="84" spans="1:19" s="11" customFormat="1" ht="39.75" customHeight="1">
      <c r="A84" s="32" t="s">
        <v>140</v>
      </c>
      <c r="B84" s="13"/>
      <c r="C84" s="33" t="s">
        <v>137</v>
      </c>
      <c r="D84" s="34" t="s">
        <v>32</v>
      </c>
      <c r="E84" s="34" t="s">
        <v>117</v>
      </c>
      <c r="F84" s="34" t="s">
        <v>41</v>
      </c>
      <c r="G84" s="34" t="s">
        <v>56</v>
      </c>
      <c r="H84" s="34" t="s">
        <v>32</v>
      </c>
      <c r="I84" s="34" t="s">
        <v>33</v>
      </c>
      <c r="J84" s="34" t="s">
        <v>34</v>
      </c>
      <c r="K84" s="34" t="s">
        <v>119</v>
      </c>
      <c r="L84" s="36">
        <f>L85+L87+L89+L91+L93+L95</f>
        <v>205603000</v>
      </c>
      <c r="M84" s="47"/>
      <c r="N84" s="47"/>
      <c r="O84" s="47"/>
      <c r="P84" s="47"/>
      <c r="Q84" s="47"/>
      <c r="R84" s="48"/>
      <c r="S84" s="48"/>
    </row>
    <row r="85" spans="1:19" s="11" customFormat="1" ht="37.5" customHeight="1">
      <c r="A85" s="71" t="s">
        <v>193</v>
      </c>
      <c r="B85" s="13"/>
      <c r="C85" s="106" t="s">
        <v>225</v>
      </c>
      <c r="D85" s="92" t="s">
        <v>32</v>
      </c>
      <c r="E85" s="92" t="s">
        <v>117</v>
      </c>
      <c r="F85" s="92" t="s">
        <v>41</v>
      </c>
      <c r="G85" s="92" t="s">
        <v>56</v>
      </c>
      <c r="H85" s="92" t="s">
        <v>223</v>
      </c>
      <c r="I85" s="92" t="s">
        <v>33</v>
      </c>
      <c r="J85" s="92" t="s">
        <v>34</v>
      </c>
      <c r="K85" s="92" t="s">
        <v>119</v>
      </c>
      <c r="L85" s="73"/>
      <c r="M85" s="47"/>
      <c r="N85" s="47"/>
      <c r="O85" s="47"/>
      <c r="P85" s="47"/>
      <c r="Q85" s="47"/>
      <c r="R85" s="48"/>
      <c r="S85" s="48"/>
    </row>
    <row r="86" spans="1:19" ht="47.25">
      <c r="A86" s="77"/>
      <c r="B86" s="13"/>
      <c r="C86" s="112" t="s">
        <v>224</v>
      </c>
      <c r="D86" s="122" t="s">
        <v>32</v>
      </c>
      <c r="E86" s="122" t="s">
        <v>117</v>
      </c>
      <c r="F86" s="122" t="s">
        <v>41</v>
      </c>
      <c r="G86" s="122" t="s">
        <v>56</v>
      </c>
      <c r="H86" s="122" t="s">
        <v>223</v>
      </c>
      <c r="I86" s="122" t="s">
        <v>50</v>
      </c>
      <c r="J86" s="122" t="s">
        <v>34</v>
      </c>
      <c r="K86" s="89" t="s">
        <v>119</v>
      </c>
      <c r="L86" s="46"/>
      <c r="M86" s="47"/>
      <c r="N86" s="47"/>
      <c r="O86" s="47"/>
      <c r="P86" s="47"/>
      <c r="Q86" s="47"/>
      <c r="R86" s="48"/>
      <c r="S86" s="48"/>
    </row>
    <row r="87" spans="1:19" ht="52.5" customHeight="1">
      <c r="A87" s="71" t="s">
        <v>189</v>
      </c>
      <c r="B87" s="13"/>
      <c r="C87" s="120" t="s">
        <v>146</v>
      </c>
      <c r="D87" s="92" t="s">
        <v>32</v>
      </c>
      <c r="E87" s="92" t="s">
        <v>117</v>
      </c>
      <c r="F87" s="92" t="s">
        <v>41</v>
      </c>
      <c r="G87" s="92" t="s">
        <v>56</v>
      </c>
      <c r="H87" s="92" t="s">
        <v>147</v>
      </c>
      <c r="I87" s="92" t="s">
        <v>33</v>
      </c>
      <c r="J87" s="92" t="s">
        <v>34</v>
      </c>
      <c r="K87" s="92" t="s">
        <v>119</v>
      </c>
      <c r="L87" s="73">
        <f>L88</f>
        <v>562000</v>
      </c>
      <c r="M87" s="47"/>
      <c r="N87" s="47"/>
      <c r="O87" s="47"/>
      <c r="P87" s="47"/>
      <c r="Q87" s="47"/>
      <c r="R87" s="48"/>
      <c r="S87" s="48"/>
    </row>
    <row r="88" spans="1:19" ht="31.5">
      <c r="A88" s="39"/>
      <c r="B88" s="13"/>
      <c r="C88" s="121" t="s">
        <v>148</v>
      </c>
      <c r="D88" s="89" t="s">
        <v>32</v>
      </c>
      <c r="E88" s="89" t="s">
        <v>117</v>
      </c>
      <c r="F88" s="89" t="s">
        <v>41</v>
      </c>
      <c r="G88" s="89" t="s">
        <v>56</v>
      </c>
      <c r="H88" s="89" t="s">
        <v>147</v>
      </c>
      <c r="I88" s="89" t="s">
        <v>50</v>
      </c>
      <c r="J88" s="89" t="s">
        <v>34</v>
      </c>
      <c r="K88" s="89" t="s">
        <v>119</v>
      </c>
      <c r="L88" s="46">
        <v>562000</v>
      </c>
      <c r="M88" s="47"/>
      <c r="N88" s="47"/>
      <c r="O88" s="47"/>
      <c r="P88" s="47"/>
      <c r="Q88" s="47"/>
      <c r="R88" s="48"/>
      <c r="S88" s="48"/>
    </row>
    <row r="89" spans="1:19" ht="31.5">
      <c r="A89" s="71" t="s">
        <v>149</v>
      </c>
      <c r="B89" s="13"/>
      <c r="C89" s="120" t="s">
        <v>190</v>
      </c>
      <c r="D89" s="92" t="s">
        <v>32</v>
      </c>
      <c r="E89" s="92" t="s">
        <v>117</v>
      </c>
      <c r="F89" s="92" t="s">
        <v>41</v>
      </c>
      <c r="G89" s="92" t="s">
        <v>56</v>
      </c>
      <c r="H89" s="92" t="s">
        <v>45</v>
      </c>
      <c r="I89" s="92" t="s">
        <v>33</v>
      </c>
      <c r="J89" s="92" t="s">
        <v>34</v>
      </c>
      <c r="K89" s="92" t="s">
        <v>119</v>
      </c>
      <c r="L89" s="73">
        <f>L90</f>
        <v>2991000</v>
      </c>
      <c r="M89" s="47"/>
      <c r="N89" s="47"/>
      <c r="O89" s="47"/>
      <c r="P89" s="47"/>
      <c r="Q89" s="47"/>
      <c r="R89" s="48"/>
      <c r="S89" s="48"/>
    </row>
    <row r="90" spans="1:19" ht="30" customHeight="1">
      <c r="A90" s="39"/>
      <c r="B90" s="13"/>
      <c r="C90" s="121" t="s">
        <v>188</v>
      </c>
      <c r="D90" s="89" t="s">
        <v>32</v>
      </c>
      <c r="E90" s="89" t="s">
        <v>117</v>
      </c>
      <c r="F90" s="89" t="s">
        <v>41</v>
      </c>
      <c r="G90" s="89" t="s">
        <v>56</v>
      </c>
      <c r="H90" s="89" t="s">
        <v>45</v>
      </c>
      <c r="I90" s="89" t="s">
        <v>50</v>
      </c>
      <c r="J90" s="89" t="s">
        <v>191</v>
      </c>
      <c r="K90" s="89" t="s">
        <v>119</v>
      </c>
      <c r="L90" s="166">
        <v>2991000</v>
      </c>
      <c r="M90" s="47"/>
      <c r="N90" s="47"/>
      <c r="O90" s="47"/>
      <c r="P90" s="47"/>
      <c r="Q90" s="47"/>
      <c r="R90" s="48"/>
      <c r="S90" s="48"/>
    </row>
    <row r="91" spans="1:19" ht="34.5" customHeight="1">
      <c r="A91" s="71" t="s">
        <v>150</v>
      </c>
      <c r="B91" s="13"/>
      <c r="C91" s="120" t="s">
        <v>151</v>
      </c>
      <c r="D91" s="92" t="s">
        <v>32</v>
      </c>
      <c r="E91" s="92" t="s">
        <v>117</v>
      </c>
      <c r="F91" s="92" t="s">
        <v>41</v>
      </c>
      <c r="G91" s="92" t="s">
        <v>56</v>
      </c>
      <c r="H91" s="92" t="s">
        <v>99</v>
      </c>
      <c r="I91" s="92" t="s">
        <v>33</v>
      </c>
      <c r="J91" s="92" t="s">
        <v>34</v>
      </c>
      <c r="K91" s="92" t="s">
        <v>119</v>
      </c>
      <c r="L91" s="134">
        <f>L92</f>
        <v>68900000</v>
      </c>
      <c r="M91" s="47"/>
      <c r="N91" s="47"/>
      <c r="O91" s="47"/>
      <c r="P91" s="47"/>
      <c r="Q91" s="47"/>
      <c r="R91" s="48"/>
      <c r="S91" s="48"/>
    </row>
    <row r="92" spans="1:19" ht="40.5" customHeight="1">
      <c r="A92" s="39"/>
      <c r="B92" s="13"/>
      <c r="C92" s="121" t="s">
        <v>152</v>
      </c>
      <c r="D92" s="85" t="s">
        <v>32</v>
      </c>
      <c r="E92" s="85" t="s">
        <v>117</v>
      </c>
      <c r="F92" s="85" t="s">
        <v>41</v>
      </c>
      <c r="G92" s="85" t="s">
        <v>56</v>
      </c>
      <c r="H92" s="85" t="s">
        <v>99</v>
      </c>
      <c r="I92" s="85" t="s">
        <v>50</v>
      </c>
      <c r="J92" s="85" t="s">
        <v>34</v>
      </c>
      <c r="K92" s="85" t="s">
        <v>119</v>
      </c>
      <c r="L92" s="46">
        <v>68900000</v>
      </c>
      <c r="M92" s="47"/>
      <c r="N92" s="47"/>
      <c r="O92" s="47"/>
      <c r="P92" s="47"/>
      <c r="Q92" s="47"/>
      <c r="R92" s="48"/>
      <c r="S92" s="48"/>
    </row>
    <row r="93" spans="1:19" ht="63">
      <c r="A93" s="91" t="s">
        <v>153</v>
      </c>
      <c r="B93" s="13"/>
      <c r="C93" s="118" t="s">
        <v>178</v>
      </c>
      <c r="D93" s="92" t="s">
        <v>32</v>
      </c>
      <c r="E93" s="92" t="s">
        <v>117</v>
      </c>
      <c r="F93" s="92" t="s">
        <v>41</v>
      </c>
      <c r="G93" s="92" t="s">
        <v>56</v>
      </c>
      <c r="H93" s="92" t="s">
        <v>179</v>
      </c>
      <c r="I93" s="92" t="s">
        <v>33</v>
      </c>
      <c r="J93" s="92" t="s">
        <v>34</v>
      </c>
      <c r="K93" s="92" t="s">
        <v>119</v>
      </c>
      <c r="L93" s="73">
        <f>L94</f>
        <v>6067000</v>
      </c>
      <c r="M93" s="148"/>
      <c r="N93" s="47"/>
      <c r="O93" s="47"/>
      <c r="P93" s="47"/>
      <c r="Q93" s="47"/>
      <c r="R93" s="48"/>
      <c r="S93" s="48"/>
    </row>
    <row r="94" spans="1:19" ht="47.25">
      <c r="A94" s="87"/>
      <c r="B94" s="13"/>
      <c r="C94" s="90" t="s">
        <v>180</v>
      </c>
      <c r="D94" s="89" t="s">
        <v>32</v>
      </c>
      <c r="E94" s="89" t="s">
        <v>117</v>
      </c>
      <c r="F94" s="89" t="s">
        <v>41</v>
      </c>
      <c r="G94" s="89" t="s">
        <v>56</v>
      </c>
      <c r="H94" s="89" t="s">
        <v>179</v>
      </c>
      <c r="I94" s="89" t="s">
        <v>50</v>
      </c>
      <c r="J94" s="89" t="s">
        <v>34</v>
      </c>
      <c r="K94" s="89" t="s">
        <v>119</v>
      </c>
      <c r="L94" s="46">
        <v>6067000</v>
      </c>
      <c r="M94" s="148"/>
      <c r="N94" s="47"/>
      <c r="O94" s="47"/>
      <c r="P94" s="47"/>
      <c r="Q94" s="47"/>
      <c r="R94" s="48"/>
      <c r="S94" s="48"/>
    </row>
    <row r="95" spans="1:19" ht="18.75">
      <c r="A95" s="71" t="s">
        <v>181</v>
      </c>
      <c r="B95" s="13"/>
      <c r="C95" s="119" t="s">
        <v>183</v>
      </c>
      <c r="D95" s="92" t="s">
        <v>32</v>
      </c>
      <c r="E95" s="92" t="s">
        <v>117</v>
      </c>
      <c r="F95" s="92" t="s">
        <v>41</v>
      </c>
      <c r="G95" s="92" t="s">
        <v>56</v>
      </c>
      <c r="H95" s="92" t="s">
        <v>122</v>
      </c>
      <c r="I95" s="92" t="s">
        <v>33</v>
      </c>
      <c r="J95" s="92" t="s">
        <v>34</v>
      </c>
      <c r="K95" s="92" t="s">
        <v>119</v>
      </c>
      <c r="L95" s="73">
        <f>L96</f>
        <v>127083000</v>
      </c>
      <c r="M95" s="148"/>
      <c r="N95" s="47"/>
      <c r="O95" s="47"/>
      <c r="P95" s="47"/>
      <c r="Q95" s="47"/>
      <c r="R95" s="48"/>
      <c r="S95" s="48"/>
    </row>
    <row r="96" spans="1:19" ht="21.75" customHeight="1">
      <c r="A96" s="39"/>
      <c r="B96" s="13"/>
      <c r="C96" s="106" t="s">
        <v>182</v>
      </c>
      <c r="D96" s="89" t="s">
        <v>32</v>
      </c>
      <c r="E96" s="89" t="s">
        <v>117</v>
      </c>
      <c r="F96" s="89" t="s">
        <v>41</v>
      </c>
      <c r="G96" s="89" t="s">
        <v>56</v>
      </c>
      <c r="H96" s="89" t="s">
        <v>122</v>
      </c>
      <c r="I96" s="89" t="s">
        <v>50</v>
      </c>
      <c r="J96" s="89" t="s">
        <v>34</v>
      </c>
      <c r="K96" s="89" t="s">
        <v>119</v>
      </c>
      <c r="L96" s="46">
        <v>127083000</v>
      </c>
      <c r="M96" s="149"/>
      <c r="N96" s="124"/>
      <c r="O96" s="124"/>
      <c r="P96" s="124"/>
      <c r="Q96" s="124"/>
      <c r="R96" s="125"/>
      <c r="S96" s="125"/>
    </row>
    <row r="97" spans="1:19" ht="21" customHeight="1">
      <c r="A97" s="32" t="s">
        <v>154</v>
      </c>
      <c r="B97" s="13"/>
      <c r="C97" s="82" t="s">
        <v>155</v>
      </c>
      <c r="D97" s="83" t="s">
        <v>32</v>
      </c>
      <c r="E97" s="83" t="s">
        <v>117</v>
      </c>
      <c r="F97" s="83" t="s">
        <v>41</v>
      </c>
      <c r="G97" s="83" t="s">
        <v>65</v>
      </c>
      <c r="H97" s="83" t="s">
        <v>32</v>
      </c>
      <c r="I97" s="83" t="s">
        <v>33</v>
      </c>
      <c r="J97" s="83" t="s">
        <v>34</v>
      </c>
      <c r="K97" s="83" t="s">
        <v>119</v>
      </c>
      <c r="L97" s="36">
        <f>L100+L102</f>
        <v>1228000</v>
      </c>
      <c r="M97" s="149"/>
      <c r="N97" s="124"/>
      <c r="O97" s="124"/>
      <c r="P97" s="124"/>
      <c r="Q97" s="124"/>
      <c r="R97" s="125"/>
      <c r="S97" s="125"/>
    </row>
    <row r="98" spans="1:19" ht="33.75" customHeight="1" hidden="1">
      <c r="A98" s="71" t="s">
        <v>156</v>
      </c>
      <c r="B98" s="13"/>
      <c r="C98" s="119" t="s">
        <v>177</v>
      </c>
      <c r="D98" s="92" t="s">
        <v>32</v>
      </c>
      <c r="E98" s="92" t="s">
        <v>117</v>
      </c>
      <c r="F98" s="92" t="s">
        <v>41</v>
      </c>
      <c r="G98" s="92" t="s">
        <v>65</v>
      </c>
      <c r="H98" s="92" t="s">
        <v>78</v>
      </c>
      <c r="I98" s="92" t="s">
        <v>33</v>
      </c>
      <c r="J98" s="92" t="s">
        <v>34</v>
      </c>
      <c r="K98" s="92" t="s">
        <v>119</v>
      </c>
      <c r="L98" s="73">
        <f>L99</f>
        <v>0</v>
      </c>
      <c r="M98" s="149"/>
      <c r="N98" s="124"/>
      <c r="O98" s="124"/>
      <c r="P98" s="124"/>
      <c r="Q98" s="124"/>
      <c r="R98" s="125"/>
      <c r="S98" s="125"/>
    </row>
    <row r="99" spans="1:19" ht="56.25" customHeight="1" hidden="1">
      <c r="A99" s="32"/>
      <c r="B99" s="13"/>
      <c r="C99" s="106" t="s">
        <v>176</v>
      </c>
      <c r="D99" s="89" t="s">
        <v>32</v>
      </c>
      <c r="E99" s="89" t="s">
        <v>117</v>
      </c>
      <c r="F99" s="89" t="s">
        <v>41</v>
      </c>
      <c r="G99" s="89" t="s">
        <v>65</v>
      </c>
      <c r="H99" s="89" t="s">
        <v>78</v>
      </c>
      <c r="I99" s="89" t="s">
        <v>50</v>
      </c>
      <c r="J99" s="89" t="s">
        <v>34</v>
      </c>
      <c r="K99" s="89" t="s">
        <v>119</v>
      </c>
      <c r="L99" s="46">
        <v>0</v>
      </c>
      <c r="M99" s="128"/>
      <c r="N99" s="127"/>
      <c r="O99" s="127"/>
      <c r="P99" s="127"/>
      <c r="Q99" s="127"/>
      <c r="R99" s="125"/>
      <c r="S99" s="125"/>
    </row>
    <row r="100" spans="1:19" ht="63" customHeight="1">
      <c r="A100" s="71" t="s">
        <v>175</v>
      </c>
      <c r="B100" s="13"/>
      <c r="C100" s="120" t="s">
        <v>157</v>
      </c>
      <c r="D100" s="92" t="s">
        <v>32</v>
      </c>
      <c r="E100" s="92" t="s">
        <v>117</v>
      </c>
      <c r="F100" s="92" t="s">
        <v>41</v>
      </c>
      <c r="G100" s="92" t="s">
        <v>65</v>
      </c>
      <c r="H100" s="92" t="s">
        <v>77</v>
      </c>
      <c r="I100" s="92" t="s">
        <v>33</v>
      </c>
      <c r="J100" s="92" t="s">
        <v>34</v>
      </c>
      <c r="K100" s="92" t="s">
        <v>119</v>
      </c>
      <c r="L100" s="73">
        <f>L101</f>
        <v>1228000</v>
      </c>
      <c r="M100" s="128"/>
      <c r="N100" s="127"/>
      <c r="O100" s="127"/>
      <c r="P100" s="127"/>
      <c r="Q100" s="127"/>
      <c r="R100" s="125"/>
      <c r="S100" s="125"/>
    </row>
    <row r="101" spans="1:19" ht="66.75" customHeight="1">
      <c r="A101" s="39"/>
      <c r="B101" s="13"/>
      <c r="C101" s="121" t="s">
        <v>158</v>
      </c>
      <c r="D101" s="89" t="s">
        <v>32</v>
      </c>
      <c r="E101" s="89" t="s">
        <v>117</v>
      </c>
      <c r="F101" s="89" t="s">
        <v>41</v>
      </c>
      <c r="G101" s="89" t="s">
        <v>65</v>
      </c>
      <c r="H101" s="89" t="s">
        <v>77</v>
      </c>
      <c r="I101" s="89" t="s">
        <v>50</v>
      </c>
      <c r="J101" s="89" t="s">
        <v>34</v>
      </c>
      <c r="K101" s="89" t="s">
        <v>119</v>
      </c>
      <c r="L101" s="123">
        <v>1228000</v>
      </c>
      <c r="M101" s="100"/>
      <c r="N101" s="101"/>
      <c r="O101" s="101"/>
      <c r="P101" s="101"/>
      <c r="Q101" s="101"/>
      <c r="R101" s="101"/>
      <c r="S101" s="101"/>
    </row>
    <row r="102" spans="1:19" ht="36" customHeight="1">
      <c r="A102" s="39"/>
      <c r="B102" s="13"/>
      <c r="C102" s="121" t="s">
        <v>221</v>
      </c>
      <c r="D102" s="89" t="s">
        <v>32</v>
      </c>
      <c r="E102" s="89" t="s">
        <v>117</v>
      </c>
      <c r="F102" s="89" t="s">
        <v>41</v>
      </c>
      <c r="G102" s="89" t="s">
        <v>65</v>
      </c>
      <c r="H102" s="89" t="s">
        <v>222</v>
      </c>
      <c r="I102" s="89" t="s">
        <v>50</v>
      </c>
      <c r="J102" s="89" t="s">
        <v>34</v>
      </c>
      <c r="K102" s="89" t="s">
        <v>119</v>
      </c>
      <c r="L102" s="46"/>
      <c r="M102" s="129"/>
      <c r="N102" s="130"/>
      <c r="O102" s="130"/>
      <c r="P102" s="130"/>
      <c r="Q102" s="130"/>
      <c r="R102" s="125"/>
      <c r="S102" s="125"/>
    </row>
    <row r="103" spans="1:19" ht="21.75" customHeight="1">
      <c r="A103" s="77" t="s">
        <v>196</v>
      </c>
      <c r="B103" s="13"/>
      <c r="C103" s="82" t="s">
        <v>172</v>
      </c>
      <c r="D103" s="83" t="s">
        <v>32</v>
      </c>
      <c r="E103" s="83" t="s">
        <v>117</v>
      </c>
      <c r="F103" s="83" t="s">
        <v>66</v>
      </c>
      <c r="G103" s="83" t="s">
        <v>33</v>
      </c>
      <c r="H103" s="83" t="s">
        <v>32</v>
      </c>
      <c r="I103" s="83" t="s">
        <v>33</v>
      </c>
      <c r="J103" s="83" t="s">
        <v>34</v>
      </c>
      <c r="K103" s="83" t="s">
        <v>113</v>
      </c>
      <c r="L103" s="36">
        <f>L104</f>
        <v>0</v>
      </c>
      <c r="M103" s="64"/>
      <c r="N103" s="64"/>
      <c r="O103" s="64"/>
      <c r="P103" s="64"/>
      <c r="Q103" s="64"/>
      <c r="R103" s="64"/>
      <c r="S103" s="64"/>
    </row>
    <row r="104" spans="1:19" ht="24.75" customHeight="1">
      <c r="A104" s="76"/>
      <c r="B104" s="13"/>
      <c r="C104" s="98" t="s">
        <v>173</v>
      </c>
      <c r="D104" s="99" t="s">
        <v>32</v>
      </c>
      <c r="E104" s="99" t="s">
        <v>117</v>
      </c>
      <c r="F104" s="99" t="s">
        <v>66</v>
      </c>
      <c r="G104" s="99" t="s">
        <v>50</v>
      </c>
      <c r="H104" s="99" t="s">
        <v>32</v>
      </c>
      <c r="I104" s="99" t="s">
        <v>50</v>
      </c>
      <c r="J104" s="99" t="s">
        <v>34</v>
      </c>
      <c r="K104" s="99" t="s">
        <v>113</v>
      </c>
      <c r="L104" s="126">
        <v>0</v>
      </c>
      <c r="M104" s="64"/>
      <c r="N104" s="64"/>
      <c r="O104" s="64"/>
      <c r="P104" s="64"/>
      <c r="Q104" s="64"/>
      <c r="R104" s="64"/>
      <c r="S104" s="64"/>
    </row>
    <row r="105" spans="1:19" ht="30" customHeight="1">
      <c r="A105" s="77" t="s">
        <v>17</v>
      </c>
      <c r="B105" s="13"/>
      <c r="C105" s="82" t="s">
        <v>210</v>
      </c>
      <c r="D105" s="83" t="s">
        <v>32</v>
      </c>
      <c r="E105" s="83" t="s">
        <v>117</v>
      </c>
      <c r="F105" s="83" t="s">
        <v>211</v>
      </c>
      <c r="G105" s="83" t="s">
        <v>33</v>
      </c>
      <c r="H105" s="83" t="s">
        <v>32</v>
      </c>
      <c r="I105" s="83" t="s">
        <v>33</v>
      </c>
      <c r="J105" s="83" t="s">
        <v>34</v>
      </c>
      <c r="K105" s="83" t="s">
        <v>32</v>
      </c>
      <c r="L105" s="36">
        <f>L106</f>
        <v>0</v>
      </c>
      <c r="M105" s="64"/>
      <c r="N105" s="64"/>
      <c r="O105" s="64"/>
      <c r="P105" s="64"/>
      <c r="Q105" s="64"/>
      <c r="R105" s="64"/>
      <c r="S105" s="64"/>
    </row>
    <row r="106" spans="1:19" ht="32.25" customHeight="1" thickBot="1">
      <c r="A106" s="102"/>
      <c r="B106" s="13"/>
      <c r="C106" s="103" t="s">
        <v>212</v>
      </c>
      <c r="D106" s="104" t="s">
        <v>32</v>
      </c>
      <c r="E106" s="104" t="s">
        <v>117</v>
      </c>
      <c r="F106" s="104" t="s">
        <v>211</v>
      </c>
      <c r="G106" s="104" t="s">
        <v>50</v>
      </c>
      <c r="H106" s="104" t="s">
        <v>32</v>
      </c>
      <c r="I106" s="104" t="s">
        <v>50</v>
      </c>
      <c r="J106" s="104" t="s">
        <v>34</v>
      </c>
      <c r="K106" s="104" t="s">
        <v>119</v>
      </c>
      <c r="L106" s="164"/>
      <c r="M106" s="64"/>
      <c r="N106" s="64"/>
      <c r="O106" s="64"/>
      <c r="P106" s="64"/>
      <c r="Q106" s="64"/>
      <c r="R106" s="64"/>
      <c r="S106" s="64"/>
    </row>
    <row r="107" spans="1:19" ht="27.75" customHeight="1" thickBot="1">
      <c r="A107" s="78"/>
      <c r="B107" s="13"/>
      <c r="C107" s="79" t="s">
        <v>120</v>
      </c>
      <c r="D107" s="80"/>
      <c r="E107" s="80"/>
      <c r="F107" s="80"/>
      <c r="G107" s="80"/>
      <c r="H107" s="80"/>
      <c r="I107" s="80"/>
      <c r="J107" s="80"/>
      <c r="K107" s="80"/>
      <c r="L107" s="165">
        <f>L8+L71</f>
        <v>349911100</v>
      </c>
      <c r="M107" s="64"/>
      <c r="N107" s="64"/>
      <c r="O107" s="64"/>
      <c r="P107" s="64"/>
      <c r="Q107" s="64"/>
      <c r="R107" s="64"/>
      <c r="S107" s="64"/>
    </row>
    <row r="108" spans="1:19" ht="13.5" customHeight="1">
      <c r="A108" s="12"/>
      <c r="B108" s="13"/>
      <c r="C108" s="12"/>
      <c r="D108" s="14"/>
      <c r="E108" s="14"/>
      <c r="F108" s="14"/>
      <c r="G108" s="14"/>
      <c r="H108" s="14"/>
      <c r="I108" s="14"/>
      <c r="J108" s="14"/>
      <c r="K108" s="14"/>
      <c r="L108" s="1"/>
      <c r="M108" s="64"/>
      <c r="N108" s="64"/>
      <c r="O108" s="64"/>
      <c r="P108" s="64"/>
      <c r="Q108" s="64"/>
      <c r="R108" s="64"/>
      <c r="S108" s="64"/>
    </row>
    <row r="109" spans="1:19" ht="12.75" customHeight="1">
      <c r="A109" s="12"/>
      <c r="B109" s="13"/>
      <c r="C109" s="12"/>
      <c r="D109" s="14"/>
      <c r="E109" s="14"/>
      <c r="F109" s="14"/>
      <c r="G109" s="14"/>
      <c r="H109" s="180" t="s">
        <v>245</v>
      </c>
      <c r="I109" s="173"/>
      <c r="J109" s="173"/>
      <c r="K109" s="173"/>
      <c r="L109" s="158">
        <f>SUM(L110:L117)</f>
        <v>0</v>
      </c>
      <c r="M109" s="64"/>
      <c r="N109" s="64"/>
      <c r="O109" s="64"/>
      <c r="P109" s="64"/>
      <c r="Q109" s="64"/>
      <c r="R109" s="64"/>
      <c r="S109" s="64"/>
    </row>
    <row r="110" spans="1:19" ht="18" customHeight="1">
      <c r="A110" s="12"/>
      <c r="B110" s="13"/>
      <c r="C110" s="12"/>
      <c r="D110" s="14"/>
      <c r="E110" s="14"/>
      <c r="F110" s="14"/>
      <c r="G110" s="14"/>
      <c r="H110" s="172" t="s">
        <v>246</v>
      </c>
      <c r="I110" s="173"/>
      <c r="J110" s="173"/>
      <c r="K110" s="173"/>
      <c r="L110" s="86"/>
      <c r="M110" s="64"/>
      <c r="N110" s="64"/>
      <c r="O110" s="64"/>
      <c r="P110" s="64"/>
      <c r="Q110" s="64"/>
      <c r="R110" s="64"/>
      <c r="S110" s="64"/>
    </row>
    <row r="111" spans="1:19" ht="18" customHeight="1">
      <c r="A111" s="12"/>
      <c r="B111" s="13"/>
      <c r="C111" s="12"/>
      <c r="D111" s="14"/>
      <c r="E111" s="14"/>
      <c r="F111" s="14"/>
      <c r="G111" s="14"/>
      <c r="H111" s="172" t="s">
        <v>247</v>
      </c>
      <c r="I111" s="173"/>
      <c r="J111" s="173"/>
      <c r="K111" s="173"/>
      <c r="L111" s="86"/>
      <c r="M111" s="64"/>
      <c r="N111" s="64"/>
      <c r="O111" s="64"/>
      <c r="P111" s="64"/>
      <c r="Q111" s="64"/>
      <c r="R111" s="64"/>
      <c r="S111" s="64"/>
    </row>
    <row r="112" spans="1:19" ht="13.5" customHeight="1">
      <c r="A112" s="12"/>
      <c r="B112" s="13"/>
      <c r="C112" s="12"/>
      <c r="D112" s="14"/>
      <c r="E112" s="14"/>
      <c r="F112" s="14"/>
      <c r="G112" s="14"/>
      <c r="H112" s="172" t="s">
        <v>248</v>
      </c>
      <c r="I112" s="173"/>
      <c r="J112" s="173"/>
      <c r="K112" s="173"/>
      <c r="L112" s="86"/>
      <c r="M112" s="64"/>
      <c r="N112" s="64"/>
      <c r="O112" s="64"/>
      <c r="P112" s="64"/>
      <c r="Q112" s="64"/>
      <c r="R112" s="64"/>
      <c r="S112" s="64"/>
    </row>
    <row r="113" spans="1:19" ht="13.5" customHeight="1">
      <c r="A113" s="12"/>
      <c r="B113" s="13"/>
      <c r="C113" s="12"/>
      <c r="D113" s="14"/>
      <c r="E113" s="14"/>
      <c r="F113" s="14"/>
      <c r="G113" s="14"/>
      <c r="H113" s="172" t="s">
        <v>249</v>
      </c>
      <c r="I113" s="173"/>
      <c r="J113" s="173"/>
      <c r="K113" s="173"/>
      <c r="L113" s="157"/>
      <c r="M113" s="64"/>
      <c r="N113" s="64"/>
      <c r="O113" s="64"/>
      <c r="P113" s="64"/>
      <c r="Q113" s="64"/>
      <c r="R113" s="64"/>
      <c r="S113" s="64"/>
    </row>
    <row r="114" spans="1:19" ht="17.25" customHeight="1">
      <c r="A114" s="12"/>
      <c r="B114" s="13"/>
      <c r="C114" s="12"/>
      <c r="D114" s="14"/>
      <c r="E114" s="14"/>
      <c r="F114" s="14"/>
      <c r="G114" s="14"/>
      <c r="H114" s="172" t="s">
        <v>250</v>
      </c>
      <c r="I114" s="173"/>
      <c r="J114" s="173"/>
      <c r="K114" s="173"/>
      <c r="L114" s="86"/>
      <c r="M114" s="64"/>
      <c r="N114" s="64"/>
      <c r="O114" s="64"/>
      <c r="P114" s="64"/>
      <c r="Q114" s="64"/>
      <c r="R114" s="64"/>
      <c r="S114" s="64"/>
    </row>
    <row r="115" spans="1:19" ht="22.5" customHeight="1">
      <c r="A115" s="12"/>
      <c r="B115" s="13"/>
      <c r="C115" s="12"/>
      <c r="D115" s="14"/>
      <c r="E115" s="14"/>
      <c r="F115" s="14"/>
      <c r="G115" s="14"/>
      <c r="H115" s="172" t="s">
        <v>251</v>
      </c>
      <c r="I115" s="173"/>
      <c r="J115" s="173"/>
      <c r="K115" s="173"/>
      <c r="L115" s="159"/>
      <c r="M115" s="64"/>
      <c r="N115" s="64"/>
      <c r="O115" s="64"/>
      <c r="P115" s="64"/>
      <c r="Q115" s="64"/>
      <c r="R115" s="64"/>
      <c r="S115" s="64"/>
    </row>
    <row r="116" spans="1:19" ht="25.5" customHeight="1">
      <c r="A116" s="12"/>
      <c r="B116" s="13"/>
      <c r="C116" s="12"/>
      <c r="D116" s="14"/>
      <c r="E116" s="14"/>
      <c r="F116" s="14"/>
      <c r="G116" s="14"/>
      <c r="H116" s="172" t="s">
        <v>252</v>
      </c>
      <c r="I116" s="173"/>
      <c r="J116" s="173"/>
      <c r="K116" s="173"/>
      <c r="L116" s="159"/>
      <c r="M116" s="64"/>
      <c r="N116" s="64"/>
      <c r="O116" s="64"/>
      <c r="P116" s="64"/>
      <c r="Q116" s="64"/>
      <c r="R116" s="64"/>
      <c r="S116" s="64"/>
    </row>
    <row r="117" spans="1:19" ht="22.5" customHeight="1">
      <c r="A117" s="12"/>
      <c r="B117" s="13"/>
      <c r="C117" s="12"/>
      <c r="D117" s="14"/>
      <c r="E117" s="14"/>
      <c r="F117" s="14"/>
      <c r="G117" s="14"/>
      <c r="H117" s="172" t="s">
        <v>253</v>
      </c>
      <c r="I117" s="173"/>
      <c r="J117" s="173"/>
      <c r="K117" s="173"/>
      <c r="L117" s="159"/>
      <c r="M117" s="64"/>
      <c r="N117" s="64"/>
      <c r="O117" s="64"/>
      <c r="P117" s="64"/>
      <c r="Q117" s="64"/>
      <c r="R117" s="64"/>
      <c r="S117" s="64"/>
    </row>
    <row r="118" spans="1:19" ht="17.25" customHeight="1">
      <c r="A118" s="12"/>
      <c r="B118" s="13"/>
      <c r="C118" s="12"/>
      <c r="D118" s="14"/>
      <c r="E118" s="14"/>
      <c r="F118" s="14"/>
      <c r="G118" s="14"/>
      <c r="H118" s="174" t="s">
        <v>254</v>
      </c>
      <c r="I118" s="175"/>
      <c r="J118" s="175"/>
      <c r="K118" s="175"/>
      <c r="L118" s="160">
        <f>L119+L120+L121+L122+L123+L124+L125+L126+L127+L128+L129+L130</f>
        <v>68900</v>
      </c>
      <c r="M118" s="64"/>
      <c r="N118" s="64"/>
      <c r="O118" s="64"/>
      <c r="P118" s="64"/>
      <c r="Q118" s="64"/>
      <c r="R118" s="64"/>
      <c r="S118" s="64"/>
    </row>
    <row r="119" spans="1:19" ht="16.5" customHeight="1">
      <c r="A119" s="12"/>
      <c r="B119" s="13"/>
      <c r="C119" s="12"/>
      <c r="D119" s="14"/>
      <c r="E119" s="14"/>
      <c r="F119" s="14"/>
      <c r="G119" s="14"/>
      <c r="H119" s="176" t="s">
        <v>255</v>
      </c>
      <c r="I119" s="168"/>
      <c r="J119" s="168"/>
      <c r="K119" s="168"/>
      <c r="L119" s="159">
        <v>712</v>
      </c>
      <c r="M119" s="64"/>
      <c r="N119" s="64"/>
      <c r="O119" s="64"/>
      <c r="P119" s="64"/>
      <c r="Q119" s="64"/>
      <c r="R119" s="64"/>
      <c r="S119" s="64"/>
    </row>
    <row r="120" spans="1:19" ht="15.75" customHeight="1">
      <c r="A120" s="12"/>
      <c r="B120" s="13"/>
      <c r="C120" s="12"/>
      <c r="D120" s="14"/>
      <c r="E120" s="14"/>
      <c r="F120" s="14"/>
      <c r="G120" s="14"/>
      <c r="H120" s="167" t="s">
        <v>256</v>
      </c>
      <c r="I120" s="168"/>
      <c r="J120" s="168"/>
      <c r="K120" s="168"/>
      <c r="L120" s="159">
        <v>346</v>
      </c>
      <c r="M120" s="64"/>
      <c r="N120" s="64"/>
      <c r="O120" s="64"/>
      <c r="P120" s="64"/>
      <c r="Q120" s="64"/>
      <c r="R120" s="64"/>
      <c r="S120" s="64"/>
    </row>
    <row r="121" spans="1:19" ht="18" customHeight="1">
      <c r="A121" s="12"/>
      <c r="B121" s="13"/>
      <c r="C121" s="12"/>
      <c r="D121" s="14"/>
      <c r="E121" s="14"/>
      <c r="F121" s="14"/>
      <c r="G121" s="14"/>
      <c r="H121" s="167" t="s">
        <v>257</v>
      </c>
      <c r="I121" s="168"/>
      <c r="J121" s="168"/>
      <c r="K121" s="168"/>
      <c r="L121" s="159">
        <v>938</v>
      </c>
      <c r="M121" s="64"/>
      <c r="N121" s="64"/>
      <c r="O121" s="64"/>
      <c r="P121" s="64"/>
      <c r="Q121" s="64"/>
      <c r="R121" s="64"/>
      <c r="S121" s="64"/>
    </row>
    <row r="122" spans="1:19" ht="22.5" customHeight="1">
      <c r="A122" s="12"/>
      <c r="B122" s="13"/>
      <c r="C122" s="12"/>
      <c r="D122" s="14"/>
      <c r="E122" s="14"/>
      <c r="F122" s="14"/>
      <c r="G122" s="14"/>
      <c r="H122" s="167" t="s">
        <v>258</v>
      </c>
      <c r="I122" s="168"/>
      <c r="J122" s="168"/>
      <c r="K122" s="168"/>
      <c r="L122" s="159">
        <v>7478</v>
      </c>
      <c r="M122" s="64"/>
      <c r="N122" s="64"/>
      <c r="O122" s="64"/>
      <c r="P122" s="64"/>
      <c r="Q122" s="64"/>
      <c r="R122" s="64"/>
      <c r="S122" s="64"/>
    </row>
    <row r="123" spans="1:19" ht="18.75">
      <c r="A123" s="12"/>
      <c r="B123" s="13"/>
      <c r="C123" s="12"/>
      <c r="D123" s="14"/>
      <c r="E123" s="14"/>
      <c r="F123" s="14"/>
      <c r="G123" s="14"/>
      <c r="H123" s="167" t="s">
        <v>259</v>
      </c>
      <c r="I123" s="168"/>
      <c r="J123" s="168"/>
      <c r="K123" s="168"/>
      <c r="L123" s="159">
        <v>2362</v>
      </c>
      <c r="M123" s="64"/>
      <c r="N123" s="64"/>
      <c r="O123" s="64"/>
      <c r="P123" s="64"/>
      <c r="Q123" s="64"/>
      <c r="R123" s="64"/>
      <c r="S123" s="64"/>
    </row>
    <row r="124" spans="1:19" ht="18.75">
      <c r="A124" s="12"/>
      <c r="B124" s="13"/>
      <c r="C124" s="12"/>
      <c r="D124" s="14"/>
      <c r="E124" s="14"/>
      <c r="F124" s="14"/>
      <c r="G124" s="14"/>
      <c r="H124" s="167" t="s">
        <v>260</v>
      </c>
      <c r="I124" s="168"/>
      <c r="J124" s="168"/>
      <c r="K124" s="168"/>
      <c r="L124" s="159">
        <v>29796</v>
      </c>
      <c r="M124" s="64"/>
      <c r="N124" s="64"/>
      <c r="O124" s="64"/>
      <c r="P124" s="64"/>
      <c r="Q124" s="64"/>
      <c r="R124" s="64"/>
      <c r="S124" s="64"/>
    </row>
    <row r="125" spans="1:19" ht="18.75">
      <c r="A125" s="12"/>
      <c r="B125" s="13"/>
      <c r="C125" s="12"/>
      <c r="D125" s="14"/>
      <c r="E125" s="14"/>
      <c r="F125" s="14"/>
      <c r="G125" s="14"/>
      <c r="H125" s="167" t="s">
        <v>261</v>
      </c>
      <c r="I125" s="168"/>
      <c r="J125" s="168"/>
      <c r="K125" s="168"/>
      <c r="L125" s="159">
        <v>20444</v>
      </c>
      <c r="M125" s="64"/>
      <c r="N125" s="64"/>
      <c r="O125" s="64"/>
      <c r="P125" s="64"/>
      <c r="Q125" s="64"/>
      <c r="R125" s="64"/>
      <c r="S125" s="64"/>
    </row>
    <row r="126" spans="1:19" ht="18.75">
      <c r="A126" s="12"/>
      <c r="B126" s="13"/>
      <c r="C126" s="12"/>
      <c r="D126" s="14"/>
      <c r="E126" s="14"/>
      <c r="F126" s="14"/>
      <c r="G126" s="14"/>
      <c r="H126" s="167" t="s">
        <v>262</v>
      </c>
      <c r="I126" s="168"/>
      <c r="J126" s="168"/>
      <c r="K126" s="168"/>
      <c r="L126" s="159">
        <v>5615</v>
      </c>
      <c r="M126" s="64"/>
      <c r="N126" s="64"/>
      <c r="O126" s="64"/>
      <c r="P126" s="64"/>
      <c r="Q126" s="64"/>
      <c r="R126" s="64"/>
      <c r="S126" s="64"/>
    </row>
    <row r="127" spans="1:19" ht="18.75">
      <c r="A127" s="12"/>
      <c r="B127" s="13"/>
      <c r="C127" s="12"/>
      <c r="D127" s="14"/>
      <c r="E127" s="14"/>
      <c r="F127" s="14"/>
      <c r="G127" s="14"/>
      <c r="H127" s="167" t="s">
        <v>263</v>
      </c>
      <c r="I127" s="168"/>
      <c r="J127" s="168"/>
      <c r="K127" s="168"/>
      <c r="L127" s="159">
        <v>89</v>
      </c>
      <c r="M127" s="64"/>
      <c r="N127" s="64"/>
      <c r="O127" s="64"/>
      <c r="P127" s="64"/>
      <c r="Q127" s="64"/>
      <c r="R127" s="64"/>
      <c r="S127" s="64"/>
    </row>
    <row r="128" spans="1:19" ht="18.75">
      <c r="A128" s="12"/>
      <c r="B128" s="13"/>
      <c r="C128" s="12"/>
      <c r="D128" s="14"/>
      <c r="E128" s="14"/>
      <c r="F128" s="14"/>
      <c r="G128" s="14"/>
      <c r="H128" s="167" t="s">
        <v>264</v>
      </c>
      <c r="I128" s="168"/>
      <c r="J128" s="168"/>
      <c r="K128" s="168"/>
      <c r="L128" s="161">
        <v>65</v>
      </c>
      <c r="M128" s="64"/>
      <c r="N128" s="64"/>
      <c r="O128" s="64"/>
      <c r="P128" s="64"/>
      <c r="Q128" s="64"/>
      <c r="R128" s="64"/>
      <c r="S128" s="64"/>
    </row>
    <row r="129" spans="1:19" ht="18.75">
      <c r="A129" s="12"/>
      <c r="B129" s="13"/>
      <c r="C129" s="12"/>
      <c r="D129" s="14"/>
      <c r="E129" s="14"/>
      <c r="F129" s="14"/>
      <c r="G129" s="14"/>
      <c r="H129" s="169" t="s">
        <v>275</v>
      </c>
      <c r="I129" s="170"/>
      <c r="J129" s="170"/>
      <c r="K129" s="171"/>
      <c r="L129" s="161">
        <v>367</v>
      </c>
      <c r="M129" s="64"/>
      <c r="N129" s="64"/>
      <c r="O129" s="64"/>
      <c r="P129" s="64"/>
      <c r="Q129" s="64"/>
      <c r="R129" s="64"/>
      <c r="S129" s="64"/>
    </row>
    <row r="130" spans="1:19" ht="18.75">
      <c r="A130" s="12"/>
      <c r="B130" s="13"/>
      <c r="C130" s="12"/>
      <c r="D130" s="14"/>
      <c r="E130" s="14"/>
      <c r="F130" s="14"/>
      <c r="G130" s="14"/>
      <c r="H130" s="167" t="s">
        <v>265</v>
      </c>
      <c r="I130" s="168"/>
      <c r="J130" s="168"/>
      <c r="K130" s="168"/>
      <c r="L130" s="161">
        <v>688</v>
      </c>
      <c r="M130" s="64"/>
      <c r="N130" s="64"/>
      <c r="O130" s="64"/>
      <c r="P130" s="64"/>
      <c r="Q130" s="64"/>
      <c r="R130" s="64"/>
      <c r="S130" s="64"/>
    </row>
    <row r="131" spans="1:19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  <c r="L131" s="1"/>
      <c r="M131" s="64"/>
      <c r="N131" s="64"/>
      <c r="O131" s="64"/>
      <c r="P131" s="64"/>
      <c r="Q131" s="64"/>
      <c r="R131" s="64"/>
      <c r="S131" s="64"/>
    </row>
    <row r="132" spans="1:19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  <c r="L132" s="1"/>
      <c r="M132" s="64"/>
      <c r="N132" s="64"/>
      <c r="O132" s="64"/>
      <c r="P132" s="64"/>
      <c r="Q132" s="64"/>
      <c r="R132" s="64"/>
      <c r="S132" s="64"/>
    </row>
    <row r="133" spans="1:19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1"/>
      <c r="M133" s="64"/>
      <c r="N133" s="64"/>
      <c r="O133" s="64"/>
      <c r="P133" s="64"/>
      <c r="Q133" s="64"/>
      <c r="R133" s="64"/>
      <c r="S133" s="64"/>
    </row>
    <row r="134" spans="1:19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1"/>
      <c r="M134" s="64"/>
      <c r="N134" s="64"/>
      <c r="O134" s="64"/>
      <c r="P134" s="64"/>
      <c r="Q134" s="64"/>
      <c r="R134" s="64"/>
      <c r="S134" s="64"/>
    </row>
    <row r="135" spans="1:19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1"/>
      <c r="M135" s="64"/>
      <c r="N135" s="64"/>
      <c r="O135" s="64"/>
      <c r="P135" s="64"/>
      <c r="Q135" s="64"/>
      <c r="R135" s="64"/>
      <c r="S135" s="64"/>
    </row>
    <row r="136" spans="1:19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1"/>
      <c r="M136" s="64"/>
      <c r="N136" s="64"/>
      <c r="O136" s="64"/>
      <c r="P136" s="64"/>
      <c r="Q136" s="64"/>
      <c r="R136" s="64"/>
      <c r="S136" s="64"/>
    </row>
    <row r="137" spans="1:19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1"/>
      <c r="M137" s="64"/>
      <c r="N137" s="64"/>
      <c r="O137" s="64"/>
      <c r="P137" s="64"/>
      <c r="Q137" s="64"/>
      <c r="R137" s="64"/>
      <c r="S137" s="64"/>
    </row>
    <row r="138" spans="1:19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1"/>
      <c r="M138" s="64"/>
      <c r="N138" s="64"/>
      <c r="O138" s="64"/>
      <c r="P138" s="64"/>
      <c r="Q138" s="64"/>
      <c r="R138" s="64"/>
      <c r="S138" s="64"/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  <c r="M139" s="64"/>
      <c r="N139" s="64"/>
      <c r="O139" s="64"/>
      <c r="P139" s="64"/>
      <c r="Q139" s="64"/>
      <c r="R139" s="64"/>
      <c r="S139" s="64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64"/>
      <c r="N140" s="64"/>
      <c r="O140" s="64"/>
      <c r="P140" s="64"/>
      <c r="Q140" s="64"/>
      <c r="R140" s="64"/>
      <c r="S140" s="64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64"/>
      <c r="N141" s="64"/>
      <c r="O141" s="64"/>
      <c r="P141" s="64"/>
      <c r="Q141" s="64"/>
      <c r="R141" s="64"/>
      <c r="S141" s="64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64"/>
      <c r="N142" s="64"/>
      <c r="O142" s="64"/>
      <c r="P142" s="64"/>
      <c r="Q142" s="64"/>
      <c r="R142" s="64"/>
      <c r="S142" s="64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64"/>
      <c r="N143" s="64"/>
      <c r="O143" s="64"/>
      <c r="P143" s="64"/>
      <c r="Q143" s="64"/>
      <c r="R143" s="64"/>
      <c r="S143" s="64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64"/>
      <c r="N144" s="64"/>
      <c r="O144" s="64"/>
      <c r="P144" s="64"/>
      <c r="Q144" s="64"/>
      <c r="R144" s="64"/>
      <c r="S144" s="64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64"/>
      <c r="N145" s="64"/>
      <c r="O145" s="64"/>
      <c r="P145" s="64"/>
      <c r="Q145" s="64"/>
      <c r="R145" s="64"/>
      <c r="S145" s="64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64"/>
      <c r="N146" s="64"/>
      <c r="O146" s="64"/>
      <c r="P146" s="64"/>
      <c r="Q146" s="64"/>
      <c r="R146" s="64"/>
      <c r="S146" s="64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64"/>
      <c r="N147" s="64"/>
      <c r="O147" s="64"/>
      <c r="P147" s="64"/>
      <c r="Q147" s="64"/>
      <c r="R147" s="64"/>
      <c r="S147" s="64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64"/>
      <c r="N148" s="64"/>
      <c r="O148" s="64"/>
      <c r="P148" s="64"/>
      <c r="Q148" s="64"/>
      <c r="R148" s="64"/>
      <c r="S148" s="64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64"/>
      <c r="N149" s="64"/>
      <c r="O149" s="64"/>
      <c r="P149" s="64"/>
      <c r="Q149" s="64"/>
      <c r="R149" s="64"/>
      <c r="S149" s="64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64"/>
      <c r="N150" s="64"/>
      <c r="O150" s="64"/>
      <c r="P150" s="64"/>
      <c r="Q150" s="64"/>
      <c r="R150" s="64"/>
      <c r="S150" s="64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64"/>
      <c r="N151" s="64"/>
      <c r="O151" s="64"/>
      <c r="P151" s="64"/>
      <c r="Q151" s="64"/>
      <c r="R151" s="64"/>
      <c r="S151" s="64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64"/>
      <c r="N152" s="64"/>
      <c r="O152" s="64"/>
      <c r="P152" s="64"/>
      <c r="Q152" s="64"/>
      <c r="R152" s="64"/>
      <c r="S152" s="64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64"/>
      <c r="N153" s="64"/>
      <c r="O153" s="64"/>
      <c r="P153" s="64"/>
      <c r="Q153" s="64"/>
      <c r="R153" s="64"/>
      <c r="S153" s="64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64"/>
      <c r="N154" s="64"/>
      <c r="O154" s="64"/>
      <c r="P154" s="64"/>
      <c r="Q154" s="64"/>
      <c r="R154" s="64"/>
      <c r="S154" s="64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64"/>
      <c r="N155" s="64"/>
      <c r="O155" s="64"/>
      <c r="P155" s="64"/>
      <c r="Q155" s="64"/>
      <c r="R155" s="64"/>
      <c r="S155" s="64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64"/>
      <c r="N156" s="64"/>
      <c r="O156" s="64"/>
      <c r="P156" s="64"/>
      <c r="Q156" s="64"/>
      <c r="R156" s="64"/>
      <c r="S156" s="64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64"/>
      <c r="N157" s="64"/>
      <c r="O157" s="64"/>
      <c r="P157" s="64"/>
      <c r="Q157" s="64"/>
      <c r="R157" s="64"/>
      <c r="S157" s="64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64"/>
      <c r="N158" s="64"/>
      <c r="O158" s="64"/>
      <c r="P158" s="64"/>
      <c r="Q158" s="64"/>
      <c r="R158" s="64"/>
      <c r="S158" s="64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64"/>
      <c r="N159" s="64"/>
      <c r="O159" s="64"/>
      <c r="P159" s="64"/>
      <c r="Q159" s="64"/>
      <c r="R159" s="64"/>
      <c r="S159" s="64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64"/>
      <c r="N160" s="64"/>
      <c r="O160" s="64"/>
      <c r="P160" s="64"/>
      <c r="Q160" s="64"/>
      <c r="R160" s="64"/>
      <c r="S160" s="64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64"/>
      <c r="N161" s="64"/>
      <c r="O161" s="64"/>
      <c r="P161" s="64"/>
      <c r="Q161" s="64"/>
      <c r="R161" s="64"/>
      <c r="S161" s="64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64"/>
      <c r="N162" s="64"/>
      <c r="O162" s="64"/>
      <c r="P162" s="64"/>
      <c r="Q162" s="64"/>
      <c r="R162" s="64"/>
      <c r="S162" s="64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64"/>
      <c r="N163" s="64"/>
      <c r="O163" s="64"/>
      <c r="P163" s="64"/>
      <c r="Q163" s="64"/>
      <c r="R163" s="64"/>
      <c r="S163" s="64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64"/>
      <c r="N164" s="64"/>
      <c r="O164" s="64"/>
      <c r="P164" s="64"/>
      <c r="Q164" s="64"/>
      <c r="R164" s="64"/>
      <c r="S164" s="64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64"/>
      <c r="N165" s="64"/>
      <c r="O165" s="64"/>
      <c r="P165" s="64"/>
      <c r="Q165" s="64"/>
      <c r="R165" s="64"/>
      <c r="S165" s="64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64"/>
      <c r="N166" s="64"/>
      <c r="O166" s="64"/>
      <c r="P166" s="64"/>
      <c r="Q166" s="64"/>
      <c r="R166" s="64"/>
      <c r="S166" s="64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64"/>
      <c r="N167" s="64"/>
      <c r="O167" s="64"/>
      <c r="P167" s="64"/>
      <c r="Q167" s="64"/>
      <c r="R167" s="64"/>
      <c r="S167" s="64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64"/>
      <c r="N168" s="64"/>
      <c r="O168" s="64"/>
      <c r="P168" s="64"/>
      <c r="Q168" s="64"/>
      <c r="R168" s="64"/>
      <c r="S168" s="64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64"/>
      <c r="N169" s="64"/>
      <c r="O169" s="64"/>
      <c r="P169" s="64"/>
      <c r="Q169" s="64"/>
      <c r="R169" s="64"/>
      <c r="S169" s="64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64"/>
      <c r="N170" s="64"/>
      <c r="O170" s="64"/>
      <c r="P170" s="64"/>
      <c r="Q170" s="64"/>
      <c r="R170" s="64"/>
      <c r="S170" s="64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64"/>
      <c r="N171" s="64"/>
      <c r="O171" s="64"/>
      <c r="P171" s="64"/>
      <c r="Q171" s="64"/>
      <c r="R171" s="64"/>
      <c r="S171" s="64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64"/>
      <c r="N172" s="64"/>
      <c r="O172" s="64"/>
      <c r="P172" s="64"/>
      <c r="Q172" s="64"/>
      <c r="R172" s="64"/>
      <c r="S172" s="64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64"/>
      <c r="N173" s="64"/>
      <c r="O173" s="64"/>
      <c r="P173" s="64"/>
      <c r="Q173" s="64"/>
      <c r="R173" s="64"/>
      <c r="S173" s="64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64"/>
      <c r="N174" s="64"/>
      <c r="O174" s="64"/>
      <c r="P174" s="64"/>
      <c r="Q174" s="64"/>
      <c r="R174" s="64"/>
      <c r="S174" s="64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64"/>
      <c r="N175" s="64"/>
      <c r="O175" s="64"/>
      <c r="P175" s="64"/>
      <c r="Q175" s="64"/>
      <c r="R175" s="64"/>
      <c r="S175" s="64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64"/>
      <c r="N176" s="64"/>
      <c r="O176" s="64"/>
      <c r="P176" s="64"/>
      <c r="Q176" s="64"/>
      <c r="R176" s="64"/>
      <c r="S176" s="64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64"/>
      <c r="N177" s="64"/>
      <c r="O177" s="64"/>
      <c r="P177" s="64"/>
      <c r="Q177" s="64"/>
      <c r="R177" s="64"/>
      <c r="S177" s="64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64"/>
      <c r="N178" s="64"/>
      <c r="O178" s="64"/>
      <c r="P178" s="64"/>
      <c r="Q178" s="64"/>
      <c r="R178" s="64"/>
      <c r="S178" s="64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64"/>
      <c r="N179" s="64"/>
      <c r="O179" s="64"/>
      <c r="P179" s="64"/>
      <c r="Q179" s="64"/>
      <c r="R179" s="64"/>
      <c r="S179" s="64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64"/>
      <c r="M180" s="64"/>
      <c r="N180" s="64"/>
      <c r="O180" s="64"/>
      <c r="P180" s="64"/>
      <c r="Q180" s="64"/>
      <c r="R180" s="64"/>
      <c r="S180" s="64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64"/>
      <c r="M181" s="64"/>
      <c r="N181" s="64"/>
      <c r="O181" s="64"/>
      <c r="P181" s="64"/>
      <c r="Q181" s="64"/>
      <c r="R181" s="64"/>
      <c r="S181" s="64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64"/>
      <c r="M182" s="64"/>
      <c r="N182" s="64"/>
      <c r="O182" s="64"/>
      <c r="P182" s="64"/>
      <c r="Q182" s="64"/>
      <c r="R182" s="64"/>
      <c r="S182" s="64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64"/>
      <c r="M183" s="64"/>
      <c r="N183" s="64"/>
      <c r="O183" s="64"/>
      <c r="P183" s="64"/>
      <c r="Q183" s="64"/>
      <c r="R183" s="64"/>
      <c r="S183" s="64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64"/>
      <c r="M184" s="64"/>
      <c r="N184" s="64"/>
      <c r="O184" s="64"/>
      <c r="P184" s="64"/>
      <c r="Q184" s="64"/>
      <c r="R184" s="64"/>
      <c r="S184" s="64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64"/>
      <c r="M185" s="64"/>
      <c r="N185" s="64"/>
      <c r="O185" s="64"/>
      <c r="P185" s="64"/>
      <c r="Q185" s="64"/>
      <c r="R185" s="64"/>
      <c r="S185" s="64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64"/>
      <c r="M186" s="64"/>
      <c r="N186" s="64"/>
      <c r="O186" s="64"/>
      <c r="P186" s="64"/>
      <c r="Q186" s="64"/>
      <c r="R186" s="64"/>
      <c r="S186" s="64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64"/>
      <c r="M187" s="64"/>
      <c r="N187" s="64"/>
      <c r="O187" s="64"/>
      <c r="P187" s="64"/>
      <c r="Q187" s="64"/>
      <c r="R187" s="64"/>
      <c r="S187" s="64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64"/>
      <c r="M188" s="64"/>
      <c r="N188" s="64"/>
      <c r="O188" s="64"/>
      <c r="P188" s="64"/>
      <c r="Q188" s="64"/>
      <c r="R188" s="64"/>
      <c r="S188" s="64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64"/>
      <c r="M189" s="64"/>
      <c r="N189" s="64"/>
      <c r="O189" s="64"/>
      <c r="P189" s="64"/>
      <c r="Q189" s="64"/>
      <c r="R189" s="64"/>
      <c r="S189" s="64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64"/>
      <c r="M190" s="64"/>
      <c r="N190" s="64"/>
      <c r="O190" s="64"/>
      <c r="P190" s="64"/>
      <c r="Q190" s="64"/>
      <c r="R190" s="64"/>
      <c r="S190" s="64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64"/>
      <c r="M191" s="64"/>
      <c r="N191" s="64"/>
      <c r="O191" s="64"/>
      <c r="P191" s="64"/>
      <c r="Q191" s="64"/>
      <c r="R191" s="64"/>
      <c r="S191" s="64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64"/>
      <c r="M192" s="64"/>
      <c r="N192" s="64"/>
      <c r="O192" s="64"/>
      <c r="P192" s="64"/>
      <c r="Q192" s="64"/>
      <c r="R192" s="64"/>
      <c r="S192" s="64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64"/>
      <c r="M193" s="64"/>
      <c r="N193" s="64"/>
      <c r="O193" s="64"/>
      <c r="P193" s="64"/>
      <c r="Q193" s="64"/>
      <c r="R193" s="64"/>
      <c r="S193" s="64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64"/>
      <c r="M194" s="64"/>
      <c r="N194" s="64"/>
      <c r="O194" s="64"/>
      <c r="P194" s="64"/>
      <c r="Q194" s="64"/>
      <c r="R194" s="64"/>
      <c r="S194" s="64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64"/>
      <c r="M195" s="64"/>
      <c r="N195" s="64"/>
      <c r="O195" s="64"/>
      <c r="P195" s="64"/>
      <c r="Q195" s="64"/>
      <c r="R195" s="64"/>
      <c r="S195" s="64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64"/>
      <c r="M196" s="64"/>
      <c r="N196" s="64"/>
      <c r="O196" s="64"/>
      <c r="P196" s="64"/>
      <c r="Q196" s="64"/>
      <c r="R196" s="64"/>
      <c r="S196" s="64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64"/>
      <c r="M197" s="64"/>
      <c r="N197" s="64"/>
      <c r="O197" s="64"/>
      <c r="P197" s="64"/>
      <c r="Q197" s="64"/>
      <c r="R197" s="64"/>
      <c r="S197" s="64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64"/>
      <c r="M198" s="64"/>
      <c r="N198" s="64"/>
      <c r="O198" s="64"/>
      <c r="P198" s="64"/>
      <c r="Q198" s="64"/>
      <c r="R198" s="64"/>
      <c r="S198" s="64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64"/>
      <c r="M199" s="64"/>
      <c r="N199" s="64"/>
      <c r="O199" s="64"/>
      <c r="P199" s="64"/>
      <c r="Q199" s="64"/>
      <c r="R199" s="64"/>
      <c r="S199" s="64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64"/>
      <c r="M200" s="64"/>
      <c r="N200" s="64"/>
      <c r="O200" s="64"/>
      <c r="P200" s="64"/>
      <c r="Q200" s="64"/>
      <c r="R200" s="64"/>
      <c r="S200" s="64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64"/>
      <c r="M201" s="64"/>
      <c r="N201" s="64"/>
      <c r="O201" s="64"/>
      <c r="P201" s="64"/>
      <c r="Q201" s="64"/>
      <c r="R201" s="64"/>
      <c r="S201" s="64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64"/>
      <c r="M202" s="64"/>
      <c r="N202" s="64"/>
      <c r="O202" s="64"/>
      <c r="P202" s="64"/>
      <c r="Q202" s="64"/>
      <c r="R202" s="64"/>
      <c r="S202" s="64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64"/>
      <c r="M203" s="64"/>
      <c r="N203" s="64"/>
      <c r="O203" s="64"/>
      <c r="P203" s="64"/>
      <c r="Q203" s="64"/>
      <c r="R203" s="64"/>
      <c r="S203" s="64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64"/>
      <c r="M204" s="64"/>
      <c r="N204" s="64"/>
      <c r="O204" s="64"/>
      <c r="P204" s="64"/>
      <c r="Q204" s="64"/>
      <c r="R204" s="64"/>
      <c r="S204" s="64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64"/>
      <c r="M205" s="64"/>
      <c r="N205" s="64"/>
      <c r="O205" s="64"/>
      <c r="P205" s="64"/>
      <c r="Q205" s="64"/>
      <c r="R205" s="64"/>
      <c r="S205" s="64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64"/>
      <c r="M206" s="64"/>
      <c r="N206" s="64"/>
      <c r="O206" s="64"/>
      <c r="P206" s="64"/>
      <c r="Q206" s="64"/>
      <c r="R206" s="64"/>
      <c r="S206" s="64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64"/>
      <c r="M207" s="64"/>
      <c r="N207" s="64"/>
      <c r="O207" s="64"/>
      <c r="P207" s="64"/>
      <c r="Q207" s="64"/>
      <c r="R207" s="64"/>
      <c r="S207" s="64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64"/>
      <c r="M208" s="64"/>
      <c r="N208" s="64"/>
      <c r="O208" s="64"/>
      <c r="P208" s="64"/>
      <c r="Q208" s="64"/>
      <c r="R208" s="64"/>
      <c r="S208" s="64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64"/>
      <c r="M209" s="64"/>
      <c r="N209" s="64"/>
      <c r="O209" s="64"/>
      <c r="P209" s="64"/>
      <c r="Q209" s="64"/>
      <c r="R209" s="64"/>
      <c r="S209" s="64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64"/>
      <c r="M210" s="64"/>
      <c r="N210" s="64"/>
      <c r="O210" s="64"/>
      <c r="P210" s="64"/>
      <c r="Q210" s="64"/>
      <c r="R210" s="64"/>
      <c r="S210" s="64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64"/>
      <c r="M211" s="64"/>
      <c r="N211" s="64"/>
      <c r="O211" s="64"/>
      <c r="P211" s="64"/>
      <c r="Q211" s="64"/>
      <c r="R211" s="64"/>
      <c r="S211" s="64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64"/>
      <c r="M212" s="64"/>
      <c r="N212" s="64"/>
      <c r="O212" s="64"/>
      <c r="P212" s="64"/>
      <c r="Q212" s="64"/>
      <c r="R212" s="64"/>
      <c r="S212" s="64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64"/>
      <c r="M213" s="64"/>
      <c r="N213" s="64"/>
      <c r="O213" s="64"/>
      <c r="P213" s="64"/>
      <c r="Q213" s="64"/>
      <c r="R213" s="64"/>
      <c r="S213" s="64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64"/>
      <c r="M214" s="64"/>
      <c r="N214" s="64"/>
      <c r="O214" s="64"/>
      <c r="P214" s="64"/>
      <c r="Q214" s="64"/>
      <c r="R214" s="64"/>
      <c r="S214" s="64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64"/>
      <c r="M215" s="64"/>
      <c r="N215" s="64"/>
      <c r="O215" s="64"/>
      <c r="P215" s="64"/>
      <c r="Q215" s="64"/>
      <c r="R215" s="64"/>
      <c r="S215" s="64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64"/>
      <c r="M216" s="64"/>
      <c r="N216" s="64"/>
      <c r="O216" s="64"/>
      <c r="P216" s="64"/>
      <c r="Q216" s="64"/>
      <c r="R216" s="64"/>
      <c r="S216" s="64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64"/>
      <c r="M217" s="64"/>
      <c r="N217" s="64"/>
      <c r="O217" s="64"/>
      <c r="P217" s="64"/>
      <c r="Q217" s="64"/>
      <c r="R217" s="64"/>
      <c r="S217" s="64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64"/>
      <c r="M218" s="64"/>
      <c r="N218" s="64"/>
      <c r="O218" s="64"/>
      <c r="P218" s="64"/>
      <c r="Q218" s="64"/>
      <c r="R218" s="64"/>
      <c r="S218" s="64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64"/>
      <c r="M219" s="64"/>
      <c r="N219" s="64"/>
      <c r="O219" s="64"/>
      <c r="P219" s="64"/>
      <c r="Q219" s="64"/>
      <c r="R219" s="64"/>
      <c r="S219" s="64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64"/>
      <c r="M220" s="64"/>
      <c r="N220" s="64"/>
      <c r="O220" s="64"/>
      <c r="P220" s="64"/>
      <c r="Q220" s="64"/>
      <c r="R220" s="64"/>
      <c r="S220" s="64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64"/>
      <c r="M221" s="64"/>
      <c r="N221" s="64"/>
      <c r="O221" s="64"/>
      <c r="P221" s="64"/>
      <c r="Q221" s="64"/>
      <c r="R221" s="64"/>
      <c r="S221" s="64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64"/>
      <c r="M222" s="64"/>
      <c r="N222" s="64"/>
      <c r="O222" s="64"/>
      <c r="P222" s="64"/>
      <c r="Q222" s="64"/>
      <c r="R222" s="64"/>
      <c r="S222" s="64"/>
    </row>
  </sheetData>
  <sheetProtection/>
  <mergeCells count="34">
    <mergeCell ref="S6:S7"/>
    <mergeCell ref="C6:C7"/>
    <mergeCell ref="A6:A7"/>
    <mergeCell ref="N6:N7"/>
    <mergeCell ref="M6:M7"/>
    <mergeCell ref="L6:L7"/>
    <mergeCell ref="D6:K6"/>
    <mergeCell ref="H113:K113"/>
    <mergeCell ref="A4:S4"/>
    <mergeCell ref="O6:O7"/>
    <mergeCell ref="P6:P7"/>
    <mergeCell ref="Q6:Q7"/>
    <mergeCell ref="R6:R7"/>
    <mergeCell ref="H109:K109"/>
    <mergeCell ref="H110:K110"/>
    <mergeCell ref="H111:K111"/>
    <mergeCell ref="H112:K112"/>
    <mergeCell ref="H118:K118"/>
    <mergeCell ref="H119:K119"/>
    <mergeCell ref="H126:K126"/>
    <mergeCell ref="H127:K127"/>
    <mergeCell ref="H114:K114"/>
    <mergeCell ref="H115:K115"/>
    <mergeCell ref="H116:K116"/>
    <mergeCell ref="H117:K117"/>
    <mergeCell ref="H128:K128"/>
    <mergeCell ref="H130:K130"/>
    <mergeCell ref="H120:K120"/>
    <mergeCell ref="H121:K121"/>
    <mergeCell ref="H122:K122"/>
    <mergeCell ref="H123:K123"/>
    <mergeCell ref="H124:K124"/>
    <mergeCell ref="H125:K125"/>
    <mergeCell ref="H129:K129"/>
  </mergeCells>
  <printOptions/>
  <pageMargins left="0.8661417322834646" right="0.15748031496062992" top="0.1968503937007874" bottom="0.17" header="0.15748031496062992" footer="0.11811023622047245"/>
  <pageSetup fitToHeight="3" fitToWidth="1" horizontalDpi="600" verticalDpi="600" orientation="portrait" paperSize="9" scale="52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Кракулева А. Г.</cp:lastModifiedBy>
  <cp:lastPrinted>2012-10-30T05:37:18Z</cp:lastPrinted>
  <dcterms:created xsi:type="dcterms:W3CDTF">2006-12-11T13:06:28Z</dcterms:created>
  <dcterms:modified xsi:type="dcterms:W3CDTF">2012-11-14T11:53:04Z</dcterms:modified>
  <cp:category/>
  <cp:version/>
  <cp:contentType/>
  <cp:contentStatus/>
</cp:coreProperties>
</file>