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8" activeTab="1"/>
  </bookViews>
  <sheets>
    <sheet name="Зарплата общая" sheetId="1" r:id="rId1"/>
    <sheet name="Зарплата по школам" sheetId="2" r:id="rId2"/>
    <sheet name="Зарплата по ДОУ" sheetId="3" r:id="rId3"/>
    <sheet name="Зарплата внешк" sheetId="4" r:id="rId4"/>
  </sheets>
  <definedNames/>
  <calcPr fullCalcOnLoad="1"/>
</workbook>
</file>

<file path=xl/sharedStrings.xml><?xml version="1.0" encoding="utf-8"?>
<sst xmlns="http://schemas.openxmlformats.org/spreadsheetml/2006/main" count="342" uniqueCount="80">
  <si>
    <t xml:space="preserve">Ответственный исполнитель:      </t>
  </si>
  <si>
    <t xml:space="preserve"> 1.Все работники образовательных учреждений и учреждений образования </t>
  </si>
  <si>
    <t>Информация о заработной плате работников образовательных учреждений и учреждений образования Республики Карелия</t>
  </si>
  <si>
    <t xml:space="preserve">Количество </t>
  </si>
  <si>
    <t>на ставку</t>
  </si>
  <si>
    <t>средняя заработная плата, руб.</t>
  </si>
  <si>
    <t>1.1.Все работники общеобразовательных учреждений</t>
  </si>
  <si>
    <t>1.2.Все работники дошкольных образовательных учреждений</t>
  </si>
  <si>
    <t>1.3.Все работники  учреждений дополнительного образования</t>
  </si>
  <si>
    <t xml:space="preserve">Численность </t>
  </si>
  <si>
    <t>Согласно приказу Росстата от 30.10.2012 №574"Об утверждении статистического инструментария для организации федерального статистического наблюдения численности и оплаты труда отдельных категорий работников социальной сферы и науки, в отношении которых предусмотрены мероприятия по повышению средней заработной платы в соответствии с Указом Президента Российской Федерации от 7 мая 2012 года №597 "О мероприятиях по реализации государственной социальной политики</t>
  </si>
  <si>
    <t>на физ. лицо</t>
  </si>
  <si>
    <t xml:space="preserve">                                                               (Ф.И.О., должность, тел.)</t>
  </si>
  <si>
    <t>ИТОГО:</t>
  </si>
  <si>
    <t>Приложение 1</t>
  </si>
  <si>
    <t>Наименование муниципального образования</t>
  </si>
  <si>
    <t>Информация о заработной плате работников общеобразовательных учреждений муниципального района (городского округа)</t>
  </si>
  <si>
    <t>1.Все работники общеобразовательных учреждений</t>
  </si>
  <si>
    <t xml:space="preserve">1.1.В том числе руководители </t>
  </si>
  <si>
    <t>1.2.В том числе педагогические работники</t>
  </si>
  <si>
    <t>Согласно приказу Росстата от 30.10.2012 № 574"Об утверждении статистического инструментария для организации федерального статистического наблюдения численности и оплаты труда отдельных категорий работников социальной сферы и науки, в отношении которых предусмотрены мероприятия по повышению средней заработной платы в соответствии с Указом Президента Российской Федерации от 7 мая 2012 года №597 "О мероприятиях по реализации государственной социальной политики</t>
  </si>
  <si>
    <t>ставок, ед.</t>
  </si>
  <si>
    <t>физ.лиц, чел.</t>
  </si>
  <si>
    <t xml:space="preserve">Численность, чел. </t>
  </si>
  <si>
    <t>Средняя заработная плата, руб.</t>
  </si>
  <si>
    <t xml:space="preserve">                Приложение 2</t>
  </si>
  <si>
    <t>Наименование ОУ</t>
  </si>
  <si>
    <t>ставок,ед.</t>
  </si>
  <si>
    <t>физ. лиц.,чел.</t>
  </si>
  <si>
    <t>Средняя заработная плата,руб</t>
  </si>
  <si>
    <t>Средняя заработная плата,руб.</t>
  </si>
  <si>
    <t xml:space="preserve">из графы 1.1                                                                                                                                                       1.1.1.В том числе руководители </t>
  </si>
  <si>
    <t>из графы 1.1                                                                                                                                                       1.1.2.В том числе педагогические работники</t>
  </si>
  <si>
    <t>из графы 1.1.2                                                                                                                                                       1.1.3.в т.ч.учителя</t>
  </si>
  <si>
    <t xml:space="preserve">из графы 1.2                                                                                                                                                       1.2.1.В том числе руководители </t>
  </si>
  <si>
    <t>из графы 1.1                                                                                                                                                       1.2.2.В том числе педагогические работники</t>
  </si>
  <si>
    <t>из графы 1.2.2                                                                                                                                                       1.2.3. в т.ч.воспитатели</t>
  </si>
  <si>
    <t xml:space="preserve">из графы 1.3                                                                                                                                                       1.3.1.В том числе руководители </t>
  </si>
  <si>
    <t>из графы 1.3                                                                                                                                                       1.3.2.В том числе педагогические работники</t>
  </si>
  <si>
    <t xml:space="preserve">из графы 1.4                                                                                                                                                       1.4.1.В том числе руководители </t>
  </si>
  <si>
    <t>из графы 1.4                                                                                                                                                       1.4.2.В том числе педагогические работники</t>
  </si>
  <si>
    <t>из графы 1.2                                                                                                                                                       1.2.1.в т.ч.учителя</t>
  </si>
  <si>
    <t>Суоярвская средняя школа</t>
  </si>
  <si>
    <t>Поросозерская средняя школа</t>
  </si>
  <si>
    <t>Лахколампинская средняя школа</t>
  </si>
  <si>
    <t>Найстенъярвская средняя школа</t>
  </si>
  <si>
    <t>Вешкельская средняя школа</t>
  </si>
  <si>
    <t>Лоймольская средняя школа</t>
  </si>
  <si>
    <t>Пийтсиекская основная школа</t>
  </si>
  <si>
    <t>Райконкосская основная школа</t>
  </si>
  <si>
    <t>Кайпинская основная школа</t>
  </si>
  <si>
    <t>Суоекская начальная школа</t>
  </si>
  <si>
    <t>Костина М.Г. (81457)5-19-33</t>
  </si>
  <si>
    <t>E-mail: ekonomist23@inbox,ru</t>
  </si>
  <si>
    <t>Итого</t>
  </si>
  <si>
    <t>ДОУ № 1</t>
  </si>
  <si>
    <t>ДОУ № 2</t>
  </si>
  <si>
    <t>ДОУ № 5</t>
  </si>
  <si>
    <t>ДОУ № 7</t>
  </si>
  <si>
    <t>ДОУ № 26</t>
  </si>
  <si>
    <t>ДЮСШ</t>
  </si>
  <si>
    <t>ДШИ</t>
  </si>
  <si>
    <t>Школы</t>
  </si>
  <si>
    <t xml:space="preserve">ДОУ </t>
  </si>
  <si>
    <t>Прочие</t>
  </si>
  <si>
    <t>Дет.дом</t>
  </si>
  <si>
    <t>Х</t>
  </si>
  <si>
    <t>Леппясюрьская основная школа</t>
  </si>
  <si>
    <t>1.4.Все работники детских домов</t>
  </si>
  <si>
    <t>из графы 1                                          1.5.  Педагогические работники образовательных учреждений, работающие с детьми из неблагополучных семей</t>
  </si>
  <si>
    <t>Количество</t>
  </si>
  <si>
    <t>средняя заработная плата, руб</t>
  </si>
  <si>
    <t>из графы 1.2                                         педагогические работники общеобразовательных учреждений, работающие с детьми из неблагополучных семей</t>
  </si>
  <si>
    <t xml:space="preserve">средняя заработная, руб. </t>
  </si>
  <si>
    <t>из графы 1.2                                         педагогические работники дошкольных образовательных учреждений, работающие с детьми из неблагополучных семей</t>
  </si>
  <si>
    <t>из графы 1.2                                         педагогические работники образовательных учреждений, работающие с детьми из неблагополучных семей</t>
  </si>
  <si>
    <t>за  январь-август 2014 года</t>
  </si>
  <si>
    <t>за январь - август 2014 года</t>
  </si>
  <si>
    <t>за  январь - август  2014 года</t>
  </si>
  <si>
    <t>за  январь  - август  2014 года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</si>
</sst>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_-* #,##0_р_._-;\-* #,##0_р_._-;_-* &quot;-&quot;??_р_._-;_-@_-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4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 wrapText="1"/>
      <protection locked="0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/>
    </xf>
    <xf numFmtId="3" fontId="5" fillId="0" borderId="1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 applyProtection="1">
      <alignment horizontal="left" vertical="center" wrapText="1"/>
      <protection locked="0"/>
    </xf>
    <xf numFmtId="4" fontId="15" fillId="0" borderId="14" xfId="0" applyNumberFormat="1" applyFont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/>
    </xf>
    <xf numFmtId="4" fontId="16" fillId="0" borderId="11" xfId="0" applyNumberFormat="1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4" fontId="16" fillId="0" borderId="19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/>
    </xf>
    <xf numFmtId="0" fontId="15" fillId="0" borderId="20" xfId="0" applyFont="1" applyBorder="1" applyAlignment="1" applyProtection="1">
      <alignment horizontal="left" vertical="center" wrapText="1"/>
      <protection locked="0"/>
    </xf>
    <xf numFmtId="4" fontId="15" fillId="0" borderId="21" xfId="0" applyNumberFormat="1" applyFont="1" applyBorder="1" applyAlignment="1">
      <alignment horizontal="center" vertical="center" wrapText="1"/>
    </xf>
    <xf numFmtId="3" fontId="15" fillId="0" borderId="21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3" fontId="15" fillId="0" borderId="23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/>
    </xf>
    <xf numFmtId="4" fontId="5" fillId="0" borderId="23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/>
    </xf>
    <xf numFmtId="4" fontId="14" fillId="0" borderId="13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18" xfId="0" applyNumberFormat="1" applyFont="1" applyBorder="1" applyAlignment="1">
      <alignment horizontal="center" vertical="center"/>
    </xf>
    <xf numFmtId="193" fontId="5" fillId="0" borderId="10" xfId="0" applyNumberFormat="1" applyFont="1" applyFill="1" applyBorder="1" applyAlignment="1">
      <alignment horizontal="center" vertical="center" wrapText="1"/>
    </xf>
    <xf numFmtId="193" fontId="5" fillId="0" borderId="23" xfId="0" applyNumberFormat="1" applyFont="1" applyFill="1" applyBorder="1" applyAlignment="1">
      <alignment horizontal="center" vertical="center"/>
    </xf>
    <xf numFmtId="193" fontId="14" fillId="0" borderId="13" xfId="0" applyNumberFormat="1" applyFont="1" applyFill="1" applyBorder="1" applyAlignment="1">
      <alignment horizontal="center" vertical="center"/>
    </xf>
    <xf numFmtId="193" fontId="5" fillId="0" borderId="10" xfId="0" applyNumberFormat="1" applyFont="1" applyBorder="1" applyAlignment="1">
      <alignment horizontal="center" vertical="center" wrapText="1"/>
    </xf>
    <xf numFmtId="193" fontId="5" fillId="0" borderId="23" xfId="0" applyNumberFormat="1" applyFont="1" applyBorder="1" applyAlignment="1">
      <alignment horizontal="center" vertical="center"/>
    </xf>
    <xf numFmtId="193" fontId="14" fillId="0" borderId="13" xfId="0" applyNumberFormat="1" applyFont="1" applyBorder="1" applyAlignment="1">
      <alignment horizontal="center" vertical="center"/>
    </xf>
    <xf numFmtId="193" fontId="5" fillId="0" borderId="23" xfId="0" applyNumberFormat="1" applyFont="1" applyBorder="1" applyAlignment="1">
      <alignment horizontal="center" vertical="center" wrapText="1"/>
    </xf>
    <xf numFmtId="193" fontId="11" fillId="0" borderId="13" xfId="0" applyNumberFormat="1" applyFont="1" applyBorder="1" applyAlignment="1">
      <alignment horizontal="center"/>
    </xf>
    <xf numFmtId="193" fontId="10" fillId="0" borderId="13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205"/>
  <sheetViews>
    <sheetView zoomScale="60" zoomScaleNormal="60" zoomScaleSheetLayoutView="55" zoomScalePageLayoutView="0" workbookViewId="0" topLeftCell="A1">
      <selection activeCell="U11" sqref="U11"/>
    </sheetView>
  </sheetViews>
  <sheetFormatPr defaultColWidth="9.140625" defaultRowHeight="12.75"/>
  <cols>
    <col min="1" max="1" width="26.28125" style="0" customWidth="1"/>
    <col min="2" max="2" width="11.57421875" style="0" customWidth="1"/>
    <col min="3" max="3" width="10.8515625" style="0" customWidth="1"/>
    <col min="4" max="4" width="13.8515625" style="0" customWidth="1"/>
    <col min="5" max="5" width="12.57421875" style="0" customWidth="1"/>
    <col min="6" max="6" width="11.8515625" style="0" customWidth="1"/>
    <col min="7" max="7" width="14.140625" style="0" customWidth="1"/>
    <col min="8" max="8" width="13.140625" style="0" customWidth="1"/>
    <col min="9" max="9" width="12.57421875" style="0" customWidth="1"/>
    <col min="10" max="10" width="11.7109375" style="0" customWidth="1"/>
    <col min="11" max="12" width="12.57421875" style="0" customWidth="1"/>
    <col min="13" max="13" width="12.7109375" style="0" customWidth="1"/>
    <col min="14" max="14" width="14.7109375" style="0" customWidth="1"/>
    <col min="15" max="15" width="18.28125" style="0" customWidth="1"/>
    <col min="16" max="16" width="10.8515625" style="0" customWidth="1"/>
    <col min="17" max="17" width="11.7109375" style="0" customWidth="1"/>
    <col min="18" max="18" width="10.28125" style="0" customWidth="1"/>
    <col min="19" max="19" width="13.140625" style="0" customWidth="1"/>
    <col min="20" max="20" width="14.00390625" style="0" customWidth="1"/>
    <col min="21" max="21" width="18.7109375" style="0" customWidth="1"/>
    <col min="22" max="26" width="15.140625" style="0" customWidth="1"/>
    <col min="27" max="27" width="18.8515625" style="0" customWidth="1"/>
    <col min="28" max="28" width="11.140625" style="0" customWidth="1"/>
    <col min="29" max="29" width="12.7109375" style="0" customWidth="1"/>
    <col min="30" max="30" width="14.28125" style="0" customWidth="1"/>
    <col min="31" max="31" width="14.7109375" style="0" customWidth="1"/>
    <col min="32" max="32" width="11.421875" style="0" customWidth="1"/>
    <col min="33" max="33" width="10.28125" style="0" customWidth="1"/>
    <col min="34" max="35" width="12.00390625" style="0" customWidth="1"/>
    <col min="36" max="36" width="10.28125" style="0" customWidth="1"/>
    <col min="37" max="37" width="11.140625" style="0" customWidth="1"/>
    <col min="38" max="38" width="11.421875" style="0" customWidth="1"/>
    <col min="39" max="39" width="12.8515625" style="0" customWidth="1"/>
    <col min="40" max="40" width="12.7109375" style="0" customWidth="1"/>
    <col min="41" max="41" width="19.57421875" style="0" customWidth="1"/>
    <col min="42" max="42" width="14.28125" style="0" customWidth="1"/>
    <col min="43" max="45" width="15.140625" style="0" customWidth="1"/>
    <col min="46" max="46" width="14.00390625" style="0" customWidth="1"/>
    <col min="47" max="47" width="16.8515625" style="0" customWidth="1"/>
    <col min="48" max="48" width="10.7109375" style="0" customWidth="1"/>
    <col min="49" max="49" width="11.00390625" style="0" customWidth="1"/>
    <col min="50" max="50" width="16.57421875" style="0" customWidth="1"/>
    <col min="51" max="51" width="12.7109375" style="10" customWidth="1"/>
    <col min="53" max="53" width="9.28125" style="0" bestFit="1" customWidth="1"/>
    <col min="54" max="55" width="10.00390625" style="0" bestFit="1" customWidth="1"/>
    <col min="58" max="58" width="13.140625" style="0" customWidth="1"/>
    <col min="59" max="59" width="12.00390625" style="0" customWidth="1"/>
    <col min="60" max="60" width="13.7109375" style="0" customWidth="1"/>
    <col min="61" max="61" width="17.8515625" style="0" customWidth="1"/>
    <col min="64" max="64" width="15.57421875" style="0" customWidth="1"/>
    <col min="65" max="65" width="12.7109375" style="0" customWidth="1"/>
    <col min="67" max="67" width="9.28125" style="0" bestFit="1" customWidth="1"/>
    <col min="68" max="69" width="10.00390625" style="0" bestFit="1" customWidth="1"/>
    <col min="71" max="71" width="9.28125" style="0" bestFit="1" customWidth="1"/>
    <col min="72" max="73" width="10.00390625" style="0" bestFit="1" customWidth="1"/>
    <col min="74" max="74" width="18.00390625" style="0" customWidth="1"/>
    <col min="75" max="75" width="20.28125" style="0" customWidth="1"/>
  </cols>
  <sheetData>
    <row r="1" spans="20:21" ht="20.25">
      <c r="T1" s="23" t="s">
        <v>14</v>
      </c>
      <c r="U1" s="21"/>
    </row>
    <row r="2" spans="1:50" ht="18.75">
      <c r="A2" s="91" t="s">
        <v>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ht="18.75">
      <c r="A3" s="92" t="s">
        <v>76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50" ht="15.75" thickBot="1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75" ht="132" customHeight="1">
      <c r="A5" s="98" t="s">
        <v>15</v>
      </c>
      <c r="B5" s="99" t="s">
        <v>1</v>
      </c>
      <c r="C5" s="100"/>
      <c r="D5" s="100"/>
      <c r="E5" s="101"/>
      <c r="F5" s="97" t="s">
        <v>6</v>
      </c>
      <c r="G5" s="90"/>
      <c r="H5" s="90"/>
      <c r="I5" s="90"/>
      <c r="J5" s="95" t="s">
        <v>31</v>
      </c>
      <c r="K5" s="96"/>
      <c r="L5" s="96"/>
      <c r="M5" s="96"/>
      <c r="N5" s="96"/>
      <c r="O5" s="97"/>
      <c r="P5" s="95" t="s">
        <v>32</v>
      </c>
      <c r="Q5" s="96"/>
      <c r="R5" s="96"/>
      <c r="S5" s="96"/>
      <c r="T5" s="96"/>
      <c r="U5" s="97"/>
      <c r="V5" s="95" t="s">
        <v>33</v>
      </c>
      <c r="W5" s="96"/>
      <c r="X5" s="96"/>
      <c r="Y5" s="96"/>
      <c r="Z5" s="96"/>
      <c r="AA5" s="97"/>
      <c r="AB5" s="90" t="s">
        <v>7</v>
      </c>
      <c r="AC5" s="90"/>
      <c r="AD5" s="90"/>
      <c r="AE5" s="90"/>
      <c r="AF5" s="90" t="s">
        <v>34</v>
      </c>
      <c r="AG5" s="90"/>
      <c r="AH5" s="90"/>
      <c r="AI5" s="90"/>
      <c r="AJ5" s="95" t="s">
        <v>35</v>
      </c>
      <c r="AK5" s="96"/>
      <c r="AL5" s="96"/>
      <c r="AM5" s="96"/>
      <c r="AN5" s="96"/>
      <c r="AO5" s="97"/>
      <c r="AP5" s="95" t="s">
        <v>36</v>
      </c>
      <c r="AQ5" s="96"/>
      <c r="AR5" s="96"/>
      <c r="AS5" s="96"/>
      <c r="AT5" s="96"/>
      <c r="AU5" s="97"/>
      <c r="AV5" s="90" t="s">
        <v>8</v>
      </c>
      <c r="AW5" s="90"/>
      <c r="AX5" s="90"/>
      <c r="AY5" s="90"/>
      <c r="AZ5" s="90" t="s">
        <v>37</v>
      </c>
      <c r="BA5" s="90"/>
      <c r="BB5" s="90"/>
      <c r="BC5" s="90"/>
      <c r="BD5" s="95" t="s">
        <v>38</v>
      </c>
      <c r="BE5" s="96"/>
      <c r="BF5" s="96"/>
      <c r="BG5" s="96"/>
      <c r="BH5" s="96"/>
      <c r="BI5" s="97"/>
      <c r="BJ5" s="90" t="s">
        <v>68</v>
      </c>
      <c r="BK5" s="90"/>
      <c r="BL5" s="90"/>
      <c r="BM5" s="90"/>
      <c r="BN5" s="90" t="s">
        <v>39</v>
      </c>
      <c r="BO5" s="90"/>
      <c r="BP5" s="90"/>
      <c r="BQ5" s="90"/>
      <c r="BR5" s="90" t="s">
        <v>40</v>
      </c>
      <c r="BS5" s="90"/>
      <c r="BT5" s="90"/>
      <c r="BU5" s="90"/>
      <c r="BV5" s="105" t="s">
        <v>69</v>
      </c>
      <c r="BW5" s="106"/>
    </row>
    <row r="6" spans="1:75" ht="409.5" customHeight="1">
      <c r="A6" s="98"/>
      <c r="B6" s="89" t="s">
        <v>3</v>
      </c>
      <c r="C6" s="90"/>
      <c r="D6" s="90" t="s">
        <v>5</v>
      </c>
      <c r="E6" s="102"/>
      <c r="F6" s="97" t="s">
        <v>3</v>
      </c>
      <c r="G6" s="90"/>
      <c r="H6" s="90" t="s">
        <v>5</v>
      </c>
      <c r="I6" s="90"/>
      <c r="J6" s="90" t="s">
        <v>3</v>
      </c>
      <c r="K6" s="90"/>
      <c r="L6" s="90" t="s">
        <v>5</v>
      </c>
      <c r="M6" s="90"/>
      <c r="N6" s="93" t="s">
        <v>20</v>
      </c>
      <c r="O6" s="94"/>
      <c r="P6" s="90" t="s">
        <v>3</v>
      </c>
      <c r="Q6" s="90"/>
      <c r="R6" s="90" t="s">
        <v>5</v>
      </c>
      <c r="S6" s="90"/>
      <c r="T6" s="93" t="s">
        <v>20</v>
      </c>
      <c r="U6" s="94"/>
      <c r="V6" s="90" t="s">
        <v>3</v>
      </c>
      <c r="W6" s="90"/>
      <c r="X6" s="90" t="s">
        <v>5</v>
      </c>
      <c r="Y6" s="90"/>
      <c r="Z6" s="93" t="s">
        <v>20</v>
      </c>
      <c r="AA6" s="94"/>
      <c r="AB6" s="90" t="s">
        <v>3</v>
      </c>
      <c r="AC6" s="90"/>
      <c r="AD6" s="90" t="s">
        <v>5</v>
      </c>
      <c r="AE6" s="90"/>
      <c r="AF6" s="90" t="s">
        <v>3</v>
      </c>
      <c r="AG6" s="90"/>
      <c r="AH6" s="90" t="s">
        <v>5</v>
      </c>
      <c r="AI6" s="90"/>
      <c r="AJ6" s="90" t="s">
        <v>3</v>
      </c>
      <c r="AK6" s="90"/>
      <c r="AL6" s="90" t="s">
        <v>5</v>
      </c>
      <c r="AM6" s="90"/>
      <c r="AN6" s="93" t="s">
        <v>20</v>
      </c>
      <c r="AO6" s="94"/>
      <c r="AP6" s="90" t="s">
        <v>3</v>
      </c>
      <c r="AQ6" s="90"/>
      <c r="AR6" s="90" t="s">
        <v>5</v>
      </c>
      <c r="AS6" s="90"/>
      <c r="AT6" s="93" t="s">
        <v>20</v>
      </c>
      <c r="AU6" s="94"/>
      <c r="AV6" s="90" t="s">
        <v>3</v>
      </c>
      <c r="AW6" s="90"/>
      <c r="AX6" s="90" t="s">
        <v>5</v>
      </c>
      <c r="AY6" s="90"/>
      <c r="AZ6" s="90" t="s">
        <v>3</v>
      </c>
      <c r="BA6" s="90"/>
      <c r="BB6" s="90" t="s">
        <v>5</v>
      </c>
      <c r="BC6" s="90"/>
      <c r="BD6" s="90" t="s">
        <v>3</v>
      </c>
      <c r="BE6" s="90"/>
      <c r="BF6" s="90" t="s">
        <v>5</v>
      </c>
      <c r="BG6" s="90"/>
      <c r="BH6" s="93" t="s">
        <v>20</v>
      </c>
      <c r="BI6" s="94"/>
      <c r="BJ6" s="90" t="s">
        <v>3</v>
      </c>
      <c r="BK6" s="90"/>
      <c r="BL6" s="90" t="s">
        <v>5</v>
      </c>
      <c r="BM6" s="90"/>
      <c r="BN6" s="90" t="s">
        <v>3</v>
      </c>
      <c r="BO6" s="90"/>
      <c r="BP6" s="90" t="s">
        <v>5</v>
      </c>
      <c r="BQ6" s="90"/>
      <c r="BR6" s="95" t="s">
        <v>3</v>
      </c>
      <c r="BS6" s="97"/>
      <c r="BT6" s="95" t="s">
        <v>5</v>
      </c>
      <c r="BU6" s="97"/>
      <c r="BV6" s="103" t="s">
        <v>70</v>
      </c>
      <c r="BW6" s="103" t="s">
        <v>71</v>
      </c>
    </row>
    <row r="7" spans="1:75" s="2" customFormat="1" ht="113.25" customHeight="1">
      <c r="A7" s="98"/>
      <c r="B7" s="31" t="s">
        <v>21</v>
      </c>
      <c r="C7" s="22" t="s">
        <v>22</v>
      </c>
      <c r="D7" s="22" t="s">
        <v>4</v>
      </c>
      <c r="E7" s="32" t="s">
        <v>11</v>
      </c>
      <c r="F7" s="27" t="s">
        <v>21</v>
      </c>
      <c r="G7" s="22" t="s">
        <v>22</v>
      </c>
      <c r="H7" s="22" t="s">
        <v>4</v>
      </c>
      <c r="I7" s="22" t="s">
        <v>11</v>
      </c>
      <c r="J7" s="22" t="s">
        <v>21</v>
      </c>
      <c r="K7" s="22" t="s">
        <v>22</v>
      </c>
      <c r="L7" s="22" t="s">
        <v>4</v>
      </c>
      <c r="M7" s="22" t="s">
        <v>11</v>
      </c>
      <c r="N7" s="22" t="s">
        <v>23</v>
      </c>
      <c r="O7" s="22" t="s">
        <v>24</v>
      </c>
      <c r="P7" s="22" t="s">
        <v>21</v>
      </c>
      <c r="Q7" s="22" t="s">
        <v>22</v>
      </c>
      <c r="R7" s="22" t="s">
        <v>4</v>
      </c>
      <c r="S7" s="22" t="s">
        <v>11</v>
      </c>
      <c r="T7" s="22" t="s">
        <v>23</v>
      </c>
      <c r="U7" s="22" t="s">
        <v>24</v>
      </c>
      <c r="V7" s="22" t="s">
        <v>21</v>
      </c>
      <c r="W7" s="22" t="s">
        <v>22</v>
      </c>
      <c r="X7" s="22" t="s">
        <v>4</v>
      </c>
      <c r="Y7" s="22" t="s">
        <v>11</v>
      </c>
      <c r="Z7" s="22" t="s">
        <v>23</v>
      </c>
      <c r="AA7" s="22" t="s">
        <v>24</v>
      </c>
      <c r="AB7" s="22" t="s">
        <v>21</v>
      </c>
      <c r="AC7" s="22" t="s">
        <v>22</v>
      </c>
      <c r="AD7" s="22" t="s">
        <v>4</v>
      </c>
      <c r="AE7" s="22" t="s">
        <v>11</v>
      </c>
      <c r="AF7" s="22" t="s">
        <v>21</v>
      </c>
      <c r="AG7" s="22" t="s">
        <v>22</v>
      </c>
      <c r="AH7" s="22" t="s">
        <v>4</v>
      </c>
      <c r="AI7" s="22" t="s">
        <v>11</v>
      </c>
      <c r="AJ7" s="22" t="s">
        <v>21</v>
      </c>
      <c r="AK7" s="22" t="s">
        <v>22</v>
      </c>
      <c r="AL7" s="22" t="s">
        <v>4</v>
      </c>
      <c r="AM7" s="22" t="s">
        <v>11</v>
      </c>
      <c r="AN7" s="22" t="s">
        <v>23</v>
      </c>
      <c r="AO7" s="22" t="s">
        <v>24</v>
      </c>
      <c r="AP7" s="22" t="s">
        <v>21</v>
      </c>
      <c r="AQ7" s="22" t="s">
        <v>22</v>
      </c>
      <c r="AR7" s="22" t="s">
        <v>4</v>
      </c>
      <c r="AS7" s="22" t="s">
        <v>11</v>
      </c>
      <c r="AT7" s="22" t="s">
        <v>23</v>
      </c>
      <c r="AU7" s="22" t="s">
        <v>24</v>
      </c>
      <c r="AV7" s="22" t="s">
        <v>21</v>
      </c>
      <c r="AW7" s="22" t="s">
        <v>22</v>
      </c>
      <c r="AX7" s="22" t="s">
        <v>4</v>
      </c>
      <c r="AY7" s="22" t="s">
        <v>11</v>
      </c>
      <c r="AZ7" s="22" t="s">
        <v>21</v>
      </c>
      <c r="BA7" s="22" t="s">
        <v>22</v>
      </c>
      <c r="BB7" s="22" t="s">
        <v>4</v>
      </c>
      <c r="BC7" s="22" t="s">
        <v>11</v>
      </c>
      <c r="BD7" s="22" t="s">
        <v>21</v>
      </c>
      <c r="BE7" s="22" t="s">
        <v>22</v>
      </c>
      <c r="BF7" s="22" t="s">
        <v>4</v>
      </c>
      <c r="BG7" s="22" t="s">
        <v>11</v>
      </c>
      <c r="BH7" s="22" t="s">
        <v>23</v>
      </c>
      <c r="BI7" s="22" t="s">
        <v>24</v>
      </c>
      <c r="BJ7" s="22" t="s">
        <v>21</v>
      </c>
      <c r="BK7" s="22" t="s">
        <v>22</v>
      </c>
      <c r="BL7" s="22" t="s">
        <v>4</v>
      </c>
      <c r="BM7" s="22" t="s">
        <v>11</v>
      </c>
      <c r="BN7" s="22" t="s">
        <v>21</v>
      </c>
      <c r="BO7" s="22" t="s">
        <v>22</v>
      </c>
      <c r="BP7" s="22" t="s">
        <v>4</v>
      </c>
      <c r="BQ7" s="22" t="s">
        <v>11</v>
      </c>
      <c r="BR7" s="22" t="s">
        <v>21</v>
      </c>
      <c r="BS7" s="22" t="s">
        <v>22</v>
      </c>
      <c r="BT7" s="22" t="s">
        <v>4</v>
      </c>
      <c r="BU7" s="22" t="s">
        <v>11</v>
      </c>
      <c r="BV7" s="104"/>
      <c r="BW7" s="104"/>
    </row>
    <row r="8" spans="1:75" s="2" customFormat="1" ht="19.5" customHeight="1">
      <c r="A8" s="33" t="s">
        <v>62</v>
      </c>
      <c r="B8" s="34">
        <f>SUM(F8)</f>
        <v>442.32000000000005</v>
      </c>
      <c r="C8" s="35">
        <f>SUM(G8)</f>
        <v>421</v>
      </c>
      <c r="D8" s="35">
        <f>SUM(H8)</f>
        <v>19278.390757822388</v>
      </c>
      <c r="E8" s="35">
        <f>SUM(I8)</f>
        <v>20278.581947743467</v>
      </c>
      <c r="F8" s="36">
        <f>SUM('Зарплата по школам'!B19)</f>
        <v>442.32000000000005</v>
      </c>
      <c r="G8" s="37">
        <f>SUM('Зарплата по школам'!C19)</f>
        <v>421</v>
      </c>
      <c r="H8" s="37">
        <f>SUM('Зарплата по школам'!D19)</f>
        <v>19278.390757822388</v>
      </c>
      <c r="I8" s="37">
        <f>SUM('Зарплата по школам'!E19)</f>
        <v>20278.581947743467</v>
      </c>
      <c r="J8" s="38">
        <f>SUM('Зарплата по школам'!F19)</f>
        <v>11</v>
      </c>
      <c r="K8" s="37">
        <f>SUM('Зарплата по школам'!G19)</f>
        <v>11</v>
      </c>
      <c r="L8" s="37">
        <f>SUM('Зарплата по школам'!H19)</f>
        <v>38377.416666666664</v>
      </c>
      <c r="M8" s="37">
        <f>SUM('Зарплата по школам'!I19)</f>
        <v>45011.666666666664</v>
      </c>
      <c r="N8" s="37">
        <f>SUM('Зарплата по школам'!J19)</f>
        <v>11</v>
      </c>
      <c r="O8" s="37">
        <f>SUM('Зарплата по школам'!K19)</f>
        <v>46276.333333333336</v>
      </c>
      <c r="P8" s="38">
        <f>SUM('Зарплата по школам'!L19)</f>
        <v>239.54999999999998</v>
      </c>
      <c r="Q8" s="37">
        <f>SUM('Зарплата по школам'!M19)</f>
        <v>215</v>
      </c>
      <c r="R8" s="37">
        <f>SUM('Зарплата по школам'!N19)</f>
        <v>22962.441243999165</v>
      </c>
      <c r="S8" s="37">
        <f>SUM('Зарплата по школам'!O19)</f>
        <v>25641.08837209302</v>
      </c>
      <c r="T8" s="37">
        <f>SUM('Зарплата по школам'!P19)</f>
        <v>209.6</v>
      </c>
      <c r="U8" s="37">
        <f>SUM('Зарплата по школам'!Q19)</f>
        <v>27597.80391221374</v>
      </c>
      <c r="V8" s="38">
        <f>SUM('Зарплата по школам'!R19)</f>
        <v>212.32999999999998</v>
      </c>
      <c r="W8" s="37">
        <f>SUM('Зарплата по школам'!S19)</f>
        <v>183</v>
      </c>
      <c r="X8" s="37">
        <f>SUM('Зарплата по школам'!T19)</f>
        <v>22825.73917957896</v>
      </c>
      <c r="Y8" s="37">
        <f>SUM('Зарплата по школам'!U19)</f>
        <v>26425.049180327867</v>
      </c>
      <c r="Z8" s="37">
        <f>SUM('Зарплата по школам'!V19)</f>
        <v>178.41</v>
      </c>
      <c r="AA8" s="37">
        <f>SUM('Зарплата по школам'!W19)</f>
        <v>27868.50170954543</v>
      </c>
      <c r="AB8" s="39"/>
      <c r="AC8" s="37"/>
      <c r="AD8" s="37"/>
      <c r="AE8" s="37"/>
      <c r="AF8" s="39"/>
      <c r="AG8" s="37"/>
      <c r="AH8" s="37"/>
      <c r="AI8" s="37"/>
      <c r="AJ8" s="39"/>
      <c r="AK8" s="37"/>
      <c r="AL8" s="37"/>
      <c r="AM8" s="37"/>
      <c r="AN8" s="37"/>
      <c r="AO8" s="37"/>
      <c r="AP8" s="39"/>
      <c r="AQ8" s="37"/>
      <c r="AR8" s="37"/>
      <c r="AS8" s="37"/>
      <c r="AT8" s="37"/>
      <c r="AU8" s="37"/>
      <c r="AV8" s="39"/>
      <c r="AW8" s="37"/>
      <c r="AX8" s="37"/>
      <c r="AY8" s="37"/>
      <c r="AZ8" s="39"/>
      <c r="BA8" s="37"/>
      <c r="BB8" s="37"/>
      <c r="BC8" s="37"/>
      <c r="BD8" s="39"/>
      <c r="BE8" s="37"/>
      <c r="BF8" s="37"/>
      <c r="BG8" s="37"/>
      <c r="BH8" s="37"/>
      <c r="BI8" s="37"/>
      <c r="BJ8" s="39"/>
      <c r="BK8" s="37"/>
      <c r="BL8" s="37"/>
      <c r="BM8" s="37"/>
      <c r="BN8" s="39"/>
      <c r="BO8" s="37"/>
      <c r="BP8" s="37"/>
      <c r="BQ8" s="37"/>
      <c r="BR8" s="39"/>
      <c r="BS8" s="37"/>
      <c r="BT8" s="37"/>
      <c r="BU8" s="37"/>
      <c r="BV8" s="75">
        <f>SUM('Зарплата по школам'!X19)</f>
        <v>13</v>
      </c>
      <c r="BW8" s="75">
        <f>SUM('Зарплата по школам'!Y19)</f>
        <v>24648.46153846154</v>
      </c>
    </row>
    <row r="9" spans="1:75" s="2" customFormat="1" ht="19.5" customHeight="1">
      <c r="A9" s="33" t="s">
        <v>63</v>
      </c>
      <c r="B9" s="34">
        <f>SUM(AB9)</f>
        <v>230.18000000000004</v>
      </c>
      <c r="C9" s="35">
        <f>SUM(AC9)</f>
        <v>231</v>
      </c>
      <c r="D9" s="35">
        <f>SUM(AD9)</f>
        <v>13770.46928490746</v>
      </c>
      <c r="E9" s="35">
        <f>SUM(AE9)</f>
        <v>13734.38961038961</v>
      </c>
      <c r="F9" s="36"/>
      <c r="G9" s="37"/>
      <c r="H9" s="37"/>
      <c r="I9" s="37"/>
      <c r="J9" s="38"/>
      <c r="K9" s="37"/>
      <c r="L9" s="37"/>
      <c r="M9" s="37"/>
      <c r="N9" s="37"/>
      <c r="O9" s="37"/>
      <c r="P9" s="39"/>
      <c r="Q9" s="37"/>
      <c r="R9" s="37"/>
      <c r="S9" s="37"/>
      <c r="T9" s="37"/>
      <c r="U9" s="37"/>
      <c r="V9" s="39"/>
      <c r="W9" s="37"/>
      <c r="X9" s="37"/>
      <c r="Y9" s="37"/>
      <c r="Z9" s="37"/>
      <c r="AA9" s="37"/>
      <c r="AB9" s="38">
        <f>SUM('Зарплата по ДОУ'!B22)</f>
        <v>230.18000000000004</v>
      </c>
      <c r="AC9" s="37">
        <f>SUM('Зарплата по ДОУ'!C22)</f>
        <v>231</v>
      </c>
      <c r="AD9" s="37">
        <f>SUM('Зарплата по ДОУ'!D22)</f>
        <v>13770.46928490746</v>
      </c>
      <c r="AE9" s="37">
        <f>SUM('Зарплата по ДОУ'!E22)</f>
        <v>13734.38961038961</v>
      </c>
      <c r="AF9" s="38">
        <f>SUM('Зарплата по ДОУ'!F22)</f>
        <v>5</v>
      </c>
      <c r="AG9" s="37">
        <f>SUM('Зарплата по ДОУ'!G22)</f>
        <v>5</v>
      </c>
      <c r="AH9" s="37">
        <f>SUM('Зарплата по ДОУ'!H22)</f>
        <v>27618.8</v>
      </c>
      <c r="AI9" s="37">
        <f>SUM('Зарплата по ДОУ'!I22)</f>
        <v>27618.8</v>
      </c>
      <c r="AJ9" s="38">
        <f>SUM('Зарплата по ДОУ'!J22)</f>
        <v>102.15</v>
      </c>
      <c r="AK9" s="37">
        <f>SUM('Зарплата по ДОУ'!K22)</f>
        <v>107</v>
      </c>
      <c r="AL9" s="37">
        <f>SUM('Зарплата по ДОУ'!L22)</f>
        <v>19679.010768477725</v>
      </c>
      <c r="AM9" s="37">
        <f>SUM('Зарплата по ДОУ'!M22)</f>
        <v>18841.48598130841</v>
      </c>
      <c r="AN9" s="37">
        <f>SUM('Зарплата по ДОУ'!N22)</f>
        <v>104</v>
      </c>
      <c r="AO9" s="37">
        <f>SUM('Зарплата по ДОУ'!O22)</f>
        <v>20087.240384615387</v>
      </c>
      <c r="AP9" s="38">
        <f>SUM('Зарплата по ДОУ'!P22)</f>
        <v>82.65</v>
      </c>
      <c r="AQ9" s="37">
        <f>SUM('Зарплата по ДОУ'!Q22)</f>
        <v>85</v>
      </c>
      <c r="AR9" s="37">
        <f>SUM('Зарплата по ДОУ'!R22)</f>
        <v>18236.145190562613</v>
      </c>
      <c r="AS9" s="37">
        <f>SUM('Зарплата по ДОУ'!S22)</f>
        <v>17980.435294117648</v>
      </c>
      <c r="AT9" s="37">
        <f>SUM('Зарплата по ДОУ'!T22)</f>
        <v>82.89999999999999</v>
      </c>
      <c r="AU9" s="37">
        <f>SUM('Зарплата по ДОУ'!U22)</f>
        <v>19010.58745476478</v>
      </c>
      <c r="AV9" s="39"/>
      <c r="AW9" s="37"/>
      <c r="AX9" s="37"/>
      <c r="AY9" s="37"/>
      <c r="AZ9" s="39"/>
      <c r="BA9" s="37"/>
      <c r="BB9" s="37"/>
      <c r="BC9" s="37"/>
      <c r="BD9" s="39"/>
      <c r="BE9" s="37"/>
      <c r="BF9" s="37"/>
      <c r="BG9" s="37"/>
      <c r="BH9" s="37"/>
      <c r="BI9" s="37"/>
      <c r="BJ9" s="39"/>
      <c r="BK9" s="37"/>
      <c r="BL9" s="37"/>
      <c r="BM9" s="37"/>
      <c r="BN9" s="39"/>
      <c r="BO9" s="37"/>
      <c r="BP9" s="37"/>
      <c r="BQ9" s="37"/>
      <c r="BR9" s="39"/>
      <c r="BS9" s="37"/>
      <c r="BT9" s="37"/>
      <c r="BU9" s="37"/>
      <c r="BV9" s="75">
        <f>SUM('Зарплата по ДОУ'!V22)</f>
        <v>3</v>
      </c>
      <c r="BW9" s="75">
        <f>SUM('Зарплата по ДОУ'!W22)</f>
        <v>16888</v>
      </c>
    </row>
    <row r="10" spans="1:75" s="2" customFormat="1" ht="19.5" customHeight="1" thickBot="1">
      <c r="A10" s="51" t="s">
        <v>64</v>
      </c>
      <c r="B10" s="52">
        <f>SUM(AV10+BJ10)</f>
        <v>97.53999999999999</v>
      </c>
      <c r="C10" s="53">
        <f>SUM(AW10+BK10)</f>
        <v>95</v>
      </c>
      <c r="D10" s="53">
        <f>SUM(AX10+BL10)/2</f>
        <v>14019.733562315996</v>
      </c>
      <c r="E10" s="53">
        <f>SUM(AY10+BM10)/2</f>
        <v>14451.590909090908</v>
      </c>
      <c r="F10" s="54"/>
      <c r="G10" s="55"/>
      <c r="H10" s="55"/>
      <c r="I10" s="55"/>
      <c r="J10" s="56"/>
      <c r="K10" s="55"/>
      <c r="L10" s="55"/>
      <c r="M10" s="55"/>
      <c r="N10" s="55"/>
      <c r="O10" s="55"/>
      <c r="P10" s="56"/>
      <c r="Q10" s="55"/>
      <c r="R10" s="55"/>
      <c r="S10" s="55"/>
      <c r="T10" s="55"/>
      <c r="U10" s="55"/>
      <c r="V10" s="56"/>
      <c r="W10" s="55"/>
      <c r="X10" s="55"/>
      <c r="Y10" s="55"/>
      <c r="Z10" s="55"/>
      <c r="AA10" s="55"/>
      <c r="AB10" s="56"/>
      <c r="AC10" s="55"/>
      <c r="AD10" s="55"/>
      <c r="AE10" s="55"/>
      <c r="AF10" s="56"/>
      <c r="AG10" s="55"/>
      <c r="AH10" s="55"/>
      <c r="AI10" s="55"/>
      <c r="AJ10" s="56"/>
      <c r="AK10" s="55"/>
      <c r="AL10" s="55"/>
      <c r="AM10" s="55"/>
      <c r="AN10" s="55"/>
      <c r="AO10" s="55"/>
      <c r="AP10" s="56"/>
      <c r="AQ10" s="55"/>
      <c r="AR10" s="55"/>
      <c r="AS10" s="55"/>
      <c r="AT10" s="55"/>
      <c r="AU10" s="55"/>
      <c r="AV10" s="56">
        <f>SUM('Зарплата внешк'!B11)</f>
        <v>61.14</v>
      </c>
      <c r="AW10" s="55">
        <f>SUM('Зарплата внешк'!C11)</f>
        <v>55</v>
      </c>
      <c r="AX10" s="55">
        <f>SUM('Зарплата внешк'!D11)</f>
        <v>12620.467124631994</v>
      </c>
      <c r="AY10" s="55">
        <f>SUM('Зарплата внешк'!E11)</f>
        <v>13937.181818181818</v>
      </c>
      <c r="AZ10" s="56">
        <f>SUM('Зарплата внешк'!F11)</f>
        <v>2</v>
      </c>
      <c r="BA10" s="55">
        <f>SUM('Зарплата внешк'!G11)</f>
        <v>2</v>
      </c>
      <c r="BB10" s="55">
        <f>SUM('Зарплата внешк'!H11)</f>
        <v>33200</v>
      </c>
      <c r="BC10" s="55">
        <f>SUM('Зарплата внешк'!I11)</f>
        <v>33200</v>
      </c>
      <c r="BD10" s="56">
        <f>SUM('Зарплата внешк'!J11)</f>
        <v>30.31</v>
      </c>
      <c r="BE10" s="55">
        <f>SUM('Зарплата внешк'!K11)</f>
        <v>25</v>
      </c>
      <c r="BF10" s="55">
        <f>SUM('Зарплата внешк'!L11)</f>
        <v>13292.632794457275</v>
      </c>
      <c r="BG10" s="55">
        <f>SUM('Зарплата внешк'!M11)</f>
        <v>16531.92</v>
      </c>
      <c r="BH10" s="55">
        <f>SUM('Зарплата внешк'!N11)</f>
        <v>24.5</v>
      </c>
      <c r="BI10" s="55">
        <f>SUM('Зарплата внешк'!O11)</f>
        <v>17139.714285714286</v>
      </c>
      <c r="BJ10" s="56">
        <f>SUM('Зарплата внешк'!P11)</f>
        <v>36.4</v>
      </c>
      <c r="BK10" s="55">
        <v>40</v>
      </c>
      <c r="BL10" s="55">
        <f>SUM('Зарплата внешк'!R11)</f>
        <v>15419</v>
      </c>
      <c r="BM10" s="55">
        <f>SUM('Зарплата внешк'!S10)</f>
        <v>14966</v>
      </c>
      <c r="BN10" s="56">
        <f>SUM('Зарплата внешк'!T11)</f>
        <v>1</v>
      </c>
      <c r="BO10" s="55">
        <f>SUM('Зарплата внешк'!U11)</f>
        <v>1</v>
      </c>
      <c r="BP10" s="55">
        <f>SUM('Зарплата внешк'!V11)</f>
        <v>32725</v>
      </c>
      <c r="BQ10" s="55">
        <f>SUM('Зарплата внешк'!W11)</f>
        <v>32725</v>
      </c>
      <c r="BR10" s="56">
        <f>SUM('Зарплата внешк'!X11)</f>
        <v>13</v>
      </c>
      <c r="BS10" s="55">
        <f>SUM('Зарплата внешк'!Y11)</f>
        <v>14</v>
      </c>
      <c r="BT10" s="55">
        <f>SUM('Зарплата внешк'!Z11)</f>
        <v>18882</v>
      </c>
      <c r="BU10" s="55">
        <f>SUM('Зарплата внешк'!AA11)</f>
        <v>17691</v>
      </c>
      <c r="BV10" s="76">
        <f>SUM('Зарплата внешк'!AB11)</f>
        <v>3</v>
      </c>
      <c r="BW10" s="77">
        <f>SUM('Зарплата внешк'!AC11)</f>
        <v>18144</v>
      </c>
    </row>
    <row r="11" spans="1:75" ht="19.5" customHeight="1" thickBot="1">
      <c r="A11" s="40" t="s">
        <v>54</v>
      </c>
      <c r="B11" s="41">
        <f>SUM(B8:B10)</f>
        <v>770.0400000000001</v>
      </c>
      <c r="C11" s="42">
        <f aca="true" t="shared" si="0" ref="C11:BN11">SUM(C8:C10)</f>
        <v>747</v>
      </c>
      <c r="D11" s="43">
        <f>SUM(D8*B8+D9*B9+D10*B10)/B11</f>
        <v>16965.857918638383</v>
      </c>
      <c r="E11" s="43">
        <f>SUM(E8*C8+E9*C9+E10*C10)/C11</f>
        <v>17513.826153097238</v>
      </c>
      <c r="F11" s="44">
        <f t="shared" si="0"/>
        <v>442.32000000000005</v>
      </c>
      <c r="G11" s="42">
        <f t="shared" si="0"/>
        <v>421</v>
      </c>
      <c r="H11" s="42">
        <f t="shared" si="0"/>
        <v>19278.390757822388</v>
      </c>
      <c r="I11" s="42">
        <f t="shared" si="0"/>
        <v>20278.581947743467</v>
      </c>
      <c r="J11" s="45">
        <f t="shared" si="0"/>
        <v>11</v>
      </c>
      <c r="K11" s="42">
        <f t="shared" si="0"/>
        <v>11</v>
      </c>
      <c r="L11" s="42">
        <f t="shared" si="0"/>
        <v>38377.416666666664</v>
      </c>
      <c r="M11" s="42">
        <f t="shared" si="0"/>
        <v>45011.666666666664</v>
      </c>
      <c r="N11" s="42">
        <f t="shared" si="0"/>
        <v>11</v>
      </c>
      <c r="O11" s="42">
        <f t="shared" si="0"/>
        <v>46276.333333333336</v>
      </c>
      <c r="P11" s="45">
        <f t="shared" si="0"/>
        <v>239.54999999999998</v>
      </c>
      <c r="Q11" s="42">
        <f t="shared" si="0"/>
        <v>215</v>
      </c>
      <c r="R11" s="42">
        <f t="shared" si="0"/>
        <v>22962.441243999165</v>
      </c>
      <c r="S11" s="42">
        <f t="shared" si="0"/>
        <v>25641.08837209302</v>
      </c>
      <c r="T11" s="42">
        <f t="shared" si="0"/>
        <v>209.6</v>
      </c>
      <c r="U11" s="42">
        <f t="shared" si="0"/>
        <v>27597.80391221374</v>
      </c>
      <c r="V11" s="45">
        <f t="shared" si="0"/>
        <v>212.32999999999998</v>
      </c>
      <c r="W11" s="42">
        <f t="shared" si="0"/>
        <v>183</v>
      </c>
      <c r="X11" s="42">
        <f t="shared" si="0"/>
        <v>22825.73917957896</v>
      </c>
      <c r="Y11" s="42">
        <f t="shared" si="0"/>
        <v>26425.049180327867</v>
      </c>
      <c r="Z11" s="42">
        <f t="shared" si="0"/>
        <v>178.41</v>
      </c>
      <c r="AA11" s="42">
        <f t="shared" si="0"/>
        <v>27868.50170954543</v>
      </c>
      <c r="AB11" s="45">
        <f t="shared" si="0"/>
        <v>230.18000000000004</v>
      </c>
      <c r="AC11" s="42">
        <f t="shared" si="0"/>
        <v>231</v>
      </c>
      <c r="AD11" s="42">
        <f t="shared" si="0"/>
        <v>13770.46928490746</v>
      </c>
      <c r="AE11" s="42">
        <f t="shared" si="0"/>
        <v>13734.38961038961</v>
      </c>
      <c r="AF11" s="45">
        <f t="shared" si="0"/>
        <v>5</v>
      </c>
      <c r="AG11" s="42">
        <f t="shared" si="0"/>
        <v>5</v>
      </c>
      <c r="AH11" s="42">
        <f t="shared" si="0"/>
        <v>27618.8</v>
      </c>
      <c r="AI11" s="42">
        <f t="shared" si="0"/>
        <v>27618.8</v>
      </c>
      <c r="AJ11" s="45">
        <f t="shared" si="0"/>
        <v>102.15</v>
      </c>
      <c r="AK11" s="42">
        <f t="shared" si="0"/>
        <v>107</v>
      </c>
      <c r="AL11" s="42">
        <f t="shared" si="0"/>
        <v>19679.010768477725</v>
      </c>
      <c r="AM11" s="42">
        <f t="shared" si="0"/>
        <v>18841.48598130841</v>
      </c>
      <c r="AN11" s="42">
        <f t="shared" si="0"/>
        <v>104</v>
      </c>
      <c r="AO11" s="42">
        <f t="shared" si="0"/>
        <v>20087.240384615387</v>
      </c>
      <c r="AP11" s="45">
        <f t="shared" si="0"/>
        <v>82.65</v>
      </c>
      <c r="AQ11" s="42">
        <f t="shared" si="0"/>
        <v>85</v>
      </c>
      <c r="AR11" s="42">
        <f t="shared" si="0"/>
        <v>18236.145190562613</v>
      </c>
      <c r="AS11" s="42">
        <f t="shared" si="0"/>
        <v>17980.435294117648</v>
      </c>
      <c r="AT11" s="42">
        <f t="shared" si="0"/>
        <v>82.89999999999999</v>
      </c>
      <c r="AU11" s="42">
        <f t="shared" si="0"/>
        <v>19010.58745476478</v>
      </c>
      <c r="AV11" s="45">
        <f t="shared" si="0"/>
        <v>61.14</v>
      </c>
      <c r="AW11" s="42">
        <f t="shared" si="0"/>
        <v>55</v>
      </c>
      <c r="AX11" s="42">
        <f t="shared" si="0"/>
        <v>12620.467124631994</v>
      </c>
      <c r="AY11" s="42">
        <f t="shared" si="0"/>
        <v>13937.181818181818</v>
      </c>
      <c r="AZ11" s="45">
        <f t="shared" si="0"/>
        <v>2</v>
      </c>
      <c r="BA11" s="42">
        <f t="shared" si="0"/>
        <v>2</v>
      </c>
      <c r="BB11" s="42">
        <f t="shared" si="0"/>
        <v>33200</v>
      </c>
      <c r="BC11" s="42">
        <f t="shared" si="0"/>
        <v>33200</v>
      </c>
      <c r="BD11" s="45">
        <f t="shared" si="0"/>
        <v>30.31</v>
      </c>
      <c r="BE11" s="42">
        <f t="shared" si="0"/>
        <v>25</v>
      </c>
      <c r="BF11" s="42">
        <f t="shared" si="0"/>
        <v>13292.632794457275</v>
      </c>
      <c r="BG11" s="42">
        <f t="shared" si="0"/>
        <v>16531.92</v>
      </c>
      <c r="BH11" s="42">
        <f t="shared" si="0"/>
        <v>24.5</v>
      </c>
      <c r="BI11" s="42">
        <f t="shared" si="0"/>
        <v>17139.714285714286</v>
      </c>
      <c r="BJ11" s="45">
        <f t="shared" si="0"/>
        <v>36.4</v>
      </c>
      <c r="BK11" s="42">
        <f t="shared" si="0"/>
        <v>40</v>
      </c>
      <c r="BL11" s="42">
        <f t="shared" si="0"/>
        <v>15419</v>
      </c>
      <c r="BM11" s="42">
        <f t="shared" si="0"/>
        <v>14966</v>
      </c>
      <c r="BN11" s="45">
        <f t="shared" si="0"/>
        <v>1</v>
      </c>
      <c r="BO11" s="42">
        <f aca="true" t="shared" si="1" ref="BO11:BU11">SUM(BO8:BO10)</f>
        <v>1</v>
      </c>
      <c r="BP11" s="42">
        <f t="shared" si="1"/>
        <v>32725</v>
      </c>
      <c r="BQ11" s="42">
        <f t="shared" si="1"/>
        <v>32725</v>
      </c>
      <c r="BR11" s="45">
        <f t="shared" si="1"/>
        <v>13</v>
      </c>
      <c r="BS11" s="42">
        <f t="shared" si="1"/>
        <v>14</v>
      </c>
      <c r="BT11" s="42">
        <f t="shared" si="1"/>
        <v>18882</v>
      </c>
      <c r="BU11" s="42">
        <f t="shared" si="1"/>
        <v>17691</v>
      </c>
      <c r="BV11" s="78">
        <f>SUM(BV8:BV10)</f>
        <v>19</v>
      </c>
      <c r="BW11" s="79">
        <f>SUM(BW10*BV10+BW9*BV9+BW8*BV8)/BV11</f>
        <v>22396.105263157893</v>
      </c>
    </row>
    <row r="12" spans="1:73" ht="17.25" customHeight="1">
      <c r="A12" s="8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7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</row>
    <row r="13" spans="1:73" ht="18.75" customHeight="1">
      <c r="A13" s="18" t="s">
        <v>0</v>
      </c>
      <c r="B13" s="19"/>
      <c r="C13" s="19"/>
      <c r="D13" s="19"/>
      <c r="E13" s="20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7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</row>
    <row r="14" spans="1:73" ht="33.75" customHeight="1">
      <c r="A14" s="18" t="s">
        <v>12</v>
      </c>
      <c r="B14" s="19"/>
      <c r="C14" s="19"/>
      <c r="D14" s="19"/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9"/>
      <c r="AW14" s="19"/>
      <c r="AX14" s="19"/>
      <c r="AY14" s="17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</row>
    <row r="15" spans="1:5" ht="18" customHeight="1">
      <c r="A15" s="3"/>
      <c r="B15" s="4"/>
      <c r="C15" s="4"/>
      <c r="D15" s="4"/>
      <c r="E15" s="4"/>
    </row>
    <row r="16" spans="1:4" ht="12.75">
      <c r="A16" s="9"/>
      <c r="B16" s="9"/>
      <c r="C16" s="9"/>
      <c r="D16" s="9"/>
    </row>
    <row r="17" spans="1:4" ht="12.75">
      <c r="A17" s="3"/>
      <c r="B17" s="4"/>
      <c r="C17" s="4"/>
      <c r="D17" s="4"/>
    </row>
    <row r="18" ht="15.75">
      <c r="A18" s="6"/>
    </row>
    <row r="19" ht="15">
      <c r="A19" s="7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</sheetData>
  <sheetProtection/>
  <mergeCells count="57">
    <mergeCell ref="AZ6:BA6"/>
    <mergeCell ref="BD6:BE6"/>
    <mergeCell ref="BV6:BV7"/>
    <mergeCell ref="BW6:BW7"/>
    <mergeCell ref="BV5:BW5"/>
    <mergeCell ref="BR6:BS6"/>
    <mergeCell ref="BT6:BU6"/>
    <mergeCell ref="BP6:BQ6"/>
    <mergeCell ref="BB6:BC6"/>
    <mergeCell ref="BJ5:BM5"/>
    <mergeCell ref="BJ6:BK6"/>
    <mergeCell ref="BL6:BM6"/>
    <mergeCell ref="BN5:BQ5"/>
    <mergeCell ref="BD5:BI5"/>
    <mergeCell ref="BN6:BO6"/>
    <mergeCell ref="BH6:BI6"/>
    <mergeCell ref="BF6:BG6"/>
    <mergeCell ref="AZ5:BC5"/>
    <mergeCell ref="AT6:AU6"/>
    <mergeCell ref="N6:O6"/>
    <mergeCell ref="J5:O5"/>
    <mergeCell ref="V6:W6"/>
    <mergeCell ref="Z6:AA6"/>
    <mergeCell ref="V5:AA5"/>
    <mergeCell ref="AB6:AC6"/>
    <mergeCell ref="J6:K6"/>
    <mergeCell ref="T6:U6"/>
    <mergeCell ref="AV5:AY5"/>
    <mergeCell ref="L6:M6"/>
    <mergeCell ref="P6:Q6"/>
    <mergeCell ref="R6:S6"/>
    <mergeCell ref="AJ6:AK6"/>
    <mergeCell ref="AB5:AE5"/>
    <mergeCell ref="AF5:AI5"/>
    <mergeCell ref="P5:U5"/>
    <mergeCell ref="AD6:AE6"/>
    <mergeCell ref="AP5:AU5"/>
    <mergeCell ref="X6:Y6"/>
    <mergeCell ref="AR6:AS6"/>
    <mergeCell ref="AF6:AG6"/>
    <mergeCell ref="AH6:AI6"/>
    <mergeCell ref="F5:I5"/>
    <mergeCell ref="B5:E5"/>
    <mergeCell ref="D6:E6"/>
    <mergeCell ref="F6:G6"/>
    <mergeCell ref="H6:I6"/>
    <mergeCell ref="AP6:AQ6"/>
    <mergeCell ref="B6:C6"/>
    <mergeCell ref="A2:U2"/>
    <mergeCell ref="A3:U3"/>
    <mergeCell ref="BR5:BU5"/>
    <mergeCell ref="AN6:AO6"/>
    <mergeCell ref="AJ5:AO5"/>
    <mergeCell ref="AL6:AM6"/>
    <mergeCell ref="AV6:AW6"/>
    <mergeCell ref="AX6:AY6"/>
    <mergeCell ref="A5:A7"/>
  </mergeCells>
  <printOptions/>
  <pageMargins left="0.1968503937007874" right="0.1968503937007874" top="0.984251968503937" bottom="0.984251968503937" header="0.5118110236220472" footer="0.5118110236220472"/>
  <pageSetup fitToWidth="2" fitToHeight="1" horizontalDpi="600" verticalDpi="600" orientation="landscape" paperSize="9" scale="29" r:id="rId1"/>
  <colBreaks count="2" manualBreakCount="2">
    <brk id="21" max="65535" man="1"/>
    <brk id="4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2"/>
  <sheetViews>
    <sheetView tabSelected="1" zoomScale="75" zoomScaleNormal="75" zoomScaleSheetLayoutView="72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15" sqref="O15"/>
    </sheetView>
  </sheetViews>
  <sheetFormatPr defaultColWidth="9.140625" defaultRowHeight="12.75"/>
  <cols>
    <col min="1" max="1" width="33.8515625" style="0" customWidth="1"/>
    <col min="2" max="3" width="9.57421875" style="0" customWidth="1"/>
    <col min="4" max="4" width="11.7109375" style="0" customWidth="1"/>
    <col min="5" max="5" width="12.57421875" style="0" customWidth="1"/>
    <col min="6" max="6" width="9.57421875" style="0" customWidth="1"/>
    <col min="7" max="7" width="9.7109375" style="0" customWidth="1"/>
    <col min="8" max="8" width="11.421875" style="0" customWidth="1"/>
    <col min="9" max="9" width="11.57421875" style="0" customWidth="1"/>
    <col min="10" max="10" width="10.7109375" style="0" customWidth="1"/>
    <col min="11" max="11" width="13.421875" style="0" customWidth="1"/>
    <col min="12" max="12" width="10.7109375" style="0" customWidth="1"/>
    <col min="13" max="13" width="9.7109375" style="0" customWidth="1"/>
    <col min="14" max="14" width="10.28125" style="0" customWidth="1"/>
    <col min="15" max="15" width="11.57421875" style="0" customWidth="1"/>
    <col min="16" max="16" width="10.7109375" style="0" customWidth="1"/>
    <col min="17" max="17" width="13.28125" style="0" customWidth="1"/>
    <col min="18" max="18" width="10.7109375" style="0" customWidth="1"/>
    <col min="19" max="19" width="10.00390625" style="0" customWidth="1"/>
    <col min="20" max="20" width="10.7109375" style="0" customWidth="1"/>
    <col min="21" max="21" width="10.421875" style="0" customWidth="1"/>
    <col min="22" max="22" width="10.57421875" style="0" customWidth="1"/>
    <col min="23" max="23" width="13.421875" style="0" customWidth="1"/>
    <col min="24" max="24" width="14.8515625" style="0" customWidth="1"/>
    <col min="25" max="25" width="19.8515625" style="0" customWidth="1"/>
  </cols>
  <sheetData>
    <row r="1" ht="12.75" customHeight="1">
      <c r="V1" s="21" t="s">
        <v>25</v>
      </c>
    </row>
    <row r="2" spans="1:23" ht="21" customHeight="1">
      <c r="A2" s="91" t="s">
        <v>16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</row>
    <row r="3" spans="1:23" ht="17.25" customHeight="1">
      <c r="A3" s="92" t="s">
        <v>77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</row>
    <row r="4" spans="1:23" ht="9.75" customHeight="1" thickBot="1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5" ht="72" customHeight="1">
      <c r="A5" s="119" t="s">
        <v>26</v>
      </c>
      <c r="B5" s="110" t="s">
        <v>17</v>
      </c>
      <c r="C5" s="110"/>
      <c r="D5" s="110"/>
      <c r="E5" s="110"/>
      <c r="F5" s="107" t="s">
        <v>18</v>
      </c>
      <c r="G5" s="108"/>
      <c r="H5" s="108"/>
      <c r="I5" s="108"/>
      <c r="J5" s="108"/>
      <c r="K5" s="109"/>
      <c r="L5" s="107" t="s">
        <v>19</v>
      </c>
      <c r="M5" s="108"/>
      <c r="N5" s="108"/>
      <c r="O5" s="108"/>
      <c r="P5" s="108"/>
      <c r="Q5" s="109"/>
      <c r="R5" s="107" t="s">
        <v>41</v>
      </c>
      <c r="S5" s="108"/>
      <c r="T5" s="108"/>
      <c r="U5" s="108"/>
      <c r="V5" s="108"/>
      <c r="W5" s="109"/>
      <c r="X5" s="113" t="s">
        <v>72</v>
      </c>
      <c r="Y5" s="114"/>
    </row>
    <row r="6" spans="1:25" ht="300" customHeight="1">
      <c r="A6" s="119"/>
      <c r="B6" s="110" t="s">
        <v>3</v>
      </c>
      <c r="C6" s="110"/>
      <c r="D6" s="110" t="s">
        <v>5</v>
      </c>
      <c r="E6" s="110"/>
      <c r="F6" s="110" t="s">
        <v>3</v>
      </c>
      <c r="G6" s="110"/>
      <c r="H6" s="110" t="s">
        <v>5</v>
      </c>
      <c r="I6" s="110"/>
      <c r="J6" s="111" t="s">
        <v>10</v>
      </c>
      <c r="K6" s="112"/>
      <c r="L6" s="110" t="s">
        <v>3</v>
      </c>
      <c r="M6" s="110"/>
      <c r="N6" s="110" t="s">
        <v>5</v>
      </c>
      <c r="O6" s="110"/>
      <c r="P6" s="111" t="s">
        <v>10</v>
      </c>
      <c r="Q6" s="112"/>
      <c r="R6" s="110" t="s">
        <v>3</v>
      </c>
      <c r="S6" s="110"/>
      <c r="T6" s="110" t="s">
        <v>5</v>
      </c>
      <c r="U6" s="110"/>
      <c r="V6" s="111" t="s">
        <v>10</v>
      </c>
      <c r="W6" s="112"/>
      <c r="X6" s="115" t="s">
        <v>70</v>
      </c>
      <c r="Y6" s="115" t="s">
        <v>73</v>
      </c>
    </row>
    <row r="7" spans="1:25" s="2" customFormat="1" ht="46.5" customHeight="1">
      <c r="A7" s="119"/>
      <c r="B7" s="15" t="s">
        <v>21</v>
      </c>
      <c r="C7" s="15" t="s">
        <v>28</v>
      </c>
      <c r="D7" s="15" t="s">
        <v>4</v>
      </c>
      <c r="E7" s="15" t="s">
        <v>11</v>
      </c>
      <c r="F7" s="15" t="s">
        <v>21</v>
      </c>
      <c r="G7" s="15" t="s">
        <v>28</v>
      </c>
      <c r="H7" s="15" t="s">
        <v>4</v>
      </c>
      <c r="I7" s="15" t="s">
        <v>11</v>
      </c>
      <c r="J7" s="15" t="s">
        <v>9</v>
      </c>
      <c r="K7" s="15" t="s">
        <v>30</v>
      </c>
      <c r="L7" s="15" t="s">
        <v>27</v>
      </c>
      <c r="M7" s="15" t="s">
        <v>28</v>
      </c>
      <c r="N7" s="15" t="s">
        <v>4</v>
      </c>
      <c r="O7" s="15" t="s">
        <v>11</v>
      </c>
      <c r="P7" s="15" t="s">
        <v>9</v>
      </c>
      <c r="Q7" s="15" t="s">
        <v>30</v>
      </c>
      <c r="R7" s="15" t="s">
        <v>27</v>
      </c>
      <c r="S7" s="15" t="s">
        <v>28</v>
      </c>
      <c r="T7" s="15" t="s">
        <v>4</v>
      </c>
      <c r="U7" s="15" t="s">
        <v>11</v>
      </c>
      <c r="V7" s="15" t="s">
        <v>9</v>
      </c>
      <c r="W7" s="15" t="s">
        <v>29</v>
      </c>
      <c r="X7" s="116"/>
      <c r="Y7" s="116"/>
    </row>
    <row r="8" spans="1:25" s="48" customFormat="1" ht="15.75" customHeight="1">
      <c r="A8" s="47" t="s">
        <v>42</v>
      </c>
      <c r="B8" s="46">
        <v>101.02</v>
      </c>
      <c r="C8" s="49">
        <v>96</v>
      </c>
      <c r="D8" s="49">
        <v>20643</v>
      </c>
      <c r="E8" s="49">
        <v>21750</v>
      </c>
      <c r="F8" s="46">
        <v>1</v>
      </c>
      <c r="G8" s="49">
        <v>1</v>
      </c>
      <c r="H8" s="49">
        <v>68225</v>
      </c>
      <c r="I8" s="49">
        <v>68225</v>
      </c>
      <c r="J8" s="49">
        <v>1</v>
      </c>
      <c r="K8" s="49">
        <v>68225</v>
      </c>
      <c r="L8" s="46">
        <v>67.84</v>
      </c>
      <c r="M8" s="49">
        <v>59</v>
      </c>
      <c r="N8" s="49">
        <v>22570</v>
      </c>
      <c r="O8" s="49">
        <v>26006</v>
      </c>
      <c r="P8" s="80">
        <v>57.4</v>
      </c>
      <c r="Q8" s="49">
        <v>26674</v>
      </c>
      <c r="R8" s="46">
        <v>62.18</v>
      </c>
      <c r="S8" s="49">
        <v>53</v>
      </c>
      <c r="T8" s="49">
        <v>22343</v>
      </c>
      <c r="U8" s="49">
        <v>26212</v>
      </c>
      <c r="V8" s="80">
        <v>51.91</v>
      </c>
      <c r="W8" s="49">
        <v>26767</v>
      </c>
      <c r="X8" s="71">
        <v>3</v>
      </c>
      <c r="Y8" s="71">
        <v>33251</v>
      </c>
    </row>
    <row r="9" spans="1:25" s="2" customFormat="1" ht="15.75" customHeight="1">
      <c r="A9" s="24" t="s">
        <v>43</v>
      </c>
      <c r="B9" s="28">
        <v>90.02</v>
      </c>
      <c r="C9" s="26">
        <v>82</v>
      </c>
      <c r="D9" s="26">
        <v>19627</v>
      </c>
      <c r="E9" s="26">
        <v>21448</v>
      </c>
      <c r="F9" s="28">
        <v>1</v>
      </c>
      <c r="G9" s="26">
        <v>1</v>
      </c>
      <c r="H9" s="26">
        <v>52967</v>
      </c>
      <c r="I9" s="26">
        <v>60813</v>
      </c>
      <c r="J9" s="26">
        <v>1</v>
      </c>
      <c r="K9" s="26">
        <v>64575</v>
      </c>
      <c r="L9" s="28">
        <v>39.55</v>
      </c>
      <c r="M9" s="26">
        <v>38</v>
      </c>
      <c r="N9" s="49">
        <v>27174</v>
      </c>
      <c r="O9" s="49">
        <v>28197</v>
      </c>
      <c r="P9" s="80">
        <v>37.6</v>
      </c>
      <c r="Q9" s="49">
        <v>30208</v>
      </c>
      <c r="R9" s="46">
        <v>36.5</v>
      </c>
      <c r="S9" s="49">
        <v>34</v>
      </c>
      <c r="T9" s="49">
        <v>26142</v>
      </c>
      <c r="U9" s="49">
        <v>28272</v>
      </c>
      <c r="V9" s="83">
        <v>32.9</v>
      </c>
      <c r="W9" s="26">
        <v>30387</v>
      </c>
      <c r="X9" s="72">
        <v>2</v>
      </c>
      <c r="Y9" s="72">
        <v>30854</v>
      </c>
    </row>
    <row r="10" spans="1:25" s="48" customFormat="1" ht="15.75" customHeight="1">
      <c r="A10" s="47" t="s">
        <v>44</v>
      </c>
      <c r="B10" s="46">
        <v>41.6</v>
      </c>
      <c r="C10" s="49">
        <v>40</v>
      </c>
      <c r="D10" s="49">
        <v>17936</v>
      </c>
      <c r="E10" s="49">
        <v>18889</v>
      </c>
      <c r="F10" s="46">
        <v>1</v>
      </c>
      <c r="G10" s="49">
        <v>1</v>
      </c>
      <c r="H10" s="49">
        <v>28657</v>
      </c>
      <c r="I10" s="49">
        <v>33825</v>
      </c>
      <c r="J10" s="49">
        <v>1</v>
      </c>
      <c r="K10" s="49">
        <v>34300</v>
      </c>
      <c r="L10" s="46">
        <v>18.76</v>
      </c>
      <c r="M10" s="49">
        <v>17</v>
      </c>
      <c r="N10" s="49">
        <v>22919</v>
      </c>
      <c r="O10" s="49">
        <v>26058</v>
      </c>
      <c r="P10" s="80">
        <v>16.1</v>
      </c>
      <c r="Q10" s="49">
        <v>28986</v>
      </c>
      <c r="R10" s="46">
        <v>15.3</v>
      </c>
      <c r="S10" s="49">
        <v>13</v>
      </c>
      <c r="T10" s="49">
        <v>24262</v>
      </c>
      <c r="U10" s="49">
        <v>29114</v>
      </c>
      <c r="V10" s="80">
        <v>12.1</v>
      </c>
      <c r="W10" s="49">
        <v>32457</v>
      </c>
      <c r="X10" s="71">
        <v>1</v>
      </c>
      <c r="Y10" s="71">
        <v>18638</v>
      </c>
    </row>
    <row r="11" spans="1:25" s="2" customFormat="1" ht="15.75" customHeight="1">
      <c r="A11" s="24" t="s">
        <v>45</v>
      </c>
      <c r="B11" s="28">
        <v>38.08</v>
      </c>
      <c r="C11" s="26">
        <v>37</v>
      </c>
      <c r="D11" s="26">
        <v>19145</v>
      </c>
      <c r="E11" s="26">
        <v>19637</v>
      </c>
      <c r="F11" s="28">
        <v>1</v>
      </c>
      <c r="G11" s="26">
        <v>1</v>
      </c>
      <c r="H11" s="26">
        <v>49009</v>
      </c>
      <c r="I11" s="26">
        <v>68963</v>
      </c>
      <c r="J11" s="26">
        <v>1</v>
      </c>
      <c r="K11" s="26">
        <v>70763</v>
      </c>
      <c r="L11" s="28">
        <v>18.45</v>
      </c>
      <c r="M11" s="26">
        <v>17</v>
      </c>
      <c r="N11" s="49">
        <v>22616</v>
      </c>
      <c r="O11" s="49">
        <v>24545</v>
      </c>
      <c r="P11" s="80">
        <v>16.9</v>
      </c>
      <c r="Q11" s="49">
        <v>27021</v>
      </c>
      <c r="R11" s="46">
        <v>15.95</v>
      </c>
      <c r="S11" s="49">
        <v>14</v>
      </c>
      <c r="T11" s="49">
        <v>22841</v>
      </c>
      <c r="U11" s="49">
        <v>26022</v>
      </c>
      <c r="V11" s="83">
        <v>13.9</v>
      </c>
      <c r="W11" s="26">
        <v>28142</v>
      </c>
      <c r="X11" s="72">
        <v>1</v>
      </c>
      <c r="Y11" s="72">
        <v>18236</v>
      </c>
    </row>
    <row r="12" spans="1:25" s="48" customFormat="1" ht="15.75" customHeight="1">
      <c r="A12" s="47" t="s">
        <v>46</v>
      </c>
      <c r="B12" s="46">
        <v>28.53</v>
      </c>
      <c r="C12" s="49">
        <v>27</v>
      </c>
      <c r="D12" s="49">
        <v>21232</v>
      </c>
      <c r="E12" s="49">
        <v>22435</v>
      </c>
      <c r="F12" s="46">
        <v>1</v>
      </c>
      <c r="G12" s="49">
        <v>1</v>
      </c>
      <c r="H12" s="49">
        <v>40637</v>
      </c>
      <c r="I12" s="49">
        <v>58338</v>
      </c>
      <c r="J12" s="49">
        <v>1</v>
      </c>
      <c r="K12" s="49">
        <v>61088</v>
      </c>
      <c r="L12" s="46">
        <v>17.15</v>
      </c>
      <c r="M12" s="49">
        <v>14</v>
      </c>
      <c r="N12" s="49">
        <v>22091</v>
      </c>
      <c r="O12" s="49">
        <v>27061</v>
      </c>
      <c r="P12" s="80">
        <v>13.7</v>
      </c>
      <c r="Q12" s="49">
        <v>30658</v>
      </c>
      <c r="R12" s="46">
        <v>14.65</v>
      </c>
      <c r="S12" s="49">
        <v>11</v>
      </c>
      <c r="T12" s="49">
        <v>21564</v>
      </c>
      <c r="U12" s="49">
        <v>28719</v>
      </c>
      <c r="V12" s="80">
        <v>11</v>
      </c>
      <c r="W12" s="49">
        <v>31215</v>
      </c>
      <c r="X12" s="71">
        <v>1</v>
      </c>
      <c r="Y12" s="71">
        <v>24875</v>
      </c>
    </row>
    <row r="13" spans="1:25" s="2" customFormat="1" ht="15.75" customHeight="1">
      <c r="A13" s="24" t="s">
        <v>47</v>
      </c>
      <c r="B13" s="28">
        <v>30.2</v>
      </c>
      <c r="C13" s="26">
        <v>29</v>
      </c>
      <c r="D13" s="26">
        <v>19030</v>
      </c>
      <c r="E13" s="26">
        <v>19817</v>
      </c>
      <c r="F13" s="28">
        <v>1</v>
      </c>
      <c r="G13" s="26">
        <v>1</v>
      </c>
      <c r="H13" s="26">
        <v>47863</v>
      </c>
      <c r="I13" s="26">
        <v>47863</v>
      </c>
      <c r="J13" s="26">
        <v>1</v>
      </c>
      <c r="K13" s="26">
        <v>47863</v>
      </c>
      <c r="L13" s="28">
        <v>17.71</v>
      </c>
      <c r="M13" s="26">
        <v>16</v>
      </c>
      <c r="N13" s="49">
        <v>21367</v>
      </c>
      <c r="O13" s="49">
        <v>23467</v>
      </c>
      <c r="P13" s="80">
        <v>15.4</v>
      </c>
      <c r="Q13" s="49">
        <v>27478</v>
      </c>
      <c r="R13" s="46">
        <v>15.57</v>
      </c>
      <c r="S13" s="49">
        <v>13</v>
      </c>
      <c r="T13" s="49">
        <v>20144</v>
      </c>
      <c r="U13" s="49">
        <v>23896</v>
      </c>
      <c r="V13" s="83">
        <v>12.6</v>
      </c>
      <c r="W13" s="26">
        <v>27378</v>
      </c>
      <c r="X13" s="72">
        <v>1</v>
      </c>
      <c r="Y13" s="72">
        <v>16630</v>
      </c>
    </row>
    <row r="14" spans="1:25" s="48" customFormat="1" ht="15.75" customHeight="1">
      <c r="A14" s="47" t="s">
        <v>50</v>
      </c>
      <c r="B14" s="46">
        <v>23.28</v>
      </c>
      <c r="C14" s="49">
        <v>25</v>
      </c>
      <c r="D14" s="49">
        <v>19113</v>
      </c>
      <c r="E14" s="49">
        <v>17709</v>
      </c>
      <c r="F14" s="46">
        <v>1</v>
      </c>
      <c r="G14" s="49">
        <v>1</v>
      </c>
      <c r="H14" s="49">
        <v>32812</v>
      </c>
      <c r="I14" s="49">
        <v>40738</v>
      </c>
      <c r="J14" s="49">
        <v>1</v>
      </c>
      <c r="K14" s="49">
        <v>40738</v>
      </c>
      <c r="L14" s="46">
        <v>13.85</v>
      </c>
      <c r="M14" s="49">
        <v>15</v>
      </c>
      <c r="N14" s="49">
        <v>20202</v>
      </c>
      <c r="O14" s="49">
        <v>18599</v>
      </c>
      <c r="P14" s="80">
        <v>14.5</v>
      </c>
      <c r="Q14" s="49">
        <v>19296</v>
      </c>
      <c r="R14" s="46">
        <v>11.78</v>
      </c>
      <c r="S14" s="49">
        <v>11</v>
      </c>
      <c r="T14" s="49">
        <v>19414</v>
      </c>
      <c r="U14" s="49">
        <v>20557</v>
      </c>
      <c r="V14" s="80">
        <v>11</v>
      </c>
      <c r="W14" s="49">
        <v>20790</v>
      </c>
      <c r="X14" s="71">
        <v>2</v>
      </c>
      <c r="Y14" s="71">
        <v>11289</v>
      </c>
    </row>
    <row r="15" spans="1:25" s="48" customFormat="1" ht="15.75" customHeight="1">
      <c r="A15" s="47" t="s">
        <v>48</v>
      </c>
      <c r="B15" s="46">
        <v>28.07</v>
      </c>
      <c r="C15" s="49">
        <v>27</v>
      </c>
      <c r="D15" s="49">
        <v>18093</v>
      </c>
      <c r="E15" s="49">
        <v>19165</v>
      </c>
      <c r="F15" s="46">
        <v>1</v>
      </c>
      <c r="G15" s="49">
        <v>1</v>
      </c>
      <c r="H15" s="49">
        <v>34316</v>
      </c>
      <c r="I15" s="49">
        <v>41800</v>
      </c>
      <c r="J15" s="49">
        <v>1</v>
      </c>
      <c r="K15" s="49">
        <v>43188</v>
      </c>
      <c r="L15" s="46">
        <v>16.31</v>
      </c>
      <c r="M15" s="49">
        <v>14</v>
      </c>
      <c r="N15" s="49">
        <v>21164</v>
      </c>
      <c r="O15" s="49">
        <v>24656</v>
      </c>
      <c r="P15" s="80">
        <v>13.5</v>
      </c>
      <c r="Q15" s="49">
        <v>26351</v>
      </c>
      <c r="R15" s="46">
        <v>14.38</v>
      </c>
      <c r="S15" s="49">
        <v>12</v>
      </c>
      <c r="T15" s="49">
        <v>19887</v>
      </c>
      <c r="U15" s="49">
        <v>24081</v>
      </c>
      <c r="V15" s="80">
        <v>11.5</v>
      </c>
      <c r="W15" s="49">
        <v>26537</v>
      </c>
      <c r="X15" s="71">
        <v>0</v>
      </c>
      <c r="Y15" s="71">
        <v>0</v>
      </c>
    </row>
    <row r="16" spans="1:25" s="2" customFormat="1" ht="15.75" customHeight="1">
      <c r="A16" s="24" t="s">
        <v>49</v>
      </c>
      <c r="B16" s="28">
        <v>22.3</v>
      </c>
      <c r="C16" s="26">
        <v>21</v>
      </c>
      <c r="D16" s="26">
        <v>17882</v>
      </c>
      <c r="E16" s="26">
        <v>19452</v>
      </c>
      <c r="F16" s="28">
        <v>1</v>
      </c>
      <c r="G16" s="26">
        <v>1</v>
      </c>
      <c r="H16" s="26">
        <v>34118</v>
      </c>
      <c r="I16" s="26">
        <v>47650</v>
      </c>
      <c r="J16" s="26">
        <v>1</v>
      </c>
      <c r="K16" s="26">
        <v>50638</v>
      </c>
      <c r="L16" s="28">
        <v>13.42</v>
      </c>
      <c r="M16" s="26">
        <v>11</v>
      </c>
      <c r="N16" s="49">
        <v>19766</v>
      </c>
      <c r="O16" s="49">
        <v>25262</v>
      </c>
      <c r="P16" s="80">
        <v>10.5</v>
      </c>
      <c r="Q16" s="49">
        <v>28671</v>
      </c>
      <c r="R16" s="46">
        <v>11.51</v>
      </c>
      <c r="S16" s="49">
        <v>10</v>
      </c>
      <c r="T16" s="49">
        <v>23440</v>
      </c>
      <c r="U16" s="49">
        <v>25694</v>
      </c>
      <c r="V16" s="83">
        <v>9.5</v>
      </c>
      <c r="W16" s="26">
        <v>28543</v>
      </c>
      <c r="X16" s="72">
        <v>1</v>
      </c>
      <c r="Y16" s="72">
        <v>32515</v>
      </c>
    </row>
    <row r="17" spans="1:25" s="48" customFormat="1" ht="15.75" customHeight="1">
      <c r="A17" s="47" t="s">
        <v>67</v>
      </c>
      <c r="B17" s="46">
        <v>28.17</v>
      </c>
      <c r="C17" s="49">
        <v>26</v>
      </c>
      <c r="D17" s="49">
        <v>17767</v>
      </c>
      <c r="E17" s="49">
        <v>19066</v>
      </c>
      <c r="F17" s="46">
        <v>1</v>
      </c>
      <c r="G17" s="49">
        <v>1</v>
      </c>
      <c r="H17" s="49">
        <v>40650</v>
      </c>
      <c r="I17" s="49">
        <v>40650</v>
      </c>
      <c r="J17" s="49">
        <v>1</v>
      </c>
      <c r="K17" s="49">
        <v>42663</v>
      </c>
      <c r="L17" s="46">
        <v>14.17</v>
      </c>
      <c r="M17" s="49">
        <v>12</v>
      </c>
      <c r="N17" s="49">
        <v>23540</v>
      </c>
      <c r="O17" s="49">
        <v>27796</v>
      </c>
      <c r="P17" s="80">
        <v>12</v>
      </c>
      <c r="Q17" s="49">
        <v>29808</v>
      </c>
      <c r="R17" s="46">
        <v>12.17</v>
      </c>
      <c r="S17" s="49">
        <v>10</v>
      </c>
      <c r="T17" s="49">
        <v>23591</v>
      </c>
      <c r="U17" s="49">
        <v>28710</v>
      </c>
      <c r="V17" s="80">
        <v>10</v>
      </c>
      <c r="W17" s="49">
        <v>30520</v>
      </c>
      <c r="X17" s="71">
        <v>1</v>
      </c>
      <c r="Y17" s="71">
        <v>25497</v>
      </c>
    </row>
    <row r="18" spans="1:25" ht="15.75" customHeight="1" thickBot="1">
      <c r="A18" s="57" t="s">
        <v>51</v>
      </c>
      <c r="B18" s="58">
        <v>11.05</v>
      </c>
      <c r="C18" s="59">
        <v>11</v>
      </c>
      <c r="D18" s="59">
        <v>15142</v>
      </c>
      <c r="E18" s="59">
        <v>14872</v>
      </c>
      <c r="F18" s="58">
        <v>1</v>
      </c>
      <c r="G18" s="59">
        <v>1</v>
      </c>
      <c r="H18" s="59">
        <v>31275</v>
      </c>
      <c r="I18" s="59">
        <v>31275</v>
      </c>
      <c r="J18" s="59">
        <v>1</v>
      </c>
      <c r="K18" s="59">
        <v>31275</v>
      </c>
      <c r="L18" s="58">
        <v>2.34</v>
      </c>
      <c r="M18" s="59">
        <v>2</v>
      </c>
      <c r="N18" s="60">
        <v>28407</v>
      </c>
      <c r="O18" s="60">
        <v>28407</v>
      </c>
      <c r="P18" s="81">
        <v>2</v>
      </c>
      <c r="Q18" s="60">
        <v>28407</v>
      </c>
      <c r="R18" s="61">
        <v>2.34</v>
      </c>
      <c r="S18" s="60">
        <v>2</v>
      </c>
      <c r="T18" s="60">
        <v>28407</v>
      </c>
      <c r="U18" s="60">
        <v>28407</v>
      </c>
      <c r="V18" s="84">
        <v>2</v>
      </c>
      <c r="W18" s="59">
        <v>28407</v>
      </c>
      <c r="X18" s="59">
        <v>0</v>
      </c>
      <c r="Y18" s="59">
        <v>0</v>
      </c>
    </row>
    <row r="19" spans="1:25" ht="21" customHeight="1" thickBot="1">
      <c r="A19" s="62" t="s">
        <v>13</v>
      </c>
      <c r="B19" s="63">
        <f>SUM(B8:B18)</f>
        <v>442.32000000000005</v>
      </c>
      <c r="C19" s="64">
        <f>SUM(C8:C18)</f>
        <v>421</v>
      </c>
      <c r="D19" s="64">
        <f>SUM(D8*B8+D9*B9+D10*B10+D11*B11+D12*B12+D13*B13+D14*B14+D15*B15+D16*B16+D17*B17++D18*B18)/B19</f>
        <v>19278.390757822388</v>
      </c>
      <c r="E19" s="64">
        <f>SUM(E8*C8+E9*C9+E10*C10+E11*C11+E12*C12+E13*C13+E14*C14+E15*C15+E16*C16+E17*C17+E18*C18)/C19</f>
        <v>20278.581947743467</v>
      </c>
      <c r="F19" s="63">
        <f>SUM(F8:F18)</f>
        <v>11</v>
      </c>
      <c r="G19" s="64">
        <f>SUM(G8:G18)</f>
        <v>11</v>
      </c>
      <c r="H19" s="64">
        <f>SUM(H8:H18)/12</f>
        <v>38377.416666666664</v>
      </c>
      <c r="I19" s="64">
        <f>SUM(I8:I18)/12</f>
        <v>45011.666666666664</v>
      </c>
      <c r="J19" s="64">
        <f>SUM(J8:J18)</f>
        <v>11</v>
      </c>
      <c r="K19" s="64">
        <f>SUM(K8:K18)/12</f>
        <v>46276.333333333336</v>
      </c>
      <c r="L19" s="63">
        <f>SUM(L8:L18)</f>
        <v>239.54999999999998</v>
      </c>
      <c r="M19" s="64">
        <f>SUM(M8:M18)</f>
        <v>215</v>
      </c>
      <c r="N19" s="65">
        <f>SUM(N8*L8+N9*L9+N10*L10+N11*L11+N12*L12+N13*L13+N14*L14+N15*L15+N16*L16+N17*L17+N18*L18)/L19</f>
        <v>22962.441243999165</v>
      </c>
      <c r="O19" s="65">
        <f>SUM(O8*M8+O9*M9+O10*M10+O11*M11+O12*M12+O13*M13+O14*M14+O15*M15+O16*M16+O17*M17+O18*M18)/M19</f>
        <v>25641.08837209302</v>
      </c>
      <c r="P19" s="82">
        <f>SUM(P8:P18)</f>
        <v>209.6</v>
      </c>
      <c r="Q19" s="65">
        <f>SUM(Q8*P8+Q9*P9+Q10*P10+Q11*P11+Q12*P12+Q13*P13+Q14*P14+Q15*P15+Q16*P16+Q17*P17+Q18*P18)/P19</f>
        <v>27597.80391221374</v>
      </c>
      <c r="R19" s="66">
        <f>SUM(R8:R18)</f>
        <v>212.32999999999998</v>
      </c>
      <c r="S19" s="65">
        <f>SUM(S8:S18)</f>
        <v>183</v>
      </c>
      <c r="T19" s="65">
        <f>SUM(T8*R8+T9*R9+T10*R10+T11*R11+T12*R12+T13*R13+T14*R14+T15*R15+T16*R16+T17*R17+T18*R18)/R19</f>
        <v>22825.73917957896</v>
      </c>
      <c r="U19" s="65">
        <f>SUM(U8*S8+U9*S9+U10*S10+U11*S11+U12*S12+U13*S13+U14*S14+U15*S15+U16*S16+U17*S17+U18*S18)/S19</f>
        <v>26425.049180327867</v>
      </c>
      <c r="V19" s="85">
        <f>SUM(V8:V18)</f>
        <v>178.41</v>
      </c>
      <c r="W19" s="65">
        <f>SUM(W8*V8+W9*V9+W10*V10+W11*V11+W12*V12+W13*V13+W14*V14+W15*V15+W16*V16+W17*V17+V19*V18)/V19</f>
        <v>27868.50170954543</v>
      </c>
      <c r="X19" s="64">
        <f>SUM(X8:X18)</f>
        <v>13</v>
      </c>
      <c r="Y19" s="65">
        <f>SUM(Y8*X8+Y9*X9+Y10*X10+Y11*X11+Y12*X12+Y13*X13+Y14*X14+Y15*X15+Y16*X16+Y17*X17+X19*X18)/X19</f>
        <v>24648.46153846154</v>
      </c>
    </row>
    <row r="20" spans="1:23" ht="17.25" customHeight="1">
      <c r="A20" s="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ht="33.75" customHeight="1">
      <c r="A21" s="18" t="s">
        <v>52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ht="18" customHeight="1">
      <c r="A22" s="3" t="s">
        <v>53</v>
      </c>
    </row>
    <row r="23" ht="12.75">
      <c r="A23" s="9"/>
    </row>
    <row r="24" ht="12.75">
      <c r="A24" s="3"/>
    </row>
    <row r="25" ht="15.75">
      <c r="A25" s="6"/>
    </row>
    <row r="26" ht="15">
      <c r="A26" s="7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</sheetData>
  <sheetProtection/>
  <mergeCells count="21">
    <mergeCell ref="A2:W2"/>
    <mergeCell ref="A3:W3"/>
    <mergeCell ref="A5:A7"/>
    <mergeCell ref="B5:E5"/>
    <mergeCell ref="F5:K5"/>
    <mergeCell ref="B6:C6"/>
    <mergeCell ref="R6:S6"/>
    <mergeCell ref="D6:E6"/>
    <mergeCell ref="J6:K6"/>
    <mergeCell ref="F6:G6"/>
    <mergeCell ref="X5:Y5"/>
    <mergeCell ref="X6:X7"/>
    <mergeCell ref="Y6:Y7"/>
    <mergeCell ref="R5:W5"/>
    <mergeCell ref="N6:O6"/>
    <mergeCell ref="L5:Q5"/>
    <mergeCell ref="H6:I6"/>
    <mergeCell ref="L6:M6"/>
    <mergeCell ref="T6:U6"/>
    <mergeCell ref="V6:W6"/>
    <mergeCell ref="P6:Q6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2"/>
  <sheetViews>
    <sheetView zoomScale="75" zoomScaleNormal="75" zoomScalePageLayoutView="0" workbookViewId="0" topLeftCell="A6">
      <selection activeCell="M22" sqref="M22"/>
    </sheetView>
  </sheetViews>
  <sheetFormatPr defaultColWidth="9.140625" defaultRowHeight="12.75"/>
  <cols>
    <col min="1" max="1" width="41.28125" style="0" customWidth="1"/>
    <col min="2" max="2" width="8.57421875" style="0" customWidth="1"/>
    <col min="4" max="4" width="11.140625" style="0" customWidth="1"/>
    <col min="5" max="5" width="11.57421875" style="0" customWidth="1"/>
    <col min="15" max="15" width="10.421875" style="0" customWidth="1"/>
    <col min="21" max="21" width="10.28125" style="0" customWidth="1"/>
    <col min="22" max="22" width="13.7109375" style="0" customWidth="1"/>
    <col min="23" max="23" width="15.421875" style="0" customWidth="1"/>
  </cols>
  <sheetData>
    <row r="2" spans="1:21" ht="18.75">
      <c r="A2" s="91" t="s">
        <v>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</row>
    <row r="3" spans="1:21" ht="18.75">
      <c r="A3" s="92" t="s">
        <v>78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</row>
    <row r="4" spans="1:21" ht="15.75" thickBot="1">
      <c r="A4" s="12"/>
      <c r="B4" s="11"/>
      <c r="C4" s="11"/>
      <c r="D4" s="11"/>
      <c r="E4" s="11"/>
      <c r="F4" s="11"/>
      <c r="G4" s="11"/>
      <c r="H4" s="11"/>
      <c r="I4" s="11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3" ht="100.5" customHeight="1">
      <c r="A5" s="119" t="s">
        <v>15</v>
      </c>
      <c r="B5" s="110" t="s">
        <v>7</v>
      </c>
      <c r="C5" s="110"/>
      <c r="D5" s="110"/>
      <c r="E5" s="110"/>
      <c r="F5" s="110" t="s">
        <v>34</v>
      </c>
      <c r="G5" s="110"/>
      <c r="H5" s="110"/>
      <c r="I5" s="110"/>
      <c r="J5" s="107" t="s">
        <v>35</v>
      </c>
      <c r="K5" s="108"/>
      <c r="L5" s="108"/>
      <c r="M5" s="108"/>
      <c r="N5" s="108"/>
      <c r="O5" s="109"/>
      <c r="P5" s="107" t="s">
        <v>36</v>
      </c>
      <c r="Q5" s="108"/>
      <c r="R5" s="108"/>
      <c r="S5" s="108"/>
      <c r="T5" s="108"/>
      <c r="U5" s="109"/>
      <c r="V5" s="122" t="s">
        <v>74</v>
      </c>
      <c r="W5" s="123"/>
    </row>
    <row r="6" spans="1:23" ht="315" customHeight="1">
      <c r="A6" s="119"/>
      <c r="B6" s="110" t="s">
        <v>3</v>
      </c>
      <c r="C6" s="110"/>
      <c r="D6" s="110" t="s">
        <v>5</v>
      </c>
      <c r="E6" s="110"/>
      <c r="F6" s="110" t="s">
        <v>3</v>
      </c>
      <c r="G6" s="110"/>
      <c r="H6" s="110" t="s">
        <v>5</v>
      </c>
      <c r="I6" s="110"/>
      <c r="J6" s="110" t="s">
        <v>3</v>
      </c>
      <c r="K6" s="110"/>
      <c r="L6" s="110" t="s">
        <v>5</v>
      </c>
      <c r="M6" s="110"/>
      <c r="N6" s="120" t="s">
        <v>20</v>
      </c>
      <c r="O6" s="121"/>
      <c r="P6" s="110" t="s">
        <v>3</v>
      </c>
      <c r="Q6" s="110"/>
      <c r="R6" s="110" t="s">
        <v>5</v>
      </c>
      <c r="S6" s="110"/>
      <c r="T6" s="120" t="s">
        <v>20</v>
      </c>
      <c r="U6" s="121"/>
      <c r="V6" s="124" t="s">
        <v>70</v>
      </c>
      <c r="W6" s="124" t="s">
        <v>5</v>
      </c>
    </row>
    <row r="7" spans="1:23" ht="63.75" customHeight="1">
      <c r="A7" s="119"/>
      <c r="B7" s="15" t="s">
        <v>21</v>
      </c>
      <c r="C7" s="15" t="s">
        <v>22</v>
      </c>
      <c r="D7" s="15" t="s">
        <v>4</v>
      </c>
      <c r="E7" s="15" t="s">
        <v>11</v>
      </c>
      <c r="F7" s="15" t="s">
        <v>21</v>
      </c>
      <c r="G7" s="15" t="s">
        <v>22</v>
      </c>
      <c r="H7" s="15" t="s">
        <v>4</v>
      </c>
      <c r="I7" s="15" t="s">
        <v>11</v>
      </c>
      <c r="J7" s="15" t="s">
        <v>21</v>
      </c>
      <c r="K7" s="15" t="s">
        <v>22</v>
      </c>
      <c r="L7" s="15" t="s">
        <v>4</v>
      </c>
      <c r="M7" s="15" t="s">
        <v>11</v>
      </c>
      <c r="N7" s="15" t="s">
        <v>23</v>
      </c>
      <c r="O7" s="15" t="s">
        <v>24</v>
      </c>
      <c r="P7" s="15" t="s">
        <v>21</v>
      </c>
      <c r="Q7" s="15" t="s">
        <v>22</v>
      </c>
      <c r="R7" s="15" t="s">
        <v>4</v>
      </c>
      <c r="S7" s="15" t="s">
        <v>11</v>
      </c>
      <c r="T7" s="15" t="s">
        <v>23</v>
      </c>
      <c r="U7" s="15" t="s">
        <v>24</v>
      </c>
      <c r="V7" s="125"/>
      <c r="W7" s="125"/>
    </row>
    <row r="8" spans="1:23" ht="15" customHeight="1">
      <c r="A8" s="24" t="s">
        <v>55</v>
      </c>
      <c r="B8" s="28">
        <v>31.3</v>
      </c>
      <c r="C8" s="26">
        <v>30</v>
      </c>
      <c r="D8" s="26">
        <v>14349</v>
      </c>
      <c r="E8" s="26">
        <v>14786</v>
      </c>
      <c r="F8" s="28">
        <v>1</v>
      </c>
      <c r="G8" s="26">
        <v>1</v>
      </c>
      <c r="H8" s="26">
        <v>23005</v>
      </c>
      <c r="I8" s="26">
        <v>23005</v>
      </c>
      <c r="J8" s="28">
        <v>14</v>
      </c>
      <c r="K8" s="26">
        <v>14</v>
      </c>
      <c r="L8" s="26">
        <v>21146</v>
      </c>
      <c r="M8" s="26">
        <v>21146</v>
      </c>
      <c r="N8" s="83">
        <v>14</v>
      </c>
      <c r="O8" s="26">
        <v>21146</v>
      </c>
      <c r="P8" s="28">
        <v>11</v>
      </c>
      <c r="Q8" s="26">
        <v>11</v>
      </c>
      <c r="R8" s="26">
        <v>19774</v>
      </c>
      <c r="S8" s="26">
        <v>19774</v>
      </c>
      <c r="T8" s="83">
        <v>11</v>
      </c>
      <c r="U8" s="26">
        <v>19774</v>
      </c>
      <c r="V8" s="72">
        <v>0</v>
      </c>
      <c r="W8" s="72">
        <v>0</v>
      </c>
    </row>
    <row r="9" spans="1:23" ht="15" customHeight="1">
      <c r="A9" s="24" t="s">
        <v>56</v>
      </c>
      <c r="B9" s="28">
        <v>42.23</v>
      </c>
      <c r="C9" s="26">
        <v>44</v>
      </c>
      <c r="D9" s="26">
        <v>14499</v>
      </c>
      <c r="E9" s="26">
        <v>13876</v>
      </c>
      <c r="F9" s="28">
        <v>1</v>
      </c>
      <c r="G9" s="26">
        <v>1</v>
      </c>
      <c r="H9" s="26">
        <v>29738</v>
      </c>
      <c r="I9" s="26">
        <v>29738</v>
      </c>
      <c r="J9" s="28">
        <v>19.75</v>
      </c>
      <c r="K9" s="26">
        <v>20</v>
      </c>
      <c r="L9" s="26">
        <v>19921</v>
      </c>
      <c r="M9" s="26">
        <v>19310</v>
      </c>
      <c r="N9" s="83">
        <v>20</v>
      </c>
      <c r="O9" s="26">
        <v>19672</v>
      </c>
      <c r="P9" s="28">
        <v>15</v>
      </c>
      <c r="Q9" s="26">
        <v>15</v>
      </c>
      <c r="R9" s="26">
        <v>18484</v>
      </c>
      <c r="S9" s="26">
        <v>19121</v>
      </c>
      <c r="T9" s="83">
        <v>14.4</v>
      </c>
      <c r="U9" s="26">
        <v>19254</v>
      </c>
      <c r="V9" s="72">
        <v>2</v>
      </c>
      <c r="W9" s="72">
        <v>18952</v>
      </c>
    </row>
    <row r="10" spans="1:23" ht="15" customHeight="1">
      <c r="A10" s="24" t="s">
        <v>57</v>
      </c>
      <c r="B10" s="28">
        <v>27.8</v>
      </c>
      <c r="C10" s="26">
        <v>27</v>
      </c>
      <c r="D10" s="26">
        <v>13160</v>
      </c>
      <c r="E10" s="26">
        <v>13549</v>
      </c>
      <c r="F10" s="28">
        <v>1</v>
      </c>
      <c r="G10" s="26">
        <v>1</v>
      </c>
      <c r="H10" s="26">
        <v>27950</v>
      </c>
      <c r="I10" s="26">
        <v>27950</v>
      </c>
      <c r="J10" s="28">
        <v>11</v>
      </c>
      <c r="K10" s="26">
        <v>11</v>
      </c>
      <c r="L10" s="26">
        <v>19826</v>
      </c>
      <c r="M10" s="26">
        <v>19385</v>
      </c>
      <c r="N10" s="83">
        <v>11.2</v>
      </c>
      <c r="O10" s="26">
        <v>19471</v>
      </c>
      <c r="P10" s="28">
        <v>8</v>
      </c>
      <c r="Q10" s="26">
        <v>8</v>
      </c>
      <c r="R10" s="26">
        <v>17283</v>
      </c>
      <c r="S10" s="26">
        <v>16759</v>
      </c>
      <c r="T10" s="83">
        <v>8.2</v>
      </c>
      <c r="U10" s="26">
        <v>16862</v>
      </c>
      <c r="V10" s="72">
        <v>0</v>
      </c>
      <c r="W10" s="72">
        <v>0</v>
      </c>
    </row>
    <row r="11" spans="1:23" ht="15" customHeight="1">
      <c r="A11" s="24" t="s">
        <v>58</v>
      </c>
      <c r="B11" s="28">
        <v>37.8</v>
      </c>
      <c r="C11" s="26">
        <v>38</v>
      </c>
      <c r="D11" s="26">
        <v>13504</v>
      </c>
      <c r="E11" s="26">
        <v>13301</v>
      </c>
      <c r="F11" s="28">
        <v>1</v>
      </c>
      <c r="G11" s="26">
        <v>1</v>
      </c>
      <c r="H11" s="26">
        <v>28088</v>
      </c>
      <c r="I11" s="26">
        <v>28088</v>
      </c>
      <c r="J11" s="28">
        <v>16.8</v>
      </c>
      <c r="K11" s="26">
        <v>17</v>
      </c>
      <c r="L11" s="26">
        <v>18974</v>
      </c>
      <c r="M11" s="26">
        <v>18750</v>
      </c>
      <c r="N11" s="83">
        <v>16.8</v>
      </c>
      <c r="O11" s="26">
        <v>18974</v>
      </c>
      <c r="P11" s="28">
        <v>13.75</v>
      </c>
      <c r="Q11" s="26">
        <v>14</v>
      </c>
      <c r="R11" s="26">
        <v>16955</v>
      </c>
      <c r="S11" s="26">
        <v>16652</v>
      </c>
      <c r="T11" s="83">
        <v>13.8</v>
      </c>
      <c r="U11" s="26">
        <v>16894</v>
      </c>
      <c r="V11" s="72">
        <v>0</v>
      </c>
      <c r="W11" s="72">
        <v>0</v>
      </c>
    </row>
    <row r="12" spans="1:23" ht="15" customHeight="1">
      <c r="A12" s="24" t="s">
        <v>59</v>
      </c>
      <c r="B12" s="28">
        <v>29</v>
      </c>
      <c r="C12" s="26">
        <v>28</v>
      </c>
      <c r="D12" s="26">
        <v>13416</v>
      </c>
      <c r="E12" s="26">
        <v>14147</v>
      </c>
      <c r="F12" s="28">
        <v>1</v>
      </c>
      <c r="G12" s="26">
        <v>1</v>
      </c>
      <c r="H12" s="26">
        <v>29313</v>
      </c>
      <c r="I12" s="26">
        <v>29313</v>
      </c>
      <c r="J12" s="28">
        <v>10.7</v>
      </c>
      <c r="K12" s="26">
        <v>11</v>
      </c>
      <c r="L12" s="26">
        <v>18598</v>
      </c>
      <c r="M12" s="26">
        <v>18298</v>
      </c>
      <c r="N12" s="83">
        <v>10.7</v>
      </c>
      <c r="O12" s="26">
        <v>21033</v>
      </c>
      <c r="P12" s="28">
        <v>7.55</v>
      </c>
      <c r="Q12" s="26">
        <v>7</v>
      </c>
      <c r="R12" s="26">
        <v>17002</v>
      </c>
      <c r="S12" s="26">
        <v>18337</v>
      </c>
      <c r="T12" s="83">
        <v>7.2</v>
      </c>
      <c r="U12" s="26">
        <v>20042</v>
      </c>
      <c r="V12" s="72">
        <v>1</v>
      </c>
      <c r="W12" s="72">
        <v>12760</v>
      </c>
    </row>
    <row r="13" spans="1:23" ht="15" customHeight="1">
      <c r="A13" s="47" t="s">
        <v>44</v>
      </c>
      <c r="B13" s="28">
        <v>14.7</v>
      </c>
      <c r="C13" s="26">
        <v>16</v>
      </c>
      <c r="D13" s="26">
        <v>14041</v>
      </c>
      <c r="E13" s="26">
        <v>13133</v>
      </c>
      <c r="F13" s="28">
        <v>0</v>
      </c>
      <c r="G13" s="26">
        <v>0</v>
      </c>
      <c r="H13" s="26">
        <v>0</v>
      </c>
      <c r="I13" s="26">
        <v>0</v>
      </c>
      <c r="J13" s="28">
        <v>7</v>
      </c>
      <c r="K13" s="26">
        <v>8</v>
      </c>
      <c r="L13" s="26">
        <v>20636</v>
      </c>
      <c r="M13" s="26">
        <v>18343</v>
      </c>
      <c r="N13" s="83">
        <v>7.4</v>
      </c>
      <c r="O13" s="26">
        <v>20862</v>
      </c>
      <c r="P13" s="28">
        <v>6.2</v>
      </c>
      <c r="Q13" s="26">
        <v>7</v>
      </c>
      <c r="R13" s="26">
        <v>21372</v>
      </c>
      <c r="S13" s="26">
        <v>19273</v>
      </c>
      <c r="T13" s="83">
        <v>6.6</v>
      </c>
      <c r="U13" s="26">
        <v>21580</v>
      </c>
      <c r="V13" s="72">
        <v>0</v>
      </c>
      <c r="W13" s="72">
        <v>0</v>
      </c>
    </row>
    <row r="14" spans="1:23" ht="15" customHeight="1">
      <c r="A14" s="24" t="s">
        <v>45</v>
      </c>
      <c r="B14" s="28">
        <v>9.4</v>
      </c>
      <c r="C14" s="26">
        <v>9</v>
      </c>
      <c r="D14" s="26">
        <v>12921</v>
      </c>
      <c r="E14" s="26">
        <v>13495</v>
      </c>
      <c r="F14" s="28">
        <v>0</v>
      </c>
      <c r="G14" s="26">
        <v>0</v>
      </c>
      <c r="H14" s="26">
        <v>0</v>
      </c>
      <c r="I14" s="26">
        <v>0</v>
      </c>
      <c r="J14" s="28">
        <v>4.9</v>
      </c>
      <c r="K14" s="26">
        <v>5</v>
      </c>
      <c r="L14" s="26">
        <v>17761</v>
      </c>
      <c r="M14" s="26">
        <v>17405</v>
      </c>
      <c r="N14" s="83">
        <v>4.8</v>
      </c>
      <c r="O14" s="26">
        <v>21362</v>
      </c>
      <c r="P14" s="28">
        <v>4.9</v>
      </c>
      <c r="Q14" s="26">
        <v>5</v>
      </c>
      <c r="R14" s="26">
        <v>17761</v>
      </c>
      <c r="S14" s="26">
        <v>17405</v>
      </c>
      <c r="T14" s="83">
        <v>4.8</v>
      </c>
      <c r="U14" s="26">
        <v>21362</v>
      </c>
      <c r="V14" s="72">
        <v>0</v>
      </c>
      <c r="W14" s="72">
        <v>0</v>
      </c>
    </row>
    <row r="15" spans="1:23" ht="15" customHeight="1">
      <c r="A15" s="47" t="s">
        <v>46</v>
      </c>
      <c r="B15" s="28">
        <v>3.3</v>
      </c>
      <c r="C15" s="26">
        <v>3</v>
      </c>
      <c r="D15" s="26">
        <v>14205</v>
      </c>
      <c r="E15" s="26">
        <v>15625</v>
      </c>
      <c r="F15" s="28">
        <v>0</v>
      </c>
      <c r="G15" s="26">
        <v>0</v>
      </c>
      <c r="H15" s="26">
        <v>0</v>
      </c>
      <c r="I15" s="26">
        <v>0</v>
      </c>
      <c r="J15" s="28">
        <v>2</v>
      </c>
      <c r="K15" s="26">
        <v>2</v>
      </c>
      <c r="L15" s="26">
        <v>19675</v>
      </c>
      <c r="M15" s="26">
        <v>19675</v>
      </c>
      <c r="N15" s="83">
        <v>2</v>
      </c>
      <c r="O15" s="26">
        <v>19694</v>
      </c>
      <c r="P15" s="28">
        <v>2</v>
      </c>
      <c r="Q15" s="26">
        <v>2</v>
      </c>
      <c r="R15" s="26">
        <v>19675</v>
      </c>
      <c r="S15" s="26">
        <v>19675</v>
      </c>
      <c r="T15" s="83">
        <v>2</v>
      </c>
      <c r="U15" s="26">
        <v>19694</v>
      </c>
      <c r="V15" s="72">
        <v>0</v>
      </c>
      <c r="W15" s="72">
        <v>0</v>
      </c>
    </row>
    <row r="16" spans="1:23" ht="15" customHeight="1">
      <c r="A16" s="24" t="s">
        <v>47</v>
      </c>
      <c r="B16" s="28">
        <v>3</v>
      </c>
      <c r="C16" s="26">
        <v>4</v>
      </c>
      <c r="D16" s="26">
        <v>13426</v>
      </c>
      <c r="E16" s="26">
        <v>10069</v>
      </c>
      <c r="F16" s="28">
        <v>0</v>
      </c>
      <c r="G16" s="26">
        <v>0</v>
      </c>
      <c r="H16" s="26">
        <v>0</v>
      </c>
      <c r="I16" s="26">
        <v>0</v>
      </c>
      <c r="J16" s="28">
        <v>2</v>
      </c>
      <c r="K16" s="26">
        <v>3</v>
      </c>
      <c r="L16" s="26">
        <v>16194</v>
      </c>
      <c r="M16" s="26">
        <v>10796</v>
      </c>
      <c r="N16" s="83">
        <v>2</v>
      </c>
      <c r="O16" s="26">
        <v>18275</v>
      </c>
      <c r="P16" s="28">
        <v>1.75</v>
      </c>
      <c r="Q16" s="26">
        <v>2</v>
      </c>
      <c r="R16" s="26">
        <v>16037</v>
      </c>
      <c r="S16" s="26">
        <v>14032</v>
      </c>
      <c r="T16" s="83">
        <v>1.8</v>
      </c>
      <c r="U16" s="26">
        <v>17903</v>
      </c>
      <c r="V16" s="72">
        <v>0</v>
      </c>
      <c r="W16" s="72">
        <v>0</v>
      </c>
    </row>
    <row r="17" spans="1:23" ht="15" customHeight="1">
      <c r="A17" s="47" t="s">
        <v>48</v>
      </c>
      <c r="B17" s="28">
        <v>8.4</v>
      </c>
      <c r="C17" s="26">
        <v>9</v>
      </c>
      <c r="D17" s="26">
        <v>11672</v>
      </c>
      <c r="E17" s="26">
        <v>11205</v>
      </c>
      <c r="F17" s="28">
        <v>0</v>
      </c>
      <c r="G17" s="26">
        <v>0</v>
      </c>
      <c r="H17" s="26">
        <v>0</v>
      </c>
      <c r="I17" s="26">
        <v>0</v>
      </c>
      <c r="J17" s="28">
        <v>3</v>
      </c>
      <c r="K17" s="26">
        <v>3</v>
      </c>
      <c r="L17" s="26">
        <v>18488</v>
      </c>
      <c r="M17" s="26">
        <v>18488</v>
      </c>
      <c r="N17" s="83">
        <v>3</v>
      </c>
      <c r="O17" s="26">
        <v>20363</v>
      </c>
      <c r="P17" s="28">
        <v>3</v>
      </c>
      <c r="Q17" s="26">
        <v>3</v>
      </c>
      <c r="R17" s="26">
        <v>18488</v>
      </c>
      <c r="S17" s="26">
        <v>18488</v>
      </c>
      <c r="T17" s="83">
        <v>3</v>
      </c>
      <c r="U17" s="26">
        <v>20363</v>
      </c>
      <c r="V17" s="72">
        <v>0</v>
      </c>
      <c r="W17" s="72">
        <v>0</v>
      </c>
    </row>
    <row r="18" spans="1:23" ht="15" customHeight="1">
      <c r="A18" s="24" t="s">
        <v>49</v>
      </c>
      <c r="B18" s="28">
        <v>5.3</v>
      </c>
      <c r="C18" s="26">
        <v>5</v>
      </c>
      <c r="D18" s="26">
        <v>11908</v>
      </c>
      <c r="E18" s="26">
        <v>13646</v>
      </c>
      <c r="F18" s="28">
        <v>0</v>
      </c>
      <c r="G18" s="26">
        <v>0</v>
      </c>
      <c r="H18" s="26">
        <v>0</v>
      </c>
      <c r="I18" s="26">
        <v>0</v>
      </c>
      <c r="J18" s="28">
        <v>2.6</v>
      </c>
      <c r="K18" s="26">
        <v>3</v>
      </c>
      <c r="L18" s="26">
        <v>16645</v>
      </c>
      <c r="M18" s="26">
        <v>16486</v>
      </c>
      <c r="N18" s="83">
        <v>2.6</v>
      </c>
      <c r="O18" s="26">
        <v>17496</v>
      </c>
      <c r="P18" s="28">
        <v>2.6</v>
      </c>
      <c r="Q18" s="26">
        <v>3</v>
      </c>
      <c r="R18" s="26">
        <v>16645</v>
      </c>
      <c r="S18" s="26">
        <v>16486</v>
      </c>
      <c r="T18" s="83">
        <v>2.6</v>
      </c>
      <c r="U18" s="26">
        <v>17496</v>
      </c>
      <c r="V18" s="72">
        <v>0</v>
      </c>
      <c r="W18" s="72">
        <v>0</v>
      </c>
    </row>
    <row r="19" spans="1:23" ht="15" customHeight="1">
      <c r="A19" s="47" t="s">
        <v>67</v>
      </c>
      <c r="B19" s="28">
        <v>3.3</v>
      </c>
      <c r="C19" s="26">
        <v>3</v>
      </c>
      <c r="D19" s="26">
        <v>10921</v>
      </c>
      <c r="E19" s="26">
        <v>12013</v>
      </c>
      <c r="F19" s="28">
        <v>0</v>
      </c>
      <c r="G19" s="26">
        <v>0</v>
      </c>
      <c r="H19" s="26">
        <v>0</v>
      </c>
      <c r="I19" s="26">
        <v>0</v>
      </c>
      <c r="J19" s="28">
        <v>1</v>
      </c>
      <c r="K19" s="26">
        <v>1</v>
      </c>
      <c r="L19" s="26">
        <v>20613</v>
      </c>
      <c r="M19" s="26">
        <v>20613</v>
      </c>
      <c r="N19" s="83">
        <v>1</v>
      </c>
      <c r="O19" s="26">
        <v>26175</v>
      </c>
      <c r="P19" s="28">
        <v>1</v>
      </c>
      <c r="Q19" s="26">
        <v>1</v>
      </c>
      <c r="R19" s="26">
        <v>20613</v>
      </c>
      <c r="S19" s="26">
        <v>20613</v>
      </c>
      <c r="T19" s="83">
        <v>1</v>
      </c>
      <c r="U19" s="26">
        <v>26175</v>
      </c>
      <c r="V19" s="72">
        <v>0</v>
      </c>
      <c r="W19" s="72">
        <v>0</v>
      </c>
    </row>
    <row r="20" spans="1:23" ht="15" customHeight="1">
      <c r="A20" s="24" t="s">
        <v>43</v>
      </c>
      <c r="B20" s="28">
        <v>9.55</v>
      </c>
      <c r="C20" s="26">
        <v>10</v>
      </c>
      <c r="D20" s="26">
        <v>16685</v>
      </c>
      <c r="E20" s="26">
        <v>15934</v>
      </c>
      <c r="F20" s="28">
        <v>0</v>
      </c>
      <c r="G20" s="26">
        <v>0</v>
      </c>
      <c r="H20" s="26">
        <v>0</v>
      </c>
      <c r="I20" s="26">
        <v>0</v>
      </c>
      <c r="J20" s="28">
        <v>4.5</v>
      </c>
      <c r="K20" s="26">
        <v>5</v>
      </c>
      <c r="L20" s="26">
        <v>24887</v>
      </c>
      <c r="M20" s="26">
        <v>22398</v>
      </c>
      <c r="N20" s="83">
        <v>5</v>
      </c>
      <c r="O20" s="26">
        <v>23780</v>
      </c>
      <c r="P20" s="28">
        <v>3</v>
      </c>
      <c r="Q20" s="26">
        <v>3</v>
      </c>
      <c r="R20" s="26">
        <v>18688</v>
      </c>
      <c r="S20" s="26">
        <v>18688</v>
      </c>
      <c r="T20" s="83">
        <v>3</v>
      </c>
      <c r="U20" s="26">
        <v>20992</v>
      </c>
      <c r="V20" s="72">
        <v>0</v>
      </c>
      <c r="W20" s="72">
        <v>0</v>
      </c>
    </row>
    <row r="21" spans="1:23" ht="15" customHeight="1" thickBot="1">
      <c r="A21" s="57" t="s">
        <v>51</v>
      </c>
      <c r="B21" s="67">
        <v>5.1</v>
      </c>
      <c r="C21" s="68">
        <v>5</v>
      </c>
      <c r="D21" s="68">
        <v>13991</v>
      </c>
      <c r="E21" s="68">
        <v>13591</v>
      </c>
      <c r="F21" s="67">
        <v>0</v>
      </c>
      <c r="G21" s="68">
        <v>0</v>
      </c>
      <c r="H21" s="68">
        <v>0</v>
      </c>
      <c r="I21" s="68">
        <v>0</v>
      </c>
      <c r="J21" s="67">
        <v>2.9</v>
      </c>
      <c r="K21" s="68">
        <v>4</v>
      </c>
      <c r="L21" s="68">
        <v>17350</v>
      </c>
      <c r="M21" s="68">
        <v>14375</v>
      </c>
      <c r="N21" s="86">
        <v>3.5</v>
      </c>
      <c r="O21" s="68">
        <v>15197</v>
      </c>
      <c r="P21" s="67">
        <v>2.9</v>
      </c>
      <c r="Q21" s="68">
        <v>4</v>
      </c>
      <c r="R21" s="68">
        <v>17350</v>
      </c>
      <c r="S21" s="68">
        <v>14375</v>
      </c>
      <c r="T21" s="86">
        <v>3.5</v>
      </c>
      <c r="U21" s="68">
        <v>15197</v>
      </c>
      <c r="V21" s="59">
        <v>0</v>
      </c>
      <c r="W21" s="59">
        <v>0</v>
      </c>
    </row>
    <row r="22" spans="1:23" ht="18.75" customHeight="1" thickBot="1">
      <c r="A22" s="30" t="s">
        <v>54</v>
      </c>
      <c r="B22" s="69">
        <f>SUM(B8:B21)</f>
        <v>230.18000000000004</v>
      </c>
      <c r="C22" s="70">
        <f aca="true" t="shared" si="0" ref="C22:T22">SUM(C8:C21)</f>
        <v>231</v>
      </c>
      <c r="D22" s="70">
        <f>SUM(D8*B8+D9*B9+D10*B10+D11*B11+D12*B12+D13*B13+D14*B14+D15*B15+D16*B16+D17*B17+D18*B18+D19*B19+D20*B20+D21*B21)/B22</f>
        <v>13770.46928490746</v>
      </c>
      <c r="E22" s="70">
        <f>SUM(E8*C8+E9*C9+E10*C10+E11*C11+E12*C12+E13*C13+E14*C14+E15*C15+E16*C16+E17*C17+E18*C18+E19*C19+E20*C20+E21*C21)/C22</f>
        <v>13734.38961038961</v>
      </c>
      <c r="F22" s="69">
        <f t="shared" si="0"/>
        <v>5</v>
      </c>
      <c r="G22" s="70">
        <f t="shared" si="0"/>
        <v>5</v>
      </c>
      <c r="H22" s="70">
        <f>SUM(H8*F8+H9*F9+H10*F10+H11*F11+H12*F12+H13*F13+H14*F14+H15*F15+H16*F16+H17*F17+H18*F18+H19*F19+H20*F20+H21*F21)/F22</f>
        <v>27618.8</v>
      </c>
      <c r="I22" s="70">
        <f>SUM(I8*G8+I9*G9+I10*G10+I11*G11+I12*G12+I13*G13+I14*G14+I15*G15+I16*G16+I17*G17+I18*G18+I19*G19+I20*G20+I21*G21)/G22</f>
        <v>27618.8</v>
      </c>
      <c r="J22" s="69">
        <f t="shared" si="0"/>
        <v>102.15</v>
      </c>
      <c r="K22" s="70">
        <f t="shared" si="0"/>
        <v>107</v>
      </c>
      <c r="L22" s="70">
        <f>SUM(L8*J8+L9*J9+L10*J10+L11*J11+L12*J12+L13*J13+L14*J14+L15*J15+L16*J16+L17*J17+L18*J18+L19*J19+L20*J20+L21*J21)/J22</f>
        <v>19679.010768477725</v>
      </c>
      <c r="M22" s="70">
        <f>SUM(M8*K8+M9*K9+M10*K10+M11*K11+M12*K12+M13*K13+M14*K14+M15*K15+M16*K16+M17*K17+M18*K18+M19*K19+M20*K20+M21*K21)/K22</f>
        <v>18841.48598130841</v>
      </c>
      <c r="N22" s="87">
        <f t="shared" si="0"/>
        <v>104</v>
      </c>
      <c r="O22" s="70">
        <f>SUM(O8*N8+O9*N9+O10*N10+O11*N11+O12*N12+O13*N13+O14*N14+O15*N15+O16*N16+O17*N17+O18*N18+O19*N19+O20*N20+O21*N21)/N22</f>
        <v>20087.240384615387</v>
      </c>
      <c r="P22" s="69">
        <f t="shared" si="0"/>
        <v>82.65</v>
      </c>
      <c r="Q22" s="70">
        <f t="shared" si="0"/>
        <v>85</v>
      </c>
      <c r="R22" s="70">
        <f>SUM(R8*P8+R9*P9+R10*P10+R11*P11+R12*P12+R13*P13+R14*P14+R15*P15+R16*P16+R17*P17+R18*P18+R19*P19+R20*P20+R21*P21)/P22</f>
        <v>18236.145190562613</v>
      </c>
      <c r="S22" s="70">
        <f>SUM(S8*Q8+S9*Q9+S10*Q10+S11*Q11+S12*Q12+S13*Q13+S14*Q14+S15*Q15+S16*Q16+S17*Q17+S18*Q18+S19*Q19+S20*Q20+S21*Q21)/Q22</f>
        <v>17980.435294117648</v>
      </c>
      <c r="T22" s="87">
        <f t="shared" si="0"/>
        <v>82.89999999999999</v>
      </c>
      <c r="U22" s="70">
        <f>SUM(U8*T8+U9*T9+U10*T10+U11*T11+U12*T12+U13*T13+U14*T14+U15*T15+U16*T16+U17*T17+U18*T18+U19*T19+U20*T20+U21*T21)/T22</f>
        <v>19010.58745476478</v>
      </c>
      <c r="V22" s="74">
        <f>SUM(V8:V21)</f>
        <v>3</v>
      </c>
      <c r="W22" s="70">
        <f>SUM(W8*V8+W9*V9+W10*V10+W11*V11+W12*V12+W13*V13+W14*V14+W15*V15+W16*V16+W17*V17+W18*V18+W19*V19+W20*V20+W21*V21)/V22</f>
        <v>16888</v>
      </c>
    </row>
  </sheetData>
  <sheetProtection/>
  <mergeCells count="20">
    <mergeCell ref="V5:W5"/>
    <mergeCell ref="V6:V7"/>
    <mergeCell ref="W6:W7"/>
    <mergeCell ref="A5:A7"/>
    <mergeCell ref="J6:K6"/>
    <mergeCell ref="B6:C6"/>
    <mergeCell ref="P5:U5"/>
    <mergeCell ref="B5:E5"/>
    <mergeCell ref="F5:I5"/>
    <mergeCell ref="J5:O5"/>
    <mergeCell ref="A2:U2"/>
    <mergeCell ref="A3:U3"/>
    <mergeCell ref="T6:U6"/>
    <mergeCell ref="L6:M6"/>
    <mergeCell ref="N6:O6"/>
    <mergeCell ref="P6:Q6"/>
    <mergeCell ref="R6:S6"/>
    <mergeCell ref="D6:E6"/>
    <mergeCell ref="F6:G6"/>
    <mergeCell ref="H6:I6"/>
  </mergeCells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"/>
  <sheetViews>
    <sheetView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R6" sqref="R6:S6"/>
    </sheetView>
  </sheetViews>
  <sheetFormatPr defaultColWidth="9.140625" defaultRowHeight="12.75"/>
  <cols>
    <col min="1" max="1" width="26.57421875" style="0" customWidth="1"/>
    <col min="2" max="2" width="8.00390625" style="0" customWidth="1"/>
    <col min="3" max="3" width="9.421875" style="0" customWidth="1"/>
    <col min="6" max="6" width="8.140625" style="0" customWidth="1"/>
    <col min="10" max="10" width="8.140625" style="0" customWidth="1"/>
    <col min="12" max="12" width="9.28125" style="0" customWidth="1"/>
    <col min="15" max="15" width="9.8515625" style="0" customWidth="1"/>
    <col min="16" max="16" width="8.140625" style="0" customWidth="1"/>
    <col min="20" max="20" width="8.421875" style="0" customWidth="1"/>
    <col min="28" max="28" width="13.00390625" style="0" customWidth="1"/>
    <col min="29" max="29" width="14.57421875" style="0" customWidth="1"/>
  </cols>
  <sheetData>
    <row r="1" ht="12.75">
      <c r="E1" s="10"/>
    </row>
    <row r="2" spans="1:27" ht="18.75">
      <c r="A2" s="91" t="s">
        <v>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</row>
    <row r="3" spans="1:27" ht="18.75">
      <c r="A3" s="92" t="s">
        <v>79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</row>
    <row r="4" spans="1:5" ht="15.75" thickBot="1">
      <c r="A4" s="12"/>
      <c r="B4" s="5"/>
      <c r="C4" s="5"/>
      <c r="D4" s="5"/>
      <c r="E4" s="10"/>
    </row>
    <row r="5" spans="1:29" ht="96.75" customHeight="1">
      <c r="A5" s="119" t="s">
        <v>15</v>
      </c>
      <c r="B5" s="110" t="s">
        <v>8</v>
      </c>
      <c r="C5" s="110"/>
      <c r="D5" s="110"/>
      <c r="E5" s="110"/>
      <c r="F5" s="110" t="s">
        <v>37</v>
      </c>
      <c r="G5" s="110"/>
      <c r="H5" s="110"/>
      <c r="I5" s="110"/>
      <c r="J5" s="107" t="s">
        <v>38</v>
      </c>
      <c r="K5" s="108"/>
      <c r="L5" s="108"/>
      <c r="M5" s="108"/>
      <c r="N5" s="108"/>
      <c r="O5" s="109"/>
      <c r="P5" s="110" t="s">
        <v>68</v>
      </c>
      <c r="Q5" s="110"/>
      <c r="R5" s="110"/>
      <c r="S5" s="110"/>
      <c r="T5" s="110" t="s">
        <v>39</v>
      </c>
      <c r="U5" s="110"/>
      <c r="V5" s="110"/>
      <c r="W5" s="110"/>
      <c r="X5" s="110" t="s">
        <v>40</v>
      </c>
      <c r="Y5" s="110"/>
      <c r="Z5" s="110"/>
      <c r="AA5" s="110"/>
      <c r="AB5" s="122" t="s">
        <v>75</v>
      </c>
      <c r="AC5" s="123"/>
    </row>
    <row r="6" spans="1:29" ht="365.25" customHeight="1">
      <c r="A6" s="119"/>
      <c r="B6" s="110" t="s">
        <v>3</v>
      </c>
      <c r="C6" s="110"/>
      <c r="D6" s="110" t="s">
        <v>5</v>
      </c>
      <c r="E6" s="110"/>
      <c r="F6" s="110" t="s">
        <v>3</v>
      </c>
      <c r="G6" s="110"/>
      <c r="H6" s="110" t="s">
        <v>5</v>
      </c>
      <c r="I6" s="110"/>
      <c r="J6" s="110" t="s">
        <v>3</v>
      </c>
      <c r="K6" s="110"/>
      <c r="L6" s="110" t="s">
        <v>5</v>
      </c>
      <c r="M6" s="110"/>
      <c r="N6" s="120" t="s">
        <v>20</v>
      </c>
      <c r="O6" s="121"/>
      <c r="P6" s="110" t="s">
        <v>3</v>
      </c>
      <c r="Q6" s="110"/>
      <c r="R6" s="110" t="s">
        <v>5</v>
      </c>
      <c r="S6" s="110"/>
      <c r="T6" s="110" t="s">
        <v>3</v>
      </c>
      <c r="U6" s="110"/>
      <c r="V6" s="110" t="s">
        <v>5</v>
      </c>
      <c r="W6" s="110"/>
      <c r="X6" s="110" t="s">
        <v>3</v>
      </c>
      <c r="Y6" s="110"/>
      <c r="Z6" s="110" t="s">
        <v>5</v>
      </c>
      <c r="AA6" s="110"/>
      <c r="AB6" s="115" t="s">
        <v>70</v>
      </c>
      <c r="AC6" s="115" t="s">
        <v>71</v>
      </c>
    </row>
    <row r="7" spans="1:29" ht="71.25" customHeight="1">
      <c r="A7" s="119"/>
      <c r="B7" s="15" t="s">
        <v>21</v>
      </c>
      <c r="C7" s="15" t="s">
        <v>22</v>
      </c>
      <c r="D7" s="15" t="s">
        <v>4</v>
      </c>
      <c r="E7" s="15" t="s">
        <v>11</v>
      </c>
      <c r="F7" s="15" t="s">
        <v>21</v>
      </c>
      <c r="G7" s="15" t="s">
        <v>22</v>
      </c>
      <c r="H7" s="15" t="s">
        <v>4</v>
      </c>
      <c r="I7" s="15" t="s">
        <v>11</v>
      </c>
      <c r="J7" s="15" t="s">
        <v>21</v>
      </c>
      <c r="K7" s="15" t="s">
        <v>22</v>
      </c>
      <c r="L7" s="15" t="s">
        <v>4</v>
      </c>
      <c r="M7" s="15" t="s">
        <v>11</v>
      </c>
      <c r="N7" s="15" t="s">
        <v>23</v>
      </c>
      <c r="O7" s="15" t="s">
        <v>24</v>
      </c>
      <c r="P7" s="15" t="s">
        <v>21</v>
      </c>
      <c r="Q7" s="15" t="s">
        <v>22</v>
      </c>
      <c r="R7" s="15" t="s">
        <v>4</v>
      </c>
      <c r="S7" s="15" t="s">
        <v>11</v>
      </c>
      <c r="T7" s="15" t="s">
        <v>21</v>
      </c>
      <c r="U7" s="15" t="s">
        <v>22</v>
      </c>
      <c r="V7" s="15" t="s">
        <v>4</v>
      </c>
      <c r="W7" s="15" t="s">
        <v>11</v>
      </c>
      <c r="X7" s="15" t="s">
        <v>21</v>
      </c>
      <c r="Y7" s="15" t="s">
        <v>22</v>
      </c>
      <c r="Z7" s="15" t="s">
        <v>4</v>
      </c>
      <c r="AA7" s="15" t="s">
        <v>11</v>
      </c>
      <c r="AB7" s="116"/>
      <c r="AC7" s="116"/>
    </row>
    <row r="8" spans="1:29" ht="15.75" customHeight="1">
      <c r="A8" s="24" t="s">
        <v>61</v>
      </c>
      <c r="B8" s="15">
        <v>38.7</v>
      </c>
      <c r="C8" s="15">
        <v>35</v>
      </c>
      <c r="D8" s="26">
        <v>12314</v>
      </c>
      <c r="E8" s="26">
        <v>13471</v>
      </c>
      <c r="F8" s="15">
        <v>1</v>
      </c>
      <c r="G8" s="15">
        <v>1</v>
      </c>
      <c r="H8" s="26">
        <v>28950</v>
      </c>
      <c r="I8" s="26">
        <v>28950</v>
      </c>
      <c r="J8" s="15">
        <v>22.61</v>
      </c>
      <c r="K8" s="15">
        <v>19</v>
      </c>
      <c r="L8" s="15">
        <v>12970</v>
      </c>
      <c r="M8" s="15">
        <v>15534</v>
      </c>
      <c r="N8" s="15">
        <v>18.9</v>
      </c>
      <c r="O8" s="26">
        <v>16454</v>
      </c>
      <c r="P8" s="15" t="s">
        <v>66</v>
      </c>
      <c r="Q8" s="15" t="s">
        <v>66</v>
      </c>
      <c r="R8" s="15" t="s">
        <v>66</v>
      </c>
      <c r="S8" s="15" t="s">
        <v>66</v>
      </c>
      <c r="T8" s="15" t="s">
        <v>66</v>
      </c>
      <c r="U8" s="15" t="s">
        <v>66</v>
      </c>
      <c r="V8" s="15" t="s">
        <v>66</v>
      </c>
      <c r="W8" s="15" t="s">
        <v>66</v>
      </c>
      <c r="X8" s="15" t="s">
        <v>66</v>
      </c>
      <c r="Y8" s="15" t="s">
        <v>66</v>
      </c>
      <c r="Z8" s="15" t="s">
        <v>66</v>
      </c>
      <c r="AA8" s="15" t="s">
        <v>66</v>
      </c>
      <c r="AB8" s="73">
        <v>0</v>
      </c>
      <c r="AC8" s="73">
        <v>0</v>
      </c>
    </row>
    <row r="9" spans="1:29" ht="15.75" customHeight="1">
      <c r="A9" s="24" t="s">
        <v>60</v>
      </c>
      <c r="B9" s="15">
        <v>22.44</v>
      </c>
      <c r="C9" s="15">
        <v>20</v>
      </c>
      <c r="D9" s="26">
        <v>13149</v>
      </c>
      <c r="E9" s="26">
        <v>14753</v>
      </c>
      <c r="F9" s="15">
        <v>1</v>
      </c>
      <c r="G9" s="15">
        <v>1</v>
      </c>
      <c r="H9" s="26">
        <v>37450</v>
      </c>
      <c r="I9" s="26">
        <v>37450</v>
      </c>
      <c r="J9" s="15">
        <v>7.7</v>
      </c>
      <c r="K9" s="15">
        <v>6</v>
      </c>
      <c r="L9" s="15">
        <v>14240</v>
      </c>
      <c r="M9" s="15">
        <v>19692</v>
      </c>
      <c r="N9" s="15">
        <v>5.6</v>
      </c>
      <c r="O9" s="26">
        <v>19454</v>
      </c>
      <c r="P9" s="15" t="s">
        <v>66</v>
      </c>
      <c r="Q9" s="15" t="s">
        <v>66</v>
      </c>
      <c r="R9" s="15" t="s">
        <v>66</v>
      </c>
      <c r="S9" s="15" t="s">
        <v>66</v>
      </c>
      <c r="T9" s="15" t="s">
        <v>66</v>
      </c>
      <c r="U9" s="15" t="s">
        <v>66</v>
      </c>
      <c r="V9" s="15" t="s">
        <v>66</v>
      </c>
      <c r="W9" s="15" t="s">
        <v>66</v>
      </c>
      <c r="X9" s="15" t="s">
        <v>66</v>
      </c>
      <c r="Y9" s="15" t="s">
        <v>66</v>
      </c>
      <c r="Z9" s="15" t="s">
        <v>66</v>
      </c>
      <c r="AA9" s="15" t="s">
        <v>66</v>
      </c>
      <c r="AB9" s="73">
        <v>0</v>
      </c>
      <c r="AC9" s="73">
        <v>0</v>
      </c>
    </row>
    <row r="10" spans="1:29" ht="15.75" customHeight="1" thickBot="1">
      <c r="A10" s="126" t="s">
        <v>65</v>
      </c>
      <c r="B10" s="127" t="s">
        <v>66</v>
      </c>
      <c r="C10" s="127" t="s">
        <v>66</v>
      </c>
      <c r="D10" s="68" t="s">
        <v>66</v>
      </c>
      <c r="E10" s="68" t="s">
        <v>66</v>
      </c>
      <c r="F10" s="127" t="s">
        <v>66</v>
      </c>
      <c r="G10" s="127" t="s">
        <v>66</v>
      </c>
      <c r="H10" s="68" t="s">
        <v>66</v>
      </c>
      <c r="I10" s="68" t="s">
        <v>66</v>
      </c>
      <c r="J10" s="127" t="s">
        <v>66</v>
      </c>
      <c r="K10" s="127" t="s">
        <v>66</v>
      </c>
      <c r="L10" s="127" t="s">
        <v>66</v>
      </c>
      <c r="M10" s="127" t="s">
        <v>66</v>
      </c>
      <c r="N10" s="127" t="s">
        <v>66</v>
      </c>
      <c r="O10" s="127" t="s">
        <v>66</v>
      </c>
      <c r="P10" s="127">
        <v>36.4</v>
      </c>
      <c r="Q10" s="68">
        <v>38</v>
      </c>
      <c r="R10" s="68">
        <v>15419</v>
      </c>
      <c r="S10" s="68">
        <v>14966</v>
      </c>
      <c r="T10" s="68">
        <v>1</v>
      </c>
      <c r="U10" s="68">
        <v>1</v>
      </c>
      <c r="V10" s="68">
        <v>32725</v>
      </c>
      <c r="W10" s="68">
        <v>32725</v>
      </c>
      <c r="X10" s="67">
        <v>13</v>
      </c>
      <c r="Y10" s="68">
        <v>14</v>
      </c>
      <c r="Z10" s="68">
        <v>18882</v>
      </c>
      <c r="AA10" s="68">
        <v>17691</v>
      </c>
      <c r="AB10" s="128">
        <v>3</v>
      </c>
      <c r="AC10" s="128">
        <v>18144</v>
      </c>
    </row>
    <row r="11" spans="1:29" ht="15.75" customHeight="1" thickBot="1">
      <c r="A11" s="25" t="s">
        <v>54</v>
      </c>
      <c r="B11" s="29">
        <f>SUM(B8:B9)</f>
        <v>61.14</v>
      </c>
      <c r="C11" s="29">
        <f aca="true" t="shared" si="0" ref="C11:N11">SUM(C8:C9)</f>
        <v>55</v>
      </c>
      <c r="D11" s="50">
        <f>SUM(D8*B8+D9*B9)/B11</f>
        <v>12620.467124631994</v>
      </c>
      <c r="E11" s="50">
        <f>SUM(E8*C8+E9*C9)/C11</f>
        <v>13937.181818181818</v>
      </c>
      <c r="F11" s="29">
        <f t="shared" si="0"/>
        <v>2</v>
      </c>
      <c r="G11" s="29">
        <f t="shared" si="0"/>
        <v>2</v>
      </c>
      <c r="H11" s="50">
        <f>SUM(H8:H9)/2</f>
        <v>33200</v>
      </c>
      <c r="I11" s="50">
        <f>SUM(I8:I9)/2</f>
        <v>33200</v>
      </c>
      <c r="J11" s="29">
        <f t="shared" si="0"/>
        <v>30.31</v>
      </c>
      <c r="K11" s="50">
        <f t="shared" si="0"/>
        <v>25</v>
      </c>
      <c r="L11" s="50">
        <f>SUM(L8*J8+L9*J9)/J11</f>
        <v>13292.632794457275</v>
      </c>
      <c r="M11" s="50">
        <f>SUM(M8*K8+M9*K9)/K11</f>
        <v>16531.92</v>
      </c>
      <c r="N11" s="88">
        <f t="shared" si="0"/>
        <v>24.5</v>
      </c>
      <c r="O11" s="50">
        <f>SUM(O8*N8+O9*N9)/N11</f>
        <v>17139.714285714286</v>
      </c>
      <c r="P11" s="29">
        <f>SUM(P10)</f>
        <v>36.4</v>
      </c>
      <c r="Q11" s="50">
        <f aca="true" t="shared" si="1" ref="Q11:AC11">SUM(Q10)</f>
        <v>38</v>
      </c>
      <c r="R11" s="50">
        <f t="shared" si="1"/>
        <v>15419</v>
      </c>
      <c r="S11" s="50">
        <f t="shared" si="1"/>
        <v>14966</v>
      </c>
      <c r="T11" s="50">
        <f t="shared" si="1"/>
        <v>1</v>
      </c>
      <c r="U11" s="50">
        <f t="shared" si="1"/>
        <v>1</v>
      </c>
      <c r="V11" s="50">
        <f t="shared" si="1"/>
        <v>32725</v>
      </c>
      <c r="W11" s="50">
        <f t="shared" si="1"/>
        <v>32725</v>
      </c>
      <c r="X11" s="50">
        <f t="shared" si="1"/>
        <v>13</v>
      </c>
      <c r="Y11" s="50">
        <f t="shared" si="1"/>
        <v>14</v>
      </c>
      <c r="Z11" s="50">
        <f t="shared" si="1"/>
        <v>18882</v>
      </c>
      <c r="AA11" s="50">
        <f t="shared" si="1"/>
        <v>17691</v>
      </c>
      <c r="AB11" s="129">
        <f>SUM(AB8:AB10)</f>
        <v>3</v>
      </c>
      <c r="AC11" s="130">
        <f t="shared" si="1"/>
        <v>18144</v>
      </c>
    </row>
  </sheetData>
  <sheetProtection/>
  <mergeCells count="25">
    <mergeCell ref="A5:A7"/>
    <mergeCell ref="P5:S5"/>
    <mergeCell ref="X5:AA5"/>
    <mergeCell ref="B5:E5"/>
    <mergeCell ref="F5:I5"/>
    <mergeCell ref="J5:O5"/>
    <mergeCell ref="L6:M6"/>
    <mergeCell ref="H6:I6"/>
    <mergeCell ref="J6:K6"/>
    <mergeCell ref="AB5:AC5"/>
    <mergeCell ref="AB6:AB7"/>
    <mergeCell ref="AC6:AC7"/>
    <mergeCell ref="D6:E6"/>
    <mergeCell ref="F6:G6"/>
    <mergeCell ref="V6:W6"/>
    <mergeCell ref="A2:AA2"/>
    <mergeCell ref="X6:Y6"/>
    <mergeCell ref="Z6:AA6"/>
    <mergeCell ref="A3:AA3"/>
    <mergeCell ref="P6:Q6"/>
    <mergeCell ref="R6:S6"/>
    <mergeCell ref="T6:U6"/>
    <mergeCell ref="N6:O6"/>
    <mergeCell ref="B6:C6"/>
    <mergeCell ref="T5:W5"/>
  </mergeCells>
  <printOptions/>
  <pageMargins left="0.75" right="0.75" top="1" bottom="1" header="0.5" footer="0.5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Масензова О.Н.</dc:creator>
  <cp:keywords/>
  <dc:description/>
  <cp:lastModifiedBy>Admin</cp:lastModifiedBy>
  <cp:lastPrinted>2014-08-08T10:11:47Z</cp:lastPrinted>
  <dcterms:created xsi:type="dcterms:W3CDTF">1996-10-08T23:32:33Z</dcterms:created>
  <dcterms:modified xsi:type="dcterms:W3CDTF">2014-09-04T11:27:18Z</dcterms:modified>
  <cp:category/>
  <cp:version/>
  <cp:contentType/>
  <cp:contentStatus/>
</cp:coreProperties>
</file>