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1'!$A$1:$CE$12</definedName>
    <definedName name="_xlnm.Print_Area" localSheetId="1">'Приложение 2'!$A$1:$AE$23</definedName>
    <definedName name="_xlnm.Print_Area" localSheetId="2">'Приложение 3'!$A$1:$AE$26</definedName>
    <definedName name="_xlnm.Print_Area" localSheetId="3">'Приложение 4'!$A$1:$W$14</definedName>
    <definedName name="_xlnm.Print_Area" localSheetId="4">'Приложение 5'!$A$1:$W$13</definedName>
  </definedNames>
  <calcPr fullCalcOnLoad="1"/>
</workbook>
</file>

<file path=xl/sharedStrings.xml><?xml version="1.0" encoding="utf-8"?>
<sst xmlns="http://schemas.openxmlformats.org/spreadsheetml/2006/main" count="342" uniqueCount="83">
  <si>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</si>
  <si>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</si>
  <si>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</si>
  <si>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</si>
  <si>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</si>
  <si>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Приложение 1</t>
  </si>
  <si>
    <t>Наименование муниципального образования</t>
  </si>
  <si>
    <t xml:space="preserve">1.1.В том числе руководители </t>
  </si>
  <si>
    <t>1.2.В том числе педагогические работники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</si>
  <si>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</si>
  <si>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</si>
  <si>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</si>
  <si>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</si>
  <si>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</si>
  <si>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 xml:space="preserve">из графы 1.1                                                                                                                                                       1.1.1.В том числе руководители </t>
  </si>
  <si>
    <t>из графы 1.1                                                                                                                                                       1.1.2.В том числе педагогические работники</t>
  </si>
  <si>
    <t>из графы 1.1.2                                                                                                                                                       1.1.3.в т.ч.учителя</t>
  </si>
  <si>
    <t xml:space="preserve">из графы 1.2                                                                                                                                                       1.2.1.В том числе руководители </t>
  </si>
  <si>
    <t>из графы 1.2.2                                                                                                                                                       1.2.3. в т.ч.воспитатели</t>
  </si>
  <si>
    <t xml:space="preserve">из графы 1.3                                                                                                                                                       1.3.1.В том числе руководители </t>
  </si>
  <si>
    <t>из графы 1.3                                                                                                                                                       1.3.2.В том числе педагогические работники</t>
  </si>
  <si>
    <t xml:space="preserve">из графы 1.4                                                                                                                                                       1.4.1.В том числе руководители </t>
  </si>
  <si>
    <t>из графы 1.4                                                                                                                                                       1.4.2.В том числе педагогические работники</t>
  </si>
  <si>
    <t>из графы 1.2                                                                                                                                                       1.2.1.в т.ч.учителя</t>
  </si>
  <si>
    <t>Количество ставок, занятых работниками, ед.</t>
  </si>
  <si>
    <t>Количество физ.лиц, чел.</t>
  </si>
  <si>
    <t>Согласно приказу Росстата от 30.12.2013 № 508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</si>
  <si>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из графы 1.2                                                                                                                                                       1.2.1.в т.ч.воспитатели</t>
  </si>
  <si>
    <t>из графы 1.2                                                                                                                                                       1.2.2.В том числе педагогические работники</t>
  </si>
  <si>
    <t>Средняя заработная плата, руб.*</t>
  </si>
  <si>
    <t>средняя заработная плата, руб.</t>
  </si>
  <si>
    <t>1.4.Все работники образовательных организаций для детей-сирот и детей, оставшихся без попечения родителей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</si>
  <si>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</si>
  <si>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</si>
  <si>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</si>
  <si>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</si>
  <si>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1.5.  Педагогические работники образовательных организаций, работающие с детьми из неблагополучных семей</t>
  </si>
  <si>
    <t>1.6.Все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</si>
  <si>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из графы 1.2                                         педагогические работники общеобразовательных организаций, работающие с детьми из неблагополучных семей</t>
  </si>
  <si>
    <t>1.Все работники общеобразовательных организаций</t>
  </si>
  <si>
    <t>1.3.В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</si>
  <si>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Численность</t>
  </si>
  <si>
    <t>1.Все работники дошкольных образовательных организаций</t>
  </si>
  <si>
    <t>из графы 1.2                                         педагогические работники дошкольных образовательных организаций, работающие с детьми из неблагополучных семей</t>
  </si>
  <si>
    <t>Приложение 3</t>
  </si>
  <si>
    <t>Приложение 2</t>
  </si>
  <si>
    <t>1.3.В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</si>
  <si>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1.3.В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</si>
  <si>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1.Все работники организаций дополнительного образования детей</t>
  </si>
  <si>
    <t>из графы 1.2                                         педагогические работники организаций дополнительного образования детей, работающие с детьми из неблагополучных семей</t>
  </si>
  <si>
    <t>Приложение 4</t>
  </si>
  <si>
    <t>1.Все работники образовательных организаций для детей-сирот и детей, оставшихся без попечения родителей</t>
  </si>
  <si>
    <t>из графы 1.2                                         педагогические работники образовательных организаций для детей-сирот и детей, оставшихся без попечения родителей, работающие с детьми из неблагополучных семей</t>
  </si>
  <si>
    <t>1.3.В том числе работники медицинского персонала (персонала, обеспечивающего условия для предоставления медицинских услуг в образовательных организациях для детей-сирот и детей, оставшихся без попечения родителей)</t>
  </si>
  <si>
    <t>Приложение 5</t>
  </si>
  <si>
    <t>Костина М.Г.   Экономист   (81457)51933</t>
  </si>
  <si>
    <t xml:space="preserve">Информация о заработной плате работников образовательных организаций Суоярвского  района </t>
  </si>
  <si>
    <t xml:space="preserve">Информация о заработной плате работников общеобразовательных организаций Суоярвского района </t>
  </si>
  <si>
    <t>Суоярвская средняя школа</t>
  </si>
  <si>
    <t>Поросозерская средняя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</si>
  <si>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</si>
  <si>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</si>
  <si>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</si>
  <si>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</si>
  <si>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</si>
  <si>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</si>
  <si>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>Райконкосская основная школа</t>
  </si>
  <si>
    <t>Леппясюрьская основная школа</t>
  </si>
  <si>
    <t>Суоекская начальная школа</t>
  </si>
  <si>
    <t xml:space="preserve">Информация о заработной плате работников дошкольных образовательных организаций Суоярвского  района </t>
  </si>
  <si>
    <t>ДОУ № 1</t>
  </si>
  <si>
    <t>ДОУ № 2</t>
  </si>
  <si>
    <t>ДОУ № 5</t>
  </si>
  <si>
    <t>ДОУ № 7</t>
  </si>
  <si>
    <t>ДОУ № 26</t>
  </si>
  <si>
    <t>Детская школа искусств</t>
  </si>
  <si>
    <t>Детско-юношеская спортивная школа</t>
  </si>
  <si>
    <t>Информация о заработной плате работников организаций дополнительного образования детей Суоярвского района</t>
  </si>
  <si>
    <t xml:space="preserve">Информация о заработной плате работников образовательных организаций для детей-сирот и детей, оставшихся без попечения родителей Суоярвского района </t>
  </si>
  <si>
    <t>Детский дом</t>
  </si>
  <si>
    <t>Суоярвский район</t>
  </si>
  <si>
    <t>за период январь-ноябрь  2014 года</t>
  </si>
  <si>
    <t>за период январь-ноябрь 2014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</si>
</sst>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_-* #,##0_р_._-;\-* #,##0_р_._-;_-* &quot;-&quot;??_р_._-;_-@_-"/>
    <numFmt numFmtId="185" formatCode="#,##0.0"/>
  </numFmts>
  <fonts count="58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 applyProtection="1">
      <alignment horizontal="center" vertical="center" wrapText="1"/>
      <protection locked="0"/>
    </xf>
    <xf numFmtId="0" fontId="1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32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17" fillId="32" borderId="10" xfId="0" applyFont="1" applyFill="1" applyBorder="1" applyAlignment="1" applyProtection="1">
      <alignment horizontal="left" vertical="center" wrapText="1"/>
      <protection locked="0"/>
    </xf>
    <xf numFmtId="0" fontId="18" fillId="32" borderId="11" xfId="0" applyFont="1" applyFill="1" applyBorder="1" applyAlignment="1">
      <alignment horizontal="left"/>
    </xf>
    <xf numFmtId="0" fontId="11" fillId="32" borderId="12" xfId="0" applyFont="1" applyFill="1" applyBorder="1" applyAlignment="1">
      <alignment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17" fillId="0" borderId="1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 wrapText="1"/>
    </xf>
    <xf numFmtId="185" fontId="11" fillId="0" borderId="13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17" fillId="32" borderId="11" xfId="0" applyFont="1" applyFill="1" applyBorder="1" applyAlignment="1">
      <alignment horizontal="center" vertical="center"/>
    </xf>
    <xf numFmtId="0" fontId="17" fillId="32" borderId="13" xfId="0" applyFont="1" applyFill="1" applyBorder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4" fontId="17" fillId="32" borderId="11" xfId="0" applyNumberFormat="1" applyFont="1" applyFill="1" applyBorder="1" applyAlignment="1">
      <alignment horizontal="center" vertical="center"/>
    </xf>
    <xf numFmtId="4" fontId="17" fillId="32" borderId="13" xfId="0" applyNumberFormat="1" applyFont="1" applyFill="1" applyBorder="1" applyAlignment="1">
      <alignment horizontal="center" vertical="center"/>
    </xf>
    <xf numFmtId="3" fontId="17" fillId="32" borderId="10" xfId="0" applyNumberFormat="1" applyFont="1" applyFill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/>
    </xf>
    <xf numFmtId="3" fontId="17" fillId="32" borderId="13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 wrapText="1"/>
    </xf>
    <xf numFmtId="185" fontId="17" fillId="32" borderId="11" xfId="0" applyNumberFormat="1" applyFont="1" applyFill="1" applyBorder="1" applyAlignment="1">
      <alignment horizontal="center" vertical="center"/>
    </xf>
    <xf numFmtId="185" fontId="17" fillId="32" borderId="13" xfId="0" applyNumberFormat="1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4" fontId="23" fillId="32" borderId="11" xfId="0" applyNumberFormat="1" applyFont="1" applyFill="1" applyBorder="1" applyAlignment="1">
      <alignment horizontal="center" vertical="center"/>
    </xf>
    <xf numFmtId="4" fontId="23" fillId="32" borderId="13" xfId="0" applyNumberFormat="1" applyFont="1" applyFill="1" applyBorder="1" applyAlignment="1">
      <alignment horizontal="center" vertical="center"/>
    </xf>
    <xf numFmtId="3" fontId="23" fillId="32" borderId="11" xfId="0" applyNumberFormat="1" applyFont="1" applyFill="1" applyBorder="1" applyAlignment="1">
      <alignment horizontal="center" vertical="center"/>
    </xf>
    <xf numFmtId="3" fontId="23" fillId="32" borderId="13" xfId="0" applyNumberFormat="1" applyFont="1" applyFill="1" applyBorder="1" applyAlignment="1">
      <alignment horizontal="center" vertical="center"/>
    </xf>
    <xf numFmtId="185" fontId="23" fillId="32" borderId="11" xfId="0" applyNumberFormat="1" applyFont="1" applyFill="1" applyBorder="1" applyAlignment="1">
      <alignment horizontal="center" vertical="center"/>
    </xf>
    <xf numFmtId="185" fontId="23" fillId="32" borderId="13" xfId="0" applyNumberFormat="1" applyFont="1" applyFill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185" fontId="17" fillId="0" borderId="11" xfId="0" applyNumberFormat="1" applyFont="1" applyBorder="1" applyAlignment="1">
      <alignment horizontal="center" vertical="center" wrapText="1"/>
    </xf>
    <xf numFmtId="3" fontId="17" fillId="32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185" fontId="11" fillId="32" borderId="10" xfId="0" applyNumberFormat="1" applyFont="1" applyFill="1" applyBorder="1" applyAlignment="1">
      <alignment horizontal="center" vertical="center"/>
    </xf>
    <xf numFmtId="185" fontId="17" fillId="0" borderId="11" xfId="0" applyNumberFormat="1" applyFont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0" fontId="19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03"/>
  <sheetViews>
    <sheetView tabSelected="1" view="pageBreakPreview" zoomScale="70" zoomScaleNormal="87" zoomScaleSheetLayoutView="70" zoomScalePageLayoutView="0" workbookViewId="0" topLeftCell="AA1">
      <selection activeCell="AR12" sqref="AR12"/>
    </sheetView>
  </sheetViews>
  <sheetFormatPr defaultColWidth="9.140625" defaultRowHeight="12.75"/>
  <cols>
    <col min="1" max="1" width="22.28125" style="0" customWidth="1"/>
    <col min="2" max="3" width="11.8515625" style="0" customWidth="1"/>
    <col min="4" max="5" width="11.421875" style="0" customWidth="1"/>
    <col min="6" max="7" width="11.8515625" style="0" customWidth="1"/>
    <col min="8" max="8" width="10.140625" style="0" customWidth="1"/>
    <col min="9" max="9" width="10.57421875" style="0" customWidth="1"/>
    <col min="10" max="11" width="11.8515625" style="0" customWidth="1"/>
    <col min="12" max="12" width="10.00390625" style="0" customWidth="1"/>
    <col min="13" max="13" width="10.57421875" style="0" customWidth="1"/>
    <col min="14" max="14" width="11.140625" style="0" customWidth="1"/>
    <col min="15" max="15" width="16.421875" style="0" customWidth="1"/>
    <col min="16" max="17" width="11.8515625" style="0" customWidth="1"/>
    <col min="18" max="19" width="10.00390625" style="0" customWidth="1"/>
    <col min="20" max="20" width="10.7109375" style="0" customWidth="1"/>
    <col min="21" max="21" width="16.421875" style="0" customWidth="1"/>
    <col min="22" max="23" width="11.8515625" style="0" customWidth="1"/>
    <col min="24" max="24" width="10.00390625" style="0" customWidth="1"/>
    <col min="25" max="25" width="10.140625" style="0" customWidth="1"/>
    <col min="26" max="26" width="11.00390625" style="0" customWidth="1"/>
    <col min="27" max="27" width="16.57421875" style="0" customWidth="1"/>
    <col min="28" max="29" width="11.8515625" style="0" customWidth="1"/>
    <col min="30" max="30" width="10.00390625" style="0" customWidth="1"/>
    <col min="31" max="31" width="10.28125" style="0" customWidth="1"/>
    <col min="32" max="33" width="11.8515625" style="0" customWidth="1"/>
    <col min="34" max="34" width="10.140625" style="0" customWidth="1"/>
    <col min="35" max="35" width="10.00390625" style="0" customWidth="1"/>
    <col min="36" max="37" width="11.8515625" style="0" customWidth="1"/>
    <col min="38" max="38" width="10.7109375" style="0" customWidth="1"/>
    <col min="39" max="39" width="10.421875" style="0" customWidth="1"/>
    <col min="40" max="40" width="10.7109375" style="0" customWidth="1"/>
    <col min="41" max="41" width="16.28125" style="0" customWidth="1"/>
    <col min="42" max="43" width="11.8515625" style="0" customWidth="1"/>
    <col min="44" max="44" width="11.00390625" style="0" customWidth="1"/>
    <col min="45" max="45" width="11.140625" style="0" customWidth="1"/>
    <col min="46" max="46" width="10.57421875" style="0" customWidth="1"/>
    <col min="47" max="47" width="16.421875" style="0" customWidth="1"/>
    <col min="48" max="49" width="11.8515625" style="0" customWidth="1"/>
    <col min="50" max="50" width="10.00390625" style="0" customWidth="1"/>
    <col min="51" max="51" width="10.140625" style="10" customWidth="1"/>
    <col min="52" max="53" width="11.8515625" style="0" customWidth="1"/>
    <col min="54" max="54" width="10.00390625" style="0" customWidth="1"/>
    <col min="55" max="55" width="10.421875" style="0" customWidth="1"/>
    <col min="56" max="57" width="11.8515625" style="0" customWidth="1"/>
    <col min="58" max="58" width="10.140625" style="0" customWidth="1"/>
    <col min="59" max="59" width="10.421875" style="0" customWidth="1"/>
    <col min="60" max="60" width="11.00390625" style="0" customWidth="1"/>
    <col min="61" max="61" width="16.8515625" style="0" customWidth="1"/>
    <col min="62" max="63" width="11.8515625" style="0" customWidth="1"/>
    <col min="64" max="65" width="10.421875" style="0" customWidth="1"/>
    <col min="66" max="67" width="11.8515625" style="0" customWidth="1"/>
    <col min="68" max="69" width="10.8515625" style="0" customWidth="1"/>
    <col min="70" max="71" width="11.8515625" style="0" customWidth="1"/>
    <col min="72" max="72" width="10.00390625" style="0" customWidth="1"/>
    <col min="73" max="73" width="10.140625" style="0" customWidth="1"/>
    <col min="74" max="74" width="10.8515625" style="0" customWidth="1"/>
    <col min="75" max="75" width="16.140625" style="0" customWidth="1"/>
    <col min="76" max="76" width="14.28125" style="0" customWidth="1"/>
    <col min="77" max="77" width="25.28125" style="0" customWidth="1"/>
    <col min="78" max="79" width="11.8515625" style="0" customWidth="1"/>
    <col min="80" max="80" width="10.57421875" style="0" customWidth="1"/>
    <col min="81" max="81" width="10.8515625" style="0" customWidth="1"/>
    <col min="82" max="82" width="10.421875" style="0" customWidth="1"/>
    <col min="83" max="83" width="16.7109375" style="0" customWidth="1"/>
  </cols>
  <sheetData>
    <row r="1" spans="14:21" ht="18" customHeight="1">
      <c r="N1" s="95" t="s">
        <v>5</v>
      </c>
      <c r="O1" s="95"/>
      <c r="U1" s="21"/>
    </row>
    <row r="2" spans="1:50" ht="28.5" customHeight="1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29"/>
      <c r="Q2" s="29"/>
      <c r="R2" s="29"/>
      <c r="S2" s="29"/>
      <c r="T2" s="29"/>
      <c r="U2" s="29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8.75">
      <c r="A3" s="104" t="s">
        <v>81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0"/>
      <c r="Q3" s="30"/>
      <c r="R3" s="30"/>
      <c r="S3" s="30"/>
      <c r="T3" s="30"/>
      <c r="U3" s="30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83" ht="104.25" customHeight="1">
      <c r="A5" s="98" t="s">
        <v>6</v>
      </c>
      <c r="B5" s="99" t="s">
        <v>32</v>
      </c>
      <c r="C5" s="99"/>
      <c r="D5" s="99"/>
      <c r="E5" s="99"/>
      <c r="F5" s="99" t="s">
        <v>33</v>
      </c>
      <c r="G5" s="99"/>
      <c r="H5" s="99"/>
      <c r="I5" s="99"/>
      <c r="J5" s="96" t="s">
        <v>14</v>
      </c>
      <c r="K5" s="96"/>
      <c r="L5" s="96"/>
      <c r="M5" s="96"/>
      <c r="N5" s="96"/>
      <c r="O5" s="96"/>
      <c r="P5" s="96" t="s">
        <v>15</v>
      </c>
      <c r="Q5" s="96"/>
      <c r="R5" s="96"/>
      <c r="S5" s="96"/>
      <c r="T5" s="96"/>
      <c r="U5" s="96"/>
      <c r="V5" s="96" t="s">
        <v>16</v>
      </c>
      <c r="W5" s="96"/>
      <c r="X5" s="96"/>
      <c r="Y5" s="96"/>
      <c r="Z5" s="96"/>
      <c r="AA5" s="96"/>
      <c r="AB5" s="99" t="s">
        <v>34</v>
      </c>
      <c r="AC5" s="99"/>
      <c r="AD5" s="99"/>
      <c r="AE5" s="99"/>
      <c r="AF5" s="96" t="s">
        <v>17</v>
      </c>
      <c r="AG5" s="96"/>
      <c r="AH5" s="96"/>
      <c r="AI5" s="96"/>
      <c r="AJ5" s="96" t="s">
        <v>28</v>
      </c>
      <c r="AK5" s="96"/>
      <c r="AL5" s="96"/>
      <c r="AM5" s="96"/>
      <c r="AN5" s="96"/>
      <c r="AO5" s="96"/>
      <c r="AP5" s="96" t="s">
        <v>18</v>
      </c>
      <c r="AQ5" s="96"/>
      <c r="AR5" s="96"/>
      <c r="AS5" s="96"/>
      <c r="AT5" s="96"/>
      <c r="AU5" s="96"/>
      <c r="AV5" s="99" t="s">
        <v>35</v>
      </c>
      <c r="AW5" s="99"/>
      <c r="AX5" s="99"/>
      <c r="AY5" s="99"/>
      <c r="AZ5" s="96" t="s">
        <v>19</v>
      </c>
      <c r="BA5" s="96"/>
      <c r="BB5" s="96"/>
      <c r="BC5" s="96"/>
      <c r="BD5" s="96" t="s">
        <v>20</v>
      </c>
      <c r="BE5" s="96"/>
      <c r="BF5" s="96"/>
      <c r="BG5" s="96"/>
      <c r="BH5" s="96"/>
      <c r="BI5" s="96"/>
      <c r="BJ5" s="99" t="s">
        <v>31</v>
      </c>
      <c r="BK5" s="99"/>
      <c r="BL5" s="99"/>
      <c r="BM5" s="99"/>
      <c r="BN5" s="96" t="s">
        <v>21</v>
      </c>
      <c r="BO5" s="96"/>
      <c r="BP5" s="96"/>
      <c r="BQ5" s="96"/>
      <c r="BR5" s="101" t="s">
        <v>22</v>
      </c>
      <c r="BS5" s="102"/>
      <c r="BT5" s="102"/>
      <c r="BU5" s="102"/>
      <c r="BV5" s="102"/>
      <c r="BW5" s="103"/>
      <c r="BX5" s="100" t="s">
        <v>36</v>
      </c>
      <c r="BY5" s="100"/>
      <c r="BZ5" s="92" t="s">
        <v>37</v>
      </c>
      <c r="CA5" s="92"/>
      <c r="CB5" s="92"/>
      <c r="CC5" s="92"/>
      <c r="CD5" s="92"/>
      <c r="CE5" s="92"/>
    </row>
    <row r="6" spans="1:83" ht="204" customHeight="1">
      <c r="A6" s="98"/>
      <c r="B6" s="96" t="s">
        <v>24</v>
      </c>
      <c r="C6" s="96" t="s">
        <v>25</v>
      </c>
      <c r="D6" s="96" t="s">
        <v>30</v>
      </c>
      <c r="E6" s="96"/>
      <c r="F6" s="96" t="s">
        <v>24</v>
      </c>
      <c r="G6" s="96" t="s">
        <v>25</v>
      </c>
      <c r="H6" s="96" t="s">
        <v>30</v>
      </c>
      <c r="I6" s="96"/>
      <c r="J6" s="96" t="s">
        <v>24</v>
      </c>
      <c r="K6" s="96" t="s">
        <v>25</v>
      </c>
      <c r="L6" s="96" t="s">
        <v>30</v>
      </c>
      <c r="M6" s="96"/>
      <c r="N6" s="97" t="s">
        <v>26</v>
      </c>
      <c r="O6" s="97"/>
      <c r="P6" s="96" t="s">
        <v>24</v>
      </c>
      <c r="Q6" s="96" t="s">
        <v>25</v>
      </c>
      <c r="R6" s="96" t="s">
        <v>30</v>
      </c>
      <c r="S6" s="96"/>
      <c r="T6" s="97" t="s">
        <v>26</v>
      </c>
      <c r="U6" s="97"/>
      <c r="V6" s="96" t="s">
        <v>24</v>
      </c>
      <c r="W6" s="96" t="s">
        <v>25</v>
      </c>
      <c r="X6" s="96" t="s">
        <v>30</v>
      </c>
      <c r="Y6" s="96"/>
      <c r="Z6" s="97" t="s">
        <v>26</v>
      </c>
      <c r="AA6" s="97"/>
      <c r="AB6" s="96" t="s">
        <v>24</v>
      </c>
      <c r="AC6" s="96" t="s">
        <v>25</v>
      </c>
      <c r="AD6" s="96" t="s">
        <v>30</v>
      </c>
      <c r="AE6" s="96"/>
      <c r="AF6" s="96" t="s">
        <v>24</v>
      </c>
      <c r="AG6" s="96" t="s">
        <v>25</v>
      </c>
      <c r="AH6" s="96" t="s">
        <v>30</v>
      </c>
      <c r="AI6" s="96"/>
      <c r="AJ6" s="96" t="s">
        <v>24</v>
      </c>
      <c r="AK6" s="96" t="s">
        <v>25</v>
      </c>
      <c r="AL6" s="96" t="s">
        <v>30</v>
      </c>
      <c r="AM6" s="96"/>
      <c r="AN6" s="97" t="s">
        <v>26</v>
      </c>
      <c r="AO6" s="97"/>
      <c r="AP6" s="96" t="s">
        <v>24</v>
      </c>
      <c r="AQ6" s="96" t="s">
        <v>25</v>
      </c>
      <c r="AR6" s="96" t="s">
        <v>30</v>
      </c>
      <c r="AS6" s="96"/>
      <c r="AT6" s="97" t="s">
        <v>26</v>
      </c>
      <c r="AU6" s="97"/>
      <c r="AV6" s="96" t="s">
        <v>24</v>
      </c>
      <c r="AW6" s="96" t="s">
        <v>25</v>
      </c>
      <c r="AX6" s="96" t="s">
        <v>30</v>
      </c>
      <c r="AY6" s="96"/>
      <c r="AZ6" s="96" t="s">
        <v>24</v>
      </c>
      <c r="BA6" s="96" t="s">
        <v>25</v>
      </c>
      <c r="BB6" s="96" t="s">
        <v>30</v>
      </c>
      <c r="BC6" s="96"/>
      <c r="BD6" s="96" t="s">
        <v>24</v>
      </c>
      <c r="BE6" s="96" t="s">
        <v>25</v>
      </c>
      <c r="BF6" s="96" t="s">
        <v>30</v>
      </c>
      <c r="BG6" s="96"/>
      <c r="BH6" s="97" t="s">
        <v>26</v>
      </c>
      <c r="BI6" s="97"/>
      <c r="BJ6" s="96" t="s">
        <v>24</v>
      </c>
      <c r="BK6" s="96" t="s">
        <v>25</v>
      </c>
      <c r="BL6" s="96" t="s">
        <v>30</v>
      </c>
      <c r="BM6" s="96"/>
      <c r="BN6" s="96" t="s">
        <v>24</v>
      </c>
      <c r="BO6" s="96" t="s">
        <v>25</v>
      </c>
      <c r="BP6" s="96" t="s">
        <v>30</v>
      </c>
      <c r="BQ6" s="96"/>
      <c r="BR6" s="96" t="s">
        <v>24</v>
      </c>
      <c r="BS6" s="96" t="s">
        <v>25</v>
      </c>
      <c r="BT6" s="96" t="s">
        <v>30</v>
      </c>
      <c r="BU6" s="96"/>
      <c r="BV6" s="94" t="s">
        <v>26</v>
      </c>
      <c r="BW6" s="94"/>
      <c r="BX6" s="96" t="s">
        <v>41</v>
      </c>
      <c r="BY6" s="96" t="s">
        <v>10</v>
      </c>
      <c r="BZ6" s="93" t="s">
        <v>24</v>
      </c>
      <c r="CA6" s="93" t="s">
        <v>25</v>
      </c>
      <c r="CB6" s="93" t="s">
        <v>30</v>
      </c>
      <c r="CC6" s="93"/>
      <c r="CD6" s="94" t="s">
        <v>26</v>
      </c>
      <c r="CE6" s="94"/>
    </row>
    <row r="7" spans="1:83" s="2" customFormat="1" ht="113.25" customHeight="1">
      <c r="A7" s="98"/>
      <c r="B7" s="96"/>
      <c r="C7" s="96"/>
      <c r="D7" s="22" t="s">
        <v>1</v>
      </c>
      <c r="E7" s="22" t="s">
        <v>3</v>
      </c>
      <c r="F7" s="96"/>
      <c r="G7" s="96"/>
      <c r="H7" s="22" t="s">
        <v>1</v>
      </c>
      <c r="I7" s="22" t="s">
        <v>3</v>
      </c>
      <c r="J7" s="96"/>
      <c r="K7" s="96"/>
      <c r="L7" s="22" t="s">
        <v>1</v>
      </c>
      <c r="M7" s="22" t="s">
        <v>3</v>
      </c>
      <c r="N7" s="22" t="s">
        <v>41</v>
      </c>
      <c r="O7" s="22" t="s">
        <v>10</v>
      </c>
      <c r="P7" s="96"/>
      <c r="Q7" s="96"/>
      <c r="R7" s="22" t="s">
        <v>1</v>
      </c>
      <c r="S7" s="22" t="s">
        <v>3</v>
      </c>
      <c r="T7" s="22" t="s">
        <v>9</v>
      </c>
      <c r="U7" s="22" t="s">
        <v>10</v>
      </c>
      <c r="V7" s="96"/>
      <c r="W7" s="96"/>
      <c r="X7" s="22" t="s">
        <v>1</v>
      </c>
      <c r="Y7" s="22" t="s">
        <v>3</v>
      </c>
      <c r="Z7" s="22" t="s">
        <v>41</v>
      </c>
      <c r="AA7" s="22" t="s">
        <v>10</v>
      </c>
      <c r="AB7" s="96"/>
      <c r="AC7" s="96"/>
      <c r="AD7" s="22" t="s">
        <v>1</v>
      </c>
      <c r="AE7" s="22" t="s">
        <v>3</v>
      </c>
      <c r="AF7" s="96"/>
      <c r="AG7" s="96"/>
      <c r="AH7" s="22" t="s">
        <v>1</v>
      </c>
      <c r="AI7" s="22" t="s">
        <v>3</v>
      </c>
      <c r="AJ7" s="96"/>
      <c r="AK7" s="96"/>
      <c r="AL7" s="22" t="s">
        <v>1</v>
      </c>
      <c r="AM7" s="22" t="s">
        <v>3</v>
      </c>
      <c r="AN7" s="22" t="s">
        <v>41</v>
      </c>
      <c r="AO7" s="22" t="s">
        <v>10</v>
      </c>
      <c r="AP7" s="96"/>
      <c r="AQ7" s="96"/>
      <c r="AR7" s="22" t="s">
        <v>1</v>
      </c>
      <c r="AS7" s="22" t="s">
        <v>3</v>
      </c>
      <c r="AT7" s="22" t="s">
        <v>41</v>
      </c>
      <c r="AU7" s="22" t="s">
        <v>10</v>
      </c>
      <c r="AV7" s="96"/>
      <c r="AW7" s="96"/>
      <c r="AX7" s="22" t="s">
        <v>1</v>
      </c>
      <c r="AY7" s="22" t="s">
        <v>3</v>
      </c>
      <c r="AZ7" s="96"/>
      <c r="BA7" s="96"/>
      <c r="BB7" s="22" t="s">
        <v>1</v>
      </c>
      <c r="BC7" s="22" t="s">
        <v>3</v>
      </c>
      <c r="BD7" s="96"/>
      <c r="BE7" s="96"/>
      <c r="BF7" s="22" t="s">
        <v>1</v>
      </c>
      <c r="BG7" s="22" t="s">
        <v>3</v>
      </c>
      <c r="BH7" s="22" t="s">
        <v>41</v>
      </c>
      <c r="BI7" s="22" t="s">
        <v>10</v>
      </c>
      <c r="BJ7" s="96"/>
      <c r="BK7" s="96"/>
      <c r="BL7" s="22" t="s">
        <v>1</v>
      </c>
      <c r="BM7" s="22" t="s">
        <v>3</v>
      </c>
      <c r="BN7" s="96"/>
      <c r="BO7" s="96"/>
      <c r="BP7" s="22" t="s">
        <v>1</v>
      </c>
      <c r="BQ7" s="22" t="s">
        <v>3</v>
      </c>
      <c r="BR7" s="96"/>
      <c r="BS7" s="96"/>
      <c r="BT7" s="22" t="s">
        <v>1</v>
      </c>
      <c r="BU7" s="22" t="s">
        <v>3</v>
      </c>
      <c r="BV7" s="31" t="s">
        <v>41</v>
      </c>
      <c r="BW7" s="31" t="s">
        <v>10</v>
      </c>
      <c r="BX7" s="96"/>
      <c r="BY7" s="96"/>
      <c r="BZ7" s="93"/>
      <c r="CA7" s="93"/>
      <c r="CB7" s="31" t="s">
        <v>1</v>
      </c>
      <c r="CC7" s="31" t="s">
        <v>3</v>
      </c>
      <c r="CD7" s="31" t="s">
        <v>41</v>
      </c>
      <c r="CE7" s="31" t="s">
        <v>10</v>
      </c>
    </row>
    <row r="8" spans="1:83" s="25" customFormat="1" ht="21.75" customHeight="1">
      <c r="A8" s="23">
        <v>1</v>
      </c>
      <c r="B8" s="24">
        <f>A8+1</f>
        <v>2</v>
      </c>
      <c r="C8" s="23">
        <f aca="true" t="shared" si="0" ref="C8:BN8">B8+1</f>
        <v>3</v>
      </c>
      <c r="D8" s="24">
        <f t="shared" si="0"/>
        <v>4</v>
      </c>
      <c r="E8" s="23">
        <f t="shared" si="0"/>
        <v>5</v>
      </c>
      <c r="F8" s="24">
        <f t="shared" si="0"/>
        <v>6</v>
      </c>
      <c r="G8" s="23">
        <f t="shared" si="0"/>
        <v>7</v>
      </c>
      <c r="H8" s="24">
        <f t="shared" si="0"/>
        <v>8</v>
      </c>
      <c r="I8" s="23">
        <f t="shared" si="0"/>
        <v>9</v>
      </c>
      <c r="J8" s="24">
        <f t="shared" si="0"/>
        <v>10</v>
      </c>
      <c r="K8" s="23">
        <f t="shared" si="0"/>
        <v>11</v>
      </c>
      <c r="L8" s="24">
        <f t="shared" si="0"/>
        <v>12</v>
      </c>
      <c r="M8" s="23">
        <f t="shared" si="0"/>
        <v>13</v>
      </c>
      <c r="N8" s="24">
        <f t="shared" si="0"/>
        <v>14</v>
      </c>
      <c r="O8" s="23">
        <f t="shared" si="0"/>
        <v>15</v>
      </c>
      <c r="P8" s="24">
        <f t="shared" si="0"/>
        <v>16</v>
      </c>
      <c r="Q8" s="23">
        <f t="shared" si="0"/>
        <v>17</v>
      </c>
      <c r="R8" s="24">
        <f t="shared" si="0"/>
        <v>18</v>
      </c>
      <c r="S8" s="23">
        <f t="shared" si="0"/>
        <v>19</v>
      </c>
      <c r="T8" s="24">
        <f t="shared" si="0"/>
        <v>20</v>
      </c>
      <c r="U8" s="23">
        <f t="shared" si="0"/>
        <v>21</v>
      </c>
      <c r="V8" s="24">
        <f t="shared" si="0"/>
        <v>22</v>
      </c>
      <c r="W8" s="23">
        <f t="shared" si="0"/>
        <v>23</v>
      </c>
      <c r="X8" s="24">
        <f t="shared" si="0"/>
        <v>24</v>
      </c>
      <c r="Y8" s="23">
        <f t="shared" si="0"/>
        <v>25</v>
      </c>
      <c r="Z8" s="24">
        <f t="shared" si="0"/>
        <v>26</v>
      </c>
      <c r="AA8" s="23">
        <f t="shared" si="0"/>
        <v>27</v>
      </c>
      <c r="AB8" s="24">
        <f t="shared" si="0"/>
        <v>28</v>
      </c>
      <c r="AC8" s="23">
        <f t="shared" si="0"/>
        <v>29</v>
      </c>
      <c r="AD8" s="24">
        <f t="shared" si="0"/>
        <v>30</v>
      </c>
      <c r="AE8" s="23">
        <f t="shared" si="0"/>
        <v>31</v>
      </c>
      <c r="AF8" s="24">
        <f t="shared" si="0"/>
        <v>32</v>
      </c>
      <c r="AG8" s="23">
        <f t="shared" si="0"/>
        <v>33</v>
      </c>
      <c r="AH8" s="24">
        <f t="shared" si="0"/>
        <v>34</v>
      </c>
      <c r="AI8" s="23">
        <f t="shared" si="0"/>
        <v>35</v>
      </c>
      <c r="AJ8" s="24">
        <f t="shared" si="0"/>
        <v>36</v>
      </c>
      <c r="AK8" s="23">
        <f t="shared" si="0"/>
        <v>37</v>
      </c>
      <c r="AL8" s="24">
        <f t="shared" si="0"/>
        <v>38</v>
      </c>
      <c r="AM8" s="23">
        <f t="shared" si="0"/>
        <v>39</v>
      </c>
      <c r="AN8" s="24">
        <f t="shared" si="0"/>
        <v>40</v>
      </c>
      <c r="AO8" s="23">
        <f t="shared" si="0"/>
        <v>41</v>
      </c>
      <c r="AP8" s="24">
        <f t="shared" si="0"/>
        <v>42</v>
      </c>
      <c r="AQ8" s="23">
        <f t="shared" si="0"/>
        <v>43</v>
      </c>
      <c r="AR8" s="24">
        <f t="shared" si="0"/>
        <v>44</v>
      </c>
      <c r="AS8" s="23">
        <f t="shared" si="0"/>
        <v>45</v>
      </c>
      <c r="AT8" s="24">
        <f t="shared" si="0"/>
        <v>46</v>
      </c>
      <c r="AU8" s="23">
        <f t="shared" si="0"/>
        <v>47</v>
      </c>
      <c r="AV8" s="24">
        <f t="shared" si="0"/>
        <v>48</v>
      </c>
      <c r="AW8" s="23">
        <f t="shared" si="0"/>
        <v>49</v>
      </c>
      <c r="AX8" s="24">
        <f t="shared" si="0"/>
        <v>50</v>
      </c>
      <c r="AY8" s="23">
        <f t="shared" si="0"/>
        <v>51</v>
      </c>
      <c r="AZ8" s="24">
        <f t="shared" si="0"/>
        <v>52</v>
      </c>
      <c r="BA8" s="23">
        <f t="shared" si="0"/>
        <v>53</v>
      </c>
      <c r="BB8" s="24">
        <f t="shared" si="0"/>
        <v>54</v>
      </c>
      <c r="BC8" s="23">
        <f t="shared" si="0"/>
        <v>55</v>
      </c>
      <c r="BD8" s="24">
        <f t="shared" si="0"/>
        <v>56</v>
      </c>
      <c r="BE8" s="23">
        <f t="shared" si="0"/>
        <v>57</v>
      </c>
      <c r="BF8" s="24">
        <f t="shared" si="0"/>
        <v>58</v>
      </c>
      <c r="BG8" s="23">
        <f t="shared" si="0"/>
        <v>59</v>
      </c>
      <c r="BH8" s="24">
        <f t="shared" si="0"/>
        <v>60</v>
      </c>
      <c r="BI8" s="23">
        <f t="shared" si="0"/>
        <v>61</v>
      </c>
      <c r="BJ8" s="24">
        <f t="shared" si="0"/>
        <v>62</v>
      </c>
      <c r="BK8" s="23">
        <f t="shared" si="0"/>
        <v>63</v>
      </c>
      <c r="BL8" s="24">
        <f t="shared" si="0"/>
        <v>64</v>
      </c>
      <c r="BM8" s="23">
        <f t="shared" si="0"/>
        <v>65</v>
      </c>
      <c r="BN8" s="24">
        <f t="shared" si="0"/>
        <v>66</v>
      </c>
      <c r="BO8" s="23">
        <f aca="true" t="shared" si="1" ref="BO8:CE8">BN8+1</f>
        <v>67</v>
      </c>
      <c r="BP8" s="24">
        <f t="shared" si="1"/>
        <v>68</v>
      </c>
      <c r="BQ8" s="23">
        <f t="shared" si="1"/>
        <v>69</v>
      </c>
      <c r="BR8" s="24">
        <f t="shared" si="1"/>
        <v>70</v>
      </c>
      <c r="BS8" s="23">
        <f t="shared" si="1"/>
        <v>71</v>
      </c>
      <c r="BT8" s="24">
        <f t="shared" si="1"/>
        <v>72</v>
      </c>
      <c r="BU8" s="23">
        <f t="shared" si="1"/>
        <v>73</v>
      </c>
      <c r="BV8" s="32">
        <f>BU8+1</f>
        <v>74</v>
      </c>
      <c r="BW8" s="32">
        <f>BV8+1</f>
        <v>75</v>
      </c>
      <c r="BX8" s="23">
        <f>BW8+1</f>
        <v>76</v>
      </c>
      <c r="BY8" s="23">
        <f t="shared" si="1"/>
        <v>77</v>
      </c>
      <c r="BZ8" s="32">
        <f t="shared" si="1"/>
        <v>78</v>
      </c>
      <c r="CA8" s="33">
        <f t="shared" si="1"/>
        <v>79</v>
      </c>
      <c r="CB8" s="32">
        <f t="shared" si="1"/>
        <v>80</v>
      </c>
      <c r="CC8" s="33">
        <f t="shared" si="1"/>
        <v>81</v>
      </c>
      <c r="CD8" s="32">
        <f t="shared" si="1"/>
        <v>82</v>
      </c>
      <c r="CE8" s="33">
        <f t="shared" si="1"/>
        <v>83</v>
      </c>
    </row>
    <row r="9" spans="1:83" s="87" customFormat="1" ht="15.75">
      <c r="A9" s="83" t="s">
        <v>80</v>
      </c>
      <c r="B9" s="84">
        <f>SUM('Приложение 2'!B20+'Приложение 3'!B23+'Приложение 4'!B11+'Приложение 5'!B10)</f>
        <v>768.14</v>
      </c>
      <c r="C9" s="85">
        <f>SUM('Приложение 2'!C20+'Приложение 3'!C23+'Приложение 4'!C11+'Приложение 5'!C10)</f>
        <v>746.1</v>
      </c>
      <c r="D9" s="85">
        <f>SUM('Приложение 2'!D20*'Приложение 2'!B20+'Приложение 3'!D23*'Приложение 3'!B23+'Приложение 4'!D11*'Приложение 4'!B11+'Приложение 5'!D10*'Приложение 5'!B10)/'Приложение 1'!B9</f>
        <v>16659.80102585466</v>
      </c>
      <c r="E9" s="85">
        <f>SUM('Приложение 2'!E20*'Приложение 2'!C20+'Приложение 3'!E23*'Приложение 3'!C23+'Приложение 4'!E11*'Приложение 4'!C11+'Приложение 5'!E10*'Приложение 5'!C10)/'Приложение 1'!C9</f>
        <v>17151.896394585172</v>
      </c>
      <c r="F9" s="84">
        <f>SUM('Приложение 2'!B20)</f>
        <v>444</v>
      </c>
      <c r="G9" s="85">
        <f>SUM('Приложение 2'!C20)</f>
        <v>423.09999999999997</v>
      </c>
      <c r="H9" s="85">
        <f>SUM('Приложение 2'!D20)</f>
        <v>18818.26858108108</v>
      </c>
      <c r="I9" s="85">
        <f>SUM('Приложение 2'!E20)</f>
        <v>19747.731741904987</v>
      </c>
      <c r="J9" s="85">
        <f>SUM('Приложение 2'!F20)</f>
        <v>11</v>
      </c>
      <c r="K9" s="85">
        <f>SUM('Приложение 2'!G20)</f>
        <v>11</v>
      </c>
      <c r="L9" s="85">
        <f>SUM('Приложение 2'!H20)</f>
        <v>45231.545454545456</v>
      </c>
      <c r="M9" s="85">
        <f>SUM('Приложение 2'!I20)</f>
        <v>50211.818181818184</v>
      </c>
      <c r="N9" s="85">
        <f>SUM('Приложение 2'!J20)</f>
        <v>11</v>
      </c>
      <c r="O9" s="85">
        <f>SUM('Приложение 2'!K20)</f>
        <v>52140.818181818184</v>
      </c>
      <c r="P9" s="84">
        <f>SUM('Приложение 2'!L20)</f>
        <v>238.59</v>
      </c>
      <c r="Q9" s="85">
        <f>SUM('Приложение 2'!M20)</f>
        <v>214.20000000000002</v>
      </c>
      <c r="R9" s="85">
        <f>SUM('Приложение 2'!N20)</f>
        <v>22644.89203235676</v>
      </c>
      <c r="S9" s="85">
        <f>SUM('Приложение 2'!O20)</f>
        <v>25223.226423902895</v>
      </c>
      <c r="T9" s="86">
        <f>SUM('Приложение 2'!P20)</f>
        <v>207.7</v>
      </c>
      <c r="U9" s="85">
        <f>SUM('Приложение 2'!Q20)</f>
        <v>27391.44053923929</v>
      </c>
      <c r="V9" s="84">
        <f>SUM('Приложение 2'!R20)</f>
        <v>211.9</v>
      </c>
      <c r="W9" s="85">
        <f>SUM('Приложение 2'!S20)</f>
        <v>182.79999999999998</v>
      </c>
      <c r="X9" s="85">
        <f>SUM('Приложение 2'!T20)</f>
        <v>22328.665077866917</v>
      </c>
      <c r="Y9" s="85">
        <f>SUM('Приложение 2'!U20)</f>
        <v>25883.01422319475</v>
      </c>
      <c r="Z9" s="86">
        <f>SUM('Приложение 2'!V20)</f>
        <v>177.3</v>
      </c>
      <c r="AA9" s="85">
        <f>SUM('Приложение 2'!W20)</f>
        <v>27869.16130851664</v>
      </c>
      <c r="AB9" s="84">
        <f>SUM('Приложение 3'!B23)</f>
        <v>227.25</v>
      </c>
      <c r="AC9" s="85">
        <f>SUM('Приложение 3'!C23)</f>
        <v>229.7</v>
      </c>
      <c r="AD9" s="85">
        <f>SUM('Приложение 3'!D23)</f>
        <v>13658.747854785477</v>
      </c>
      <c r="AE9" s="85">
        <f>SUM('Приложение 3'!E23)</f>
        <v>13513.106660861997</v>
      </c>
      <c r="AF9" s="85">
        <f>SUM('Приложение 3'!F23)</f>
        <v>5</v>
      </c>
      <c r="AG9" s="85">
        <f>SUM('Приложение 3'!G23)</f>
        <v>5</v>
      </c>
      <c r="AH9" s="85">
        <f>SUM('Приложение 3'!H23)</f>
        <v>28759.8</v>
      </c>
      <c r="AI9" s="85">
        <f>SUM('Приложение 3'!I23)</f>
        <v>28759.8</v>
      </c>
      <c r="AJ9" s="84">
        <f>SUM('Приложение 3'!L23)</f>
        <v>101.25000000000001</v>
      </c>
      <c r="AK9" s="84">
        <f>SUM('Приложение 3'!M23)</f>
        <v>105.4</v>
      </c>
      <c r="AL9" s="85">
        <f>SUM('Приложение 3'!N23)</f>
        <v>19337.0849382716</v>
      </c>
      <c r="AM9" s="85">
        <f>SUM('Приложение 3'!O23)</f>
        <v>18575.542694497155</v>
      </c>
      <c r="AN9" s="84">
        <f>SUM('Приложение 3'!P23)</f>
        <v>102.90000000000002</v>
      </c>
      <c r="AO9" s="84">
        <f>SUM('Приложение 3'!Q23)</f>
        <v>19763.873663751216</v>
      </c>
      <c r="AP9" s="84">
        <f>SUM('Приложение 3'!R23)</f>
        <v>81.69999999999999</v>
      </c>
      <c r="AQ9" s="84">
        <f>SUM('Приложение 3'!S23)</f>
        <v>83.39999999999999</v>
      </c>
      <c r="AR9" s="84">
        <f>SUM('Приложение 3'!T23)</f>
        <v>18062.69522643819</v>
      </c>
      <c r="AS9" s="84">
        <f>SUM('Приложение 3'!U23)</f>
        <v>17694.435251798564</v>
      </c>
      <c r="AT9" s="84">
        <f>SUM('Приложение 3'!V23)</f>
        <v>82.10000000000001</v>
      </c>
      <c r="AU9" s="84">
        <f>SUM('Приложение 3'!W23)</f>
        <v>18648.866017052376</v>
      </c>
      <c r="AV9" s="84">
        <f>SUM('Приложение 4'!B11)</f>
        <v>60.89</v>
      </c>
      <c r="AW9" s="85">
        <f>SUM('Приложение 4'!C11)</f>
        <v>56.2</v>
      </c>
      <c r="AX9" s="85">
        <f>SUM('Приложение 4'!D11)</f>
        <v>12791.884710133027</v>
      </c>
      <c r="AY9" s="85">
        <f>SUM('Приложение 4'!E11)</f>
        <v>13859.29715302491</v>
      </c>
      <c r="AZ9" s="85">
        <f>SUM('Приложение 4'!F11)</f>
        <v>2</v>
      </c>
      <c r="BA9" s="85">
        <f>SUM('Приложение 4'!G11)</f>
        <v>2</v>
      </c>
      <c r="BB9" s="85">
        <f>SUM('Приложение 4'!H11)</f>
        <v>35131.5</v>
      </c>
      <c r="BC9" s="85">
        <f>SUM('Приложение 4'!I11)</f>
        <v>35131.5</v>
      </c>
      <c r="BD9" s="84">
        <f>SUM('Приложение 4'!J11)</f>
        <v>30.35</v>
      </c>
      <c r="BE9" s="85">
        <f>SUM('Приложение 4'!K11)</f>
        <v>25.9</v>
      </c>
      <c r="BF9" s="85">
        <f>SUM('Приложение 4'!L11)</f>
        <v>13420.125864909389</v>
      </c>
      <c r="BG9" s="85">
        <f>SUM('Приложение 4'!M11)</f>
        <v>15726.308880308881</v>
      </c>
      <c r="BH9" s="86">
        <f>SUM('Приложение 4'!N11)</f>
        <v>24.4</v>
      </c>
      <c r="BI9" s="85">
        <f>SUM('Приложение 4'!O11)</f>
        <v>17330.131147540982</v>
      </c>
      <c r="BJ9" s="84">
        <f>SUM('Приложение 5'!B10)</f>
        <v>36</v>
      </c>
      <c r="BK9" s="85">
        <f>SUM('Приложение 5'!C10)</f>
        <v>37.1</v>
      </c>
      <c r="BL9" s="85">
        <f>SUM('Приложение 5'!D10)</f>
        <v>15525</v>
      </c>
      <c r="BM9" s="85">
        <f>SUM('Приложение 5'!E10)</f>
        <v>15065</v>
      </c>
      <c r="BN9" s="85">
        <f>SUM('Приложение 5'!F10)</f>
        <v>1</v>
      </c>
      <c r="BO9" s="85">
        <f>SUM('Приложение 5'!G10)</f>
        <v>1</v>
      </c>
      <c r="BP9" s="85">
        <f>SUM('Приложение 5'!H10)</f>
        <v>35418</v>
      </c>
      <c r="BQ9" s="85">
        <f>SUM('Приложение 5'!I10)</f>
        <v>35418</v>
      </c>
      <c r="BR9" s="84">
        <f>SUM('Приложение 5'!J10)</f>
        <v>12.85</v>
      </c>
      <c r="BS9" s="85">
        <f>SUM('Приложение 5'!K10)</f>
        <v>13.7</v>
      </c>
      <c r="BT9" s="85">
        <f>SUM('Приложение 5'!L10)</f>
        <v>18321</v>
      </c>
      <c r="BU9" s="85">
        <f>SUM('Приложение 5'!M10)</f>
        <v>17183</v>
      </c>
      <c r="BV9" s="86">
        <f>SUM('Приложение 5'!N10)</f>
        <v>13.5</v>
      </c>
      <c r="BW9" s="85">
        <f>SUM('Приложение 5'!O10)</f>
        <v>19814</v>
      </c>
      <c r="BX9" s="85">
        <f>SUM('Приложение 2'!X20+'Приложение 3'!X23+'Приложение 4'!P11+'Приложение 5'!P10)</f>
        <v>18.7</v>
      </c>
      <c r="BY9" s="85">
        <f>SUM('Приложение 2'!Y20*'Приложение 2'!X20+'Приложение 3'!Y23*'Приложение 3'!X23+'Приложение 4'!Q11*'Приложение 4'!P11+'Приложение 5'!Q10*'Приложение 5'!P10)/BX9</f>
        <v>21795.320855614973</v>
      </c>
      <c r="BZ9" s="88">
        <f>SUM('Приложение 4'!R11)</f>
        <v>1.2</v>
      </c>
      <c r="CA9" s="89">
        <f>SUM('Приложение 4'!S11)</f>
        <v>1.2</v>
      </c>
      <c r="CB9" s="89">
        <f>SUM('Приложение 4'!T11)</f>
        <v>8735</v>
      </c>
      <c r="CC9" s="89">
        <f>SUM('Приложение 4'!U11)</f>
        <v>8735</v>
      </c>
      <c r="CD9" s="90">
        <f>SUM('Приложение 4'!V11)</f>
        <v>1.2</v>
      </c>
      <c r="CE9" s="89">
        <f>SUM('Приложение 4'!W11)</f>
        <v>8735</v>
      </c>
    </row>
    <row r="10" spans="1:73" ht="17.2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7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1:73" ht="18.75" customHeight="1">
      <c r="A11" s="18" t="s">
        <v>0</v>
      </c>
      <c r="B11" s="19"/>
      <c r="C11" s="19"/>
      <c r="D11" s="19"/>
      <c r="E11" s="20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7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</row>
    <row r="12" spans="1:73" ht="15.75">
      <c r="A12" s="18" t="s">
        <v>55</v>
      </c>
      <c r="B12" s="19"/>
      <c r="C12" s="19"/>
      <c r="D12" s="19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9"/>
      <c r="AW12" s="19"/>
      <c r="AX12" s="19"/>
      <c r="AY12" s="17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5" ht="18" customHeight="1">
      <c r="A13" s="3"/>
      <c r="B13" s="4"/>
      <c r="C13" s="4"/>
      <c r="D13" s="4"/>
      <c r="E13" s="4"/>
    </row>
    <row r="14" spans="1:4" ht="12.75">
      <c r="A14" s="9"/>
      <c r="B14" s="9"/>
      <c r="C14" s="9"/>
      <c r="D14" s="9"/>
    </row>
    <row r="15" spans="1:4" ht="12.75">
      <c r="A15" s="3"/>
      <c r="B15" s="4"/>
      <c r="C15" s="4"/>
      <c r="D15" s="4"/>
    </row>
    <row r="16" ht="15.75">
      <c r="A16" s="6"/>
    </row>
    <row r="17" ht="15">
      <c r="A17" s="7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</sheetData>
  <sheetProtection/>
  <mergeCells count="79">
    <mergeCell ref="BR5:BW5"/>
    <mergeCell ref="A2:O2"/>
    <mergeCell ref="A3:O3"/>
    <mergeCell ref="AP5:AU5"/>
    <mergeCell ref="AT6:AU6"/>
    <mergeCell ref="BP6:BQ6"/>
    <mergeCell ref="BB6:BC6"/>
    <mergeCell ref="V5:AA5"/>
    <mergeCell ref="AG6:AG7"/>
    <mergeCell ref="BD5:BI5"/>
    <mergeCell ref="BX5:BY5"/>
    <mergeCell ref="BX6:BX7"/>
    <mergeCell ref="BY6:BY7"/>
    <mergeCell ref="BJ5:BM5"/>
    <mergeCell ref="BL6:BM6"/>
    <mergeCell ref="BN5:BQ5"/>
    <mergeCell ref="BT6:BU6"/>
    <mergeCell ref="BN6:BN7"/>
    <mergeCell ref="BV6:BW6"/>
    <mergeCell ref="BS6:BS7"/>
    <mergeCell ref="BF6:BG6"/>
    <mergeCell ref="BJ6:BJ7"/>
    <mergeCell ref="AR6:AS6"/>
    <mergeCell ref="AL6:AM6"/>
    <mergeCell ref="AZ5:BC5"/>
    <mergeCell ref="AN6:AO6"/>
    <mergeCell ref="AV5:AY5"/>
    <mergeCell ref="AV6:AV7"/>
    <mergeCell ref="AJ5:AO5"/>
    <mergeCell ref="AJ6:AJ7"/>
    <mergeCell ref="Z6:AA6"/>
    <mergeCell ref="AP6:AP7"/>
    <mergeCell ref="AX6:AY6"/>
    <mergeCell ref="AF5:AI5"/>
    <mergeCell ref="AK6:AK7"/>
    <mergeCell ref="AQ6:AQ7"/>
    <mergeCell ref="AH6:AI6"/>
    <mergeCell ref="AW6:AW7"/>
    <mergeCell ref="AF6:AF7"/>
    <mergeCell ref="B5:E5"/>
    <mergeCell ref="D6:E6"/>
    <mergeCell ref="H6:I6"/>
    <mergeCell ref="L6:M6"/>
    <mergeCell ref="AB5:AE5"/>
    <mergeCell ref="R6:S6"/>
    <mergeCell ref="W6:W7"/>
    <mergeCell ref="N6:O6"/>
    <mergeCell ref="J5:O5"/>
    <mergeCell ref="P5:U5"/>
    <mergeCell ref="Q6:Q7"/>
    <mergeCell ref="V6:V7"/>
    <mergeCell ref="G6:G7"/>
    <mergeCell ref="J6:J7"/>
    <mergeCell ref="AC6:AC7"/>
    <mergeCell ref="K6:K7"/>
    <mergeCell ref="P6:P7"/>
    <mergeCell ref="T6:U6"/>
    <mergeCell ref="X6:Y6"/>
    <mergeCell ref="AB6:AB7"/>
    <mergeCell ref="BH6:BI6"/>
    <mergeCell ref="BR6:BR7"/>
    <mergeCell ref="BK6:BK7"/>
    <mergeCell ref="BO6:BO7"/>
    <mergeCell ref="A5:A7"/>
    <mergeCell ref="AD6:AE6"/>
    <mergeCell ref="C6:C7"/>
    <mergeCell ref="B6:B7"/>
    <mergeCell ref="F6:F7"/>
    <mergeCell ref="F5:I5"/>
    <mergeCell ref="BZ5:CE5"/>
    <mergeCell ref="BZ6:BZ7"/>
    <mergeCell ref="CA6:CA7"/>
    <mergeCell ref="CB6:CC6"/>
    <mergeCell ref="CD6:CE6"/>
    <mergeCell ref="N1:O1"/>
    <mergeCell ref="AZ6:AZ7"/>
    <mergeCell ref="BA6:BA7"/>
    <mergeCell ref="BD6:BD7"/>
    <mergeCell ref="BE6:BE7"/>
  </mergeCells>
  <printOptions/>
  <pageMargins left="0" right="0" top="1.141732283464567" bottom="0.7480314960629921" header="0.31496062992125984" footer="0.31496062992125984"/>
  <pageSetup fitToWidth="3" fitToHeight="1" horizontalDpi="600" verticalDpi="600" orientation="landscape" paperSize="9" scale="44" r:id="rId1"/>
  <colBreaks count="4" manualBreakCount="4">
    <brk id="15" max="65535" man="1"/>
    <brk id="27" max="65535" man="1"/>
    <brk id="47" max="65535" man="1"/>
    <brk id="6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4"/>
  <sheetViews>
    <sheetView view="pageBreakPreview" zoomScale="70" zoomScaleNormal="87" zoomScaleSheetLayoutView="70" zoomScalePageLayoutView="0" workbookViewId="0" topLeftCell="B1">
      <selection activeCell="Z19" sqref="Z19"/>
    </sheetView>
  </sheetViews>
  <sheetFormatPr defaultColWidth="9.140625" defaultRowHeight="12.75"/>
  <cols>
    <col min="1" max="1" width="33.28125" style="0" customWidth="1"/>
    <col min="2" max="3" width="10.00390625" style="0" customWidth="1"/>
    <col min="4" max="4" width="9.57421875" style="0" customWidth="1"/>
    <col min="5" max="5" width="11.57421875" style="0" customWidth="1"/>
    <col min="6" max="8" width="9.7109375" style="0" customWidth="1"/>
    <col min="9" max="9" width="10.8515625" style="0" customWidth="1"/>
    <col min="10" max="10" width="14.8515625" style="0" customWidth="1"/>
    <col min="11" max="11" width="14.7109375" style="0" customWidth="1"/>
    <col min="12" max="13" width="9.7109375" style="0" customWidth="1"/>
    <col min="14" max="14" width="9.28125" style="0" customWidth="1"/>
    <col min="15" max="15" width="10.8515625" style="0" customWidth="1"/>
    <col min="16" max="16" width="14.00390625" style="0" customWidth="1"/>
    <col min="17" max="17" width="13.7109375" style="0" customWidth="1"/>
    <col min="18" max="19" width="9.28125" style="0" customWidth="1"/>
    <col min="20" max="20" width="7.7109375" style="0" customWidth="1"/>
    <col min="21" max="21" width="9.140625" style="0" customWidth="1"/>
    <col min="22" max="22" width="15.140625" style="0" customWidth="1"/>
    <col min="23" max="23" width="13.57421875" style="0" customWidth="1"/>
    <col min="24" max="24" width="11.00390625" style="0" customWidth="1"/>
    <col min="25" max="25" width="16.421875" style="0" customWidth="1"/>
    <col min="26" max="26" width="8.140625" style="0" customWidth="1"/>
    <col min="27" max="27" width="8.28125" style="0" customWidth="1"/>
    <col min="28" max="28" width="7.7109375" style="0" customWidth="1"/>
    <col min="29" max="29" width="9.8515625" style="0" customWidth="1"/>
    <col min="30" max="30" width="8.00390625" style="0" customWidth="1"/>
    <col min="31" max="31" width="9.7109375" style="0" customWidth="1"/>
  </cols>
  <sheetData>
    <row r="1" spans="16:17" ht="20.25">
      <c r="P1" s="95" t="s">
        <v>45</v>
      </c>
      <c r="Q1" s="95"/>
    </row>
    <row r="2" spans="2:23" ht="26.25" customHeight="1">
      <c r="B2" s="106" t="s">
        <v>57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3"/>
      <c r="S2" s="13"/>
      <c r="T2" s="13"/>
      <c r="U2" s="13"/>
      <c r="V2" s="13"/>
      <c r="W2" s="13"/>
    </row>
    <row r="3" spans="2:23" ht="18.75"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4"/>
      <c r="S3" s="14"/>
      <c r="T3" s="14"/>
      <c r="U3" s="14"/>
      <c r="V3" s="14"/>
      <c r="W3" s="14"/>
    </row>
    <row r="4" spans="1:23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31" ht="98.25" customHeight="1">
      <c r="A5" s="109" t="s">
        <v>11</v>
      </c>
      <c r="B5" s="108" t="s">
        <v>39</v>
      </c>
      <c r="C5" s="108"/>
      <c r="D5" s="108"/>
      <c r="E5" s="108"/>
      <c r="F5" s="107" t="s">
        <v>7</v>
      </c>
      <c r="G5" s="107"/>
      <c r="H5" s="107"/>
      <c r="I5" s="107"/>
      <c r="J5" s="107"/>
      <c r="K5" s="107"/>
      <c r="L5" s="107" t="s">
        <v>8</v>
      </c>
      <c r="M5" s="107"/>
      <c r="N5" s="107"/>
      <c r="O5" s="107"/>
      <c r="P5" s="107"/>
      <c r="Q5" s="107"/>
      <c r="R5" s="107" t="s">
        <v>23</v>
      </c>
      <c r="S5" s="107"/>
      <c r="T5" s="107"/>
      <c r="U5" s="107"/>
      <c r="V5" s="107"/>
      <c r="W5" s="107"/>
      <c r="X5" s="107" t="s">
        <v>38</v>
      </c>
      <c r="Y5" s="107"/>
      <c r="Z5" s="105" t="s">
        <v>40</v>
      </c>
      <c r="AA5" s="105"/>
      <c r="AB5" s="105"/>
      <c r="AC5" s="105"/>
      <c r="AD5" s="105"/>
      <c r="AE5" s="105"/>
    </row>
    <row r="6" spans="1:31" ht="186" customHeight="1">
      <c r="A6" s="109"/>
      <c r="B6" s="107" t="s">
        <v>24</v>
      </c>
      <c r="C6" s="107" t="s">
        <v>25</v>
      </c>
      <c r="D6" s="107" t="s">
        <v>30</v>
      </c>
      <c r="E6" s="107"/>
      <c r="F6" s="107" t="s">
        <v>24</v>
      </c>
      <c r="G6" s="107" t="s">
        <v>25</v>
      </c>
      <c r="H6" s="107" t="s">
        <v>30</v>
      </c>
      <c r="I6" s="107"/>
      <c r="J6" s="107" t="s">
        <v>26</v>
      </c>
      <c r="K6" s="107"/>
      <c r="L6" s="107" t="s">
        <v>24</v>
      </c>
      <c r="M6" s="107" t="s">
        <v>25</v>
      </c>
      <c r="N6" s="107" t="s">
        <v>30</v>
      </c>
      <c r="O6" s="107"/>
      <c r="P6" s="107" t="s">
        <v>26</v>
      </c>
      <c r="Q6" s="107"/>
      <c r="R6" s="107" t="s">
        <v>24</v>
      </c>
      <c r="S6" s="107" t="s">
        <v>25</v>
      </c>
      <c r="T6" s="107" t="s">
        <v>30</v>
      </c>
      <c r="U6" s="107"/>
      <c r="V6" s="107" t="s">
        <v>26</v>
      </c>
      <c r="W6" s="107"/>
      <c r="X6" s="97" t="s">
        <v>9</v>
      </c>
      <c r="Y6" s="97" t="s">
        <v>29</v>
      </c>
      <c r="Z6" s="105" t="s">
        <v>24</v>
      </c>
      <c r="AA6" s="105" t="s">
        <v>25</v>
      </c>
      <c r="AB6" s="105" t="s">
        <v>30</v>
      </c>
      <c r="AC6" s="105"/>
      <c r="AD6" s="105" t="s">
        <v>26</v>
      </c>
      <c r="AE6" s="105"/>
    </row>
    <row r="7" spans="1:31" s="2" customFormat="1" ht="79.5" customHeight="1">
      <c r="A7" s="109"/>
      <c r="B7" s="107"/>
      <c r="C7" s="107"/>
      <c r="D7" s="15" t="s">
        <v>1</v>
      </c>
      <c r="E7" s="15" t="s">
        <v>3</v>
      </c>
      <c r="F7" s="107"/>
      <c r="G7" s="107"/>
      <c r="H7" s="15" t="s">
        <v>1</v>
      </c>
      <c r="I7" s="15" t="s">
        <v>3</v>
      </c>
      <c r="J7" s="15" t="s">
        <v>2</v>
      </c>
      <c r="K7" s="15" t="s">
        <v>13</v>
      </c>
      <c r="L7" s="107"/>
      <c r="M7" s="107"/>
      <c r="N7" s="15" t="s">
        <v>1</v>
      </c>
      <c r="O7" s="15" t="s">
        <v>3</v>
      </c>
      <c r="P7" s="15" t="s">
        <v>2</v>
      </c>
      <c r="Q7" s="15" t="s">
        <v>13</v>
      </c>
      <c r="R7" s="107"/>
      <c r="S7" s="107"/>
      <c r="T7" s="15" t="s">
        <v>1</v>
      </c>
      <c r="U7" s="15" t="s">
        <v>3</v>
      </c>
      <c r="V7" s="15" t="s">
        <v>2</v>
      </c>
      <c r="W7" s="15" t="s">
        <v>12</v>
      </c>
      <c r="X7" s="97"/>
      <c r="Y7" s="97"/>
      <c r="Z7" s="105"/>
      <c r="AA7" s="105"/>
      <c r="AB7" s="34" t="s">
        <v>1</v>
      </c>
      <c r="AC7" s="34" t="s">
        <v>3</v>
      </c>
      <c r="AD7" s="34" t="s">
        <v>41</v>
      </c>
      <c r="AE7" s="34" t="s">
        <v>10</v>
      </c>
    </row>
    <row r="8" spans="1:31" s="27" customFormat="1" ht="15">
      <c r="A8" s="28">
        <v>1</v>
      </c>
      <c r="B8" s="26">
        <f>A8+1</f>
        <v>2</v>
      </c>
      <c r="C8" s="26">
        <f aca="true" t="shared" si="0" ref="C8:AE8">B8+1</f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35">
        <f t="shared" si="0"/>
        <v>26</v>
      </c>
      <c r="AA8" s="35">
        <f t="shared" si="0"/>
        <v>27</v>
      </c>
      <c r="AB8" s="35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</row>
    <row r="9" spans="1:31" s="27" customFormat="1" ht="15" customHeight="1">
      <c r="A9" s="37" t="s">
        <v>58</v>
      </c>
      <c r="B9" s="53">
        <v>101.17</v>
      </c>
      <c r="C9" s="55">
        <v>97.1</v>
      </c>
      <c r="D9" s="44">
        <v>20356</v>
      </c>
      <c r="E9" s="44">
        <v>21209</v>
      </c>
      <c r="F9" s="44">
        <v>1</v>
      </c>
      <c r="G9" s="44">
        <v>1</v>
      </c>
      <c r="H9" s="44">
        <v>67746</v>
      </c>
      <c r="I9" s="44">
        <v>67746</v>
      </c>
      <c r="J9" s="44">
        <v>1</v>
      </c>
      <c r="K9" s="44">
        <v>67746</v>
      </c>
      <c r="L9" s="53">
        <v>67.22</v>
      </c>
      <c r="M9" s="55">
        <v>59.5</v>
      </c>
      <c r="N9" s="44">
        <v>22477</v>
      </c>
      <c r="O9" s="44">
        <v>25393</v>
      </c>
      <c r="P9" s="55">
        <v>57</v>
      </c>
      <c r="Q9" s="44">
        <v>26507</v>
      </c>
      <c r="R9" s="53">
        <v>61.33</v>
      </c>
      <c r="S9" s="55">
        <v>53.4</v>
      </c>
      <c r="T9" s="44">
        <v>22225</v>
      </c>
      <c r="U9" s="44">
        <v>25525</v>
      </c>
      <c r="V9" s="55">
        <v>51.1</v>
      </c>
      <c r="W9" s="44">
        <v>26674</v>
      </c>
      <c r="X9" s="55">
        <v>3</v>
      </c>
      <c r="Y9" s="44">
        <v>31471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</row>
    <row r="10" spans="1:31" s="27" customFormat="1" ht="15" customHeight="1">
      <c r="A10" s="37" t="s">
        <v>59</v>
      </c>
      <c r="B10" s="53">
        <v>90.16</v>
      </c>
      <c r="C10" s="55">
        <v>83.4</v>
      </c>
      <c r="D10" s="44">
        <v>19067</v>
      </c>
      <c r="E10" s="44">
        <v>20612</v>
      </c>
      <c r="F10" s="44">
        <v>1</v>
      </c>
      <c r="G10" s="44">
        <v>1</v>
      </c>
      <c r="H10" s="44">
        <v>57413</v>
      </c>
      <c r="I10" s="44">
        <v>63455</v>
      </c>
      <c r="J10" s="44">
        <v>1</v>
      </c>
      <c r="K10" s="44">
        <v>67346</v>
      </c>
      <c r="L10" s="53">
        <v>39.82</v>
      </c>
      <c r="M10" s="55">
        <v>38.1</v>
      </c>
      <c r="N10" s="44">
        <v>26423</v>
      </c>
      <c r="O10" s="44">
        <v>27616</v>
      </c>
      <c r="P10" s="55">
        <v>37.6</v>
      </c>
      <c r="Q10" s="44">
        <v>29676</v>
      </c>
      <c r="R10" s="53">
        <v>36.79</v>
      </c>
      <c r="S10" s="55">
        <v>33.9</v>
      </c>
      <c r="T10" s="44">
        <v>25423</v>
      </c>
      <c r="U10" s="44">
        <v>27590</v>
      </c>
      <c r="V10" s="55">
        <v>32.8</v>
      </c>
      <c r="W10" s="44">
        <v>30037</v>
      </c>
      <c r="X10" s="55">
        <v>2</v>
      </c>
      <c r="Y10" s="44">
        <v>29981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</row>
    <row r="11" spans="1:31" s="27" customFormat="1" ht="15" customHeight="1">
      <c r="A11" s="37" t="s">
        <v>60</v>
      </c>
      <c r="B11" s="53">
        <v>42.13</v>
      </c>
      <c r="C11" s="55">
        <v>39.4</v>
      </c>
      <c r="D11" s="44">
        <v>17340</v>
      </c>
      <c r="E11" s="44">
        <v>18541</v>
      </c>
      <c r="F11" s="44">
        <v>1</v>
      </c>
      <c r="G11" s="44">
        <v>1</v>
      </c>
      <c r="H11" s="44">
        <v>32896</v>
      </c>
      <c r="I11" s="44">
        <v>36064</v>
      </c>
      <c r="J11" s="44">
        <v>1</v>
      </c>
      <c r="K11" s="44">
        <v>36336</v>
      </c>
      <c r="L11" s="53">
        <v>19.25</v>
      </c>
      <c r="M11" s="55">
        <v>16.4</v>
      </c>
      <c r="N11" s="44">
        <v>22515</v>
      </c>
      <c r="O11" s="44">
        <v>26427</v>
      </c>
      <c r="P11" s="55">
        <v>16</v>
      </c>
      <c r="Q11" s="44">
        <v>29340</v>
      </c>
      <c r="R11" s="53">
        <v>16.18</v>
      </c>
      <c r="S11" s="55">
        <v>13.1</v>
      </c>
      <c r="T11" s="44">
        <v>23148</v>
      </c>
      <c r="U11" s="44">
        <v>28590</v>
      </c>
      <c r="V11" s="55">
        <v>12.6</v>
      </c>
      <c r="W11" s="44">
        <v>31400</v>
      </c>
      <c r="X11" s="55">
        <v>1</v>
      </c>
      <c r="Y11" s="44">
        <v>18640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</row>
    <row r="12" spans="1:31" s="27" customFormat="1" ht="15" customHeight="1">
      <c r="A12" s="37" t="s">
        <v>61</v>
      </c>
      <c r="B12" s="53">
        <v>38.55</v>
      </c>
      <c r="C12" s="55">
        <v>37.6</v>
      </c>
      <c r="D12" s="44">
        <v>18585</v>
      </c>
      <c r="E12" s="44">
        <v>19055</v>
      </c>
      <c r="F12" s="44">
        <v>1</v>
      </c>
      <c r="G12" s="44">
        <v>1</v>
      </c>
      <c r="H12" s="44">
        <v>52918</v>
      </c>
      <c r="I12" s="44">
        <v>64846</v>
      </c>
      <c r="J12" s="44">
        <v>1</v>
      </c>
      <c r="K12" s="44">
        <v>72964</v>
      </c>
      <c r="L12" s="53">
        <v>18.4</v>
      </c>
      <c r="M12" s="55">
        <v>17.3</v>
      </c>
      <c r="N12" s="44">
        <v>22367</v>
      </c>
      <c r="O12" s="44">
        <v>23789</v>
      </c>
      <c r="P12" s="55">
        <v>16.9</v>
      </c>
      <c r="Q12" s="44">
        <v>25861</v>
      </c>
      <c r="R12" s="53">
        <v>15.99</v>
      </c>
      <c r="S12" s="55">
        <v>14.3</v>
      </c>
      <c r="T12" s="44">
        <v>22545</v>
      </c>
      <c r="U12" s="44">
        <v>25210</v>
      </c>
      <c r="V12" s="55">
        <v>14</v>
      </c>
      <c r="W12" s="44">
        <v>26992</v>
      </c>
      <c r="X12" s="55">
        <v>1</v>
      </c>
      <c r="Y12" s="44">
        <v>18330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</row>
    <row r="13" spans="1:31" s="27" customFormat="1" ht="15" customHeight="1">
      <c r="A13" s="37" t="s">
        <v>62</v>
      </c>
      <c r="B13" s="53">
        <v>28.43</v>
      </c>
      <c r="C13" s="55">
        <v>26.6</v>
      </c>
      <c r="D13" s="44">
        <v>20875</v>
      </c>
      <c r="E13" s="44">
        <v>22311</v>
      </c>
      <c r="F13" s="44">
        <v>1</v>
      </c>
      <c r="G13" s="44">
        <v>1</v>
      </c>
      <c r="H13" s="44">
        <v>47159</v>
      </c>
      <c r="I13" s="44">
        <v>62355</v>
      </c>
      <c r="J13" s="44">
        <v>1</v>
      </c>
      <c r="K13" s="44">
        <v>65145</v>
      </c>
      <c r="L13" s="53">
        <v>17.07</v>
      </c>
      <c r="M13" s="55">
        <v>14</v>
      </c>
      <c r="N13" s="44">
        <v>21944</v>
      </c>
      <c r="O13" s="44">
        <v>26756</v>
      </c>
      <c r="P13" s="55">
        <v>13.5</v>
      </c>
      <c r="Q13" s="44">
        <v>30873</v>
      </c>
      <c r="R13" s="53">
        <v>14.54</v>
      </c>
      <c r="S13" s="55">
        <v>11</v>
      </c>
      <c r="T13" s="44">
        <v>21450</v>
      </c>
      <c r="U13" s="44">
        <v>28353</v>
      </c>
      <c r="V13" s="55">
        <v>11.1</v>
      </c>
      <c r="W13" s="44">
        <v>30634</v>
      </c>
      <c r="X13" s="55">
        <v>1</v>
      </c>
      <c r="Y13" s="44">
        <v>23130</v>
      </c>
      <c r="Z13" s="66">
        <v>0</v>
      </c>
      <c r="AA13" s="66">
        <v>0</v>
      </c>
      <c r="AB13" s="66">
        <v>0</v>
      </c>
      <c r="AC13" s="66">
        <v>0</v>
      </c>
      <c r="AD13" s="66">
        <v>0</v>
      </c>
      <c r="AE13" s="66">
        <v>0</v>
      </c>
    </row>
    <row r="14" spans="1:31" s="27" customFormat="1" ht="15" customHeight="1">
      <c r="A14" s="37" t="s">
        <v>63</v>
      </c>
      <c r="B14" s="53">
        <v>29.87</v>
      </c>
      <c r="C14" s="55">
        <v>28.5</v>
      </c>
      <c r="D14" s="44">
        <v>18448</v>
      </c>
      <c r="E14" s="44">
        <v>19335</v>
      </c>
      <c r="F14" s="44">
        <v>1</v>
      </c>
      <c r="G14" s="44">
        <v>1</v>
      </c>
      <c r="H14" s="44">
        <v>47127</v>
      </c>
      <c r="I14" s="44">
        <v>47127</v>
      </c>
      <c r="J14" s="44">
        <v>1</v>
      </c>
      <c r="K14" s="44">
        <v>47127</v>
      </c>
      <c r="L14" s="53">
        <v>16.78</v>
      </c>
      <c r="M14" s="55">
        <v>15.5</v>
      </c>
      <c r="N14" s="44">
        <v>21362</v>
      </c>
      <c r="O14" s="44">
        <v>23126</v>
      </c>
      <c r="P14" s="55">
        <v>14.7</v>
      </c>
      <c r="Q14" s="44">
        <v>26917</v>
      </c>
      <c r="R14" s="53">
        <v>14.46</v>
      </c>
      <c r="S14" s="55">
        <v>12.5</v>
      </c>
      <c r="T14" s="44">
        <v>20446</v>
      </c>
      <c r="U14" s="44">
        <v>23652</v>
      </c>
      <c r="V14" s="55">
        <v>11.8</v>
      </c>
      <c r="W14" s="44">
        <v>27262</v>
      </c>
      <c r="X14" s="55">
        <v>1</v>
      </c>
      <c r="Y14" s="44">
        <v>16036</v>
      </c>
      <c r="Z14" s="66">
        <v>0</v>
      </c>
      <c r="AA14" s="66">
        <v>0</v>
      </c>
      <c r="AB14" s="66">
        <v>0</v>
      </c>
      <c r="AC14" s="66">
        <v>0</v>
      </c>
      <c r="AD14" s="66">
        <v>0</v>
      </c>
      <c r="AE14" s="66">
        <v>0</v>
      </c>
    </row>
    <row r="15" spans="1:31" s="27" customFormat="1" ht="15" customHeight="1">
      <c r="A15" s="37" t="s">
        <v>64</v>
      </c>
      <c r="B15" s="53">
        <v>23.83</v>
      </c>
      <c r="C15" s="55">
        <v>24.9</v>
      </c>
      <c r="D15" s="44">
        <v>18570</v>
      </c>
      <c r="E15" s="44">
        <v>17772</v>
      </c>
      <c r="F15" s="44">
        <v>1</v>
      </c>
      <c r="G15" s="44">
        <v>1</v>
      </c>
      <c r="H15" s="44">
        <v>36202</v>
      </c>
      <c r="I15" s="44">
        <v>42327</v>
      </c>
      <c r="J15" s="44">
        <v>1</v>
      </c>
      <c r="K15" s="44">
        <v>42327</v>
      </c>
      <c r="L15" s="53">
        <v>14.34</v>
      </c>
      <c r="M15" s="55">
        <v>14.8</v>
      </c>
      <c r="N15" s="44">
        <v>19714</v>
      </c>
      <c r="O15" s="44">
        <v>19101</v>
      </c>
      <c r="P15" s="55">
        <v>14.1</v>
      </c>
      <c r="Q15" s="44">
        <v>20050</v>
      </c>
      <c r="R15" s="53">
        <v>12.38</v>
      </c>
      <c r="S15" s="55">
        <v>11.1</v>
      </c>
      <c r="T15" s="44">
        <v>18704</v>
      </c>
      <c r="U15" s="44">
        <v>20861</v>
      </c>
      <c r="V15" s="55">
        <v>10.9</v>
      </c>
      <c r="W15" s="44">
        <v>21244</v>
      </c>
      <c r="X15" s="55">
        <v>2</v>
      </c>
      <c r="Y15" s="44">
        <v>12300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</row>
    <row r="16" spans="1:31" s="27" customFormat="1" ht="15" customHeight="1">
      <c r="A16" s="37" t="s">
        <v>65</v>
      </c>
      <c r="B16" s="53">
        <v>27.5</v>
      </c>
      <c r="C16" s="55">
        <v>26.5</v>
      </c>
      <c r="D16" s="44">
        <v>18204</v>
      </c>
      <c r="E16" s="44">
        <v>18891</v>
      </c>
      <c r="F16" s="44">
        <v>1</v>
      </c>
      <c r="G16" s="44">
        <v>1</v>
      </c>
      <c r="H16" s="44">
        <v>41876</v>
      </c>
      <c r="I16" s="44">
        <v>51645</v>
      </c>
      <c r="J16" s="44">
        <v>1</v>
      </c>
      <c r="K16" s="44">
        <v>52155</v>
      </c>
      <c r="L16" s="53">
        <v>15.96</v>
      </c>
      <c r="M16" s="55">
        <v>13.7</v>
      </c>
      <c r="N16" s="44">
        <v>20994</v>
      </c>
      <c r="O16" s="44">
        <v>24457</v>
      </c>
      <c r="P16" s="55">
        <v>13.1</v>
      </c>
      <c r="Q16" s="44">
        <v>27345</v>
      </c>
      <c r="R16" s="53">
        <v>14.15</v>
      </c>
      <c r="S16" s="55">
        <v>11.7</v>
      </c>
      <c r="T16" s="44">
        <v>20163</v>
      </c>
      <c r="U16" s="44">
        <v>24385</v>
      </c>
      <c r="V16" s="55">
        <v>11.3</v>
      </c>
      <c r="W16" s="44">
        <v>27046</v>
      </c>
      <c r="X16" s="55">
        <v>0</v>
      </c>
      <c r="Y16" s="44">
        <v>0</v>
      </c>
      <c r="Z16" s="66">
        <v>0</v>
      </c>
      <c r="AA16" s="66">
        <v>0</v>
      </c>
      <c r="AB16" s="66">
        <v>0</v>
      </c>
      <c r="AC16" s="66">
        <v>0</v>
      </c>
      <c r="AD16" s="66">
        <v>0</v>
      </c>
      <c r="AE16" s="66">
        <v>0</v>
      </c>
    </row>
    <row r="17" spans="1:31" s="27" customFormat="1" ht="15" customHeight="1">
      <c r="A17" s="37" t="s">
        <v>66</v>
      </c>
      <c r="B17" s="53">
        <v>23.05</v>
      </c>
      <c r="C17" s="55">
        <v>21.2</v>
      </c>
      <c r="D17" s="44">
        <v>16719</v>
      </c>
      <c r="E17" s="44">
        <v>18178</v>
      </c>
      <c r="F17" s="44">
        <v>1</v>
      </c>
      <c r="G17" s="44">
        <v>1</v>
      </c>
      <c r="H17" s="44">
        <v>35128</v>
      </c>
      <c r="I17" s="44">
        <v>37683</v>
      </c>
      <c r="J17" s="44">
        <v>1</v>
      </c>
      <c r="K17" s="44">
        <v>43321</v>
      </c>
      <c r="L17" s="53">
        <v>13.46</v>
      </c>
      <c r="M17" s="55">
        <v>10.9</v>
      </c>
      <c r="N17" s="44">
        <v>19558</v>
      </c>
      <c r="O17" s="44">
        <v>24152</v>
      </c>
      <c r="P17" s="55">
        <v>10.8</v>
      </c>
      <c r="Q17" s="44">
        <v>27186</v>
      </c>
      <c r="R17" s="53">
        <v>11.67</v>
      </c>
      <c r="S17" s="55">
        <v>9.8</v>
      </c>
      <c r="T17" s="44">
        <v>20505</v>
      </c>
      <c r="U17" s="44">
        <v>24418</v>
      </c>
      <c r="V17" s="55">
        <v>9.7</v>
      </c>
      <c r="W17" s="44">
        <v>27317</v>
      </c>
      <c r="X17" s="55">
        <v>1</v>
      </c>
      <c r="Y17" s="44">
        <v>28993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</row>
    <row r="18" spans="1:31" s="27" customFormat="1" ht="15" customHeight="1">
      <c r="A18" s="37" t="s">
        <v>67</v>
      </c>
      <c r="B18" s="53">
        <v>28.1</v>
      </c>
      <c r="C18" s="55">
        <v>26.5</v>
      </c>
      <c r="D18" s="44">
        <v>17697</v>
      </c>
      <c r="E18" s="44">
        <v>18766</v>
      </c>
      <c r="F18" s="44">
        <v>1</v>
      </c>
      <c r="G18" s="44">
        <v>1</v>
      </c>
      <c r="H18" s="44">
        <v>49464</v>
      </c>
      <c r="I18" s="44">
        <v>49464</v>
      </c>
      <c r="J18" s="44">
        <v>1</v>
      </c>
      <c r="K18" s="44">
        <v>49464</v>
      </c>
      <c r="L18" s="53">
        <v>13.88</v>
      </c>
      <c r="M18" s="55">
        <v>12</v>
      </c>
      <c r="N18" s="44">
        <v>23431</v>
      </c>
      <c r="O18" s="44">
        <v>27102</v>
      </c>
      <c r="P18" s="55">
        <v>12</v>
      </c>
      <c r="Q18" s="44">
        <v>29455</v>
      </c>
      <c r="R18" s="53">
        <v>12</v>
      </c>
      <c r="S18" s="55">
        <v>10</v>
      </c>
      <c r="T18" s="44">
        <v>23235</v>
      </c>
      <c r="U18" s="44">
        <v>27882</v>
      </c>
      <c r="V18" s="55">
        <v>10</v>
      </c>
      <c r="W18" s="44">
        <v>30000</v>
      </c>
      <c r="X18" s="55">
        <v>1</v>
      </c>
      <c r="Y18" s="44">
        <v>27791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</row>
    <row r="19" spans="1:31" s="27" customFormat="1" ht="15" customHeight="1" thickBot="1">
      <c r="A19" s="38" t="s">
        <v>68</v>
      </c>
      <c r="B19" s="80">
        <v>11.21</v>
      </c>
      <c r="C19" s="91">
        <v>11.4</v>
      </c>
      <c r="D19" s="45">
        <v>14230</v>
      </c>
      <c r="E19" s="46">
        <v>13993</v>
      </c>
      <c r="F19" s="45">
        <v>1</v>
      </c>
      <c r="G19" s="46">
        <v>1</v>
      </c>
      <c r="H19" s="45">
        <v>29618</v>
      </c>
      <c r="I19" s="46">
        <v>29618</v>
      </c>
      <c r="J19" s="45">
        <v>1</v>
      </c>
      <c r="K19" s="46">
        <v>29618</v>
      </c>
      <c r="L19" s="80">
        <v>2.41</v>
      </c>
      <c r="M19" s="91">
        <v>2</v>
      </c>
      <c r="N19" s="45">
        <v>23044</v>
      </c>
      <c r="O19" s="46">
        <v>27768</v>
      </c>
      <c r="P19" s="81">
        <v>2</v>
      </c>
      <c r="Q19" s="46">
        <v>27768</v>
      </c>
      <c r="R19" s="80">
        <v>2.41</v>
      </c>
      <c r="S19" s="91">
        <v>2</v>
      </c>
      <c r="T19" s="45">
        <v>23044</v>
      </c>
      <c r="U19" s="46">
        <v>27768</v>
      </c>
      <c r="V19" s="81">
        <v>2</v>
      </c>
      <c r="W19" s="46">
        <v>27768</v>
      </c>
      <c r="X19" s="91">
        <v>0</v>
      </c>
      <c r="Y19" s="46">
        <v>0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</row>
    <row r="20" spans="1:31" s="52" customFormat="1" ht="16.5" thickBot="1">
      <c r="A20" s="40" t="s">
        <v>4</v>
      </c>
      <c r="B20" s="54">
        <f>SUM(B9:B19)</f>
        <v>444</v>
      </c>
      <c r="C20" s="56">
        <f aca="true" t="shared" si="1" ref="C20:AE20">SUM(C9:C19)</f>
        <v>423.09999999999997</v>
      </c>
      <c r="D20" s="51">
        <f>SUM(D9*B9+D10*B10+D11*B11+D12*B12+D13*B13+D14*B14+D15*B15+D16*B16+D17*B17+D18*B18+D19*B19)/B20</f>
        <v>18818.26858108108</v>
      </c>
      <c r="E20" s="51">
        <f>SUM(E9*C9+E10*C10+E11*C11+E12*C12+E13*C13+E14*C14+E15*C15+E16*C16+E17*C17+E18*C18+E19*C19)/C20</f>
        <v>19747.731741904987</v>
      </c>
      <c r="F20" s="51">
        <f t="shared" si="1"/>
        <v>11</v>
      </c>
      <c r="G20" s="51">
        <f t="shared" si="1"/>
        <v>11</v>
      </c>
      <c r="H20" s="51">
        <f>SUM(H9:H19)/F20</f>
        <v>45231.545454545456</v>
      </c>
      <c r="I20" s="51">
        <f>SUM(I9:I19)/G20</f>
        <v>50211.818181818184</v>
      </c>
      <c r="J20" s="51">
        <f t="shared" si="1"/>
        <v>11</v>
      </c>
      <c r="K20" s="51">
        <f>SUM(K9:K19)/J20</f>
        <v>52140.818181818184</v>
      </c>
      <c r="L20" s="54">
        <f t="shared" si="1"/>
        <v>238.59</v>
      </c>
      <c r="M20" s="56">
        <f t="shared" si="1"/>
        <v>214.20000000000002</v>
      </c>
      <c r="N20" s="51">
        <f>SUM(N9*L9+N10*L10+N11*L11+N12*L12+N13*L13+N14*L14+N15*L15+N16*L16+N17*L17+N18*L18+N19*L19)/L20</f>
        <v>22644.89203235676</v>
      </c>
      <c r="O20" s="51">
        <f>SUM(O9*M9+O10*M10+O11*M11+O12*M12+O13*M13+O14*M14+O15*M15+O16*M16+O17*M17+O18*M18+O19*M19)/M20</f>
        <v>25223.226423902895</v>
      </c>
      <c r="P20" s="56">
        <f t="shared" si="1"/>
        <v>207.7</v>
      </c>
      <c r="Q20" s="51">
        <f>SUM(Q9*P9+Q10*P10+Q11*P11+Q12*P12+Q13*P13+Q14*P14+Q15*P15+Q16*P16+Q17*P17+Q18*P18+Q19*P19)/P20</f>
        <v>27391.44053923929</v>
      </c>
      <c r="R20" s="54">
        <f t="shared" si="1"/>
        <v>211.9</v>
      </c>
      <c r="S20" s="56">
        <f t="shared" si="1"/>
        <v>182.79999999999998</v>
      </c>
      <c r="T20" s="51">
        <f>SUM(T9*R9+T10*R10+T11*R11+T12*R12+T13*R13+T14*R14+T15*R15+T16*R16+T17*R17+T18*R18+T19*R19)/R20</f>
        <v>22328.665077866917</v>
      </c>
      <c r="U20" s="51">
        <f>SUM(U9*S9+U10*S10+U11*S11+U12*S12+U13*S13+U14*S14+U15*S15+U16*S16+U17*S17+U18*S18+U19*S19)/S20</f>
        <v>25883.01422319475</v>
      </c>
      <c r="V20" s="56">
        <f t="shared" si="1"/>
        <v>177.3</v>
      </c>
      <c r="W20" s="51">
        <f>SUM(W9*V9+W10*V10+W11*V11+W12*V12+W13*V13+W14*V14+W15*V15+W16*V16+W17*V17+W18*V18+W19*V19)/V20</f>
        <v>27869.16130851664</v>
      </c>
      <c r="X20" s="56">
        <f t="shared" si="1"/>
        <v>13</v>
      </c>
      <c r="Y20" s="51">
        <f>SUM(Y9*X9+Y10*X10+Y11*X11+Y12*X12+Y13*X13+Y14*X14+Y15*X15+Y16*X16+Y17*X17+Y18*X18+Y19*X19)/X20</f>
        <v>23991.923076923078</v>
      </c>
      <c r="Z20" s="51">
        <f t="shared" si="1"/>
        <v>0</v>
      </c>
      <c r="AA20" s="51">
        <f t="shared" si="1"/>
        <v>0</v>
      </c>
      <c r="AB20" s="51">
        <f t="shared" si="1"/>
        <v>0</v>
      </c>
      <c r="AC20" s="51">
        <f t="shared" si="1"/>
        <v>0</v>
      </c>
      <c r="AD20" s="51">
        <f t="shared" si="1"/>
        <v>0</v>
      </c>
      <c r="AE20" s="51">
        <f t="shared" si="1"/>
        <v>0</v>
      </c>
    </row>
    <row r="21" spans="1:23" ht="17.2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ht="15.75">
      <c r="A22" s="18" t="s">
        <v>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15" ht="18" customHeight="1">
      <c r="A23" s="18" t="s">
        <v>55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ht="12.75">
      <c r="A24" s="3"/>
    </row>
    <row r="25" ht="12.75">
      <c r="A25" s="9"/>
    </row>
    <row r="26" ht="12.75">
      <c r="A26" s="3"/>
    </row>
    <row r="27" ht="15.75">
      <c r="A27" s="6"/>
    </row>
    <row r="28" ht="15">
      <c r="A28" s="7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</sheetData>
  <sheetProtection/>
  <mergeCells count="31">
    <mergeCell ref="C6:C7"/>
    <mergeCell ref="F6:F7"/>
    <mergeCell ref="R6:R7"/>
    <mergeCell ref="P6:Q6"/>
    <mergeCell ref="J6:K6"/>
    <mergeCell ref="A5:A7"/>
    <mergeCell ref="D6:E6"/>
    <mergeCell ref="L5:Q5"/>
    <mergeCell ref="L6:L7"/>
    <mergeCell ref="G6:G7"/>
    <mergeCell ref="H6:I6"/>
    <mergeCell ref="R5:W5"/>
    <mergeCell ref="M6:M7"/>
    <mergeCell ref="S6:S7"/>
    <mergeCell ref="T6:U6"/>
    <mergeCell ref="P1:Q1"/>
    <mergeCell ref="X6:X7"/>
    <mergeCell ref="V6:W6"/>
    <mergeCell ref="B3:Q3"/>
    <mergeCell ref="N6:O6"/>
    <mergeCell ref="B6:B7"/>
    <mergeCell ref="Z5:AE5"/>
    <mergeCell ref="Z6:Z7"/>
    <mergeCell ref="AA6:AA7"/>
    <mergeCell ref="AB6:AC6"/>
    <mergeCell ref="AD6:AE6"/>
    <mergeCell ref="B2:Q2"/>
    <mergeCell ref="X5:Y5"/>
    <mergeCell ref="Y6:Y7"/>
    <mergeCell ref="B5:E5"/>
    <mergeCell ref="F5:K5"/>
  </mergeCells>
  <printOptions/>
  <pageMargins left="0" right="0" top="1.3779527559055118" bottom="0.984251968503937" header="0.5118110236220472" footer="0.5118110236220472"/>
  <pageSetup fitToHeight="1" fitToWidth="1" horizontalDpi="600" verticalDpi="600" orientation="landscape" paperSize="9" scale="38" r:id="rId1"/>
  <colBreaks count="1" manualBreakCount="1">
    <brk id="17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7"/>
  <sheetViews>
    <sheetView view="pageBreakPreview" zoomScale="70" zoomScaleNormal="87" zoomScaleSheetLayoutView="70" zoomScalePageLayoutView="0" workbookViewId="0" topLeftCell="A1">
      <selection activeCell="X22" sqref="X22"/>
    </sheetView>
  </sheetViews>
  <sheetFormatPr defaultColWidth="9.140625" defaultRowHeight="12.75"/>
  <cols>
    <col min="1" max="1" width="33.421875" style="0" customWidth="1"/>
    <col min="2" max="5" width="9.7109375" style="0" customWidth="1"/>
    <col min="6" max="7" width="9.28125" style="0" customWidth="1"/>
    <col min="8" max="9" width="9.7109375" style="0" customWidth="1"/>
    <col min="10" max="10" width="9.00390625" style="0" customWidth="1"/>
    <col min="11" max="11" width="12.8515625" style="0" customWidth="1"/>
    <col min="12" max="13" width="9.7109375" style="0" customWidth="1"/>
    <col min="14" max="15" width="8.7109375" style="0" customWidth="1"/>
    <col min="16" max="16" width="9.140625" style="0" customWidth="1"/>
    <col min="17" max="17" width="13.140625" style="0" customWidth="1"/>
    <col min="18" max="19" width="9.421875" style="0" customWidth="1"/>
    <col min="20" max="21" width="9.7109375" style="0" customWidth="1"/>
    <col min="22" max="22" width="9.00390625" style="0" customWidth="1"/>
    <col min="23" max="23" width="15.7109375" style="0" customWidth="1"/>
    <col min="24" max="24" width="15.00390625" style="0" customWidth="1"/>
    <col min="25" max="25" width="14.140625" style="0" customWidth="1"/>
    <col min="26" max="26" width="7.7109375" style="0" customWidth="1"/>
    <col min="27" max="27" width="7.421875" style="0" customWidth="1"/>
    <col min="28" max="28" width="7.28125" style="0" customWidth="1"/>
    <col min="29" max="29" width="8.8515625" style="0" customWidth="1"/>
    <col min="30" max="30" width="8.7109375" style="0" customWidth="1"/>
    <col min="31" max="31" width="13.28125" style="0" customWidth="1"/>
  </cols>
  <sheetData>
    <row r="1" spans="16:30" ht="20.25">
      <c r="P1" s="95" t="s">
        <v>44</v>
      </c>
      <c r="Q1" s="95"/>
      <c r="AD1" s="16"/>
    </row>
    <row r="2" spans="2:23" ht="39" customHeight="1">
      <c r="B2" s="113" t="s">
        <v>69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3"/>
      <c r="S2" s="13"/>
      <c r="T2" s="13"/>
      <c r="U2" s="13"/>
      <c r="V2" s="13"/>
      <c r="W2" s="13"/>
    </row>
    <row r="3" spans="2:23" ht="18.75"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4"/>
      <c r="S3" s="14"/>
      <c r="T3" s="14"/>
      <c r="U3" s="14"/>
      <c r="V3" s="14"/>
      <c r="W3" s="14"/>
    </row>
    <row r="4" spans="1:31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Z4" s="11"/>
      <c r="AA4" s="11"/>
      <c r="AB4" s="11"/>
      <c r="AC4" s="11"/>
      <c r="AD4" s="11"/>
      <c r="AE4" s="11"/>
    </row>
    <row r="5" spans="1:31" ht="109.5" customHeight="1">
      <c r="A5" s="109" t="s">
        <v>11</v>
      </c>
      <c r="B5" s="108" t="s">
        <v>42</v>
      </c>
      <c r="C5" s="108"/>
      <c r="D5" s="108"/>
      <c r="E5" s="108"/>
      <c r="F5" s="107" t="s">
        <v>7</v>
      </c>
      <c r="G5" s="107"/>
      <c r="H5" s="107"/>
      <c r="I5" s="107"/>
      <c r="J5" s="107"/>
      <c r="K5" s="107"/>
      <c r="L5" s="107" t="s">
        <v>8</v>
      </c>
      <c r="M5" s="107"/>
      <c r="N5" s="107"/>
      <c r="O5" s="107"/>
      <c r="P5" s="107"/>
      <c r="Q5" s="107"/>
      <c r="R5" s="107" t="s">
        <v>27</v>
      </c>
      <c r="S5" s="107"/>
      <c r="T5" s="107"/>
      <c r="U5" s="107"/>
      <c r="V5" s="107"/>
      <c r="W5" s="107"/>
      <c r="X5" s="107" t="s">
        <v>43</v>
      </c>
      <c r="Y5" s="107"/>
      <c r="Z5" s="110" t="s">
        <v>46</v>
      </c>
      <c r="AA5" s="111"/>
      <c r="AB5" s="111"/>
      <c r="AC5" s="111"/>
      <c r="AD5" s="111"/>
      <c r="AE5" s="112"/>
    </row>
    <row r="6" spans="1:31" ht="186" customHeight="1">
      <c r="A6" s="109"/>
      <c r="B6" s="107" t="s">
        <v>24</v>
      </c>
      <c r="C6" s="107" t="s">
        <v>25</v>
      </c>
      <c r="D6" s="107" t="s">
        <v>30</v>
      </c>
      <c r="E6" s="107"/>
      <c r="F6" s="107" t="s">
        <v>24</v>
      </c>
      <c r="G6" s="107" t="s">
        <v>25</v>
      </c>
      <c r="H6" s="107" t="s">
        <v>30</v>
      </c>
      <c r="I6" s="107"/>
      <c r="J6" s="107" t="s">
        <v>26</v>
      </c>
      <c r="K6" s="107"/>
      <c r="L6" s="107" t="s">
        <v>24</v>
      </c>
      <c r="M6" s="107" t="s">
        <v>25</v>
      </c>
      <c r="N6" s="107" t="s">
        <v>30</v>
      </c>
      <c r="O6" s="107"/>
      <c r="P6" s="107" t="s">
        <v>26</v>
      </c>
      <c r="Q6" s="107"/>
      <c r="R6" s="107" t="s">
        <v>24</v>
      </c>
      <c r="S6" s="107" t="s">
        <v>25</v>
      </c>
      <c r="T6" s="107" t="s">
        <v>30</v>
      </c>
      <c r="U6" s="107"/>
      <c r="V6" s="107" t="s">
        <v>26</v>
      </c>
      <c r="W6" s="107"/>
      <c r="X6" s="107" t="s">
        <v>9</v>
      </c>
      <c r="Y6" s="107" t="s">
        <v>10</v>
      </c>
      <c r="Z6" s="105" t="s">
        <v>24</v>
      </c>
      <c r="AA6" s="105" t="s">
        <v>25</v>
      </c>
      <c r="AB6" s="105" t="s">
        <v>30</v>
      </c>
      <c r="AC6" s="105"/>
      <c r="AD6" s="105" t="s">
        <v>26</v>
      </c>
      <c r="AE6" s="105"/>
    </row>
    <row r="7" spans="1:31" s="2" customFormat="1" ht="79.5" customHeight="1">
      <c r="A7" s="109"/>
      <c r="B7" s="107"/>
      <c r="C7" s="107"/>
      <c r="D7" s="15" t="s">
        <v>1</v>
      </c>
      <c r="E7" s="15" t="s">
        <v>3</v>
      </c>
      <c r="F7" s="107"/>
      <c r="G7" s="107"/>
      <c r="H7" s="15" t="s">
        <v>1</v>
      </c>
      <c r="I7" s="15" t="s">
        <v>3</v>
      </c>
      <c r="J7" s="15" t="s">
        <v>2</v>
      </c>
      <c r="K7" s="15" t="s">
        <v>13</v>
      </c>
      <c r="L7" s="107"/>
      <c r="M7" s="107"/>
      <c r="N7" s="15" t="s">
        <v>1</v>
      </c>
      <c r="O7" s="15" t="s">
        <v>3</v>
      </c>
      <c r="P7" s="15" t="s">
        <v>2</v>
      </c>
      <c r="Q7" s="15" t="s">
        <v>13</v>
      </c>
      <c r="R7" s="107"/>
      <c r="S7" s="107"/>
      <c r="T7" s="15" t="s">
        <v>1</v>
      </c>
      <c r="U7" s="15" t="s">
        <v>3</v>
      </c>
      <c r="V7" s="15" t="s">
        <v>2</v>
      </c>
      <c r="W7" s="15" t="s">
        <v>12</v>
      </c>
      <c r="X7" s="107"/>
      <c r="Y7" s="107"/>
      <c r="Z7" s="105"/>
      <c r="AA7" s="105"/>
      <c r="AB7" s="34" t="s">
        <v>1</v>
      </c>
      <c r="AC7" s="34" t="s">
        <v>3</v>
      </c>
      <c r="AD7" s="34" t="s">
        <v>41</v>
      </c>
      <c r="AE7" s="34" t="s">
        <v>10</v>
      </c>
    </row>
    <row r="8" spans="1:31" s="27" customFormat="1" ht="19.5" customHeight="1">
      <c r="A8" s="28">
        <v>1</v>
      </c>
      <c r="B8" s="26">
        <f>A8+1</f>
        <v>2</v>
      </c>
      <c r="C8" s="26">
        <f aca="true" t="shared" si="0" ref="C8:AE8">B8+1</f>
        <v>3</v>
      </c>
      <c r="D8" s="26">
        <f t="shared" si="0"/>
        <v>4</v>
      </c>
      <c r="E8" s="26">
        <f t="shared" si="0"/>
        <v>5</v>
      </c>
      <c r="F8" s="26">
        <f t="shared" si="0"/>
        <v>6</v>
      </c>
      <c r="G8" s="26">
        <f t="shared" si="0"/>
        <v>7</v>
      </c>
      <c r="H8" s="26">
        <f t="shared" si="0"/>
        <v>8</v>
      </c>
      <c r="I8" s="26">
        <f t="shared" si="0"/>
        <v>9</v>
      </c>
      <c r="J8" s="26">
        <f t="shared" si="0"/>
        <v>10</v>
      </c>
      <c r="K8" s="26">
        <f t="shared" si="0"/>
        <v>11</v>
      </c>
      <c r="L8" s="26">
        <f t="shared" si="0"/>
        <v>12</v>
      </c>
      <c r="M8" s="26">
        <f t="shared" si="0"/>
        <v>13</v>
      </c>
      <c r="N8" s="26">
        <f t="shared" si="0"/>
        <v>14</v>
      </c>
      <c r="O8" s="26">
        <f t="shared" si="0"/>
        <v>15</v>
      </c>
      <c r="P8" s="26">
        <f t="shared" si="0"/>
        <v>16</v>
      </c>
      <c r="Q8" s="26">
        <f t="shared" si="0"/>
        <v>17</v>
      </c>
      <c r="R8" s="26">
        <f t="shared" si="0"/>
        <v>18</v>
      </c>
      <c r="S8" s="26">
        <f t="shared" si="0"/>
        <v>19</v>
      </c>
      <c r="T8" s="26">
        <f t="shared" si="0"/>
        <v>20</v>
      </c>
      <c r="U8" s="26">
        <f t="shared" si="0"/>
        <v>21</v>
      </c>
      <c r="V8" s="26">
        <f t="shared" si="0"/>
        <v>22</v>
      </c>
      <c r="W8" s="26">
        <f t="shared" si="0"/>
        <v>23</v>
      </c>
      <c r="X8" s="26">
        <f t="shared" si="0"/>
        <v>24</v>
      </c>
      <c r="Y8" s="26">
        <f t="shared" si="0"/>
        <v>25</v>
      </c>
      <c r="Z8" s="35">
        <f t="shared" si="0"/>
        <v>26</v>
      </c>
      <c r="AA8" s="35">
        <f t="shared" si="0"/>
        <v>27</v>
      </c>
      <c r="AB8" s="35">
        <f t="shared" si="0"/>
        <v>28</v>
      </c>
      <c r="AC8" s="35">
        <f t="shared" si="0"/>
        <v>29</v>
      </c>
      <c r="AD8" s="35">
        <f t="shared" si="0"/>
        <v>30</v>
      </c>
      <c r="AE8" s="35">
        <f t="shared" si="0"/>
        <v>31</v>
      </c>
    </row>
    <row r="9" spans="1:31" s="27" customFormat="1" ht="15" customHeight="1">
      <c r="A9" s="37" t="s">
        <v>70</v>
      </c>
      <c r="B9" s="53">
        <v>30.2</v>
      </c>
      <c r="C9" s="55">
        <v>30.3</v>
      </c>
      <c r="D9" s="44">
        <v>14382</v>
      </c>
      <c r="E9" s="44">
        <v>14335</v>
      </c>
      <c r="F9" s="44">
        <v>1</v>
      </c>
      <c r="G9" s="44">
        <v>1</v>
      </c>
      <c r="H9" s="44">
        <v>26336</v>
      </c>
      <c r="I9" s="44">
        <v>26336</v>
      </c>
      <c r="J9" s="44">
        <v>1</v>
      </c>
      <c r="K9" s="44">
        <v>26336</v>
      </c>
      <c r="L9" s="53">
        <v>13.7</v>
      </c>
      <c r="M9" s="55">
        <v>13.7</v>
      </c>
      <c r="N9" s="44">
        <v>20499</v>
      </c>
      <c r="O9" s="44">
        <v>20499</v>
      </c>
      <c r="P9" s="55">
        <v>13.7</v>
      </c>
      <c r="Q9" s="44">
        <v>20499</v>
      </c>
      <c r="R9" s="53">
        <v>10.7</v>
      </c>
      <c r="S9" s="55">
        <v>10.7</v>
      </c>
      <c r="T9" s="44">
        <v>18939</v>
      </c>
      <c r="U9" s="44">
        <v>18939</v>
      </c>
      <c r="V9" s="55">
        <v>10.7</v>
      </c>
      <c r="W9" s="44">
        <v>18939</v>
      </c>
      <c r="X9" s="55">
        <v>0</v>
      </c>
      <c r="Y9" s="44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</row>
    <row r="10" spans="1:31" s="27" customFormat="1" ht="15" customHeight="1">
      <c r="A10" s="37" t="s">
        <v>71</v>
      </c>
      <c r="B10" s="53">
        <v>42.7</v>
      </c>
      <c r="C10" s="55">
        <v>44.6</v>
      </c>
      <c r="D10" s="44">
        <v>13983</v>
      </c>
      <c r="E10" s="44">
        <v>13387</v>
      </c>
      <c r="F10" s="44">
        <v>1</v>
      </c>
      <c r="G10" s="44">
        <v>1</v>
      </c>
      <c r="H10" s="44">
        <v>28182</v>
      </c>
      <c r="I10" s="44">
        <v>28182</v>
      </c>
      <c r="J10" s="44">
        <v>1</v>
      </c>
      <c r="K10" s="44">
        <v>28182</v>
      </c>
      <c r="L10" s="53">
        <v>20</v>
      </c>
      <c r="M10" s="55">
        <v>20.5</v>
      </c>
      <c r="N10" s="44">
        <v>19193</v>
      </c>
      <c r="O10" s="44">
        <v>18725</v>
      </c>
      <c r="P10" s="55">
        <v>20.3</v>
      </c>
      <c r="Q10" s="44">
        <v>18910</v>
      </c>
      <c r="R10" s="53">
        <v>15.15</v>
      </c>
      <c r="S10" s="55">
        <v>14.8</v>
      </c>
      <c r="T10" s="44">
        <v>17745</v>
      </c>
      <c r="U10" s="44">
        <v>18165</v>
      </c>
      <c r="V10" s="55">
        <v>14.7</v>
      </c>
      <c r="W10" s="44">
        <v>18288</v>
      </c>
      <c r="X10" s="55">
        <v>1.7</v>
      </c>
      <c r="Y10" s="44">
        <v>17825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</row>
    <row r="11" spans="1:31" s="27" customFormat="1" ht="15" customHeight="1">
      <c r="A11" s="37" t="s">
        <v>72</v>
      </c>
      <c r="B11" s="53">
        <v>28.1</v>
      </c>
      <c r="C11" s="55">
        <v>27.2</v>
      </c>
      <c r="D11" s="44">
        <v>12709</v>
      </c>
      <c r="E11" s="44">
        <v>13130</v>
      </c>
      <c r="F11" s="44">
        <v>1</v>
      </c>
      <c r="G11" s="44">
        <v>1</v>
      </c>
      <c r="H11" s="44">
        <v>29027</v>
      </c>
      <c r="I11" s="44">
        <v>29027</v>
      </c>
      <c r="J11" s="44">
        <v>1</v>
      </c>
      <c r="K11" s="44">
        <v>29027</v>
      </c>
      <c r="L11" s="53">
        <v>11.2</v>
      </c>
      <c r="M11" s="55">
        <v>11.2</v>
      </c>
      <c r="N11" s="44">
        <v>18637</v>
      </c>
      <c r="O11" s="44">
        <v>18637</v>
      </c>
      <c r="P11" s="55">
        <v>11.2</v>
      </c>
      <c r="Q11" s="44">
        <v>18637</v>
      </c>
      <c r="R11" s="53">
        <v>8.2</v>
      </c>
      <c r="S11" s="55">
        <v>8.5</v>
      </c>
      <c r="T11" s="44">
        <v>17087</v>
      </c>
      <c r="U11" s="44">
        <v>16483</v>
      </c>
      <c r="V11" s="55">
        <v>8.5</v>
      </c>
      <c r="W11" s="44">
        <v>16483</v>
      </c>
      <c r="X11" s="55">
        <v>0</v>
      </c>
      <c r="Y11" s="44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</row>
    <row r="12" spans="1:31" s="27" customFormat="1" ht="15" customHeight="1">
      <c r="A12" s="37" t="s">
        <v>73</v>
      </c>
      <c r="B12" s="53">
        <v>37.65</v>
      </c>
      <c r="C12" s="55">
        <v>37.8</v>
      </c>
      <c r="D12" s="44">
        <v>13645</v>
      </c>
      <c r="E12" s="44">
        <v>13591</v>
      </c>
      <c r="F12" s="44">
        <v>1</v>
      </c>
      <c r="G12" s="44">
        <v>1</v>
      </c>
      <c r="H12" s="44">
        <v>30018</v>
      </c>
      <c r="I12" s="44">
        <v>30018</v>
      </c>
      <c r="J12" s="44">
        <v>1</v>
      </c>
      <c r="K12" s="44">
        <v>30018</v>
      </c>
      <c r="L12" s="53">
        <v>16.7</v>
      </c>
      <c r="M12" s="55">
        <v>16.6</v>
      </c>
      <c r="N12" s="44">
        <v>19027</v>
      </c>
      <c r="O12" s="44">
        <v>19141</v>
      </c>
      <c r="P12" s="55">
        <v>16.5</v>
      </c>
      <c r="Q12" s="44">
        <v>19257</v>
      </c>
      <c r="R12" s="53">
        <v>13.45</v>
      </c>
      <c r="S12" s="55">
        <v>13.6</v>
      </c>
      <c r="T12" s="44">
        <v>17405</v>
      </c>
      <c r="U12" s="44">
        <v>17213</v>
      </c>
      <c r="V12" s="55">
        <v>13.5</v>
      </c>
      <c r="W12" s="44">
        <v>17341</v>
      </c>
      <c r="X12" s="55">
        <v>0</v>
      </c>
      <c r="Y12" s="44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</row>
    <row r="13" spans="1:31" s="27" customFormat="1" ht="15" customHeight="1">
      <c r="A13" s="37" t="s">
        <v>74</v>
      </c>
      <c r="B13" s="53">
        <v>28.5</v>
      </c>
      <c r="C13" s="55">
        <v>27.5</v>
      </c>
      <c r="D13" s="44">
        <v>13205</v>
      </c>
      <c r="E13" s="44">
        <v>13685</v>
      </c>
      <c r="F13" s="44">
        <v>1</v>
      </c>
      <c r="G13" s="44">
        <v>1</v>
      </c>
      <c r="H13" s="44">
        <v>30236</v>
      </c>
      <c r="I13" s="44">
        <v>30236</v>
      </c>
      <c r="J13" s="44">
        <v>1</v>
      </c>
      <c r="K13" s="44">
        <v>32109</v>
      </c>
      <c r="L13" s="53">
        <v>10.55</v>
      </c>
      <c r="M13" s="55">
        <v>11</v>
      </c>
      <c r="N13" s="44">
        <v>18788</v>
      </c>
      <c r="O13" s="44">
        <v>18019</v>
      </c>
      <c r="P13" s="55">
        <v>10.7</v>
      </c>
      <c r="Q13" s="44">
        <v>20925</v>
      </c>
      <c r="R13" s="53">
        <v>7.45</v>
      </c>
      <c r="S13" s="55">
        <v>7.1</v>
      </c>
      <c r="T13" s="44">
        <v>17386</v>
      </c>
      <c r="U13" s="44">
        <v>18243</v>
      </c>
      <c r="V13" s="55">
        <v>7.1</v>
      </c>
      <c r="W13" s="44">
        <v>20131</v>
      </c>
      <c r="X13" s="55">
        <v>1</v>
      </c>
      <c r="Y13" s="44">
        <v>11945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</row>
    <row r="14" spans="1:31" s="27" customFormat="1" ht="15" customHeight="1">
      <c r="A14" s="47" t="s">
        <v>60</v>
      </c>
      <c r="B14" s="53">
        <v>14.35</v>
      </c>
      <c r="C14" s="55">
        <v>15.9</v>
      </c>
      <c r="D14" s="44">
        <v>14081</v>
      </c>
      <c r="E14" s="44">
        <v>12708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53">
        <v>6.9</v>
      </c>
      <c r="M14" s="55">
        <v>7.9</v>
      </c>
      <c r="N14" s="44">
        <v>19953</v>
      </c>
      <c r="O14" s="44">
        <v>17427</v>
      </c>
      <c r="P14" s="55">
        <v>7.3</v>
      </c>
      <c r="Q14" s="44">
        <v>20145</v>
      </c>
      <c r="R14" s="53">
        <v>6.15</v>
      </c>
      <c r="S14" s="55">
        <v>6.9</v>
      </c>
      <c r="T14" s="44">
        <v>20507</v>
      </c>
      <c r="U14" s="44">
        <v>18278</v>
      </c>
      <c r="V14" s="55">
        <v>6.5</v>
      </c>
      <c r="W14" s="44">
        <v>20537</v>
      </c>
      <c r="X14" s="55">
        <v>0</v>
      </c>
      <c r="Y14" s="44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</row>
    <row r="15" spans="1:31" s="27" customFormat="1" ht="15" customHeight="1">
      <c r="A15" s="37" t="s">
        <v>61</v>
      </c>
      <c r="B15" s="53">
        <v>9.25</v>
      </c>
      <c r="C15" s="55">
        <v>9</v>
      </c>
      <c r="D15" s="44">
        <v>13243</v>
      </c>
      <c r="E15" s="44">
        <v>13611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53">
        <v>4.75</v>
      </c>
      <c r="M15" s="55">
        <v>5</v>
      </c>
      <c r="N15" s="44">
        <v>18172</v>
      </c>
      <c r="O15" s="44">
        <v>17263</v>
      </c>
      <c r="P15" s="55">
        <v>4.7</v>
      </c>
      <c r="Q15" s="44">
        <v>21025</v>
      </c>
      <c r="R15" s="53">
        <v>4.75</v>
      </c>
      <c r="S15" s="55">
        <v>5</v>
      </c>
      <c r="T15" s="44">
        <v>18172</v>
      </c>
      <c r="U15" s="44">
        <v>17263</v>
      </c>
      <c r="V15" s="55">
        <v>4.7</v>
      </c>
      <c r="W15" s="44">
        <v>21025</v>
      </c>
      <c r="X15" s="55">
        <v>0</v>
      </c>
      <c r="Y15" s="44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</row>
    <row r="16" spans="1:31" s="27" customFormat="1" ht="15" customHeight="1">
      <c r="A16" s="47" t="s">
        <v>62</v>
      </c>
      <c r="B16" s="53">
        <v>3.1</v>
      </c>
      <c r="C16" s="55">
        <v>2.9</v>
      </c>
      <c r="D16" s="44">
        <v>15009</v>
      </c>
      <c r="E16" s="44">
        <v>16044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53">
        <v>2</v>
      </c>
      <c r="M16" s="55">
        <v>2</v>
      </c>
      <c r="N16" s="44">
        <v>19923</v>
      </c>
      <c r="O16" s="44">
        <v>19923</v>
      </c>
      <c r="P16" s="55">
        <v>2</v>
      </c>
      <c r="Q16" s="44">
        <v>19936</v>
      </c>
      <c r="R16" s="53">
        <v>2</v>
      </c>
      <c r="S16" s="55">
        <v>2</v>
      </c>
      <c r="T16" s="44">
        <v>19923</v>
      </c>
      <c r="U16" s="44">
        <v>19923</v>
      </c>
      <c r="V16" s="55">
        <v>2</v>
      </c>
      <c r="W16" s="44">
        <v>19936</v>
      </c>
      <c r="X16" s="55">
        <v>0</v>
      </c>
      <c r="Y16" s="44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</row>
    <row r="17" spans="1:31" s="27" customFormat="1" ht="15" customHeight="1">
      <c r="A17" s="37" t="s">
        <v>63</v>
      </c>
      <c r="B17" s="53">
        <v>2.75</v>
      </c>
      <c r="C17" s="55">
        <v>3.7</v>
      </c>
      <c r="D17" s="44">
        <v>13478</v>
      </c>
      <c r="E17" s="44">
        <v>10017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53">
        <v>1.7</v>
      </c>
      <c r="M17" s="55">
        <v>2.7</v>
      </c>
      <c r="N17" s="44">
        <v>17342</v>
      </c>
      <c r="O17" s="44">
        <v>10919</v>
      </c>
      <c r="P17" s="55">
        <v>1.9</v>
      </c>
      <c r="Q17" s="44">
        <v>17818</v>
      </c>
      <c r="R17" s="53">
        <v>1.6</v>
      </c>
      <c r="S17" s="55">
        <v>2</v>
      </c>
      <c r="T17" s="44">
        <v>16460</v>
      </c>
      <c r="U17" s="44">
        <v>13168</v>
      </c>
      <c r="V17" s="55">
        <v>1.7</v>
      </c>
      <c r="W17" s="44">
        <v>18064</v>
      </c>
      <c r="X17" s="55">
        <v>0</v>
      </c>
      <c r="Y17" s="44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</row>
    <row r="18" spans="1:31" s="27" customFormat="1" ht="15" customHeight="1">
      <c r="A18" s="47" t="s">
        <v>65</v>
      </c>
      <c r="B18" s="53">
        <v>7.95</v>
      </c>
      <c r="C18" s="55">
        <v>8.5</v>
      </c>
      <c r="D18" s="44">
        <v>12394</v>
      </c>
      <c r="E18" s="44">
        <v>11592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53">
        <v>3</v>
      </c>
      <c r="M18" s="55">
        <v>3</v>
      </c>
      <c r="N18" s="44">
        <v>18779</v>
      </c>
      <c r="O18" s="44">
        <v>18779</v>
      </c>
      <c r="P18" s="55">
        <v>3</v>
      </c>
      <c r="Q18" s="44">
        <v>20206</v>
      </c>
      <c r="R18" s="53">
        <v>3</v>
      </c>
      <c r="S18" s="55">
        <v>3</v>
      </c>
      <c r="T18" s="44">
        <v>18779</v>
      </c>
      <c r="U18" s="44">
        <v>18779</v>
      </c>
      <c r="V18" s="55">
        <v>3</v>
      </c>
      <c r="W18" s="44">
        <v>20206</v>
      </c>
      <c r="X18" s="55">
        <v>0</v>
      </c>
      <c r="Y18" s="44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</row>
    <row r="19" spans="1:31" s="27" customFormat="1" ht="15" customHeight="1">
      <c r="A19" s="37" t="s">
        <v>66</v>
      </c>
      <c r="B19" s="53">
        <v>5.4</v>
      </c>
      <c r="C19" s="55">
        <v>4.7</v>
      </c>
      <c r="D19" s="44">
        <v>11916</v>
      </c>
      <c r="E19" s="44">
        <v>13691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53">
        <v>2.75</v>
      </c>
      <c r="M19" s="55">
        <v>2.7</v>
      </c>
      <c r="N19" s="44">
        <v>16407</v>
      </c>
      <c r="O19" s="44">
        <v>16711</v>
      </c>
      <c r="P19" s="55">
        <v>2.7</v>
      </c>
      <c r="Q19" s="44">
        <v>17323</v>
      </c>
      <c r="R19" s="53">
        <v>2.75</v>
      </c>
      <c r="S19" s="55">
        <v>2.7</v>
      </c>
      <c r="T19" s="44">
        <v>16407</v>
      </c>
      <c r="U19" s="44">
        <v>16711</v>
      </c>
      <c r="V19" s="55">
        <v>2.7</v>
      </c>
      <c r="W19" s="44">
        <v>17323</v>
      </c>
      <c r="X19" s="55">
        <v>0</v>
      </c>
      <c r="Y19" s="44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</row>
    <row r="20" spans="1:31" s="27" customFormat="1" ht="15" customHeight="1">
      <c r="A20" s="47" t="s">
        <v>67</v>
      </c>
      <c r="B20" s="53">
        <v>3.3</v>
      </c>
      <c r="C20" s="55">
        <v>3</v>
      </c>
      <c r="D20" s="44">
        <v>10590</v>
      </c>
      <c r="E20" s="44">
        <v>11649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53">
        <v>1</v>
      </c>
      <c r="M20" s="55">
        <v>1</v>
      </c>
      <c r="N20" s="44">
        <v>19036</v>
      </c>
      <c r="O20" s="44">
        <v>19036</v>
      </c>
      <c r="P20" s="55">
        <v>1</v>
      </c>
      <c r="Q20" s="44">
        <v>24836</v>
      </c>
      <c r="R20" s="53">
        <v>1</v>
      </c>
      <c r="S20" s="55">
        <v>1</v>
      </c>
      <c r="T20" s="44">
        <v>19036</v>
      </c>
      <c r="U20" s="44">
        <v>19036</v>
      </c>
      <c r="V20" s="55">
        <v>1</v>
      </c>
      <c r="W20" s="44">
        <v>24836</v>
      </c>
      <c r="X20" s="55">
        <v>0</v>
      </c>
      <c r="Y20" s="44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</row>
    <row r="21" spans="1:31" s="27" customFormat="1" ht="15" customHeight="1">
      <c r="A21" s="37" t="s">
        <v>59</v>
      </c>
      <c r="B21" s="53">
        <v>9.55</v>
      </c>
      <c r="C21" s="55">
        <v>10</v>
      </c>
      <c r="D21" s="44">
        <v>16375</v>
      </c>
      <c r="E21" s="44">
        <v>15638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53">
        <v>4.5</v>
      </c>
      <c r="M21" s="55">
        <v>5</v>
      </c>
      <c r="N21" s="44">
        <v>24430</v>
      </c>
      <c r="O21" s="44">
        <v>21987</v>
      </c>
      <c r="P21" s="55">
        <v>5</v>
      </c>
      <c r="Q21" s="44">
        <v>23560</v>
      </c>
      <c r="R21" s="53">
        <v>3</v>
      </c>
      <c r="S21" s="55">
        <v>3</v>
      </c>
      <c r="T21" s="44">
        <v>18885</v>
      </c>
      <c r="U21" s="44">
        <v>18885</v>
      </c>
      <c r="V21" s="55">
        <v>3</v>
      </c>
      <c r="W21" s="44">
        <v>18885</v>
      </c>
      <c r="X21" s="55">
        <v>0</v>
      </c>
      <c r="Y21" s="44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s="60" customFormat="1" ht="15" customHeight="1" thickBot="1">
      <c r="A22" s="48" t="s">
        <v>68</v>
      </c>
      <c r="B22" s="57">
        <v>4.45</v>
      </c>
      <c r="C22" s="59">
        <v>4.6</v>
      </c>
      <c r="D22" s="58">
        <v>14153</v>
      </c>
      <c r="E22" s="58">
        <v>13692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7">
        <v>2.5</v>
      </c>
      <c r="M22" s="59">
        <v>3.1</v>
      </c>
      <c r="N22" s="58">
        <v>17895</v>
      </c>
      <c r="O22" s="58">
        <v>14431</v>
      </c>
      <c r="P22" s="59">
        <v>2.9</v>
      </c>
      <c r="Q22" s="58">
        <v>16894</v>
      </c>
      <c r="R22" s="57">
        <v>2.5</v>
      </c>
      <c r="S22" s="59">
        <v>3.1</v>
      </c>
      <c r="T22" s="58">
        <v>17895</v>
      </c>
      <c r="U22" s="58">
        <v>14431</v>
      </c>
      <c r="V22" s="59">
        <v>3</v>
      </c>
      <c r="W22" s="58">
        <v>16894</v>
      </c>
      <c r="X22" s="59">
        <v>0</v>
      </c>
      <c r="Y22" s="58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</row>
    <row r="23" spans="1:31" s="52" customFormat="1" ht="16.5" thickBot="1">
      <c r="A23" s="49" t="s">
        <v>4</v>
      </c>
      <c r="B23" s="54">
        <f>SUM(B9:B22)</f>
        <v>227.25</v>
      </c>
      <c r="C23" s="56">
        <f aca="true" t="shared" si="1" ref="C23:AE23">SUM(C9:C22)</f>
        <v>229.7</v>
      </c>
      <c r="D23" s="51">
        <f>SUM(D9*B9+D10*B10+D11*B11+D12*B12+D13*B13+D14*B14+D15*B15+D16*B16+D17*B17+D18*B18+D19*B19+D20*B20+D21*B21+D22*B22)/B23</f>
        <v>13658.747854785477</v>
      </c>
      <c r="E23" s="51">
        <f>SUM(E9*C9+E10*C10+E11*C11+E12*C12+E13*C13+E14*C14+E15*C15+E16*C16+E17*C17+E18*C18+E19*C19+E20*C20+E21*C21+E22*C22)/C23</f>
        <v>13513.106660861997</v>
      </c>
      <c r="F23" s="51">
        <f t="shared" si="1"/>
        <v>5</v>
      </c>
      <c r="G23" s="51">
        <f t="shared" si="1"/>
        <v>5</v>
      </c>
      <c r="H23" s="51">
        <f>SUM(H9:H22)/F23</f>
        <v>28759.8</v>
      </c>
      <c r="I23" s="51">
        <f>SUM(I9:I22)/G23</f>
        <v>28759.8</v>
      </c>
      <c r="J23" s="51">
        <f t="shared" si="1"/>
        <v>5</v>
      </c>
      <c r="K23" s="51">
        <f>SUM(K9:K22)/J23</f>
        <v>29134.4</v>
      </c>
      <c r="L23" s="54">
        <f t="shared" si="1"/>
        <v>101.25000000000001</v>
      </c>
      <c r="M23" s="56">
        <f t="shared" si="1"/>
        <v>105.4</v>
      </c>
      <c r="N23" s="51">
        <f>SUM(N9*L9+N10*L10+N11*L11+N12*L12+N13*L13+N14*L14+N15*L15+N16*L16+N17*L17+N18*L18+N19*L19+N20*L20+N21*L21+N22*L22)/L23</f>
        <v>19337.0849382716</v>
      </c>
      <c r="O23" s="51">
        <f>SUM(O9*M9+O10*M10+O11*M11+O12*M12+O13*M13+O14*M14+O15*M15+O16*M16+O17*M17+O18*M18+O19*M19+O20*M20+O21*M21+O22*M22)/M23</f>
        <v>18575.542694497155</v>
      </c>
      <c r="P23" s="56">
        <f t="shared" si="1"/>
        <v>102.90000000000002</v>
      </c>
      <c r="Q23" s="51">
        <f>SUM(Q9*P9+Q10*P10+Q11*P11+Q12*P12+Q13*P13+Q14*P14+Q15*P15+Q16*P16+Q17*P17+Q18*P18+Q19*P19+Q20*P20+Q21*P21+Q22*P22)/P23</f>
        <v>19763.873663751216</v>
      </c>
      <c r="R23" s="54">
        <f t="shared" si="1"/>
        <v>81.69999999999999</v>
      </c>
      <c r="S23" s="56">
        <f t="shared" si="1"/>
        <v>83.39999999999999</v>
      </c>
      <c r="T23" s="51">
        <f>SUM(T9*R9+T10*R10+T11*R11+T12*R12+T13*R13+T14*R14+T15*R15+T16*R16+T17*R17+T18*R18+T19*R19+T20*R20+T21*R21+T22*R22)/R23</f>
        <v>18062.69522643819</v>
      </c>
      <c r="U23" s="51">
        <f>SUM(U9*S9+U10*S10+U11*S11+U12*S12+U13*S13+U14*S14+U15*S15+U16*S16+U17*S17+U18*S18+U19*S19+U20*S20+U21*S21+U22*S22)/S23</f>
        <v>17694.435251798564</v>
      </c>
      <c r="V23" s="56">
        <f t="shared" si="1"/>
        <v>82.10000000000001</v>
      </c>
      <c r="W23" s="51">
        <f>SUM(W9*V9+W10*V10+W11*V11+W12*V12+W13*V13+W14*V14+W15*V15+W16*V16+W17*V17+W18*V18+W19*V19+W20*V20+W21*V21+W22*V22)/V23</f>
        <v>18648.866017052376</v>
      </c>
      <c r="X23" s="56">
        <f t="shared" si="1"/>
        <v>2.7</v>
      </c>
      <c r="Y23" s="51">
        <f>SUM(Y9*X9+Y10*X10+Y11*X11+Y12*X12+Y13*X13+Y14*X14+Y15*X15+Y16*X16+Y17*X17+Y18*X18+Y19*X19+Y20*X20+Y21*X21+Y22*X22)/X23</f>
        <v>15647.22222222222</v>
      </c>
      <c r="Z23" s="50">
        <f t="shared" si="1"/>
        <v>0</v>
      </c>
      <c r="AA23" s="50">
        <f t="shared" si="1"/>
        <v>0</v>
      </c>
      <c r="AB23" s="50">
        <f t="shared" si="1"/>
        <v>0</v>
      </c>
      <c r="AC23" s="50">
        <f t="shared" si="1"/>
        <v>0</v>
      </c>
      <c r="AD23" s="50">
        <f t="shared" si="1"/>
        <v>0</v>
      </c>
      <c r="AE23" s="50">
        <f t="shared" si="1"/>
        <v>0</v>
      </c>
    </row>
    <row r="24" spans="1:31" ht="17.25" customHeight="1">
      <c r="A24" s="8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Z24" s="16"/>
      <c r="AA24" s="16"/>
      <c r="AB24" s="16"/>
      <c r="AC24" s="16"/>
      <c r="AD24" s="16"/>
      <c r="AE24" s="16"/>
    </row>
    <row r="25" spans="1:31" ht="15.75">
      <c r="A25" s="18" t="s">
        <v>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Z25" s="16"/>
      <c r="AA25" s="16"/>
      <c r="AB25" s="16"/>
      <c r="AC25" s="16"/>
      <c r="AD25" s="16"/>
      <c r="AE25" s="16"/>
    </row>
    <row r="26" spans="1:29" ht="18" customHeight="1">
      <c r="A26" s="18" t="s">
        <v>55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Z26" s="16"/>
      <c r="AA26" s="16"/>
      <c r="AB26" s="16"/>
      <c r="AC26" s="16"/>
    </row>
    <row r="27" ht="12.75">
      <c r="A27" s="3"/>
    </row>
    <row r="28" ht="12.75">
      <c r="A28" s="9"/>
    </row>
    <row r="29" ht="12.75">
      <c r="A29" s="3"/>
    </row>
    <row r="30" ht="15.75">
      <c r="A30" s="6"/>
    </row>
    <row r="31" ht="15">
      <c r="A31" s="7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</sheetData>
  <sheetProtection/>
  <mergeCells count="31">
    <mergeCell ref="Y6:Y7"/>
    <mergeCell ref="R5:W5"/>
    <mergeCell ref="P6:Q6"/>
    <mergeCell ref="H6:I6"/>
    <mergeCell ref="N6:O6"/>
    <mergeCell ref="R6:R7"/>
    <mergeCell ref="A5:A7"/>
    <mergeCell ref="B5:E5"/>
    <mergeCell ref="F5:K5"/>
    <mergeCell ref="L5:Q5"/>
    <mergeCell ref="B6:B7"/>
    <mergeCell ref="C6:C7"/>
    <mergeCell ref="F6:F7"/>
    <mergeCell ref="P1:Q1"/>
    <mergeCell ref="B2:Q2"/>
    <mergeCell ref="B3:Q3"/>
    <mergeCell ref="S6:S7"/>
    <mergeCell ref="J6:K6"/>
    <mergeCell ref="V6:W6"/>
    <mergeCell ref="M6:M7"/>
    <mergeCell ref="T6:U6"/>
    <mergeCell ref="Z5:AE5"/>
    <mergeCell ref="Z6:Z7"/>
    <mergeCell ref="AA6:AA7"/>
    <mergeCell ref="AB6:AC6"/>
    <mergeCell ref="AD6:AE6"/>
    <mergeCell ref="D6:E6"/>
    <mergeCell ref="L6:L7"/>
    <mergeCell ref="G6:G7"/>
    <mergeCell ref="X5:Y5"/>
    <mergeCell ref="X6:X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39" r:id="rId1"/>
  <colBreaks count="1" manualBreakCount="1">
    <brk id="17" max="1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5"/>
  <sheetViews>
    <sheetView view="pageBreakPreview" zoomScale="70" zoomScaleNormal="87" zoomScaleSheetLayoutView="70" zoomScalePageLayoutView="0" workbookViewId="0" topLeftCell="A1">
      <selection activeCell="A10" sqref="A10"/>
    </sheetView>
  </sheetViews>
  <sheetFormatPr defaultColWidth="9.140625" defaultRowHeight="12.75"/>
  <cols>
    <col min="1" max="1" width="40.140625" style="0" customWidth="1"/>
    <col min="2" max="3" width="9.7109375" style="0" customWidth="1"/>
    <col min="4" max="5" width="9.8515625" style="0" customWidth="1"/>
    <col min="6" max="7" width="9.7109375" style="0" customWidth="1"/>
    <col min="8" max="9" width="10.00390625" style="0" customWidth="1"/>
    <col min="10" max="11" width="9.140625" style="0" customWidth="1"/>
    <col min="12" max="12" width="10.57421875" style="0" customWidth="1"/>
    <col min="13" max="13" width="13.140625" style="0" customWidth="1"/>
    <col min="14" max="14" width="8.7109375" style="0" customWidth="1"/>
    <col min="15" max="15" width="15.57421875" style="0" customWidth="1"/>
    <col min="16" max="16" width="10.8515625" style="0" customWidth="1"/>
    <col min="17" max="17" width="15.7109375" style="0" customWidth="1"/>
    <col min="20" max="20" width="8.57421875" style="0" customWidth="1"/>
    <col min="21" max="21" width="8.28125" style="0" customWidth="1"/>
    <col min="22" max="22" width="9.140625" style="0" customWidth="1"/>
    <col min="23" max="23" width="11.57421875" style="0" customWidth="1"/>
  </cols>
  <sheetData>
    <row r="1" spans="22:23" ht="20.25">
      <c r="V1" s="95" t="s">
        <v>50</v>
      </c>
      <c r="W1" s="95"/>
    </row>
    <row r="2" spans="2:23" ht="18.75">
      <c r="B2" s="106" t="s">
        <v>77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</row>
    <row r="3" spans="2:23" ht="18.75"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15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14.75" customHeight="1">
      <c r="A5" s="114" t="s">
        <v>11</v>
      </c>
      <c r="B5" s="115" t="s">
        <v>48</v>
      </c>
      <c r="C5" s="115"/>
      <c r="D5" s="115"/>
      <c r="E5" s="115"/>
      <c r="F5" s="105" t="s">
        <v>7</v>
      </c>
      <c r="G5" s="105"/>
      <c r="H5" s="105"/>
      <c r="I5" s="105"/>
      <c r="J5" s="105" t="s">
        <v>8</v>
      </c>
      <c r="K5" s="105"/>
      <c r="L5" s="105"/>
      <c r="M5" s="105"/>
      <c r="N5" s="105"/>
      <c r="O5" s="105"/>
      <c r="P5" s="105" t="s">
        <v>49</v>
      </c>
      <c r="Q5" s="105"/>
      <c r="R5" s="105" t="s">
        <v>47</v>
      </c>
      <c r="S5" s="105"/>
      <c r="T5" s="105"/>
      <c r="U5" s="105"/>
      <c r="V5" s="105"/>
      <c r="W5" s="105"/>
    </row>
    <row r="6" spans="1:23" ht="186" customHeight="1">
      <c r="A6" s="114"/>
      <c r="B6" s="105" t="s">
        <v>24</v>
      </c>
      <c r="C6" s="105" t="s">
        <v>25</v>
      </c>
      <c r="D6" s="105" t="s">
        <v>30</v>
      </c>
      <c r="E6" s="105"/>
      <c r="F6" s="105" t="s">
        <v>24</v>
      </c>
      <c r="G6" s="105" t="s">
        <v>25</v>
      </c>
      <c r="H6" s="105" t="s">
        <v>30</v>
      </c>
      <c r="I6" s="105"/>
      <c r="J6" s="105" t="s">
        <v>24</v>
      </c>
      <c r="K6" s="105" t="s">
        <v>25</v>
      </c>
      <c r="L6" s="105" t="s">
        <v>30</v>
      </c>
      <c r="M6" s="105"/>
      <c r="N6" s="105" t="s">
        <v>26</v>
      </c>
      <c r="O6" s="105"/>
      <c r="P6" s="94" t="s">
        <v>9</v>
      </c>
      <c r="Q6" s="94" t="s">
        <v>10</v>
      </c>
      <c r="R6" s="105" t="s">
        <v>24</v>
      </c>
      <c r="S6" s="105" t="s">
        <v>25</v>
      </c>
      <c r="T6" s="105" t="s">
        <v>30</v>
      </c>
      <c r="U6" s="105"/>
      <c r="V6" s="105" t="s">
        <v>26</v>
      </c>
      <c r="W6" s="105"/>
    </row>
    <row r="7" spans="1:23" s="2" customFormat="1" ht="79.5" customHeight="1">
      <c r="A7" s="114"/>
      <c r="B7" s="105"/>
      <c r="C7" s="105"/>
      <c r="D7" s="34" t="s">
        <v>1</v>
      </c>
      <c r="E7" s="34" t="s">
        <v>3</v>
      </c>
      <c r="F7" s="105"/>
      <c r="G7" s="105"/>
      <c r="H7" s="34" t="s">
        <v>1</v>
      </c>
      <c r="I7" s="34" t="s">
        <v>3</v>
      </c>
      <c r="J7" s="105"/>
      <c r="K7" s="105"/>
      <c r="L7" s="34" t="s">
        <v>1</v>
      </c>
      <c r="M7" s="34" t="s">
        <v>3</v>
      </c>
      <c r="N7" s="34" t="s">
        <v>2</v>
      </c>
      <c r="O7" s="34" t="s">
        <v>13</v>
      </c>
      <c r="P7" s="94"/>
      <c r="Q7" s="94"/>
      <c r="R7" s="105"/>
      <c r="S7" s="105"/>
      <c r="T7" s="34" t="s">
        <v>1</v>
      </c>
      <c r="U7" s="34" t="s">
        <v>3</v>
      </c>
      <c r="V7" s="34" t="s">
        <v>41</v>
      </c>
      <c r="W7" s="34" t="s">
        <v>10</v>
      </c>
    </row>
    <row r="8" spans="1:23" s="27" customFormat="1" ht="19.5" customHeight="1">
      <c r="A8" s="36">
        <v>1</v>
      </c>
      <c r="B8" s="35">
        <f>A8+1</f>
        <v>2</v>
      </c>
      <c r="C8" s="35">
        <f aca="true" t="shared" si="0" ref="C8:W8">B8+1</f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</row>
    <row r="9" spans="1:23" s="27" customFormat="1" ht="19.5" customHeight="1">
      <c r="A9" s="41" t="s">
        <v>75</v>
      </c>
      <c r="B9" s="63">
        <v>38.16</v>
      </c>
      <c r="C9" s="69">
        <v>35.7</v>
      </c>
      <c r="D9" s="66">
        <v>12438</v>
      </c>
      <c r="E9" s="66">
        <v>13295</v>
      </c>
      <c r="F9" s="35">
        <v>1</v>
      </c>
      <c r="G9" s="35">
        <v>1</v>
      </c>
      <c r="H9" s="66">
        <v>30836</v>
      </c>
      <c r="I9" s="66">
        <v>30836</v>
      </c>
      <c r="J9" s="63">
        <v>22.07</v>
      </c>
      <c r="K9" s="69">
        <v>19.7</v>
      </c>
      <c r="L9" s="66">
        <v>13314</v>
      </c>
      <c r="M9" s="66">
        <v>14916</v>
      </c>
      <c r="N9" s="69">
        <v>18.4</v>
      </c>
      <c r="O9" s="66">
        <v>16798</v>
      </c>
      <c r="P9" s="66">
        <v>0</v>
      </c>
      <c r="Q9" s="66">
        <v>0</v>
      </c>
      <c r="R9" s="63">
        <v>0</v>
      </c>
      <c r="S9" s="69">
        <v>0</v>
      </c>
      <c r="T9" s="66">
        <v>0</v>
      </c>
      <c r="U9" s="66">
        <v>0</v>
      </c>
      <c r="V9" s="69">
        <v>0</v>
      </c>
      <c r="W9" s="35">
        <v>0</v>
      </c>
    </row>
    <row r="10" spans="1:23" ht="15.75" thickBot="1">
      <c r="A10" s="42" t="s">
        <v>76</v>
      </c>
      <c r="B10" s="64">
        <v>22.73</v>
      </c>
      <c r="C10" s="70">
        <v>20.5</v>
      </c>
      <c r="D10" s="67">
        <v>13386</v>
      </c>
      <c r="E10" s="67">
        <v>14842</v>
      </c>
      <c r="F10" s="61">
        <v>1</v>
      </c>
      <c r="G10" s="61">
        <v>1</v>
      </c>
      <c r="H10" s="67">
        <v>39427</v>
      </c>
      <c r="I10" s="67">
        <v>39427</v>
      </c>
      <c r="J10" s="64">
        <v>8.28</v>
      </c>
      <c r="K10" s="70">
        <v>6.2</v>
      </c>
      <c r="L10" s="67">
        <v>13703</v>
      </c>
      <c r="M10" s="67">
        <v>18301</v>
      </c>
      <c r="N10" s="70">
        <v>6</v>
      </c>
      <c r="O10" s="67">
        <v>18962</v>
      </c>
      <c r="P10" s="67">
        <v>0</v>
      </c>
      <c r="Q10" s="67">
        <v>0</v>
      </c>
      <c r="R10" s="64">
        <v>1.2</v>
      </c>
      <c r="S10" s="70">
        <v>1.2</v>
      </c>
      <c r="T10" s="67">
        <v>8735</v>
      </c>
      <c r="U10" s="67">
        <v>8735</v>
      </c>
      <c r="V10" s="70">
        <v>1.2</v>
      </c>
      <c r="W10" s="67">
        <v>8735</v>
      </c>
    </row>
    <row r="11" spans="1:23" ht="16.5" thickBot="1">
      <c r="A11" s="43" t="s">
        <v>4</v>
      </c>
      <c r="B11" s="65">
        <f>SUM(B9:B10)</f>
        <v>60.89</v>
      </c>
      <c r="C11" s="71">
        <f aca="true" t="shared" si="1" ref="C11:W11">SUM(C9:C10)</f>
        <v>56.2</v>
      </c>
      <c r="D11" s="68">
        <f>SUM(D9*B9+D10*B10)/B11</f>
        <v>12791.884710133027</v>
      </c>
      <c r="E11" s="68">
        <f>SUM(E9*C9+E10*C10)/C11</f>
        <v>13859.29715302491</v>
      </c>
      <c r="F11" s="62">
        <f t="shared" si="1"/>
        <v>2</v>
      </c>
      <c r="G11" s="62">
        <f t="shared" si="1"/>
        <v>2</v>
      </c>
      <c r="H11" s="68">
        <f>SUM(H9:H10)/2</f>
        <v>35131.5</v>
      </c>
      <c r="I11" s="68">
        <f>SUM(I9:I10)/2</f>
        <v>35131.5</v>
      </c>
      <c r="J11" s="65">
        <f t="shared" si="1"/>
        <v>30.35</v>
      </c>
      <c r="K11" s="71">
        <f t="shared" si="1"/>
        <v>25.9</v>
      </c>
      <c r="L11" s="68">
        <f>SUM(L9*J9+L10*J10)/J11</f>
        <v>13420.125864909389</v>
      </c>
      <c r="M11" s="68">
        <f>SUM(M9*K9+M10*K10)/K11</f>
        <v>15726.308880308881</v>
      </c>
      <c r="N11" s="71">
        <f t="shared" si="1"/>
        <v>24.4</v>
      </c>
      <c r="O11" s="68">
        <f>SUM(O9*N9+O10*N10)/N11</f>
        <v>17330.131147540982</v>
      </c>
      <c r="P11" s="68">
        <f t="shared" si="1"/>
        <v>0</v>
      </c>
      <c r="Q11" s="68">
        <f t="shared" si="1"/>
        <v>0</v>
      </c>
      <c r="R11" s="65">
        <f t="shared" si="1"/>
        <v>1.2</v>
      </c>
      <c r="S11" s="71">
        <f t="shared" si="1"/>
        <v>1.2</v>
      </c>
      <c r="T11" s="68">
        <f t="shared" si="1"/>
        <v>8735</v>
      </c>
      <c r="U11" s="68">
        <f t="shared" si="1"/>
        <v>8735</v>
      </c>
      <c r="V11" s="71">
        <f t="shared" si="1"/>
        <v>1.2</v>
      </c>
      <c r="W11" s="68">
        <f t="shared" si="1"/>
        <v>8735</v>
      </c>
    </row>
    <row r="12" spans="1:15" ht="17.25" customHeight="1">
      <c r="A12" s="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>
      <c r="A13" s="18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3" ht="18" customHeight="1">
      <c r="A14" s="18" t="s">
        <v>55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ht="12.75">
      <c r="A15" s="3"/>
    </row>
    <row r="16" ht="12.75">
      <c r="A16" s="9"/>
    </row>
    <row r="17" ht="12.75">
      <c r="A17" s="3"/>
    </row>
    <row r="18" ht="15.75">
      <c r="A18" s="6"/>
    </row>
    <row r="19" ht="15">
      <c r="A19" s="7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</sheetData>
  <sheetProtection/>
  <mergeCells count="25">
    <mergeCell ref="Q6:Q7"/>
    <mergeCell ref="P5:Q5"/>
    <mergeCell ref="B6:B7"/>
    <mergeCell ref="C6:C7"/>
    <mergeCell ref="D6:E6"/>
    <mergeCell ref="F6:F7"/>
    <mergeCell ref="G6:G7"/>
    <mergeCell ref="H6:I6"/>
    <mergeCell ref="A5:A7"/>
    <mergeCell ref="B5:E5"/>
    <mergeCell ref="F5:I5"/>
    <mergeCell ref="J5:O5"/>
    <mergeCell ref="K6:K7"/>
    <mergeCell ref="L6:M6"/>
    <mergeCell ref="N6:O6"/>
    <mergeCell ref="V1:W1"/>
    <mergeCell ref="B2:W2"/>
    <mergeCell ref="B3:W3"/>
    <mergeCell ref="R5:W5"/>
    <mergeCell ref="R6:R7"/>
    <mergeCell ref="S6:S7"/>
    <mergeCell ref="T6:U6"/>
    <mergeCell ref="V6:W6"/>
    <mergeCell ref="J6:J7"/>
    <mergeCell ref="P6:P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4"/>
  <sheetViews>
    <sheetView view="pageBreakPreview" zoomScale="70" zoomScaleNormal="87" zoomScaleSheetLayoutView="70" zoomScalePageLayoutView="0" workbookViewId="0" topLeftCell="A1">
      <selection activeCell="R9" sqref="R9"/>
    </sheetView>
  </sheetViews>
  <sheetFormatPr defaultColWidth="9.140625" defaultRowHeight="12.75"/>
  <cols>
    <col min="1" max="1" width="23.140625" style="0" customWidth="1"/>
    <col min="2" max="5" width="9.7109375" style="0" customWidth="1"/>
    <col min="6" max="7" width="9.8515625" style="0" customWidth="1"/>
    <col min="8" max="9" width="8.57421875" style="0" customWidth="1"/>
    <col min="10" max="11" width="9.28125" style="0" customWidth="1"/>
    <col min="12" max="13" width="8.28125" style="0" customWidth="1"/>
    <col min="14" max="14" width="8.421875" style="0" customWidth="1"/>
    <col min="15" max="15" width="16.00390625" style="0" customWidth="1"/>
    <col min="16" max="17" width="15.140625" style="0" customWidth="1"/>
    <col min="23" max="23" width="15.421875" style="0" customWidth="1"/>
  </cols>
  <sheetData>
    <row r="1" spans="22:23" ht="20.25">
      <c r="V1" s="95" t="s">
        <v>54</v>
      </c>
      <c r="W1" s="95"/>
    </row>
    <row r="2" spans="2:23" ht="38.25" customHeight="1">
      <c r="B2" s="113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18.75">
      <c r="B3" s="104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</row>
    <row r="4" spans="1:15" ht="1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67.25" customHeight="1">
      <c r="A5" s="114" t="s">
        <v>11</v>
      </c>
      <c r="B5" s="115" t="s">
        <v>51</v>
      </c>
      <c r="C5" s="115"/>
      <c r="D5" s="115"/>
      <c r="E5" s="115"/>
      <c r="F5" s="105" t="s">
        <v>7</v>
      </c>
      <c r="G5" s="105"/>
      <c r="H5" s="105"/>
      <c r="I5" s="105"/>
      <c r="J5" s="105" t="s">
        <v>8</v>
      </c>
      <c r="K5" s="105"/>
      <c r="L5" s="105"/>
      <c r="M5" s="105"/>
      <c r="N5" s="105"/>
      <c r="O5" s="105"/>
      <c r="P5" s="105" t="s">
        <v>52</v>
      </c>
      <c r="Q5" s="105"/>
      <c r="R5" s="110" t="s">
        <v>53</v>
      </c>
      <c r="S5" s="111"/>
      <c r="T5" s="111"/>
      <c r="U5" s="111"/>
      <c r="V5" s="111"/>
      <c r="W5" s="112"/>
    </row>
    <row r="6" spans="1:23" ht="186" customHeight="1">
      <c r="A6" s="114"/>
      <c r="B6" s="105" t="s">
        <v>24</v>
      </c>
      <c r="C6" s="105" t="s">
        <v>25</v>
      </c>
      <c r="D6" s="105" t="s">
        <v>30</v>
      </c>
      <c r="E6" s="105"/>
      <c r="F6" s="105" t="s">
        <v>24</v>
      </c>
      <c r="G6" s="105" t="s">
        <v>25</v>
      </c>
      <c r="H6" s="105" t="s">
        <v>30</v>
      </c>
      <c r="I6" s="105"/>
      <c r="J6" s="105" t="s">
        <v>24</v>
      </c>
      <c r="K6" s="105" t="s">
        <v>25</v>
      </c>
      <c r="L6" s="105" t="s">
        <v>30</v>
      </c>
      <c r="M6" s="105"/>
      <c r="N6" s="105" t="s">
        <v>26</v>
      </c>
      <c r="O6" s="105"/>
      <c r="P6" s="105" t="s">
        <v>9</v>
      </c>
      <c r="Q6" s="105" t="s">
        <v>10</v>
      </c>
      <c r="R6" s="105" t="s">
        <v>24</v>
      </c>
      <c r="S6" s="105" t="s">
        <v>25</v>
      </c>
      <c r="T6" s="105" t="s">
        <v>30</v>
      </c>
      <c r="U6" s="105"/>
      <c r="V6" s="105" t="s">
        <v>26</v>
      </c>
      <c r="W6" s="105"/>
    </row>
    <row r="7" spans="1:23" s="2" customFormat="1" ht="79.5" customHeight="1">
      <c r="A7" s="114"/>
      <c r="B7" s="105"/>
      <c r="C7" s="105"/>
      <c r="D7" s="34" t="s">
        <v>1</v>
      </c>
      <c r="E7" s="34" t="s">
        <v>3</v>
      </c>
      <c r="F7" s="105"/>
      <c r="G7" s="105"/>
      <c r="H7" s="34" t="s">
        <v>1</v>
      </c>
      <c r="I7" s="34" t="s">
        <v>3</v>
      </c>
      <c r="J7" s="105"/>
      <c r="K7" s="105"/>
      <c r="L7" s="34" t="s">
        <v>1</v>
      </c>
      <c r="M7" s="34" t="s">
        <v>3</v>
      </c>
      <c r="N7" s="34" t="s">
        <v>2</v>
      </c>
      <c r="O7" s="34" t="s">
        <v>13</v>
      </c>
      <c r="P7" s="105"/>
      <c r="Q7" s="105"/>
      <c r="R7" s="105"/>
      <c r="S7" s="105"/>
      <c r="T7" s="34" t="s">
        <v>1</v>
      </c>
      <c r="U7" s="34" t="s">
        <v>3</v>
      </c>
      <c r="V7" s="34" t="s">
        <v>41</v>
      </c>
      <c r="W7" s="34" t="s">
        <v>10</v>
      </c>
    </row>
    <row r="8" spans="1:23" s="27" customFormat="1" ht="19.5" customHeight="1">
      <c r="A8" s="36">
        <v>1</v>
      </c>
      <c r="B8" s="35">
        <f>A8+1</f>
        <v>2</v>
      </c>
      <c r="C8" s="35">
        <f aca="true" t="shared" si="0" ref="C8:W8">B8+1</f>
        <v>3</v>
      </c>
      <c r="D8" s="35">
        <f t="shared" si="0"/>
        <v>4</v>
      </c>
      <c r="E8" s="35">
        <f t="shared" si="0"/>
        <v>5</v>
      </c>
      <c r="F8" s="35">
        <f t="shared" si="0"/>
        <v>6</v>
      </c>
      <c r="G8" s="35">
        <f t="shared" si="0"/>
        <v>7</v>
      </c>
      <c r="H8" s="35">
        <f t="shared" si="0"/>
        <v>8</v>
      </c>
      <c r="I8" s="35">
        <f t="shared" si="0"/>
        <v>9</v>
      </c>
      <c r="J8" s="35">
        <f t="shared" si="0"/>
        <v>10</v>
      </c>
      <c r="K8" s="35">
        <f t="shared" si="0"/>
        <v>11</v>
      </c>
      <c r="L8" s="35">
        <f t="shared" si="0"/>
        <v>12</v>
      </c>
      <c r="M8" s="35">
        <f t="shared" si="0"/>
        <v>13</v>
      </c>
      <c r="N8" s="35">
        <f t="shared" si="0"/>
        <v>14</v>
      </c>
      <c r="O8" s="35">
        <f t="shared" si="0"/>
        <v>15</v>
      </c>
      <c r="P8" s="35">
        <f t="shared" si="0"/>
        <v>16</v>
      </c>
      <c r="Q8" s="35">
        <f t="shared" si="0"/>
        <v>17</v>
      </c>
      <c r="R8" s="35">
        <f t="shared" si="0"/>
        <v>18</v>
      </c>
      <c r="S8" s="35">
        <f t="shared" si="0"/>
        <v>19</v>
      </c>
      <c r="T8" s="35">
        <f t="shared" si="0"/>
        <v>20</v>
      </c>
      <c r="U8" s="35">
        <f t="shared" si="0"/>
        <v>21</v>
      </c>
      <c r="V8" s="35">
        <f t="shared" si="0"/>
        <v>22</v>
      </c>
      <c r="W8" s="35">
        <f t="shared" si="0"/>
        <v>23</v>
      </c>
    </row>
    <row r="9" spans="1:23" ht="15" thickBot="1">
      <c r="A9" s="72" t="s">
        <v>79</v>
      </c>
      <c r="B9" s="74">
        <v>36</v>
      </c>
      <c r="C9" s="78">
        <v>37.1</v>
      </c>
      <c r="D9" s="76">
        <v>15525</v>
      </c>
      <c r="E9" s="76">
        <v>15065</v>
      </c>
      <c r="F9" s="76">
        <v>1</v>
      </c>
      <c r="G9" s="76">
        <v>1</v>
      </c>
      <c r="H9" s="76">
        <v>35418</v>
      </c>
      <c r="I9" s="76">
        <v>35418</v>
      </c>
      <c r="J9" s="74">
        <v>12.85</v>
      </c>
      <c r="K9" s="78">
        <v>13.7</v>
      </c>
      <c r="L9" s="76">
        <v>18321</v>
      </c>
      <c r="M9" s="76">
        <v>17183</v>
      </c>
      <c r="N9" s="78">
        <v>13.5</v>
      </c>
      <c r="O9" s="76">
        <v>19814</v>
      </c>
      <c r="P9" s="76">
        <v>3</v>
      </c>
      <c r="Q9" s="76">
        <v>17810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</row>
    <row r="10" spans="1:23" ht="15.75" thickBot="1">
      <c r="A10" s="73" t="s">
        <v>4</v>
      </c>
      <c r="B10" s="75">
        <f>SUM(B9)</f>
        <v>36</v>
      </c>
      <c r="C10" s="79">
        <f aca="true" t="shared" si="1" ref="C10:W10">SUM(C9)</f>
        <v>37.1</v>
      </c>
      <c r="D10" s="77">
        <f t="shared" si="1"/>
        <v>15525</v>
      </c>
      <c r="E10" s="77">
        <f t="shared" si="1"/>
        <v>15065</v>
      </c>
      <c r="F10" s="77">
        <f t="shared" si="1"/>
        <v>1</v>
      </c>
      <c r="G10" s="77">
        <f t="shared" si="1"/>
        <v>1</v>
      </c>
      <c r="H10" s="77">
        <f t="shared" si="1"/>
        <v>35418</v>
      </c>
      <c r="I10" s="77">
        <f t="shared" si="1"/>
        <v>35418</v>
      </c>
      <c r="J10" s="75">
        <f t="shared" si="1"/>
        <v>12.85</v>
      </c>
      <c r="K10" s="79">
        <f t="shared" si="1"/>
        <v>13.7</v>
      </c>
      <c r="L10" s="77">
        <f t="shared" si="1"/>
        <v>18321</v>
      </c>
      <c r="M10" s="77">
        <f t="shared" si="1"/>
        <v>17183</v>
      </c>
      <c r="N10" s="79">
        <f t="shared" si="1"/>
        <v>13.5</v>
      </c>
      <c r="O10" s="77">
        <f t="shared" si="1"/>
        <v>19814</v>
      </c>
      <c r="P10" s="77">
        <f t="shared" si="1"/>
        <v>3</v>
      </c>
      <c r="Q10" s="77">
        <f t="shared" si="1"/>
        <v>17810</v>
      </c>
      <c r="R10" s="77">
        <f t="shared" si="1"/>
        <v>0</v>
      </c>
      <c r="S10" s="77">
        <f t="shared" si="1"/>
        <v>0</v>
      </c>
      <c r="T10" s="77">
        <f t="shared" si="1"/>
        <v>0</v>
      </c>
      <c r="U10" s="77">
        <f t="shared" si="1"/>
        <v>0</v>
      </c>
      <c r="V10" s="77">
        <f t="shared" si="1"/>
        <v>0</v>
      </c>
      <c r="W10" s="77">
        <f t="shared" si="1"/>
        <v>0</v>
      </c>
    </row>
    <row r="11" spans="1:15" ht="17.25" customHeight="1">
      <c r="A11" s="8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>
      <c r="A12" s="18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3" ht="18" customHeight="1">
      <c r="A13" s="18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ht="12.75">
      <c r="A14" s="3"/>
    </row>
    <row r="15" ht="12.75">
      <c r="A15" s="9"/>
    </row>
    <row r="16" ht="12.75">
      <c r="A16" s="3"/>
    </row>
    <row r="17" ht="15.75">
      <c r="A17" s="6"/>
    </row>
    <row r="18" ht="15">
      <c r="A18" s="7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</sheetData>
  <sheetProtection/>
  <mergeCells count="25">
    <mergeCell ref="A5:A7"/>
    <mergeCell ref="B5:E5"/>
    <mergeCell ref="F5:I5"/>
    <mergeCell ref="J5:O5"/>
    <mergeCell ref="P5:Q5"/>
    <mergeCell ref="B6:B7"/>
    <mergeCell ref="C6:C7"/>
    <mergeCell ref="D6:E6"/>
    <mergeCell ref="N6:O6"/>
    <mergeCell ref="R5:W5"/>
    <mergeCell ref="R6:R7"/>
    <mergeCell ref="S6:S7"/>
    <mergeCell ref="T6:U6"/>
    <mergeCell ref="V6:W6"/>
    <mergeCell ref="L6:M6"/>
    <mergeCell ref="V1:W1"/>
    <mergeCell ref="B2:W2"/>
    <mergeCell ref="B3:W3"/>
    <mergeCell ref="Q6:Q7"/>
    <mergeCell ref="F6:F7"/>
    <mergeCell ref="P6:P7"/>
    <mergeCell ref="G6:G7"/>
    <mergeCell ref="H6:I6"/>
    <mergeCell ref="J6:J7"/>
    <mergeCell ref="K6:K7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2014-11-07T08:01:01Z</cp:lastPrinted>
  <dcterms:created xsi:type="dcterms:W3CDTF">1996-10-08T23:32:33Z</dcterms:created>
  <dcterms:modified xsi:type="dcterms:W3CDTF">2014-12-09T08:11:46Z</dcterms:modified>
  <cp:category/>
  <cp:version/>
  <cp:contentType/>
  <cp:contentStatus/>
</cp:coreProperties>
</file>