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5195" windowHeight="6975" activeTab="1"/>
  </bookViews>
  <sheets>
    <sheet name="прил 7 ведомст" sheetId="1" r:id="rId1"/>
    <sheet name="прил 6 функц" sheetId="2" r:id="rId2"/>
    <sheet name="пояс" sheetId="3" r:id="rId3"/>
  </sheets>
  <definedNames>
    <definedName name="_xlnm.Print_Area" localSheetId="1">'прил 6 функц'!$A$1:$H$370</definedName>
    <definedName name="_xlnm.Print_Area" localSheetId="0">'прил 7 ведомст'!$A$1:$H$372</definedName>
  </definedNames>
  <calcPr fullCalcOnLoad="1"/>
</workbook>
</file>

<file path=xl/sharedStrings.xml><?xml version="1.0" encoding="utf-8"?>
<sst xmlns="http://schemas.openxmlformats.org/spreadsheetml/2006/main" count="5926" uniqueCount="391">
  <si>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</si>
  <si>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</si>
  <si>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</si>
  <si>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</si>
  <si>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</si>
  <si>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</si>
  <si>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</si>
  <si>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</si>
  <si>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</si>
  <si>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</si>
  <si>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</si>
  <si>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</si>
  <si>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</si>
  <si>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</si>
  <si>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</si>
  <si>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</si>
  <si>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</si>
  <si>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</si>
  <si>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</si>
  <si>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</si>
  <si>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</si>
  <si>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</si>
  <si>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</si>
  <si>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</si>
  <si>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</si>
  <si>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</si>
  <si>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</si>
  <si>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</si>
  <si>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</si>
  <si>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</si>
  <si>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</si>
  <si>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</si>
  <si>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</si>
  <si>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</si>
  <si>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</si>
  <si>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</si>
  <si>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</si>
  <si>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</si>
  <si>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</si>
  <si>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</si>
  <si>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</si>
  <si>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</si>
  <si>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</si>
  <si>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</si>
  <si>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</si>
  <si>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</si>
  <si>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</si>
  <si>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</si>
  <si>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</si>
  <si>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</si>
  <si>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</si>
  <si>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</si>
  <si>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</si>
  <si>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</si>
  <si>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</si>
  <si>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</si>
  <si>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</si>
  <si>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</si>
  <si>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</si>
  <si>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</si>
  <si>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</si>
  <si>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</si>
  <si>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</si>
  <si>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</si>
  <si>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</si>
  <si>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</si>
  <si>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</si>
  <si>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</si>
  <si>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</si>
  <si>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</si>
  <si>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</si>
  <si>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</si>
  <si>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</si>
  <si>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</si>
  <si>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</si>
  <si>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Субсидии на обеспечение молоком (заменяющими продуктами) обучающихся общеобразовательных учреждений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</si>
  <si>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</si>
  <si>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</si>
  <si>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</si>
  <si>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</si>
  <si>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</si>
  <si>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</si>
  <si>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</si>
  <si>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</si>
  <si>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</si>
  <si>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</si>
  <si>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</si>
  <si>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</si>
  <si>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</si>
  <si>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</si>
  <si>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</si>
  <si>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</si>
  <si>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</si>
  <si>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</si>
  <si>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</si>
  <si>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</si>
  <si>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</si>
  <si>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</si>
  <si>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</si>
  <si>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</si>
  <si>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</si>
  <si>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</si>
  <si>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</si>
  <si>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</si>
  <si>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</si>
  <si>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</si>
  <si>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</si>
  <si>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</si>
  <si>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</si>
  <si>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</si>
  <si>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</si>
  <si>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</si>
  <si>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</si>
  <si>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</si>
  <si>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</si>
  <si>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</si>
  <si>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</si>
  <si>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01 3 7795</t>
  </si>
  <si>
    <t>03 4 7795</t>
  </si>
  <si>
    <t>03 5 7795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</si>
  <si>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</si>
  <si>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</si>
  <si>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</si>
  <si>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</si>
  <si>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</si>
  <si>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</si>
  <si>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</si>
  <si>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</si>
  <si>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</si>
  <si>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</si>
  <si>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</si>
  <si>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</si>
  <si>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</si>
  <si>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</si>
  <si>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</si>
  <si>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</si>
  <si>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</si>
  <si>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</si>
  <si>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</si>
  <si>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</si>
  <si>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</si>
  <si>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</si>
  <si>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</si>
  <si>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01 9 4301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</si>
  <si>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</si>
  <si>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</si>
  <si>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</si>
  <si>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</si>
  <si>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</si>
  <si>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</si>
  <si>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</si>
  <si>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</si>
  <si>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</si>
  <si>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</si>
  <si>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</si>
  <si>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322</t>
  </si>
  <si>
    <t>Субсидии гражданам на приобретение жилья</t>
  </si>
  <si>
    <t>09 0 7795</t>
  </si>
  <si>
    <t>07 0 7795</t>
  </si>
  <si>
    <t>Муниципальная программа "Развитие образования в Суоярвском районе"</t>
  </si>
  <si>
    <t>01 0 0000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</si>
  <si>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</si>
  <si>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</si>
  <si>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</si>
  <si>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</si>
  <si>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</si>
  <si>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Оказание платных услуг по детскому дому</t>
  </si>
  <si>
    <t>02 0 7795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</si>
  <si>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</si>
  <si>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</si>
  <si>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</si>
  <si>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</si>
  <si>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</si>
  <si>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</si>
  <si>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03 0 0000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</si>
  <si>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</si>
  <si>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 : оказание платных услуг по библиотеке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</si>
  <si>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</si>
  <si>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</si>
  <si>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03 1 0000</t>
  </si>
  <si>
    <t>03 1 2114</t>
  </si>
  <si>
    <t>03 1 2442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</si>
  <si>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</si>
  <si>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</si>
  <si>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03 2 0000</t>
  </si>
  <si>
    <t>03 2 7310</t>
  </si>
  <si>
    <t>Подпрограмма "Подписка"</t>
  </si>
  <si>
    <t>03 3 0000</t>
  </si>
  <si>
    <t>реализация мероприятий в рамках Подпрограммы "Подписка"</t>
  </si>
  <si>
    <t>03 3 7226</t>
  </si>
  <si>
    <t>03 4 0000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</si>
  <si>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</si>
  <si>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</si>
  <si>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</si>
  <si>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03 5 0000</t>
  </si>
  <si>
    <t>Муниципальная программа "Ветеран"</t>
  </si>
  <si>
    <t>04 0 8795</t>
  </si>
  <si>
    <t>Другие вопросы в области социальной политики</t>
  </si>
  <si>
    <t>06</t>
  </si>
  <si>
    <t>Иные выплаты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</si>
  <si>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05 0 0000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</si>
  <si>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</si>
  <si>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05 0 7795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</si>
  <si>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</si>
  <si>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</si>
  <si>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05 0 9795</t>
  </si>
  <si>
    <t>414</t>
  </si>
  <si>
    <t>Своевременная уплата процентов по долговым обязательствам</t>
  </si>
  <si>
    <t>06 1 7065</t>
  </si>
  <si>
    <t>06 2 6130</t>
  </si>
  <si>
    <t>06 2 4215</t>
  </si>
  <si>
    <t xml:space="preserve">08 </t>
  </si>
  <si>
    <t>Здравоохранение</t>
  </si>
  <si>
    <t>Стационарная медицинская помощь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</si>
  <si>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</si>
  <si>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06 2 5118</t>
  </si>
  <si>
    <t xml:space="preserve">Софинансирование программы "Обеспечение жильем молодых семей" </t>
  </si>
  <si>
    <t>Подпрограмма "Организация отдыха и оздоровление детей" Субсидии на организацию отдыха детей в каникулярное время</t>
  </si>
  <si>
    <t>Муниципальная программа "Развитие физической культуры и спорта в Суоярвском районе"</t>
  </si>
  <si>
    <t>06 0 7470</t>
  </si>
  <si>
    <t>08 1 1202</t>
  </si>
  <si>
    <t>08 1 1208</t>
  </si>
  <si>
    <t>08 1 4202</t>
  </si>
  <si>
    <t>08 1 4212</t>
  </si>
  <si>
    <t>08 1 4213</t>
  </si>
  <si>
    <t>08 1 4214</t>
  </si>
  <si>
    <t>08 1 6203</t>
  </si>
  <si>
    <t>08 1 6204</t>
  </si>
  <si>
    <t>08 1 6206</t>
  </si>
  <si>
    <t>08 1 6218</t>
  </si>
  <si>
    <t>08 1 6219</t>
  </si>
  <si>
    <t>08 1 6302</t>
  </si>
  <si>
    <t>08 1 7501</t>
  </si>
  <si>
    <t>08 1 2203</t>
  </si>
  <si>
    <t>08 9 7795</t>
  </si>
  <si>
    <t>08 4 8491</t>
  </si>
  <si>
    <t>08 4 4208</t>
  </si>
  <si>
    <t>08 4 4211</t>
  </si>
  <si>
    <t>08 4 5020</t>
  </si>
  <si>
    <t>10 0 8795</t>
  </si>
  <si>
    <t>08 4 4209</t>
  </si>
  <si>
    <t>08 4 4216</t>
  </si>
  <si>
    <t>08 4 5082</t>
  </si>
  <si>
    <t>Поддержка периодических изданий,  учрежденных органами  законодательной и исполнительной власти</t>
  </si>
  <si>
    <t>за счет остатка на 01.01.2015 года</t>
  </si>
  <si>
    <t>03 1 6442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</si>
  <si>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</si>
  <si>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</si>
  <si>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>01 1 2111</t>
  </si>
  <si>
    <t>01 1 2420</t>
  </si>
  <si>
    <t>01 1 4206</t>
  </si>
  <si>
    <t>01 1 4204</t>
  </si>
  <si>
    <t>01 1 4210</t>
  </si>
  <si>
    <t>01 1 4302</t>
  </si>
  <si>
    <t>01 1 2112</t>
  </si>
  <si>
    <t>01 1 2113</t>
  </si>
  <si>
    <t>01 1 2421</t>
  </si>
  <si>
    <t>01 1 2423</t>
  </si>
  <si>
    <t>01 1 4205</t>
  </si>
  <si>
    <t>01 1 4207</t>
  </si>
  <si>
    <t>01 1 4401</t>
  </si>
  <si>
    <t>01 1 2435</t>
  </si>
  <si>
    <t>01 2 4301</t>
  </si>
  <si>
    <t>01 3 7100</t>
  </si>
  <si>
    <t>01 4 7795</t>
  </si>
  <si>
    <t>01 5 4210</t>
  </si>
  <si>
    <t>01 5 4207</t>
  </si>
  <si>
    <t>01 5 4203</t>
  </si>
  <si>
    <t>01 5 4310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</si>
  <si>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</si>
  <si>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</si>
  <si>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</si>
  <si>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Ведомственная структура расходов бюджета муниципального образования "Суоярвский район" на 2015 год по разделам и подразделам, целевым статьям и видам расходов классификации расходов бюджетов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</si>
  <si>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</si>
  <si>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</si>
  <si>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</si>
  <si>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08 5 7457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</si>
  <si>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</si>
  <si>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</si>
  <si>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"Обеспечение населения Суоярвского района питьевой водой"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</si>
  <si>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</si>
  <si>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</si>
  <si>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01 5 7402</t>
  </si>
  <si>
    <t>08 2 4218</t>
  </si>
  <si>
    <t>отклонение</t>
  </si>
  <si>
    <t>расходы по основной деятельности уточненные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</si>
  <si>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</si>
  <si>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</si>
  <si>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</si>
  <si>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</si>
  <si>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06 2 4305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</si>
  <si>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</si>
  <si>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Иные межбюджетные трансферты</t>
  </si>
  <si>
    <t>08 0 6520</t>
  </si>
  <si>
    <t>540</t>
  </si>
  <si>
    <t>Субсидии на софинансирование капитальных вложений в объекты государственной (муниципальной) собственности</t>
  </si>
  <si>
    <t>Объекты строительства и реконструкции государственной и муниципальной собственности</t>
  </si>
  <si>
    <t>08 3 9040</t>
  </si>
  <si>
    <t>522</t>
  </si>
  <si>
    <t>Субсидии на софинансирование капитальных вложений в объекты государственной (муниципальной) собственности (остаток на 01.01.2015)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</si>
  <si>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</si>
  <si>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Благоустройство</t>
  </si>
  <si>
    <t>08 3 7600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</si>
  <si>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</si>
  <si>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</si>
  <si>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08 3 7604</t>
  </si>
  <si>
    <t>08 3 7605</t>
  </si>
  <si>
    <t>01 1 4305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</si>
  <si>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</si>
  <si>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</si>
  <si>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01 1 4312</t>
  </si>
  <si>
    <t>Софинансирование за счет местного бюджета 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</si>
  <si>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01 9 4312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</si>
  <si>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</si>
  <si>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01 1 7795</t>
  </si>
  <si>
    <t>01 9 4305</t>
  </si>
  <si>
    <t>Реализация мероприятий по сохранению мемориальных, военно-исторических объектов и памятников</t>
  </si>
  <si>
    <t>06 2 4303</t>
  </si>
  <si>
    <t>Пособия, компенсации, меры социальной поддержки по публичным нормативным обязательствам (остаток на 01.01.2015)</t>
  </si>
  <si>
    <t>06 2 6350</t>
  </si>
  <si>
    <t>06 2 9602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</si>
  <si>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(утверждение генеральных планов поселения и т.д.)</t>
  </si>
  <si>
    <t>06 2 6338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</si>
  <si>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проживающих в поселении и нуждающихся в жилых помещениях малоимущих...)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</si>
  <si>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софинансирование из аварийного жилья)</t>
  </si>
  <si>
    <t>06 2 6351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</si>
  <si>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поселений электро-, тепло-, газо- и водоснабжения населения...)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</si>
  <si>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ритуальных услуг и содержание мест захоронения...)</t>
  </si>
  <si>
    <t>06 2 6604</t>
  </si>
  <si>
    <t>06 2 6605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</si>
  <si>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сбора и вывоза бытовых отходов и мусора...)</t>
  </si>
  <si>
    <t>06  2 4305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</si>
  <si>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</si>
  <si>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</si>
  <si>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01 1 2340</t>
  </si>
  <si>
    <t>Субсидия на социально-экономическое развитие территорий</t>
  </si>
  <si>
    <t>08 0 4309</t>
  </si>
  <si>
    <t>Иные межбюджетные трансферты на государственную поддержку муниципальных учреждений культуры,находящихся на территории сельских поселений</t>
  </si>
  <si>
    <t>Межбюджетные трансферты на выплату денежного поощрения лучшим муниципальным учреждениям культуры</t>
  </si>
  <si>
    <t>06 2 5147</t>
  </si>
  <si>
    <t>Прочие субсидии</t>
  </si>
  <si>
    <t>06 2 4314</t>
  </si>
  <si>
    <t>Субсидии на поддержку местных инициатив граждан, проживающих в городских и сельских поселениях</t>
  </si>
  <si>
    <t>Субсидии на поддержку местных инициатив граждан, проживающих в городских и сельских поселениях в РК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</si>
  <si>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</si>
  <si>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</si>
  <si>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на социально-экономическое развитие территоий МО</t>
  </si>
  <si>
    <t>06 2 4309</t>
  </si>
  <si>
    <t>Дорожное хозяйство (дорожные фонды)</t>
  </si>
  <si>
    <t>Мероприятия по повышению безопасности дорожного движения в РК в рамках подпрограммы"Повышение безопасности дорожного движения в РК на 2012-2015 годы"госпрограммы РК"Развитие транспортной системы в РК на 2014-2020 годы"</t>
  </si>
  <si>
    <t>06 2 0250</t>
  </si>
  <si>
    <t>07 0 4309</t>
  </si>
  <si>
    <t>08 3 4309</t>
  </si>
  <si>
    <t>Мероприятия в области коммунального хозяйства</t>
  </si>
  <si>
    <t>08 3 7351</t>
  </si>
  <si>
    <t>Субсидии бюджетным учреждениям на иные цели (Ремонт фасада Суоярвской средней школы)</t>
  </si>
  <si>
    <t>01 3 0000</t>
  </si>
  <si>
    <t>03 0 4309</t>
  </si>
  <si>
    <t>Субсидии гражданам на приобретение жилья (за счет остатка на 01.01.2015 )</t>
  </si>
  <si>
    <t>08 4 7120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</si>
  <si>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</si>
  <si>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01 9 4310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</si>
  <si>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</si>
  <si>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</si>
  <si>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12 0 7795</t>
  </si>
  <si>
    <t>12 0 7790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</si>
  <si>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</si>
  <si>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 xml:space="preserve">12 0 0000 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</si>
  <si>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</si>
  <si>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в рамках подпрограммы "Комплексная безопасность муниципальных образовательных организаций"</t>
  </si>
  <si>
    <t>межбюджетные трансферты</t>
  </si>
  <si>
    <t>КВР 500</t>
  </si>
  <si>
    <t>08 3 7350</t>
  </si>
  <si>
    <t>Мероприятия по капитальному ремонту жилых домов (По Найстенъярвскому СП)</t>
  </si>
  <si>
    <t>Мероприятия по капитальному ремонту жилых домов (По Лоймольскому СП)</t>
  </si>
  <si>
    <t>08 3 7360</t>
  </si>
  <si>
    <t>фонд капремонта</t>
  </si>
  <si>
    <t>пояснительная записка по расходам</t>
  </si>
  <si>
    <t>01 9 7317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</si>
  <si>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занятия физической культурой и спортом(ремонт спорт.зала Найстенъярвской школы)</t>
  </si>
  <si>
    <t xml:space="preserve">07 </t>
  </si>
  <si>
    <t>01 1 5097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</si>
  <si>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</si>
  <si>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01 1 7317</t>
  </si>
  <si>
    <t>Софинансирование субсидии бюджетам муниципальных районов и городских округов на создание в общеобр.орган.,располож.в сельской местности,условий для занятий физ.культурой и спортом(Ремонт Найстенъярвкого зала)</t>
  </si>
  <si>
    <t>Приложение №6  к решению Совета депутатов муниципального образования "Суоярвский район"</t>
  </si>
  <si>
    <t>Приложение №7  к решению Совета депутатов муниципального образования "Суоярвский район"</t>
  </si>
  <si>
    <t>Дополнительная поддержка на реализацию мер, предусмотренных Указом Президента РФ от 07 мая 2012 года № 597 "О мерах по реализации госсоциальной политики"</t>
  </si>
  <si>
    <t>03 1 4313</t>
  </si>
  <si>
    <t>06 2 4313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</si>
  <si>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2015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</si>
</sst>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40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>
      <alignment horizontal="center" vertical="top"/>
    </xf>
    <xf numFmtId="49" fontId="16" fillId="0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49" fontId="11" fillId="22" borderId="13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left" vertical="center" wrapText="1"/>
    </xf>
    <xf numFmtId="49" fontId="16" fillId="0" borderId="13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7" xfId="0" applyNumberFormat="1" applyFont="1" applyBorder="1" applyAlignment="1">
      <alignment vertical="top"/>
    </xf>
    <xf numFmtId="49" fontId="2" fillId="0" borderId="18" xfId="0" applyNumberFormat="1" applyFont="1" applyFill="1" applyBorder="1" applyAlignment="1" applyProtection="1">
      <alignment horizontal="center" vertical="top"/>
      <protection/>
    </xf>
    <xf numFmtId="49" fontId="11" fillId="24" borderId="13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19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12" fillId="0" borderId="16" xfId="0" applyNumberFormat="1" applyFont="1" applyBorder="1" applyAlignment="1" applyProtection="1">
      <alignment horizontal="center" vertical="top"/>
      <protection locked="0"/>
    </xf>
    <xf numFmtId="49" fontId="3" fillId="24" borderId="16" xfId="0" applyNumberFormat="1" applyFont="1" applyFill="1" applyBorder="1" applyAlignment="1" applyProtection="1">
      <alignment horizontal="center" vertical="top"/>
      <protection locked="0"/>
    </xf>
    <xf numFmtId="49" fontId="11" fillId="22" borderId="16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 applyProtection="1">
      <alignment horizontal="center" vertical="top"/>
      <protection locked="0"/>
    </xf>
    <xf numFmtId="49" fontId="8" fillId="0" borderId="16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49" fontId="3" fillId="24" borderId="16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49" fontId="11" fillId="24" borderId="13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6" xfId="0" applyNumberFormat="1" applyFont="1" applyFill="1" applyBorder="1" applyAlignment="1" applyProtection="1">
      <alignment horizontal="center" vertical="top"/>
      <protection locked="0"/>
    </xf>
    <xf numFmtId="4" fontId="11" fillId="24" borderId="17" xfId="0" applyNumberFormat="1" applyFont="1" applyFill="1" applyBorder="1" applyAlignment="1">
      <alignment vertical="top"/>
    </xf>
    <xf numFmtId="4" fontId="6" fillId="0" borderId="17" xfId="0" applyNumberFormat="1" applyFont="1" applyFill="1" applyBorder="1" applyAlignment="1">
      <alignment vertical="top"/>
    </xf>
    <xf numFmtId="4" fontId="16" fillId="0" borderId="17" xfId="0" applyNumberFormat="1" applyFont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49" fontId="6" fillId="0" borderId="21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>
      <alignment horizontal="center" vertical="top"/>
    </xf>
    <xf numFmtId="0" fontId="11" fillId="22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49" fontId="16" fillId="0" borderId="13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6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Fill="1" applyBorder="1" applyAlignment="1" applyProtection="1">
      <alignment horizontal="center" vertical="top"/>
      <protection/>
    </xf>
    <xf numFmtId="49" fontId="16" fillId="0" borderId="20" xfId="0" applyNumberFormat="1" applyFont="1" applyBorder="1" applyAlignment="1" applyProtection="1">
      <alignment horizontal="center" vertical="top"/>
      <protection locked="0"/>
    </xf>
    <xf numFmtId="4" fontId="16" fillId="0" borderId="22" xfId="0" applyNumberFormat="1" applyFont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49" fontId="11" fillId="22" borderId="16" xfId="0" applyNumberFormat="1" applyFont="1" applyFill="1" applyBorder="1" applyAlignment="1">
      <alignment horizontal="center" vertical="top"/>
    </xf>
    <xf numFmtId="49" fontId="19" fillId="0" borderId="16" xfId="0" applyNumberFormat="1" applyFont="1" applyBorder="1" applyAlignment="1" applyProtection="1">
      <alignment horizontal="center" vertical="top"/>
      <protection locked="0"/>
    </xf>
    <xf numFmtId="49" fontId="11" fillId="24" borderId="23" xfId="0" applyNumberFormat="1" applyFont="1" applyFill="1" applyBorder="1" applyAlignment="1" applyProtection="1">
      <alignment horizontal="center" vertical="top"/>
      <protection locked="0"/>
    </xf>
    <xf numFmtId="49" fontId="3" fillId="24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23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6" fillId="0" borderId="24" xfId="0" applyNumberFormat="1" applyFont="1" applyFill="1" applyBorder="1" applyAlignment="1" applyProtection="1">
      <alignment horizontal="center" vertical="top"/>
      <protection locked="0"/>
    </xf>
    <xf numFmtId="49" fontId="11" fillId="22" borderId="13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19" fillId="0" borderId="13" xfId="0" applyNumberFormat="1" applyFont="1" applyBorder="1" applyAlignment="1" applyProtection="1">
      <alignment horizontal="center" vertical="top"/>
      <protection locked="0"/>
    </xf>
    <xf numFmtId="49" fontId="16" fillId="0" borderId="25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 applyProtection="1">
      <alignment horizontal="center" vertical="top"/>
      <protection locked="0"/>
    </xf>
    <xf numFmtId="49" fontId="6" fillId="0" borderId="26" xfId="0" applyNumberFormat="1" applyFont="1" applyBorder="1" applyAlignment="1" applyProtection="1">
      <alignment horizontal="center" vertical="top"/>
      <protection locked="0"/>
    </xf>
    <xf numFmtId="49" fontId="16" fillId="0" borderId="26" xfId="0" applyNumberFormat="1" applyFont="1" applyBorder="1" applyAlignment="1" applyProtection="1">
      <alignment horizontal="center" vertical="top"/>
      <protection locked="0"/>
    </xf>
    <xf numFmtId="49" fontId="2" fillId="0" borderId="26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49" fontId="11" fillId="22" borderId="23" xfId="0" applyNumberFormat="1" applyFont="1" applyFill="1" applyBorder="1" applyAlignment="1" applyProtection="1">
      <alignment horizontal="center" vertical="top"/>
      <protection locked="0"/>
    </xf>
    <xf numFmtId="49" fontId="3" fillId="0" borderId="23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3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>
      <alignment horizontal="center" vertical="center"/>
    </xf>
    <xf numFmtId="49" fontId="3" fillId="24" borderId="23" xfId="0" applyNumberFormat="1" applyFont="1" applyFill="1" applyBorder="1" applyAlignment="1">
      <alignment horizontal="center" vertical="top"/>
    </xf>
    <xf numFmtId="49" fontId="6" fillId="0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3" xfId="0" applyNumberFormat="1" applyFont="1" applyFill="1" applyBorder="1" applyAlignment="1" applyProtection="1">
      <alignment horizontal="center" vertical="top"/>
      <protection locked="0"/>
    </xf>
    <xf numFmtId="49" fontId="16" fillId="0" borderId="21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3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/>
    </xf>
    <xf numFmtId="0" fontId="16" fillId="0" borderId="11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49" fontId="16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top"/>
    </xf>
    <xf numFmtId="49" fontId="16" fillId="0" borderId="13" xfId="0" applyNumberFormat="1" applyFont="1" applyFill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27" xfId="0" applyNumberFormat="1" applyFont="1" applyFill="1" applyBorder="1" applyAlignment="1">
      <alignment horizontal="center" vertical="top"/>
    </xf>
    <xf numFmtId="0" fontId="3" fillId="24" borderId="28" xfId="0" applyFont="1" applyFill="1" applyBorder="1" applyAlignment="1" applyProtection="1">
      <alignment horizontal="right" vertical="top" wrapText="1"/>
      <protection/>
    </xf>
    <xf numFmtId="49" fontId="3" fillId="24" borderId="29" xfId="0" applyNumberFormat="1" applyFont="1" applyFill="1" applyBorder="1" applyAlignment="1">
      <alignment horizontal="left" vertical="top"/>
    </xf>
    <xf numFmtId="49" fontId="3" fillId="24" borderId="30" xfId="0" applyNumberFormat="1" applyFont="1" applyFill="1" applyBorder="1" applyAlignment="1">
      <alignment horizontal="left" vertical="top"/>
    </xf>
    <xf numFmtId="49" fontId="3" fillId="24" borderId="31" xfId="0" applyNumberFormat="1" applyFont="1" applyFill="1" applyBorder="1" applyAlignment="1">
      <alignment horizontal="center" vertical="top"/>
    </xf>
    <xf numFmtId="4" fontId="11" fillId="24" borderId="32" xfId="0" applyNumberFormat="1" applyFont="1" applyFill="1" applyBorder="1" applyAlignment="1">
      <alignment vertical="top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0" fillId="22" borderId="10" xfId="0" applyFill="1" applyBorder="1" applyAlignment="1">
      <alignment/>
    </xf>
    <xf numFmtId="4" fontId="0" fillId="22" borderId="10" xfId="0" applyNumberFormat="1" applyFill="1" applyBorder="1" applyAlignment="1">
      <alignment/>
    </xf>
    <xf numFmtId="49" fontId="16" fillId="0" borderId="13" xfId="0" applyNumberFormat="1" applyFont="1" applyFill="1" applyBorder="1" applyAlignment="1" applyProtection="1">
      <alignment horizontal="center" vertical="top"/>
      <protection locked="0"/>
    </xf>
    <xf numFmtId="49" fontId="22" fillId="0" borderId="10" xfId="0" applyNumberFormat="1" applyFont="1" applyBorder="1" applyAlignment="1" applyProtection="1">
      <alignment horizontal="center" vertical="top"/>
      <protection locked="0"/>
    </xf>
    <xf numFmtId="49" fontId="22" fillId="0" borderId="23" xfId="0" applyNumberFormat="1" applyFont="1" applyBorder="1" applyAlignment="1" applyProtection="1">
      <alignment horizontal="center" vertical="top"/>
      <protection locked="0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Fill="1" applyBorder="1" applyAlignment="1">
      <alignment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 applyProtection="1">
      <alignment horizontal="center" vertical="top"/>
      <protection/>
    </xf>
    <xf numFmtId="49" fontId="10" fillId="0" borderId="19" xfId="0" applyNumberFormat="1" applyFont="1" applyBorder="1" applyAlignment="1" applyProtection="1">
      <alignment horizontal="center" vertical="top"/>
      <protection locked="0"/>
    </xf>
    <xf numFmtId="49" fontId="10" fillId="0" borderId="0" xfId="0" applyNumberFormat="1" applyFont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/>
    </xf>
    <xf numFmtId="0" fontId="16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49" fontId="2" fillId="0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23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0" fillId="0" borderId="33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6" fillId="0" borderId="23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23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>
      <alignment vertical="top"/>
    </xf>
    <xf numFmtId="0" fontId="7" fillId="0" borderId="15" xfId="0" applyFont="1" applyBorder="1" applyAlignment="1">
      <alignment wrapText="1"/>
    </xf>
    <xf numFmtId="49" fontId="3" fillId="24" borderId="13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3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16" fillId="0" borderId="13" xfId="0" applyNumberFormat="1" applyFont="1" applyBorder="1" applyAlignment="1">
      <alignment vertical="top"/>
    </xf>
    <xf numFmtId="4" fontId="2" fillId="0" borderId="27" xfId="0" applyNumberFormat="1" applyFont="1" applyBorder="1" applyAlignment="1">
      <alignment vertical="top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0" fontId="0" fillId="22" borderId="0" xfId="0" applyFill="1" applyBorder="1" applyAlignment="1">
      <alignment/>
    </xf>
    <xf numFmtId="0" fontId="0" fillId="0" borderId="0" xfId="0" applyFill="1" applyBorder="1" applyAlignment="1">
      <alignment/>
    </xf>
    <xf numFmtId="49" fontId="2" fillId="0" borderId="27" xfId="0" applyNumberFormat="1" applyFont="1" applyFill="1" applyBorder="1" applyAlignment="1" applyProtection="1">
      <alignment horizontal="center" vertical="top"/>
      <protection/>
    </xf>
    <xf numFmtId="49" fontId="10" fillId="0" borderId="27" xfId="0" applyNumberFormat="1" applyFont="1" applyFill="1" applyBorder="1" applyAlignment="1" applyProtection="1">
      <alignment horizontal="center" vertical="top"/>
      <protection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34" xfId="0" applyNumberFormat="1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top"/>
      <protection/>
    </xf>
    <xf numFmtId="49" fontId="16" fillId="0" borderId="18" xfId="0" applyNumberFormat="1" applyFont="1" applyFill="1" applyBorder="1" applyAlignment="1" applyProtection="1">
      <alignment horizontal="center" vertical="top"/>
      <protection/>
    </xf>
    <xf numFmtId="49" fontId="16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49" fontId="3" fillId="24" borderId="13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49" fontId="3" fillId="24" borderId="13" xfId="0" applyNumberFormat="1" applyFont="1" applyFill="1" applyBorder="1" applyAlignment="1" applyProtection="1">
      <alignment horizontal="center" vertical="top"/>
      <protection/>
    </xf>
    <xf numFmtId="49" fontId="16" fillId="0" borderId="23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vertical="top"/>
    </xf>
    <xf numFmtId="49" fontId="3" fillId="0" borderId="3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top"/>
    </xf>
    <xf numFmtId="4" fontId="11" fillId="0" borderId="32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49" fontId="2" fillId="0" borderId="17" xfId="0" applyNumberFormat="1" applyFont="1" applyFill="1" applyBorder="1" applyAlignment="1" applyProtection="1">
      <alignment horizontal="center" vertical="top"/>
      <protection locked="0"/>
    </xf>
    <xf numFmtId="49" fontId="3" fillId="24" borderId="35" xfId="0" applyNumberFormat="1" applyFont="1" applyFill="1" applyBorder="1" applyAlignment="1">
      <alignment horizontal="center" vertical="top"/>
    </xf>
    <xf numFmtId="4" fontId="11" fillId="24" borderId="36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/>
    </xf>
    <xf numFmtId="49" fontId="6" fillId="0" borderId="37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4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6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7" fillId="0" borderId="15" xfId="0" applyNumberFormat="1" applyFont="1" applyBorder="1" applyAlignment="1">
      <alignment/>
    </xf>
    <xf numFmtId="2" fontId="16" fillId="0" borderId="10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16" fillId="0" borderId="11" xfId="0" applyNumberFormat="1" applyFont="1" applyBorder="1" applyAlignment="1">
      <alignment horizontal="left" vertical="top" wrapText="1"/>
    </xf>
    <xf numFmtId="2" fontId="11" fillId="24" borderId="10" xfId="0" applyNumberFormat="1" applyFont="1" applyFill="1" applyBorder="1" applyAlignment="1">
      <alignment horizontal="left" vertical="center" wrapText="1"/>
    </xf>
    <xf numFmtId="2" fontId="6" fillId="0" borderId="34" xfId="0" applyNumberFormat="1" applyFont="1" applyBorder="1" applyAlignment="1">
      <alignment horizontal="left" vertical="top" wrapText="1"/>
    </xf>
    <xf numFmtId="2" fontId="16" fillId="0" borderId="10" xfId="0" applyNumberFormat="1" applyFont="1" applyBorder="1" applyAlignment="1">
      <alignment wrapText="1"/>
    </xf>
    <xf numFmtId="2" fontId="3" fillId="24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16" fillId="0" borderId="11" xfId="0" applyNumberFormat="1" applyFont="1" applyBorder="1" applyAlignment="1">
      <alignment wrapText="1"/>
    </xf>
    <xf numFmtId="2" fontId="7" fillId="0" borderId="15" xfId="0" applyNumberFormat="1" applyFont="1" applyBorder="1" applyAlignment="1">
      <alignment wrapText="1"/>
    </xf>
    <xf numFmtId="2" fontId="16" fillId="0" borderId="16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 wrapText="1"/>
    </xf>
    <xf numFmtId="2" fontId="16" fillId="0" borderId="15" xfId="0" applyNumberFormat="1" applyFont="1" applyBorder="1" applyAlignment="1">
      <alignment wrapText="1"/>
    </xf>
    <xf numFmtId="2" fontId="11" fillId="24" borderId="11" xfId="0" applyNumberFormat="1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2" fontId="9" fillId="0" borderId="11" xfId="0" applyNumberFormat="1" applyFont="1" applyBorder="1" applyAlignment="1">
      <alignment horizontal="left" vertical="center" wrapText="1"/>
    </xf>
    <xf numFmtId="2" fontId="16" fillId="0" borderId="0" xfId="0" applyNumberFormat="1" applyFont="1" applyAlignment="1">
      <alignment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wrapText="1"/>
    </xf>
    <xf numFmtId="2" fontId="9" fillId="0" borderId="11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wrapText="1"/>
    </xf>
    <xf numFmtId="2" fontId="20" fillId="0" borderId="11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left" vertical="top" wrapText="1"/>
    </xf>
    <xf numFmtId="2" fontId="16" fillId="0" borderId="11" xfId="0" applyNumberFormat="1" applyFont="1" applyBorder="1" applyAlignment="1">
      <alignment horizontal="left" vertical="top" wrapText="1"/>
    </xf>
    <xf numFmtId="2" fontId="10" fillId="0" borderId="11" xfId="0" applyNumberFormat="1" applyFont="1" applyBorder="1" applyAlignment="1">
      <alignment horizontal="left" vertical="top" wrapText="1"/>
    </xf>
    <xf numFmtId="2" fontId="10" fillId="0" borderId="11" xfId="0" applyNumberFormat="1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0" fillId="0" borderId="34" xfId="0" applyNumberFormat="1" applyFont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Border="1" applyAlignment="1">
      <alignment wrapText="1"/>
    </xf>
    <xf numFmtId="2" fontId="16" fillId="0" borderId="34" xfId="0" applyNumberFormat="1" applyFont="1" applyBorder="1" applyAlignment="1">
      <alignment horizontal="left" vertical="top" wrapText="1"/>
    </xf>
    <xf numFmtId="2" fontId="10" fillId="0" borderId="10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11" fillId="22" borderId="11" xfId="0" applyNumberFormat="1" applyFont="1" applyFill="1" applyBorder="1" applyAlignment="1">
      <alignment horizontal="left" vertical="top" wrapText="1"/>
    </xf>
    <xf numFmtId="2" fontId="10" fillId="0" borderId="11" xfId="0" applyNumberFormat="1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left" vertical="top" wrapText="1"/>
    </xf>
    <xf numFmtId="2" fontId="16" fillId="0" borderId="23" xfId="0" applyNumberFormat="1" applyFont="1" applyFill="1" applyBorder="1" applyAlignment="1">
      <alignment horizontal="left" vertical="center" wrapText="1"/>
    </xf>
    <xf numFmtId="2" fontId="16" fillId="0" borderId="26" xfId="0" applyNumberFormat="1" applyFont="1" applyBorder="1" applyAlignment="1">
      <alignment horizontal="left" vertical="top" wrapText="1"/>
    </xf>
    <xf numFmtId="2" fontId="10" fillId="0" borderId="0" xfId="0" applyNumberFormat="1" applyFont="1" applyAlignment="1">
      <alignment wrapText="1"/>
    </xf>
    <xf numFmtId="2" fontId="10" fillId="0" borderId="23" xfId="0" applyNumberFormat="1" applyFont="1" applyFill="1" applyBorder="1" applyAlignment="1">
      <alignment horizontal="left" vertical="center" wrapText="1"/>
    </xf>
    <xf numFmtId="2" fontId="2" fillId="0" borderId="23" xfId="0" applyNumberFormat="1" applyFont="1" applyBorder="1" applyAlignment="1">
      <alignment horizontal="left" vertical="top" wrapText="1"/>
    </xf>
    <xf numFmtId="2" fontId="3" fillId="24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16" fillId="0" borderId="11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2" fontId="16" fillId="0" borderId="11" xfId="0" applyNumberFormat="1" applyFont="1" applyBorder="1" applyAlignment="1">
      <alignment horizontal="left" vertical="top" wrapText="1"/>
    </xf>
    <xf numFmtId="2" fontId="3" fillId="24" borderId="23" xfId="0" applyNumberFormat="1" applyFont="1" applyFill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2" fontId="3" fillId="24" borderId="10" xfId="0" applyNumberFormat="1" applyFont="1" applyFill="1" applyBorder="1" applyAlignment="1">
      <alignment horizontal="left" vertical="top" wrapText="1"/>
    </xf>
    <xf numFmtId="2" fontId="11" fillId="24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16" fillId="0" borderId="34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16" fillId="0" borderId="48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top" wrapText="1"/>
    </xf>
    <xf numFmtId="2" fontId="6" fillId="0" borderId="11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16" fillId="0" borderId="23" xfId="0" applyNumberFormat="1" applyFont="1" applyBorder="1" applyAlignment="1">
      <alignment horizontal="left" vertical="top" wrapText="1"/>
    </xf>
    <xf numFmtId="2" fontId="3" fillId="24" borderId="28" xfId="0" applyNumberFormat="1" applyFont="1" applyFill="1" applyBorder="1" applyAlignment="1" applyProtection="1">
      <alignment horizontal="right" vertical="top" wrapText="1"/>
      <protection/>
    </xf>
    <xf numFmtId="2" fontId="16" fillId="0" borderId="16" xfId="0" applyNumberFormat="1" applyFont="1" applyFill="1" applyBorder="1" applyAlignment="1">
      <alignment horizontal="left" vertical="center" wrapText="1"/>
    </xf>
    <xf numFmtId="2" fontId="2" fillId="0" borderId="34" xfId="0" applyNumberFormat="1" applyFont="1" applyBorder="1" applyAlignment="1">
      <alignment horizontal="left" vertical="top" wrapText="1"/>
    </xf>
    <xf numFmtId="2" fontId="16" fillId="0" borderId="34" xfId="0" applyNumberFormat="1" applyFont="1" applyBorder="1" applyAlignment="1">
      <alignment horizontal="left" vertical="top" wrapText="1"/>
    </xf>
    <xf numFmtId="2" fontId="16" fillId="0" borderId="37" xfId="0" applyNumberFormat="1" applyFont="1" applyFill="1" applyBorder="1" applyAlignment="1">
      <alignment horizontal="left" vertical="center" wrapText="1"/>
    </xf>
    <xf numFmtId="2" fontId="16" fillId="0" borderId="37" xfId="0" applyNumberFormat="1" applyFont="1" applyBorder="1" applyAlignment="1">
      <alignment horizontal="left" vertical="top" wrapText="1"/>
    </xf>
    <xf numFmtId="2" fontId="19" fillId="0" borderId="16" xfId="0" applyNumberFormat="1" applyFont="1" applyBorder="1" applyAlignment="1">
      <alignment wrapText="1"/>
    </xf>
    <xf numFmtId="2" fontId="6" fillId="0" borderId="34" xfId="0" applyNumberFormat="1" applyFont="1" applyBorder="1" applyAlignment="1">
      <alignment/>
    </xf>
    <xf numFmtId="2" fontId="16" fillId="0" borderId="34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7" xfId="0" applyNumberFormat="1" applyFont="1" applyBorder="1" applyAlignment="1">
      <alignment wrapText="1"/>
    </xf>
    <xf numFmtId="2" fontId="16" fillId="0" borderId="16" xfId="0" applyNumberFormat="1" applyFont="1" applyFill="1" applyBorder="1" applyAlignment="1">
      <alignment horizontal="left" vertical="center" wrapText="1"/>
    </xf>
    <xf numFmtId="2" fontId="2" fillId="0" borderId="34" xfId="0" applyNumberFormat="1" applyFont="1" applyFill="1" applyBorder="1" applyAlignment="1">
      <alignment horizontal="left" vertical="center" wrapText="1"/>
    </xf>
    <xf numFmtId="2" fontId="2" fillId="0" borderId="37" xfId="0" applyNumberFormat="1" applyFont="1" applyFill="1" applyBorder="1" applyAlignment="1">
      <alignment horizontal="left" vertical="center" wrapText="1"/>
    </xf>
    <xf numFmtId="2" fontId="11" fillId="24" borderId="16" xfId="0" applyNumberFormat="1" applyFont="1" applyFill="1" applyBorder="1" applyAlignment="1">
      <alignment horizontal="left" vertical="center" wrapText="1"/>
    </xf>
    <xf numFmtId="2" fontId="3" fillId="24" borderId="16" xfId="0" applyNumberFormat="1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left" vertical="center" wrapText="1"/>
    </xf>
    <xf numFmtId="2" fontId="16" fillId="0" borderId="34" xfId="0" applyNumberFormat="1" applyFont="1" applyBorder="1" applyAlignment="1">
      <alignment wrapText="1"/>
    </xf>
    <xf numFmtId="2" fontId="10" fillId="0" borderId="16" xfId="0" applyNumberFormat="1" applyFont="1" applyBorder="1" applyAlignment="1">
      <alignment wrapText="1"/>
    </xf>
    <xf numFmtId="2" fontId="16" fillId="0" borderId="37" xfId="0" applyNumberFormat="1" applyFont="1" applyBorder="1" applyAlignment="1">
      <alignment wrapText="1"/>
    </xf>
    <xf numFmtId="2" fontId="11" fillId="24" borderId="34" xfId="0" applyNumberFormat="1" applyFont="1" applyFill="1" applyBorder="1" applyAlignment="1">
      <alignment horizontal="left" vertical="top" wrapText="1"/>
    </xf>
    <xf numFmtId="2" fontId="6" fillId="0" borderId="34" xfId="0" applyNumberFormat="1" applyFont="1" applyFill="1" applyBorder="1" applyAlignment="1">
      <alignment horizontal="left" vertical="top" wrapText="1"/>
    </xf>
    <xf numFmtId="2" fontId="9" fillId="0" borderId="34" xfId="0" applyNumberFormat="1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wrapText="1"/>
    </xf>
    <xf numFmtId="2" fontId="9" fillId="0" borderId="34" xfId="0" applyNumberFormat="1" applyFont="1" applyBorder="1" applyAlignment="1">
      <alignment horizontal="left" vertical="top" wrapText="1"/>
    </xf>
    <xf numFmtId="2" fontId="7" fillId="0" borderId="34" xfId="0" applyNumberFormat="1" applyFont="1" applyBorder="1" applyAlignment="1">
      <alignment wrapText="1"/>
    </xf>
    <xf numFmtId="2" fontId="20" fillId="0" borderId="34" xfId="0" applyNumberFormat="1" applyFont="1" applyBorder="1" applyAlignment="1">
      <alignment horizontal="left" vertical="top" wrapText="1"/>
    </xf>
    <xf numFmtId="2" fontId="10" fillId="0" borderId="34" xfId="0" applyNumberFormat="1" applyFont="1" applyBorder="1" applyAlignment="1">
      <alignment horizontal="left" vertical="top" wrapText="1"/>
    </xf>
    <xf numFmtId="2" fontId="16" fillId="0" borderId="16" xfId="0" applyNumberFormat="1" applyFont="1" applyBorder="1" applyAlignment="1">
      <alignment wrapText="1"/>
    </xf>
    <xf numFmtId="2" fontId="10" fillId="0" borderId="16" xfId="0" applyNumberFormat="1" applyFont="1" applyFill="1" applyBorder="1" applyAlignment="1">
      <alignment horizontal="left" vertical="center" wrapText="1"/>
    </xf>
    <xf numFmtId="2" fontId="10" fillId="0" borderId="16" xfId="0" applyNumberFormat="1" applyFont="1" applyBorder="1" applyAlignment="1">
      <alignment wrapText="1"/>
    </xf>
    <xf numFmtId="2" fontId="10" fillId="0" borderId="16" xfId="0" applyNumberFormat="1" applyFont="1" applyBorder="1" applyAlignment="1">
      <alignment wrapText="1"/>
    </xf>
    <xf numFmtId="2" fontId="10" fillId="0" borderId="16" xfId="0" applyNumberFormat="1" applyFont="1" applyFill="1" applyBorder="1" applyAlignment="1">
      <alignment horizontal="left" vertical="center" wrapText="1"/>
    </xf>
    <xf numFmtId="2" fontId="16" fillId="0" borderId="16" xfId="0" applyNumberFormat="1" applyFont="1" applyBorder="1" applyAlignment="1">
      <alignment horizontal="left" vertical="top" wrapText="1"/>
    </xf>
    <xf numFmtId="2" fontId="10" fillId="0" borderId="34" xfId="0" applyNumberFormat="1" applyFont="1" applyBorder="1" applyAlignment="1">
      <alignment horizontal="left" vertical="top" wrapText="1"/>
    </xf>
    <xf numFmtId="2" fontId="3" fillId="24" borderId="34" xfId="0" applyNumberFormat="1" applyFont="1" applyFill="1" applyBorder="1" applyAlignment="1">
      <alignment horizontal="left" vertical="center" wrapText="1"/>
    </xf>
    <xf numFmtId="2" fontId="6" fillId="0" borderId="34" xfId="0" applyNumberFormat="1" applyFont="1" applyFill="1" applyBorder="1" applyAlignment="1">
      <alignment horizontal="left" vertical="center" wrapText="1"/>
    </xf>
    <xf numFmtId="2" fontId="16" fillId="0" borderId="34" xfId="0" applyNumberFormat="1" applyFont="1" applyBorder="1" applyAlignment="1">
      <alignment horizontal="left" vertical="center" wrapText="1"/>
    </xf>
    <xf numFmtId="2" fontId="2" fillId="0" borderId="34" xfId="0" applyNumberFormat="1" applyFont="1" applyBorder="1" applyAlignment="1">
      <alignment horizontal="left" vertical="center" wrapText="1"/>
    </xf>
    <xf numFmtId="2" fontId="21" fillId="0" borderId="16" xfId="53" applyNumberFormat="1" applyFont="1" applyFill="1" applyBorder="1" applyAlignment="1" applyProtection="1">
      <alignment horizontal="left" vertical="top" wrapText="1"/>
      <protection hidden="1"/>
    </xf>
    <xf numFmtId="2" fontId="16" fillId="0" borderId="34" xfId="0" applyNumberFormat="1" applyFont="1" applyBorder="1" applyAlignment="1">
      <alignment horizontal="left" vertical="top" wrapText="1"/>
    </xf>
    <xf numFmtId="2" fontId="6" fillId="0" borderId="16" xfId="0" applyNumberFormat="1" applyFont="1" applyBorder="1" applyAlignment="1">
      <alignment horizontal="left" vertical="top" wrapText="1"/>
    </xf>
    <xf numFmtId="2" fontId="3" fillId="24" borderId="16" xfId="0" applyNumberFormat="1" applyFont="1" applyFill="1" applyBorder="1" applyAlignment="1">
      <alignment horizontal="left" vertical="top" wrapText="1"/>
    </xf>
    <xf numFmtId="2" fontId="11" fillId="24" borderId="16" xfId="0" applyNumberFormat="1" applyFont="1" applyFill="1" applyBorder="1" applyAlignment="1">
      <alignment horizontal="left" vertical="top" wrapText="1"/>
    </xf>
    <xf numFmtId="2" fontId="6" fillId="0" borderId="16" xfId="0" applyNumberFormat="1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3"/>
  <sheetViews>
    <sheetView zoomScalePageLayoutView="0" workbookViewId="0" topLeftCell="A1">
      <selection activeCell="M399" sqref="M399"/>
    </sheetView>
  </sheetViews>
  <sheetFormatPr defaultColWidth="9.00390625" defaultRowHeight="12.75"/>
  <cols>
    <col min="1" max="1" width="68.125" style="0" customWidth="1"/>
    <col min="2" max="2" width="7.125" style="0" customWidth="1"/>
    <col min="3" max="3" width="6.875" style="0" customWidth="1"/>
    <col min="4" max="4" width="6.375" style="0" customWidth="1"/>
    <col min="5" max="5" width="12.25390625" style="0" customWidth="1"/>
    <col min="6" max="6" width="5.875" style="0" customWidth="1"/>
    <col min="7" max="7" width="17.75390625" style="0" customWidth="1"/>
    <col min="9" max="9" width="10.125" style="0" bestFit="1" customWidth="1"/>
  </cols>
  <sheetData>
    <row r="1" spans="6:7" ht="65.25" customHeight="1">
      <c r="F1" s="272" t="s">
        <v>386</v>
      </c>
      <c r="G1" s="273"/>
    </row>
    <row r="2" spans="1:7" ht="91.5" customHeight="1">
      <c r="A2" s="274" t="s">
        <v>272</v>
      </c>
      <c r="B2" s="274"/>
      <c r="C2" s="274"/>
      <c r="D2" s="274"/>
      <c r="E2" s="274"/>
      <c r="F2" s="274"/>
      <c r="G2" s="275"/>
    </row>
    <row r="3" spans="1:7" ht="13.5" thickBot="1">
      <c r="A3" s="1"/>
      <c r="B3" s="1"/>
      <c r="C3" s="2"/>
      <c r="D3" s="2"/>
      <c r="E3" s="4"/>
      <c r="F3" s="4"/>
      <c r="G3" s="258" t="s">
        <v>54</v>
      </c>
    </row>
    <row r="4" spans="1:7" ht="12.75" customHeight="1">
      <c r="A4" s="276" t="s">
        <v>0</v>
      </c>
      <c r="B4" s="279" t="s">
        <v>36</v>
      </c>
      <c r="C4" s="279" t="s">
        <v>1</v>
      </c>
      <c r="D4" s="282" t="s">
        <v>10</v>
      </c>
      <c r="E4" s="285" t="s">
        <v>20</v>
      </c>
      <c r="F4" s="288" t="s">
        <v>21</v>
      </c>
      <c r="G4" s="291" t="s">
        <v>285</v>
      </c>
    </row>
    <row r="5" spans="1:7" ht="12.75">
      <c r="A5" s="277"/>
      <c r="B5" s="280"/>
      <c r="C5" s="280"/>
      <c r="D5" s="283"/>
      <c r="E5" s="286"/>
      <c r="F5" s="289"/>
      <c r="G5" s="292"/>
    </row>
    <row r="6" spans="1:7" ht="12.75">
      <c r="A6" s="277"/>
      <c r="B6" s="280"/>
      <c r="C6" s="280"/>
      <c r="D6" s="283"/>
      <c r="E6" s="286"/>
      <c r="F6" s="289"/>
      <c r="G6" s="292"/>
    </row>
    <row r="7" spans="1:7" ht="12.75">
      <c r="A7" s="277"/>
      <c r="B7" s="280"/>
      <c r="C7" s="280"/>
      <c r="D7" s="283"/>
      <c r="E7" s="286"/>
      <c r="F7" s="289"/>
      <c r="G7" s="292"/>
    </row>
    <row r="8" spans="1:7" ht="12.75">
      <c r="A8" s="277"/>
      <c r="B8" s="280"/>
      <c r="C8" s="280"/>
      <c r="D8" s="283"/>
      <c r="E8" s="286"/>
      <c r="F8" s="289"/>
      <c r="G8" s="292"/>
    </row>
    <row r="9" spans="1:7" ht="13.5" thickBot="1">
      <c r="A9" s="278"/>
      <c r="B9" s="281"/>
      <c r="C9" s="281"/>
      <c r="D9" s="284"/>
      <c r="E9" s="287"/>
      <c r="F9" s="290"/>
      <c r="G9" s="293"/>
    </row>
    <row r="10" spans="1:7" ht="39" customHeight="1" thickBot="1">
      <c r="A10" s="259" t="s">
        <v>35</v>
      </c>
      <c r="B10" s="260" t="s">
        <v>37</v>
      </c>
      <c r="C10" s="261"/>
      <c r="D10" s="262"/>
      <c r="E10" s="263"/>
      <c r="F10" s="264"/>
      <c r="G10" s="265">
        <f>G422</f>
        <v>424006950</v>
      </c>
    </row>
    <row r="11" spans="1:7" ht="15.75">
      <c r="A11" s="97" t="s">
        <v>16</v>
      </c>
      <c r="B11" s="97"/>
      <c r="C11" s="96" t="s">
        <v>2</v>
      </c>
      <c r="D11" s="116"/>
      <c r="E11" s="96"/>
      <c r="F11" s="127"/>
      <c r="G11" s="20">
        <f>G12+G16+G54+G57</f>
        <v>26440136.38</v>
      </c>
    </row>
    <row r="12" spans="1:7" ht="37.5" customHeight="1">
      <c r="A12" s="271" t="s">
        <v>41</v>
      </c>
      <c r="B12" s="256" t="s">
        <v>37</v>
      </c>
      <c r="C12" s="30" t="s">
        <v>2</v>
      </c>
      <c r="D12" s="71" t="s">
        <v>11</v>
      </c>
      <c r="E12" s="7"/>
      <c r="F12" s="120"/>
      <c r="G12" s="19">
        <f>G13</f>
        <v>364500</v>
      </c>
    </row>
    <row r="13" spans="1:7" ht="15.75" customHeight="1">
      <c r="A13" s="245" t="s">
        <v>131</v>
      </c>
      <c r="B13" s="256" t="s">
        <v>37</v>
      </c>
      <c r="C13" s="171" t="s">
        <v>2</v>
      </c>
      <c r="D13" s="168" t="s">
        <v>11</v>
      </c>
      <c r="E13" s="159" t="s">
        <v>83</v>
      </c>
      <c r="F13" s="169"/>
      <c r="G13" s="170">
        <f>G14+G15</f>
        <v>364500</v>
      </c>
    </row>
    <row r="14" spans="1:7" ht="42.75" customHeight="1">
      <c r="A14" s="329" t="s">
        <v>270</v>
      </c>
      <c r="B14" s="256" t="s">
        <v>37</v>
      </c>
      <c r="C14" s="31" t="s">
        <v>2</v>
      </c>
      <c r="D14" s="55" t="s">
        <v>11</v>
      </c>
      <c r="E14" s="8" t="s">
        <v>83</v>
      </c>
      <c r="F14" s="128" t="s">
        <v>269</v>
      </c>
      <c r="G14" s="18">
        <v>230000</v>
      </c>
    </row>
    <row r="15" spans="1:7" ht="24" customHeight="1">
      <c r="A15" s="329" t="s">
        <v>85</v>
      </c>
      <c r="B15" s="256" t="s">
        <v>37</v>
      </c>
      <c r="C15" s="31" t="s">
        <v>2</v>
      </c>
      <c r="D15" s="55" t="s">
        <v>11</v>
      </c>
      <c r="E15" s="8" t="s">
        <v>83</v>
      </c>
      <c r="F15" s="128" t="s">
        <v>87</v>
      </c>
      <c r="G15" s="18">
        <v>134500</v>
      </c>
    </row>
    <row r="16" spans="1:7" ht="29.25" customHeight="1">
      <c r="A16" s="303" t="s">
        <v>31</v>
      </c>
      <c r="B16" s="256" t="s">
        <v>37</v>
      </c>
      <c r="C16" s="30" t="s">
        <v>2</v>
      </c>
      <c r="D16" s="71" t="s">
        <v>12</v>
      </c>
      <c r="E16" s="7"/>
      <c r="F16" s="120"/>
      <c r="G16" s="19">
        <f>G17+G23+G25+G29+G32+G35+G40+G43+G45+G47+G49+G52</f>
        <v>19033774.04</v>
      </c>
    </row>
    <row r="17" spans="1:7" ht="28.5" customHeight="1">
      <c r="A17" s="363" t="s">
        <v>92</v>
      </c>
      <c r="B17" s="256" t="s">
        <v>37</v>
      </c>
      <c r="C17" s="171" t="s">
        <v>2</v>
      </c>
      <c r="D17" s="168" t="s">
        <v>12</v>
      </c>
      <c r="E17" s="159" t="s">
        <v>220</v>
      </c>
      <c r="F17" s="169"/>
      <c r="G17" s="170">
        <f>SUM(G18:G22)</f>
        <v>16593774.040000001</v>
      </c>
    </row>
    <row r="18" spans="1:7" ht="35.25" customHeight="1">
      <c r="A18" s="329" t="s">
        <v>88</v>
      </c>
      <c r="B18" s="256" t="s">
        <v>37</v>
      </c>
      <c r="C18" s="31" t="s">
        <v>2</v>
      </c>
      <c r="D18" s="55" t="s">
        <v>12</v>
      </c>
      <c r="E18" s="8" t="s">
        <v>220</v>
      </c>
      <c r="F18" s="128" t="s">
        <v>89</v>
      </c>
      <c r="G18" s="18">
        <v>13637696.42</v>
      </c>
    </row>
    <row r="19" spans="1:7" ht="13.5" customHeight="1">
      <c r="A19" s="329" t="s">
        <v>93</v>
      </c>
      <c r="B19" s="256" t="s">
        <v>37</v>
      </c>
      <c r="C19" s="31" t="s">
        <v>94</v>
      </c>
      <c r="D19" s="55" t="s">
        <v>12</v>
      </c>
      <c r="E19" s="8" t="s">
        <v>220</v>
      </c>
      <c r="F19" s="128" t="s">
        <v>95</v>
      </c>
      <c r="G19" s="18">
        <v>178000</v>
      </c>
    </row>
    <row r="20" spans="1:7" ht="27.75" customHeight="1">
      <c r="A20" s="329" t="s">
        <v>84</v>
      </c>
      <c r="B20" s="256" t="s">
        <v>37</v>
      </c>
      <c r="C20" s="31" t="s">
        <v>94</v>
      </c>
      <c r="D20" s="55" t="s">
        <v>12</v>
      </c>
      <c r="E20" s="8" t="s">
        <v>220</v>
      </c>
      <c r="F20" s="128" t="s">
        <v>86</v>
      </c>
      <c r="G20" s="18">
        <v>121450</v>
      </c>
    </row>
    <row r="21" spans="1:7" ht="20.25" customHeight="1">
      <c r="A21" s="329" t="s">
        <v>85</v>
      </c>
      <c r="B21" s="256" t="s">
        <v>37</v>
      </c>
      <c r="C21" s="31" t="s">
        <v>2</v>
      </c>
      <c r="D21" s="55" t="s">
        <v>12</v>
      </c>
      <c r="E21" s="8" t="s">
        <v>220</v>
      </c>
      <c r="F21" s="128" t="s">
        <v>87</v>
      </c>
      <c r="G21" s="18">
        <v>1456724.04</v>
      </c>
    </row>
    <row r="22" spans="1:7" ht="27" customHeight="1">
      <c r="A22" s="364" t="s">
        <v>120</v>
      </c>
      <c r="B22" s="256" t="s">
        <v>37</v>
      </c>
      <c r="C22" s="31" t="s">
        <v>2</v>
      </c>
      <c r="D22" s="55" t="s">
        <v>12</v>
      </c>
      <c r="E22" s="8" t="s">
        <v>220</v>
      </c>
      <c r="F22" s="128" t="s">
        <v>121</v>
      </c>
      <c r="G22" s="18">
        <v>1199903.58</v>
      </c>
    </row>
    <row r="23" spans="1:7" ht="27" customHeight="1">
      <c r="A23" s="365" t="s">
        <v>38</v>
      </c>
      <c r="B23" s="256" t="s">
        <v>37</v>
      </c>
      <c r="C23" s="32" t="s">
        <v>2</v>
      </c>
      <c r="D23" s="57" t="s">
        <v>12</v>
      </c>
      <c r="E23" s="159" t="s">
        <v>221</v>
      </c>
      <c r="F23" s="121"/>
      <c r="G23" s="27">
        <f>G24</f>
        <v>1300000</v>
      </c>
    </row>
    <row r="24" spans="1:7" ht="29.25" customHeight="1">
      <c r="A24" s="329" t="s">
        <v>88</v>
      </c>
      <c r="B24" s="256" t="s">
        <v>37</v>
      </c>
      <c r="C24" s="31" t="s">
        <v>2</v>
      </c>
      <c r="D24" s="55" t="s">
        <v>12</v>
      </c>
      <c r="E24" s="8" t="s">
        <v>221</v>
      </c>
      <c r="F24" s="128" t="s">
        <v>89</v>
      </c>
      <c r="G24" s="18">
        <v>1300000</v>
      </c>
    </row>
    <row r="25" spans="1:7" ht="30" customHeight="1">
      <c r="A25" s="309" t="s">
        <v>55</v>
      </c>
      <c r="B25" s="256" t="s">
        <v>37</v>
      </c>
      <c r="C25" s="32" t="s">
        <v>2</v>
      </c>
      <c r="D25" s="57" t="s">
        <v>12</v>
      </c>
      <c r="E25" s="26" t="s">
        <v>222</v>
      </c>
      <c r="F25" s="121"/>
      <c r="G25" s="27">
        <f>SUM(G26:G28)</f>
        <v>331000</v>
      </c>
    </row>
    <row r="26" spans="1:7" ht="29.25" customHeight="1">
      <c r="A26" s="329" t="s">
        <v>88</v>
      </c>
      <c r="B26" s="256" t="s">
        <v>37</v>
      </c>
      <c r="C26" s="31" t="s">
        <v>2</v>
      </c>
      <c r="D26" s="55" t="s">
        <v>12</v>
      </c>
      <c r="E26" s="8" t="s">
        <v>222</v>
      </c>
      <c r="F26" s="128" t="s">
        <v>89</v>
      </c>
      <c r="G26" s="18">
        <v>255000</v>
      </c>
    </row>
    <row r="27" spans="1:7" ht="18.75" customHeight="1">
      <c r="A27" s="329" t="s">
        <v>93</v>
      </c>
      <c r="B27" s="256" t="s">
        <v>37</v>
      </c>
      <c r="C27" s="31" t="s">
        <v>2</v>
      </c>
      <c r="D27" s="55" t="s">
        <v>12</v>
      </c>
      <c r="E27" s="8" t="s">
        <v>222</v>
      </c>
      <c r="F27" s="128" t="s">
        <v>95</v>
      </c>
      <c r="G27" s="18">
        <v>15000</v>
      </c>
    </row>
    <row r="28" spans="1:7" ht="22.5" customHeight="1">
      <c r="A28" s="329" t="s">
        <v>85</v>
      </c>
      <c r="B28" s="256" t="s">
        <v>37</v>
      </c>
      <c r="C28" s="31" t="s">
        <v>2</v>
      </c>
      <c r="D28" s="55" t="s">
        <v>12</v>
      </c>
      <c r="E28" s="8" t="s">
        <v>222</v>
      </c>
      <c r="F28" s="128" t="s">
        <v>87</v>
      </c>
      <c r="G28" s="18">
        <v>61000</v>
      </c>
    </row>
    <row r="29" spans="1:7" ht="24.75" customHeight="1">
      <c r="A29" s="366" t="s">
        <v>43</v>
      </c>
      <c r="B29" s="256" t="s">
        <v>37</v>
      </c>
      <c r="C29" s="32" t="s">
        <v>2</v>
      </c>
      <c r="D29" s="57" t="s">
        <v>12</v>
      </c>
      <c r="E29" s="26" t="s">
        <v>223</v>
      </c>
      <c r="F29" s="121"/>
      <c r="G29" s="27">
        <f>G30+G31</f>
        <v>68000</v>
      </c>
    </row>
    <row r="30" spans="1:7" ht="29.25" customHeight="1">
      <c r="A30" s="329" t="s">
        <v>88</v>
      </c>
      <c r="B30" s="256" t="s">
        <v>37</v>
      </c>
      <c r="C30" s="31" t="s">
        <v>2</v>
      </c>
      <c r="D30" s="55" t="s">
        <v>12</v>
      </c>
      <c r="E30" s="8" t="s">
        <v>223</v>
      </c>
      <c r="F30" s="128" t="s">
        <v>89</v>
      </c>
      <c r="G30" s="18">
        <v>64000</v>
      </c>
    </row>
    <row r="31" spans="1:7" ht="21" customHeight="1">
      <c r="A31" s="329" t="s">
        <v>85</v>
      </c>
      <c r="B31" s="256" t="s">
        <v>37</v>
      </c>
      <c r="C31" s="31" t="s">
        <v>2</v>
      </c>
      <c r="D31" s="55" t="s">
        <v>12</v>
      </c>
      <c r="E31" s="8" t="s">
        <v>223</v>
      </c>
      <c r="F31" s="128" t="s">
        <v>87</v>
      </c>
      <c r="G31" s="18">
        <v>4000</v>
      </c>
    </row>
    <row r="32" spans="1:7" ht="18" customHeight="1">
      <c r="A32" s="367" t="s">
        <v>56</v>
      </c>
      <c r="B32" s="256" t="s">
        <v>37</v>
      </c>
      <c r="C32" s="32" t="s">
        <v>2</v>
      </c>
      <c r="D32" s="57" t="s">
        <v>12</v>
      </c>
      <c r="E32" s="26" t="s">
        <v>224</v>
      </c>
      <c r="F32" s="121"/>
      <c r="G32" s="27">
        <f>G33+G34</f>
        <v>80000</v>
      </c>
    </row>
    <row r="33" spans="1:7" ht="31.5" customHeight="1">
      <c r="A33" s="329" t="s">
        <v>88</v>
      </c>
      <c r="B33" s="256" t="s">
        <v>37</v>
      </c>
      <c r="C33" s="31" t="s">
        <v>2</v>
      </c>
      <c r="D33" s="55" t="s">
        <v>12</v>
      </c>
      <c r="E33" s="8" t="s">
        <v>224</v>
      </c>
      <c r="F33" s="128" t="s">
        <v>89</v>
      </c>
      <c r="G33" s="18">
        <v>73700</v>
      </c>
    </row>
    <row r="34" spans="1:7" ht="24" customHeight="1">
      <c r="A34" s="329" t="s">
        <v>85</v>
      </c>
      <c r="B34" s="256" t="s">
        <v>37</v>
      </c>
      <c r="C34" s="31" t="s">
        <v>2</v>
      </c>
      <c r="D34" s="55" t="s">
        <v>12</v>
      </c>
      <c r="E34" s="8" t="s">
        <v>224</v>
      </c>
      <c r="F34" s="128" t="s">
        <v>87</v>
      </c>
      <c r="G34" s="18">
        <v>6300</v>
      </c>
    </row>
    <row r="35" spans="1:7" ht="44.25" customHeight="1">
      <c r="A35" s="368" t="s">
        <v>79</v>
      </c>
      <c r="B35" s="256" t="s">
        <v>37</v>
      </c>
      <c r="C35" s="246" t="s">
        <v>2</v>
      </c>
      <c r="D35" s="117" t="s">
        <v>12</v>
      </c>
      <c r="E35" s="107" t="s">
        <v>225</v>
      </c>
      <c r="F35" s="129"/>
      <c r="G35" s="27">
        <f>SUM(G36:G39)</f>
        <v>338000</v>
      </c>
    </row>
    <row r="36" spans="1:7" ht="27" customHeight="1">
      <c r="A36" s="329" t="s">
        <v>88</v>
      </c>
      <c r="B36" s="256" t="s">
        <v>37</v>
      </c>
      <c r="C36" s="31" t="s">
        <v>2</v>
      </c>
      <c r="D36" s="55" t="s">
        <v>12</v>
      </c>
      <c r="E36" s="8" t="s">
        <v>225</v>
      </c>
      <c r="F36" s="128" t="s">
        <v>89</v>
      </c>
      <c r="G36" s="18">
        <v>255000</v>
      </c>
    </row>
    <row r="37" spans="1:7" ht="27" customHeight="1">
      <c r="A37" s="329" t="s">
        <v>93</v>
      </c>
      <c r="B37" s="256" t="s">
        <v>37</v>
      </c>
      <c r="C37" s="31" t="s">
        <v>2</v>
      </c>
      <c r="D37" s="55" t="s">
        <v>12</v>
      </c>
      <c r="E37" s="8" t="s">
        <v>225</v>
      </c>
      <c r="F37" s="128" t="s">
        <v>95</v>
      </c>
      <c r="G37" s="18">
        <v>13880.4</v>
      </c>
    </row>
    <row r="38" spans="1:7" ht="18" customHeight="1">
      <c r="A38" s="329" t="s">
        <v>85</v>
      </c>
      <c r="B38" s="256" t="s">
        <v>37</v>
      </c>
      <c r="C38" s="31" t="s">
        <v>2</v>
      </c>
      <c r="D38" s="55" t="s">
        <v>12</v>
      </c>
      <c r="E38" s="8" t="s">
        <v>225</v>
      </c>
      <c r="F38" s="128" t="s">
        <v>87</v>
      </c>
      <c r="G38" s="18">
        <v>59119.6</v>
      </c>
    </row>
    <row r="39" spans="1:7" ht="18.75" customHeight="1">
      <c r="A39" s="329" t="s">
        <v>96</v>
      </c>
      <c r="B39" s="256" t="s">
        <v>37</v>
      </c>
      <c r="C39" s="31" t="s">
        <v>2</v>
      </c>
      <c r="D39" s="55" t="s">
        <v>12</v>
      </c>
      <c r="E39" s="8" t="s">
        <v>225</v>
      </c>
      <c r="F39" s="128" t="s">
        <v>74</v>
      </c>
      <c r="G39" s="18">
        <v>10000</v>
      </c>
    </row>
    <row r="40" spans="1:7" ht="40.5" customHeight="1">
      <c r="A40" s="363" t="s">
        <v>274</v>
      </c>
      <c r="B40" s="256" t="s">
        <v>37</v>
      </c>
      <c r="C40" s="171" t="s">
        <v>2</v>
      </c>
      <c r="D40" s="168" t="s">
        <v>12</v>
      </c>
      <c r="E40" s="159" t="s">
        <v>226</v>
      </c>
      <c r="F40" s="169"/>
      <c r="G40" s="170">
        <f>G41+G42</f>
        <v>50000</v>
      </c>
    </row>
    <row r="41" spans="1:7" ht="29.25" customHeight="1">
      <c r="A41" s="329" t="s">
        <v>88</v>
      </c>
      <c r="B41" s="256" t="s">
        <v>37</v>
      </c>
      <c r="C41" s="31" t="s">
        <v>2</v>
      </c>
      <c r="D41" s="55" t="s">
        <v>12</v>
      </c>
      <c r="E41" s="8" t="s">
        <v>226</v>
      </c>
      <c r="F41" s="128" t="s">
        <v>89</v>
      </c>
      <c r="G41" s="18">
        <v>47740.33</v>
      </c>
    </row>
    <row r="42" spans="1:7" ht="29.25" customHeight="1">
      <c r="A42" s="329" t="s">
        <v>85</v>
      </c>
      <c r="B42" s="256" t="s">
        <v>37</v>
      </c>
      <c r="C42" s="31" t="s">
        <v>2</v>
      </c>
      <c r="D42" s="55" t="s">
        <v>12</v>
      </c>
      <c r="E42" s="8" t="s">
        <v>226</v>
      </c>
      <c r="F42" s="128" t="s">
        <v>87</v>
      </c>
      <c r="G42" s="18">
        <v>2259.67</v>
      </c>
    </row>
    <row r="43" spans="1:7" ht="29.25" customHeight="1">
      <c r="A43" s="363" t="s">
        <v>90</v>
      </c>
      <c r="B43" s="256" t="s">
        <v>37</v>
      </c>
      <c r="C43" s="171" t="s">
        <v>2</v>
      </c>
      <c r="D43" s="168" t="s">
        <v>12</v>
      </c>
      <c r="E43" s="159" t="s">
        <v>227</v>
      </c>
      <c r="F43" s="169"/>
      <c r="G43" s="170">
        <f>G44</f>
        <v>180000</v>
      </c>
    </row>
    <row r="44" spans="1:7" ht="17.25" customHeight="1">
      <c r="A44" s="329" t="s">
        <v>85</v>
      </c>
      <c r="B44" s="256" t="s">
        <v>37</v>
      </c>
      <c r="C44" s="31" t="s">
        <v>2</v>
      </c>
      <c r="D44" s="55" t="s">
        <v>12</v>
      </c>
      <c r="E44" s="8" t="s">
        <v>227</v>
      </c>
      <c r="F44" s="128" t="s">
        <v>87</v>
      </c>
      <c r="G44" s="18">
        <v>180000</v>
      </c>
    </row>
    <row r="45" spans="1:7" ht="48.75" customHeight="1">
      <c r="A45" s="363" t="s">
        <v>332</v>
      </c>
      <c r="B45" s="256" t="s">
        <v>37</v>
      </c>
      <c r="C45" s="171" t="s">
        <v>2</v>
      </c>
      <c r="D45" s="168" t="s">
        <v>12</v>
      </c>
      <c r="E45" s="159" t="s">
        <v>228</v>
      </c>
      <c r="F45" s="169"/>
      <c r="G45" s="170">
        <f>G46</f>
        <v>5000</v>
      </c>
    </row>
    <row r="46" spans="1:7" ht="18.75" customHeight="1">
      <c r="A46" s="329" t="s">
        <v>85</v>
      </c>
      <c r="B46" s="256" t="s">
        <v>37</v>
      </c>
      <c r="C46" s="31" t="s">
        <v>2</v>
      </c>
      <c r="D46" s="55" t="s">
        <v>12</v>
      </c>
      <c r="E46" s="8" t="s">
        <v>228</v>
      </c>
      <c r="F46" s="128" t="s">
        <v>87</v>
      </c>
      <c r="G46" s="18">
        <v>5000</v>
      </c>
    </row>
    <row r="47" spans="1:7" ht="30.75" customHeight="1">
      <c r="A47" s="315" t="s">
        <v>97</v>
      </c>
      <c r="B47" s="256" t="s">
        <v>37</v>
      </c>
      <c r="C47" s="247" t="s">
        <v>2</v>
      </c>
      <c r="D47" s="109" t="s">
        <v>12</v>
      </c>
      <c r="E47" s="26" t="s">
        <v>229</v>
      </c>
      <c r="F47" s="130"/>
      <c r="G47" s="110">
        <f>G48</f>
        <v>11000</v>
      </c>
    </row>
    <row r="48" spans="1:7" ht="28.5" customHeight="1">
      <c r="A48" s="329" t="s">
        <v>85</v>
      </c>
      <c r="B48" s="256" t="s">
        <v>37</v>
      </c>
      <c r="C48" s="31" t="s">
        <v>2</v>
      </c>
      <c r="D48" s="55" t="s">
        <v>12</v>
      </c>
      <c r="E48" s="8" t="s">
        <v>229</v>
      </c>
      <c r="F48" s="128" t="s">
        <v>87</v>
      </c>
      <c r="G48" s="18">
        <v>11000</v>
      </c>
    </row>
    <row r="49" spans="1:7" ht="29.25" customHeight="1">
      <c r="A49" s="315" t="s">
        <v>98</v>
      </c>
      <c r="B49" s="256" t="s">
        <v>37</v>
      </c>
      <c r="C49" s="32" t="s">
        <v>2</v>
      </c>
      <c r="D49" s="57" t="s">
        <v>12</v>
      </c>
      <c r="E49" s="26" t="s">
        <v>230</v>
      </c>
      <c r="F49" s="121"/>
      <c r="G49" s="27">
        <f>SUM(G50:G51)</f>
        <v>66000</v>
      </c>
    </row>
    <row r="50" spans="1:7" ht="27" customHeight="1">
      <c r="A50" s="329" t="s">
        <v>88</v>
      </c>
      <c r="B50" s="256" t="s">
        <v>37</v>
      </c>
      <c r="C50" s="31" t="s">
        <v>2</v>
      </c>
      <c r="D50" s="55" t="s">
        <v>12</v>
      </c>
      <c r="E50" s="8" t="s">
        <v>230</v>
      </c>
      <c r="F50" s="128" t="s">
        <v>89</v>
      </c>
      <c r="G50" s="18">
        <v>48000</v>
      </c>
    </row>
    <row r="51" spans="1:7" ht="16.5" customHeight="1">
      <c r="A51" s="329" t="s">
        <v>85</v>
      </c>
      <c r="B51" s="256" t="s">
        <v>37</v>
      </c>
      <c r="C51" s="31" t="s">
        <v>2</v>
      </c>
      <c r="D51" s="55" t="s">
        <v>12</v>
      </c>
      <c r="E51" s="8" t="s">
        <v>230</v>
      </c>
      <c r="F51" s="128" t="s">
        <v>87</v>
      </c>
      <c r="G51" s="18">
        <v>18000</v>
      </c>
    </row>
    <row r="52" spans="1:7" ht="25.5" customHeight="1">
      <c r="A52" s="315" t="s">
        <v>99</v>
      </c>
      <c r="B52" s="256" t="s">
        <v>37</v>
      </c>
      <c r="C52" s="32" t="s">
        <v>2</v>
      </c>
      <c r="D52" s="57" t="s">
        <v>12</v>
      </c>
      <c r="E52" s="26" t="s">
        <v>231</v>
      </c>
      <c r="F52" s="121"/>
      <c r="G52" s="27">
        <f>G53</f>
        <v>11000</v>
      </c>
    </row>
    <row r="53" spans="1:7" ht="27" customHeight="1">
      <c r="A53" s="329" t="s">
        <v>85</v>
      </c>
      <c r="B53" s="256" t="s">
        <v>37</v>
      </c>
      <c r="C53" s="31" t="s">
        <v>2</v>
      </c>
      <c r="D53" s="55" t="s">
        <v>12</v>
      </c>
      <c r="E53" s="8" t="s">
        <v>231</v>
      </c>
      <c r="F53" s="128" t="s">
        <v>87</v>
      </c>
      <c r="G53" s="18">
        <v>11000</v>
      </c>
    </row>
    <row r="54" spans="1:7" ht="17.25" customHeight="1">
      <c r="A54" s="369" t="s">
        <v>47</v>
      </c>
      <c r="B54" s="256" t="s">
        <v>37</v>
      </c>
      <c r="C54" s="30" t="s">
        <v>2</v>
      </c>
      <c r="D54" s="71" t="s">
        <v>34</v>
      </c>
      <c r="E54" s="7"/>
      <c r="F54" s="120"/>
      <c r="G54" s="19">
        <f>G55</f>
        <v>69863</v>
      </c>
    </row>
    <row r="55" spans="1:7" ht="17.25" customHeight="1">
      <c r="A55" s="370" t="s">
        <v>48</v>
      </c>
      <c r="B55" s="256" t="s">
        <v>37</v>
      </c>
      <c r="C55" s="32" t="s">
        <v>2</v>
      </c>
      <c r="D55" s="57" t="s">
        <v>34</v>
      </c>
      <c r="E55" s="26" t="s">
        <v>100</v>
      </c>
      <c r="F55" s="121"/>
      <c r="G55" s="27">
        <f>G56</f>
        <v>69863</v>
      </c>
    </row>
    <row r="56" spans="1:7" ht="16.5" customHeight="1">
      <c r="A56" s="371" t="s">
        <v>101</v>
      </c>
      <c r="B56" s="256" t="s">
        <v>37</v>
      </c>
      <c r="C56" s="66" t="s">
        <v>2</v>
      </c>
      <c r="D56" s="74" t="s">
        <v>34</v>
      </c>
      <c r="E56" s="8" t="s">
        <v>100</v>
      </c>
      <c r="F56" s="131" t="s">
        <v>77</v>
      </c>
      <c r="G56" s="18">
        <v>69863</v>
      </c>
    </row>
    <row r="57" spans="1:7" ht="15.75" customHeight="1">
      <c r="A57" s="303" t="s">
        <v>17</v>
      </c>
      <c r="B57" s="256" t="s">
        <v>37</v>
      </c>
      <c r="C57" s="30" t="s">
        <v>2</v>
      </c>
      <c r="D57" s="71" t="s">
        <v>52</v>
      </c>
      <c r="E57" s="7" t="s">
        <v>287</v>
      </c>
      <c r="F57" s="120"/>
      <c r="G57" s="19">
        <f>G58+G60+G62+G64+G71+G79</f>
        <v>6971999.340000001</v>
      </c>
    </row>
    <row r="58" spans="1:7" ht="27" customHeight="1">
      <c r="A58" s="361" t="s">
        <v>286</v>
      </c>
      <c r="B58" s="256" t="s">
        <v>37</v>
      </c>
      <c r="C58" s="171" t="s">
        <v>2</v>
      </c>
      <c r="D58" s="168" t="s">
        <v>52</v>
      </c>
      <c r="E58" s="159" t="s">
        <v>331</v>
      </c>
      <c r="F58" s="169"/>
      <c r="G58" s="170">
        <f>G59</f>
        <v>50000</v>
      </c>
    </row>
    <row r="59" spans="1:7" ht="27" customHeight="1">
      <c r="A59" s="343" t="s">
        <v>300</v>
      </c>
      <c r="B59" s="256" t="s">
        <v>37</v>
      </c>
      <c r="C59" s="31" t="s">
        <v>94</v>
      </c>
      <c r="D59" s="55" t="s">
        <v>52</v>
      </c>
      <c r="E59" s="8" t="s">
        <v>331</v>
      </c>
      <c r="F59" s="128" t="s">
        <v>135</v>
      </c>
      <c r="G59" s="18">
        <v>50000</v>
      </c>
    </row>
    <row r="60" spans="1:7" ht="18.75" customHeight="1">
      <c r="A60" s="361" t="s">
        <v>335</v>
      </c>
      <c r="B60" s="256" t="s">
        <v>37</v>
      </c>
      <c r="C60" s="171" t="s">
        <v>2</v>
      </c>
      <c r="D60" s="168" t="s">
        <v>52</v>
      </c>
      <c r="E60" s="26" t="s">
        <v>347</v>
      </c>
      <c r="F60" s="169"/>
      <c r="G60" s="170">
        <f>G61</f>
        <v>611697</v>
      </c>
    </row>
    <row r="61" spans="1:7" ht="27" customHeight="1">
      <c r="A61" s="372" t="s">
        <v>288</v>
      </c>
      <c r="B61" s="256" t="s">
        <v>37</v>
      </c>
      <c r="C61" s="31" t="s">
        <v>94</v>
      </c>
      <c r="D61" s="55" t="s">
        <v>52</v>
      </c>
      <c r="E61" s="8" t="s">
        <v>347</v>
      </c>
      <c r="F61" s="128" t="s">
        <v>135</v>
      </c>
      <c r="G61" s="18">
        <v>611697</v>
      </c>
    </row>
    <row r="62" spans="1:7" ht="18" customHeight="1">
      <c r="A62" s="361" t="s">
        <v>335</v>
      </c>
      <c r="B62" s="256" t="s">
        <v>37</v>
      </c>
      <c r="C62" s="171" t="s">
        <v>2</v>
      </c>
      <c r="D62" s="168" t="s">
        <v>52</v>
      </c>
      <c r="E62" s="159" t="s">
        <v>336</v>
      </c>
      <c r="F62" s="169"/>
      <c r="G62" s="170">
        <f>G63</f>
        <v>0</v>
      </c>
    </row>
    <row r="63" spans="1:7" ht="26.25" customHeight="1">
      <c r="A63" s="372" t="s">
        <v>288</v>
      </c>
      <c r="B63" s="256" t="s">
        <v>37</v>
      </c>
      <c r="C63" s="31" t="s">
        <v>94</v>
      </c>
      <c r="D63" s="55" t="s">
        <v>52</v>
      </c>
      <c r="E63" s="8" t="s">
        <v>336</v>
      </c>
      <c r="F63" s="128" t="s">
        <v>135</v>
      </c>
      <c r="G63" s="18"/>
    </row>
    <row r="64" spans="1:7" ht="28.5" customHeight="1">
      <c r="A64" s="363" t="s">
        <v>132</v>
      </c>
      <c r="B64" s="256" t="s">
        <v>37</v>
      </c>
      <c r="C64" s="171" t="s">
        <v>2</v>
      </c>
      <c r="D64" s="168" t="s">
        <v>52</v>
      </c>
      <c r="E64" s="159" t="s">
        <v>232</v>
      </c>
      <c r="F64" s="169"/>
      <c r="G64" s="170">
        <f>SUM(G65:G70)</f>
        <v>649319</v>
      </c>
    </row>
    <row r="65" spans="1:7" ht="42" customHeight="1">
      <c r="A65" s="329" t="s">
        <v>273</v>
      </c>
      <c r="B65" s="256" t="s">
        <v>37</v>
      </c>
      <c r="C65" s="31" t="s">
        <v>94</v>
      </c>
      <c r="D65" s="55" t="s">
        <v>52</v>
      </c>
      <c r="E65" s="8" t="s">
        <v>232</v>
      </c>
      <c r="F65" s="128" t="s">
        <v>269</v>
      </c>
      <c r="G65" s="18">
        <v>209609.45</v>
      </c>
    </row>
    <row r="66" spans="1:7" ht="16.5" customHeight="1">
      <c r="A66" s="329" t="s">
        <v>85</v>
      </c>
      <c r="B66" s="256" t="s">
        <v>37</v>
      </c>
      <c r="C66" s="31" t="s">
        <v>2</v>
      </c>
      <c r="D66" s="55" t="s">
        <v>52</v>
      </c>
      <c r="E66" s="8" t="s">
        <v>232</v>
      </c>
      <c r="F66" s="128" t="s">
        <v>87</v>
      </c>
      <c r="G66" s="18">
        <v>233184.97</v>
      </c>
    </row>
    <row r="67" spans="1:7" ht="66" customHeight="1">
      <c r="A67" s="329" t="s">
        <v>107</v>
      </c>
      <c r="B67" s="256" t="s">
        <v>37</v>
      </c>
      <c r="C67" s="31" t="s">
        <v>2</v>
      </c>
      <c r="D67" s="55" t="s">
        <v>52</v>
      </c>
      <c r="E67" s="8" t="s">
        <v>232</v>
      </c>
      <c r="F67" s="128" t="s">
        <v>103</v>
      </c>
      <c r="G67" s="18">
        <v>25524.58</v>
      </c>
    </row>
    <row r="68" spans="1:7" ht="18" customHeight="1">
      <c r="A68" s="329" t="s">
        <v>102</v>
      </c>
      <c r="B68" s="256" t="s">
        <v>37</v>
      </c>
      <c r="C68" s="31" t="s">
        <v>2</v>
      </c>
      <c r="D68" s="55" t="s">
        <v>52</v>
      </c>
      <c r="E68" s="8" t="s">
        <v>232</v>
      </c>
      <c r="F68" s="128" t="s">
        <v>105</v>
      </c>
      <c r="G68" s="18">
        <v>142500</v>
      </c>
    </row>
    <row r="69" spans="1:7" ht="18" customHeight="1">
      <c r="A69" s="329" t="s">
        <v>104</v>
      </c>
      <c r="B69" s="256" t="s">
        <v>37</v>
      </c>
      <c r="C69" s="31" t="s">
        <v>2</v>
      </c>
      <c r="D69" s="55" t="s">
        <v>52</v>
      </c>
      <c r="E69" s="8" t="s">
        <v>232</v>
      </c>
      <c r="F69" s="128" t="s">
        <v>106</v>
      </c>
      <c r="G69" s="18">
        <v>38500</v>
      </c>
    </row>
    <row r="70" spans="1:7" ht="17.25" customHeight="1">
      <c r="A70" s="371" t="s">
        <v>101</v>
      </c>
      <c r="B70" s="256" t="s">
        <v>37</v>
      </c>
      <c r="C70" s="31" t="s">
        <v>2</v>
      </c>
      <c r="D70" s="55" t="s">
        <v>52</v>
      </c>
      <c r="E70" s="8" t="s">
        <v>232</v>
      </c>
      <c r="F70" s="128" t="s">
        <v>77</v>
      </c>
      <c r="G70" s="18"/>
    </row>
    <row r="71" spans="1:7" ht="18" customHeight="1">
      <c r="A71" s="373" t="s">
        <v>76</v>
      </c>
      <c r="B71" s="256" t="s">
        <v>37</v>
      </c>
      <c r="C71" s="99" t="s">
        <v>2</v>
      </c>
      <c r="D71" s="101" t="s">
        <v>52</v>
      </c>
      <c r="E71" s="100" t="s">
        <v>233</v>
      </c>
      <c r="F71" s="132"/>
      <c r="G71" s="102">
        <f>SUM(G72:G78)</f>
        <v>5655983.340000001</v>
      </c>
    </row>
    <row r="72" spans="1:7" ht="31.5" customHeight="1">
      <c r="A72" s="329" t="s">
        <v>108</v>
      </c>
      <c r="B72" s="256" t="s">
        <v>37</v>
      </c>
      <c r="C72" s="103" t="s">
        <v>2</v>
      </c>
      <c r="D72" s="104" t="s">
        <v>52</v>
      </c>
      <c r="E72" s="104" t="s">
        <v>233</v>
      </c>
      <c r="F72" s="133" t="s">
        <v>109</v>
      </c>
      <c r="G72" s="106">
        <f>2983587.23+18.44</f>
        <v>2983605.67</v>
      </c>
    </row>
    <row r="73" spans="1:7" ht="18" customHeight="1">
      <c r="A73" s="329" t="s">
        <v>111</v>
      </c>
      <c r="B73" s="256" t="s">
        <v>37</v>
      </c>
      <c r="C73" s="103" t="s">
        <v>2</v>
      </c>
      <c r="D73" s="104" t="s">
        <v>52</v>
      </c>
      <c r="E73" s="104" t="s">
        <v>233</v>
      </c>
      <c r="F73" s="133" t="s">
        <v>110</v>
      </c>
      <c r="G73" s="106">
        <v>21500</v>
      </c>
    </row>
    <row r="74" spans="1:7" ht="18.75" customHeight="1">
      <c r="A74" s="329" t="s">
        <v>84</v>
      </c>
      <c r="B74" s="256" t="s">
        <v>37</v>
      </c>
      <c r="C74" s="103" t="s">
        <v>2</v>
      </c>
      <c r="D74" s="104" t="s">
        <v>52</v>
      </c>
      <c r="E74" s="104" t="s">
        <v>233</v>
      </c>
      <c r="F74" s="133" t="s">
        <v>86</v>
      </c>
      <c r="G74" s="106">
        <v>4000</v>
      </c>
    </row>
    <row r="75" spans="1:7" ht="22.5" customHeight="1">
      <c r="A75" s="374" t="s">
        <v>112</v>
      </c>
      <c r="B75" s="256" t="s">
        <v>37</v>
      </c>
      <c r="C75" s="103" t="s">
        <v>2</v>
      </c>
      <c r="D75" s="104" t="s">
        <v>52</v>
      </c>
      <c r="E75" s="104" t="s">
        <v>233</v>
      </c>
      <c r="F75" s="133" t="s">
        <v>87</v>
      </c>
      <c r="G75" s="106">
        <v>2421555.23</v>
      </c>
    </row>
    <row r="76" spans="1:7" ht="72.75" customHeight="1">
      <c r="A76" s="375" t="s">
        <v>107</v>
      </c>
      <c r="B76" s="256" t="s">
        <v>37</v>
      </c>
      <c r="C76" s="103" t="s">
        <v>2</v>
      </c>
      <c r="D76" s="104" t="s">
        <v>52</v>
      </c>
      <c r="E76" s="104" t="s">
        <v>233</v>
      </c>
      <c r="F76" s="133" t="s">
        <v>103</v>
      </c>
      <c r="G76" s="106">
        <v>10000</v>
      </c>
    </row>
    <row r="77" spans="1:7" ht="16.5" customHeight="1">
      <c r="A77" s="329" t="s">
        <v>102</v>
      </c>
      <c r="B77" s="256" t="s">
        <v>37</v>
      </c>
      <c r="C77" s="31" t="s">
        <v>2</v>
      </c>
      <c r="D77" s="55" t="s">
        <v>52</v>
      </c>
      <c r="E77" s="104" t="s">
        <v>233</v>
      </c>
      <c r="F77" s="128" t="s">
        <v>105</v>
      </c>
      <c r="G77" s="18">
        <v>86000</v>
      </c>
    </row>
    <row r="78" spans="1:7" ht="18" customHeight="1">
      <c r="A78" s="329" t="s">
        <v>104</v>
      </c>
      <c r="B78" s="256" t="s">
        <v>37</v>
      </c>
      <c r="C78" s="31" t="s">
        <v>2</v>
      </c>
      <c r="D78" s="55" t="s">
        <v>52</v>
      </c>
      <c r="E78" s="104" t="s">
        <v>233</v>
      </c>
      <c r="F78" s="128" t="s">
        <v>106</v>
      </c>
      <c r="G78" s="18">
        <v>129322.44</v>
      </c>
    </row>
    <row r="79" spans="1:7" ht="30" customHeight="1">
      <c r="A79" s="331" t="s">
        <v>246</v>
      </c>
      <c r="B79" s="256" t="s">
        <v>37</v>
      </c>
      <c r="C79" s="38" t="s">
        <v>2</v>
      </c>
      <c r="D79" s="57" t="s">
        <v>52</v>
      </c>
      <c r="E79" s="26" t="s">
        <v>247</v>
      </c>
      <c r="F79" s="142"/>
      <c r="G79" s="27">
        <f>SUM(G80:G80)</f>
        <v>5000</v>
      </c>
    </row>
    <row r="80" spans="1:7" ht="40.5" customHeight="1">
      <c r="A80" s="329" t="s">
        <v>273</v>
      </c>
      <c r="B80" s="256" t="s">
        <v>37</v>
      </c>
      <c r="C80" s="39" t="s">
        <v>2</v>
      </c>
      <c r="D80" s="81" t="s">
        <v>52</v>
      </c>
      <c r="E80" s="8" t="s">
        <v>247</v>
      </c>
      <c r="F80" s="142" t="s">
        <v>269</v>
      </c>
      <c r="G80" s="18">
        <f>90000-85000</f>
        <v>5000</v>
      </c>
    </row>
    <row r="81" spans="1:7" ht="18" customHeight="1">
      <c r="A81" s="376" t="s">
        <v>65</v>
      </c>
      <c r="B81" s="257" t="s">
        <v>37</v>
      </c>
      <c r="C81" s="67" t="s">
        <v>9</v>
      </c>
      <c r="D81" s="118"/>
      <c r="E81" s="88"/>
      <c r="F81" s="118"/>
      <c r="G81" s="93">
        <f>G82</f>
        <v>571000</v>
      </c>
    </row>
    <row r="82" spans="1:7" ht="16.5" customHeight="1">
      <c r="A82" s="303" t="s">
        <v>66</v>
      </c>
      <c r="B82" s="256" t="s">
        <v>37</v>
      </c>
      <c r="C82" s="30" t="s">
        <v>9</v>
      </c>
      <c r="D82" s="71" t="s">
        <v>11</v>
      </c>
      <c r="E82" s="7"/>
      <c r="F82" s="135"/>
      <c r="G82" s="19">
        <f>G83</f>
        <v>571000</v>
      </c>
    </row>
    <row r="83" spans="1:7" ht="27.75" customHeight="1">
      <c r="A83" s="309" t="s">
        <v>53</v>
      </c>
      <c r="B83" s="256" t="s">
        <v>37</v>
      </c>
      <c r="C83" s="32" t="s">
        <v>9</v>
      </c>
      <c r="D83" s="57" t="s">
        <v>11</v>
      </c>
      <c r="E83" s="26" t="s">
        <v>215</v>
      </c>
      <c r="F83" s="136"/>
      <c r="G83" s="27">
        <f>G84</f>
        <v>571000</v>
      </c>
    </row>
    <row r="84" spans="1:7" ht="18.75" customHeight="1">
      <c r="A84" s="329" t="s">
        <v>96</v>
      </c>
      <c r="B84" s="256" t="s">
        <v>37</v>
      </c>
      <c r="C84" s="31" t="s">
        <v>9</v>
      </c>
      <c r="D84" s="55" t="s">
        <v>11</v>
      </c>
      <c r="E84" s="8" t="s">
        <v>215</v>
      </c>
      <c r="F84" s="137" t="s">
        <v>74</v>
      </c>
      <c r="G84" s="18">
        <v>571000</v>
      </c>
    </row>
    <row r="85" spans="1:7" ht="18.75" customHeight="1">
      <c r="A85" s="377" t="s">
        <v>344</v>
      </c>
      <c r="B85" s="257" t="s">
        <v>37</v>
      </c>
      <c r="C85" s="225" t="s">
        <v>11</v>
      </c>
      <c r="D85" s="119"/>
      <c r="E85" s="62"/>
      <c r="F85" s="119"/>
      <c r="G85" s="86">
        <f>G86</f>
        <v>1421151</v>
      </c>
    </row>
    <row r="86" spans="1:7" ht="26.25" customHeight="1">
      <c r="A86" s="378" t="s">
        <v>345</v>
      </c>
      <c r="B86" s="256" t="s">
        <v>37</v>
      </c>
      <c r="C86" s="33" t="s">
        <v>11</v>
      </c>
      <c r="D86" s="120" t="s">
        <v>40</v>
      </c>
      <c r="E86" s="7"/>
      <c r="F86" s="120"/>
      <c r="G86" s="19">
        <f>G87+G89</f>
        <v>1421151</v>
      </c>
    </row>
    <row r="87" spans="1:7" ht="18.75" customHeight="1">
      <c r="A87" s="379" t="s">
        <v>346</v>
      </c>
      <c r="B87" s="256" t="s">
        <v>37</v>
      </c>
      <c r="C87" s="248" t="s">
        <v>11</v>
      </c>
      <c r="D87" s="121" t="s">
        <v>40</v>
      </c>
      <c r="E87" s="26" t="s">
        <v>347</v>
      </c>
      <c r="F87" s="121"/>
      <c r="G87" s="27">
        <f>G88</f>
        <v>1421151</v>
      </c>
    </row>
    <row r="88" spans="1:7" ht="26.25" customHeight="1">
      <c r="A88" s="372" t="s">
        <v>288</v>
      </c>
      <c r="B88" s="256" t="s">
        <v>37</v>
      </c>
      <c r="C88" s="35" t="s">
        <v>11</v>
      </c>
      <c r="D88" s="55" t="s">
        <v>40</v>
      </c>
      <c r="E88" s="8" t="s">
        <v>347</v>
      </c>
      <c r="F88" s="138" t="s">
        <v>135</v>
      </c>
      <c r="G88" s="18">
        <f>39818+1381333</f>
        <v>1421151</v>
      </c>
    </row>
    <row r="89" spans="1:7" ht="18.75" customHeight="1">
      <c r="A89" s="379" t="s">
        <v>346</v>
      </c>
      <c r="B89" s="256" t="s">
        <v>37</v>
      </c>
      <c r="C89" s="248" t="s">
        <v>11</v>
      </c>
      <c r="D89" s="121" t="s">
        <v>40</v>
      </c>
      <c r="E89" s="26" t="s">
        <v>336</v>
      </c>
      <c r="F89" s="121"/>
      <c r="G89" s="27">
        <f>G90</f>
        <v>0</v>
      </c>
    </row>
    <row r="90" spans="1:7" ht="28.5" customHeight="1">
      <c r="A90" s="372" t="s">
        <v>288</v>
      </c>
      <c r="B90" s="256" t="s">
        <v>37</v>
      </c>
      <c r="C90" s="35" t="s">
        <v>11</v>
      </c>
      <c r="D90" s="55" t="s">
        <v>40</v>
      </c>
      <c r="E90" s="8" t="s">
        <v>336</v>
      </c>
      <c r="F90" s="138" t="s">
        <v>135</v>
      </c>
      <c r="G90" s="18"/>
    </row>
    <row r="91" spans="1:7" ht="26.25" customHeight="1">
      <c r="A91" s="376" t="s">
        <v>32</v>
      </c>
      <c r="B91" s="257" t="s">
        <v>37</v>
      </c>
      <c r="C91" s="67" t="s">
        <v>12</v>
      </c>
      <c r="D91" s="119"/>
      <c r="E91" s="62"/>
      <c r="F91" s="119"/>
      <c r="G91" s="93">
        <f>G92+G95+G103</f>
        <v>1198000</v>
      </c>
    </row>
    <row r="92" spans="1:7" ht="18" customHeight="1">
      <c r="A92" s="378" t="s">
        <v>133</v>
      </c>
      <c r="B92" s="256" t="s">
        <v>37</v>
      </c>
      <c r="C92" s="33" t="s">
        <v>12</v>
      </c>
      <c r="D92" s="120" t="s">
        <v>8</v>
      </c>
      <c r="E92" s="7"/>
      <c r="F92" s="120"/>
      <c r="G92" s="19">
        <f>G93</f>
        <v>180000</v>
      </c>
    </row>
    <row r="93" spans="1:7" ht="44.25" customHeight="1">
      <c r="A93" s="309" t="s">
        <v>134</v>
      </c>
      <c r="B93" s="256" t="s">
        <v>37</v>
      </c>
      <c r="C93" s="248" t="s">
        <v>12</v>
      </c>
      <c r="D93" s="121" t="s">
        <v>8</v>
      </c>
      <c r="E93" s="26" t="s">
        <v>283</v>
      </c>
      <c r="F93" s="121"/>
      <c r="G93" s="27">
        <f>G94</f>
        <v>180000</v>
      </c>
    </row>
    <row r="94" spans="1:7" ht="25.5">
      <c r="A94" s="375" t="s">
        <v>112</v>
      </c>
      <c r="B94" s="256" t="s">
        <v>37</v>
      </c>
      <c r="C94" s="35" t="s">
        <v>12</v>
      </c>
      <c r="D94" s="55" t="s">
        <v>8</v>
      </c>
      <c r="E94" s="8" t="s">
        <v>283</v>
      </c>
      <c r="F94" s="138" t="s">
        <v>87</v>
      </c>
      <c r="G94" s="18">
        <v>180000</v>
      </c>
    </row>
    <row r="95" spans="1:7" ht="12.75">
      <c r="A95" s="378" t="s">
        <v>348</v>
      </c>
      <c r="B95" s="256" t="s">
        <v>37</v>
      </c>
      <c r="C95" s="33" t="s">
        <v>12</v>
      </c>
      <c r="D95" s="120" t="s">
        <v>5</v>
      </c>
      <c r="E95" s="7"/>
      <c r="F95" s="120"/>
      <c r="G95" s="19">
        <f>G96+G98</f>
        <v>905000</v>
      </c>
    </row>
    <row r="96" spans="1:7" ht="42" customHeight="1">
      <c r="A96" s="309" t="s">
        <v>349</v>
      </c>
      <c r="B96" s="256" t="s">
        <v>37</v>
      </c>
      <c r="C96" s="248" t="s">
        <v>12</v>
      </c>
      <c r="D96" s="121" t="s">
        <v>5</v>
      </c>
      <c r="E96" s="26" t="s">
        <v>350</v>
      </c>
      <c r="F96" s="121"/>
      <c r="G96" s="27">
        <f>G97</f>
        <v>881000</v>
      </c>
    </row>
    <row r="97" spans="1:7" ht="25.5">
      <c r="A97" s="372" t="s">
        <v>288</v>
      </c>
      <c r="B97" s="256" t="s">
        <v>37</v>
      </c>
      <c r="C97" s="35" t="s">
        <v>12</v>
      </c>
      <c r="D97" s="55" t="s">
        <v>5</v>
      </c>
      <c r="E97" s="8" t="s">
        <v>350</v>
      </c>
      <c r="F97" s="138" t="s">
        <v>135</v>
      </c>
      <c r="G97" s="18">
        <v>881000</v>
      </c>
    </row>
    <row r="98" spans="1:7" ht="25.5">
      <c r="A98" s="380" t="s">
        <v>366</v>
      </c>
      <c r="B98" s="256" t="s">
        <v>37</v>
      </c>
      <c r="C98" s="249" t="s">
        <v>12</v>
      </c>
      <c r="D98" s="234" t="s">
        <v>5</v>
      </c>
      <c r="E98" s="235" t="s">
        <v>367</v>
      </c>
      <c r="F98" s="236"/>
      <c r="G98" s="237">
        <f>G99+G101</f>
        <v>24000</v>
      </c>
    </row>
    <row r="99" spans="1:7" ht="12.75">
      <c r="A99" s="331" t="s">
        <v>362</v>
      </c>
      <c r="B99" s="256" t="s">
        <v>37</v>
      </c>
      <c r="C99" s="43" t="s">
        <v>12</v>
      </c>
      <c r="D99" s="26" t="s">
        <v>5</v>
      </c>
      <c r="E99" s="26" t="s">
        <v>364</v>
      </c>
      <c r="F99" s="128"/>
      <c r="G99" s="232">
        <f>G100</f>
        <v>8000</v>
      </c>
    </row>
    <row r="100" spans="1:7" ht="25.5">
      <c r="A100" s="375" t="s">
        <v>112</v>
      </c>
      <c r="B100" s="256" t="s">
        <v>37</v>
      </c>
      <c r="C100" s="31" t="s">
        <v>12</v>
      </c>
      <c r="D100" s="8" t="s">
        <v>5</v>
      </c>
      <c r="E100" s="8" t="s">
        <v>364</v>
      </c>
      <c r="F100" s="128" t="s">
        <v>87</v>
      </c>
      <c r="G100" s="233">
        <v>8000</v>
      </c>
    </row>
    <row r="101" spans="1:7" ht="25.5">
      <c r="A101" s="331" t="s">
        <v>363</v>
      </c>
      <c r="B101" s="256" t="s">
        <v>37</v>
      </c>
      <c r="C101" s="43" t="s">
        <v>12</v>
      </c>
      <c r="D101" s="26" t="s">
        <v>5</v>
      </c>
      <c r="E101" s="26" t="s">
        <v>365</v>
      </c>
      <c r="F101" s="128"/>
      <c r="G101" s="232">
        <f>G102</f>
        <v>16000</v>
      </c>
    </row>
    <row r="102" spans="1:7" ht="25.5">
      <c r="A102" s="375" t="s">
        <v>112</v>
      </c>
      <c r="B102" s="256" t="s">
        <v>37</v>
      </c>
      <c r="C102" s="31" t="s">
        <v>12</v>
      </c>
      <c r="D102" s="8" t="s">
        <v>5</v>
      </c>
      <c r="E102" s="8" t="s">
        <v>365</v>
      </c>
      <c r="F102" s="128" t="s">
        <v>87</v>
      </c>
      <c r="G102" s="233">
        <v>16000</v>
      </c>
    </row>
    <row r="103" spans="1:7" ht="12.75">
      <c r="A103" s="378" t="s">
        <v>49</v>
      </c>
      <c r="B103" s="256" t="s">
        <v>37</v>
      </c>
      <c r="C103" s="33" t="s">
        <v>12</v>
      </c>
      <c r="D103" s="120" t="s">
        <v>6</v>
      </c>
      <c r="E103" s="7"/>
      <c r="F103" s="120"/>
      <c r="G103" s="19">
        <f>G104+G106</f>
        <v>113000</v>
      </c>
    </row>
    <row r="104" spans="1:7" ht="51">
      <c r="A104" s="381" t="s">
        <v>321</v>
      </c>
      <c r="B104" s="256" t="s">
        <v>37</v>
      </c>
      <c r="C104" s="248" t="s">
        <v>12</v>
      </c>
      <c r="D104" s="121" t="s">
        <v>6</v>
      </c>
      <c r="E104" s="26" t="s">
        <v>322</v>
      </c>
      <c r="F104" s="121"/>
      <c r="G104" s="27">
        <f>G105</f>
        <v>60000</v>
      </c>
    </row>
    <row r="105" spans="1:7" ht="12.75">
      <c r="A105" s="329" t="s">
        <v>292</v>
      </c>
      <c r="B105" s="256" t="s">
        <v>37</v>
      </c>
      <c r="C105" s="35" t="s">
        <v>12</v>
      </c>
      <c r="D105" s="55" t="s">
        <v>6</v>
      </c>
      <c r="E105" s="8" t="s">
        <v>322</v>
      </c>
      <c r="F105" s="138" t="s">
        <v>294</v>
      </c>
      <c r="G105" s="18">
        <v>60000</v>
      </c>
    </row>
    <row r="106" spans="1:7" ht="30.75" customHeight="1">
      <c r="A106" s="309" t="s">
        <v>280</v>
      </c>
      <c r="B106" s="256" t="s">
        <v>37</v>
      </c>
      <c r="C106" s="248" t="s">
        <v>12</v>
      </c>
      <c r="D106" s="121" t="s">
        <v>6</v>
      </c>
      <c r="E106" s="26" t="s">
        <v>157</v>
      </c>
      <c r="F106" s="121"/>
      <c r="G106" s="27">
        <f>G107</f>
        <v>53000</v>
      </c>
    </row>
    <row r="107" spans="1:7" ht="30" customHeight="1">
      <c r="A107" s="375" t="s">
        <v>112</v>
      </c>
      <c r="B107" s="256" t="s">
        <v>37</v>
      </c>
      <c r="C107" s="35" t="s">
        <v>12</v>
      </c>
      <c r="D107" s="55" t="s">
        <v>6</v>
      </c>
      <c r="E107" s="8" t="s">
        <v>157</v>
      </c>
      <c r="F107" s="138" t="s">
        <v>87</v>
      </c>
      <c r="G107" s="18">
        <v>53000</v>
      </c>
    </row>
    <row r="108" spans="1:7" ht="16.5" customHeight="1">
      <c r="A108" s="382" t="s">
        <v>28</v>
      </c>
      <c r="B108" s="257" t="s">
        <v>37</v>
      </c>
      <c r="C108" s="67" t="s">
        <v>8</v>
      </c>
      <c r="D108" s="89"/>
      <c r="E108" s="88"/>
      <c r="F108" s="118"/>
      <c r="G108" s="93">
        <f>G109+G124+G142+G156</f>
        <v>20974803.12</v>
      </c>
    </row>
    <row r="109" spans="1:7" ht="16.5" customHeight="1">
      <c r="A109" s="383" t="s">
        <v>289</v>
      </c>
      <c r="B109" s="256" t="s">
        <v>37</v>
      </c>
      <c r="C109" s="150" t="s">
        <v>8</v>
      </c>
      <c r="D109" s="15" t="s">
        <v>2</v>
      </c>
      <c r="E109" s="156"/>
      <c r="F109" s="157"/>
      <c r="G109" s="164">
        <f>G110+G112+G114+G116+G118+G120+G122</f>
        <v>2737693</v>
      </c>
    </row>
    <row r="110" spans="1:7" ht="48.75" customHeight="1">
      <c r="A110" s="381" t="s">
        <v>323</v>
      </c>
      <c r="B110" s="256" t="s">
        <v>37</v>
      </c>
      <c r="C110" s="152" t="s">
        <v>8</v>
      </c>
      <c r="D110" s="28" t="s">
        <v>2</v>
      </c>
      <c r="E110" s="28" t="s">
        <v>319</v>
      </c>
      <c r="F110" s="157"/>
      <c r="G110" s="162">
        <f>G111</f>
        <v>140000</v>
      </c>
    </row>
    <row r="111" spans="1:7" ht="16.5" customHeight="1">
      <c r="A111" s="329" t="s">
        <v>292</v>
      </c>
      <c r="B111" s="256" t="s">
        <v>37</v>
      </c>
      <c r="C111" s="213" t="s">
        <v>8</v>
      </c>
      <c r="D111" s="16" t="s">
        <v>2</v>
      </c>
      <c r="E111" s="16" t="s">
        <v>319</v>
      </c>
      <c r="F111" s="128" t="s">
        <v>294</v>
      </c>
      <c r="G111" s="18">
        <v>140000</v>
      </c>
    </row>
    <row r="112" spans="1:7" ht="16.5" customHeight="1">
      <c r="A112" s="304" t="s">
        <v>373</v>
      </c>
      <c r="B112" s="256" t="s">
        <v>37</v>
      </c>
      <c r="C112" s="152" t="s">
        <v>8</v>
      </c>
      <c r="D112" s="28" t="s">
        <v>2</v>
      </c>
      <c r="E112" s="28" t="s">
        <v>372</v>
      </c>
      <c r="F112" s="157"/>
      <c r="G112" s="162">
        <f>G113</f>
        <v>256201.98</v>
      </c>
    </row>
    <row r="113" spans="1:7" ht="29.25" customHeight="1">
      <c r="A113" s="296" t="s">
        <v>112</v>
      </c>
      <c r="B113" s="256" t="s">
        <v>37</v>
      </c>
      <c r="C113" s="213" t="s">
        <v>8</v>
      </c>
      <c r="D113" s="16" t="s">
        <v>2</v>
      </c>
      <c r="E113" s="16" t="s">
        <v>372</v>
      </c>
      <c r="F113" s="128" t="s">
        <v>87</v>
      </c>
      <c r="G113" s="18">
        <v>256201.98</v>
      </c>
    </row>
    <row r="114" spans="1:7" ht="16.5" customHeight="1">
      <c r="A114" s="304" t="s">
        <v>374</v>
      </c>
      <c r="B114" s="256" t="s">
        <v>37</v>
      </c>
      <c r="C114" s="152" t="s">
        <v>8</v>
      </c>
      <c r="D114" s="28" t="s">
        <v>2</v>
      </c>
      <c r="E114" s="28" t="s">
        <v>375</v>
      </c>
      <c r="F114" s="157"/>
      <c r="G114" s="162">
        <f>G115</f>
        <v>156620.52</v>
      </c>
    </row>
    <row r="115" spans="1:7" ht="28.5" customHeight="1">
      <c r="A115" s="296" t="s">
        <v>112</v>
      </c>
      <c r="B115" s="256" t="s">
        <v>37</v>
      </c>
      <c r="C115" s="213" t="s">
        <v>8</v>
      </c>
      <c r="D115" s="16" t="s">
        <v>2</v>
      </c>
      <c r="E115" s="16" t="s">
        <v>375</v>
      </c>
      <c r="F115" s="128" t="s">
        <v>87</v>
      </c>
      <c r="G115" s="18">
        <v>156620.52</v>
      </c>
    </row>
    <row r="116" spans="1:7" ht="55.5" customHeight="1">
      <c r="A116" s="381" t="s">
        <v>324</v>
      </c>
      <c r="B116" s="256" t="s">
        <v>37</v>
      </c>
      <c r="C116" s="152" t="s">
        <v>8</v>
      </c>
      <c r="D116" s="28" t="s">
        <v>2</v>
      </c>
      <c r="E116" s="28" t="s">
        <v>320</v>
      </c>
      <c r="F116" s="157"/>
      <c r="G116" s="162">
        <f>G117</f>
        <v>1252535.5</v>
      </c>
    </row>
    <row r="117" spans="1:7" ht="23.25" customHeight="1">
      <c r="A117" s="329" t="s">
        <v>292</v>
      </c>
      <c r="B117" s="256" t="s">
        <v>37</v>
      </c>
      <c r="C117" s="213" t="s">
        <v>8</v>
      </c>
      <c r="D117" s="16" t="s">
        <v>2</v>
      </c>
      <c r="E117" s="16" t="s">
        <v>320</v>
      </c>
      <c r="F117" s="128" t="s">
        <v>294</v>
      </c>
      <c r="G117" s="18">
        <v>1252535.5</v>
      </c>
    </row>
    <row r="118" spans="1:7" ht="19.5" customHeight="1">
      <c r="A118" s="379" t="s">
        <v>346</v>
      </c>
      <c r="B118" s="256" t="s">
        <v>37</v>
      </c>
      <c r="C118" s="248" t="s">
        <v>8</v>
      </c>
      <c r="D118" s="121" t="s">
        <v>2</v>
      </c>
      <c r="E118" s="26" t="s">
        <v>347</v>
      </c>
      <c r="F118" s="121"/>
      <c r="G118" s="27">
        <f>G119</f>
        <v>99000</v>
      </c>
    </row>
    <row r="119" spans="1:7" ht="23.25" customHeight="1">
      <c r="A119" s="372" t="s">
        <v>288</v>
      </c>
      <c r="B119" s="256" t="s">
        <v>37</v>
      </c>
      <c r="C119" s="35" t="s">
        <v>8</v>
      </c>
      <c r="D119" s="55" t="s">
        <v>2</v>
      </c>
      <c r="E119" s="8" t="s">
        <v>347</v>
      </c>
      <c r="F119" s="138" t="s">
        <v>135</v>
      </c>
      <c r="G119" s="18">
        <v>99000</v>
      </c>
    </row>
    <row r="120" spans="1:7" ht="23.25" customHeight="1">
      <c r="A120" s="379" t="s">
        <v>346</v>
      </c>
      <c r="B120" s="256" t="s">
        <v>37</v>
      </c>
      <c r="C120" s="248" t="s">
        <v>8</v>
      </c>
      <c r="D120" s="121" t="s">
        <v>2</v>
      </c>
      <c r="E120" s="26" t="s">
        <v>351</v>
      </c>
      <c r="F120" s="121"/>
      <c r="G120" s="27">
        <f>G121</f>
        <v>0</v>
      </c>
    </row>
    <row r="121" spans="1:7" ht="23.25" customHeight="1">
      <c r="A121" s="372" t="s">
        <v>288</v>
      </c>
      <c r="B121" s="256" t="s">
        <v>37</v>
      </c>
      <c r="C121" s="35" t="s">
        <v>8</v>
      </c>
      <c r="D121" s="55" t="s">
        <v>2</v>
      </c>
      <c r="E121" s="8" t="s">
        <v>351</v>
      </c>
      <c r="F121" s="138" t="s">
        <v>135</v>
      </c>
      <c r="G121" s="18"/>
    </row>
    <row r="122" spans="1:7" ht="23.25" customHeight="1">
      <c r="A122" s="379" t="s">
        <v>346</v>
      </c>
      <c r="B122" s="256" t="s">
        <v>37</v>
      </c>
      <c r="C122" s="248" t="s">
        <v>8</v>
      </c>
      <c r="D122" s="121" t="s">
        <v>2</v>
      </c>
      <c r="E122" s="26" t="s">
        <v>352</v>
      </c>
      <c r="F122" s="121"/>
      <c r="G122" s="27">
        <f>G123</f>
        <v>833335</v>
      </c>
    </row>
    <row r="123" spans="1:7" ht="23.25" customHeight="1">
      <c r="A123" s="372" t="s">
        <v>153</v>
      </c>
      <c r="B123" s="256" t="s">
        <v>37</v>
      </c>
      <c r="C123" s="35" t="s">
        <v>8</v>
      </c>
      <c r="D123" s="55" t="s">
        <v>2</v>
      </c>
      <c r="E123" s="8" t="s">
        <v>352</v>
      </c>
      <c r="F123" s="138" t="s">
        <v>144</v>
      </c>
      <c r="G123" s="18">
        <v>833335</v>
      </c>
    </row>
    <row r="124" spans="1:7" ht="16.5" customHeight="1">
      <c r="A124" s="384" t="s">
        <v>91</v>
      </c>
      <c r="B124" s="256" t="s">
        <v>37</v>
      </c>
      <c r="C124" s="113" t="s">
        <v>8</v>
      </c>
      <c r="D124" s="163" t="s">
        <v>9</v>
      </c>
      <c r="E124" s="156"/>
      <c r="F124" s="157"/>
      <c r="G124" s="164">
        <f>G125+G127+G131+G133+G135+G137+G139+G129</f>
        <v>17030042.12</v>
      </c>
    </row>
    <row r="125" spans="1:7" ht="27" customHeight="1">
      <c r="A125" s="315" t="s">
        <v>286</v>
      </c>
      <c r="B125" s="256" t="s">
        <v>37</v>
      </c>
      <c r="C125" s="32" t="s">
        <v>8</v>
      </c>
      <c r="D125" s="159" t="s">
        <v>9</v>
      </c>
      <c r="E125" s="160" t="s">
        <v>290</v>
      </c>
      <c r="F125" s="161"/>
      <c r="G125" s="162">
        <f>G126</f>
        <v>403060</v>
      </c>
    </row>
    <row r="126" spans="1:7" ht="31.5" customHeight="1">
      <c r="A126" s="385" t="s">
        <v>300</v>
      </c>
      <c r="B126" s="256" t="s">
        <v>37</v>
      </c>
      <c r="C126" s="31" t="s">
        <v>8</v>
      </c>
      <c r="D126" s="55" t="s">
        <v>9</v>
      </c>
      <c r="E126" s="8" t="s">
        <v>290</v>
      </c>
      <c r="F126" s="128" t="s">
        <v>135</v>
      </c>
      <c r="G126" s="18">
        <v>403060</v>
      </c>
    </row>
    <row r="127" spans="1:7" ht="18" customHeight="1">
      <c r="A127" s="379" t="s">
        <v>346</v>
      </c>
      <c r="B127" s="256" t="s">
        <v>37</v>
      </c>
      <c r="C127" s="248" t="s">
        <v>8</v>
      </c>
      <c r="D127" s="121" t="s">
        <v>9</v>
      </c>
      <c r="E127" s="26" t="s">
        <v>347</v>
      </c>
      <c r="F127" s="121"/>
      <c r="G127" s="27">
        <f>G128</f>
        <v>181818</v>
      </c>
    </row>
    <row r="128" spans="1:7" ht="31.5" customHeight="1">
      <c r="A128" s="372" t="s">
        <v>288</v>
      </c>
      <c r="B128" s="256" t="s">
        <v>37</v>
      </c>
      <c r="C128" s="35" t="s">
        <v>8</v>
      </c>
      <c r="D128" s="55" t="s">
        <v>9</v>
      </c>
      <c r="E128" s="8" t="s">
        <v>347</v>
      </c>
      <c r="F128" s="138" t="s">
        <v>135</v>
      </c>
      <c r="G128" s="18">
        <v>181818</v>
      </c>
    </row>
    <row r="129" spans="1:7" ht="17.25" customHeight="1">
      <c r="A129" s="309" t="s">
        <v>340</v>
      </c>
      <c r="B129" s="256" t="s">
        <v>37</v>
      </c>
      <c r="C129" s="32" t="s">
        <v>8</v>
      </c>
      <c r="D129" s="159" t="s">
        <v>9</v>
      </c>
      <c r="E129" s="160" t="s">
        <v>341</v>
      </c>
      <c r="F129" s="161"/>
      <c r="G129" s="162">
        <v>704789</v>
      </c>
    </row>
    <row r="130" spans="1:7" ht="25.5" customHeight="1">
      <c r="A130" s="386" t="s">
        <v>342</v>
      </c>
      <c r="B130" s="256" t="s">
        <v>37</v>
      </c>
      <c r="C130" s="222" t="s">
        <v>8</v>
      </c>
      <c r="D130" s="8" t="s">
        <v>9</v>
      </c>
      <c r="E130" s="16" t="s">
        <v>341</v>
      </c>
      <c r="F130" s="213" t="s">
        <v>135</v>
      </c>
      <c r="G130" s="223">
        <v>704789</v>
      </c>
    </row>
    <row r="131" spans="1:7" ht="50.25" customHeight="1">
      <c r="A131" s="381" t="s">
        <v>326</v>
      </c>
      <c r="B131" s="256" t="s">
        <v>37</v>
      </c>
      <c r="C131" s="152" t="s">
        <v>8</v>
      </c>
      <c r="D131" s="28" t="s">
        <v>9</v>
      </c>
      <c r="E131" s="28" t="s">
        <v>325</v>
      </c>
      <c r="F131" s="157"/>
      <c r="G131" s="162">
        <f>G132</f>
        <v>10000</v>
      </c>
    </row>
    <row r="132" spans="1:7" ht="17.25" customHeight="1">
      <c r="A132" s="329" t="s">
        <v>292</v>
      </c>
      <c r="B132" s="256" t="s">
        <v>37</v>
      </c>
      <c r="C132" s="213" t="s">
        <v>8</v>
      </c>
      <c r="D132" s="16" t="s">
        <v>9</v>
      </c>
      <c r="E132" s="16" t="s">
        <v>325</v>
      </c>
      <c r="F132" s="128" t="s">
        <v>294</v>
      </c>
      <c r="G132" s="18">
        <v>10000</v>
      </c>
    </row>
    <row r="133" spans="1:7" ht="27.75" customHeight="1">
      <c r="A133" s="315" t="s">
        <v>279</v>
      </c>
      <c r="B133" s="256" t="s">
        <v>37</v>
      </c>
      <c r="C133" s="32" t="s">
        <v>8</v>
      </c>
      <c r="D133" s="159" t="s">
        <v>9</v>
      </c>
      <c r="E133" s="160" t="s">
        <v>158</v>
      </c>
      <c r="F133" s="161"/>
      <c r="G133" s="162">
        <f>G134</f>
        <v>50000</v>
      </c>
    </row>
    <row r="134" spans="1:7" ht="22.5" customHeight="1">
      <c r="A134" s="329" t="s">
        <v>85</v>
      </c>
      <c r="B134" s="256" t="s">
        <v>37</v>
      </c>
      <c r="C134" s="31" t="s">
        <v>8</v>
      </c>
      <c r="D134" s="55" t="s">
        <v>9</v>
      </c>
      <c r="E134" s="8" t="s">
        <v>158</v>
      </c>
      <c r="F134" s="128" t="s">
        <v>87</v>
      </c>
      <c r="G134" s="18">
        <v>50000</v>
      </c>
    </row>
    <row r="135" spans="1:7" ht="31.5" customHeight="1">
      <c r="A135" s="315" t="s">
        <v>291</v>
      </c>
      <c r="B135" s="256" t="s">
        <v>37</v>
      </c>
      <c r="C135" s="32" t="s">
        <v>8</v>
      </c>
      <c r="D135" s="159" t="s">
        <v>9</v>
      </c>
      <c r="E135" s="160" t="s">
        <v>293</v>
      </c>
      <c r="F135" s="161"/>
      <c r="G135" s="162">
        <f>G136</f>
        <v>243022</v>
      </c>
    </row>
    <row r="136" spans="1:7" ht="22.5" customHeight="1">
      <c r="A136" s="329" t="s">
        <v>292</v>
      </c>
      <c r="B136" s="256" t="s">
        <v>37</v>
      </c>
      <c r="C136" s="31" t="s">
        <v>8</v>
      </c>
      <c r="D136" s="55" t="s">
        <v>9</v>
      </c>
      <c r="E136" s="8" t="s">
        <v>293</v>
      </c>
      <c r="F136" s="128" t="s">
        <v>294</v>
      </c>
      <c r="G136" s="18">
        <v>243022</v>
      </c>
    </row>
    <row r="137" spans="1:7" ht="22.5" customHeight="1">
      <c r="A137" s="315" t="s">
        <v>353</v>
      </c>
      <c r="B137" s="256" t="s">
        <v>37</v>
      </c>
      <c r="C137" s="32" t="s">
        <v>8</v>
      </c>
      <c r="D137" s="226" t="s">
        <v>9</v>
      </c>
      <c r="E137" s="227" t="s">
        <v>354</v>
      </c>
      <c r="F137" s="228"/>
      <c r="G137" s="229">
        <f>G138</f>
        <v>408712.96</v>
      </c>
    </row>
    <row r="138" spans="1:7" ht="22.5" customHeight="1">
      <c r="A138" s="329" t="s">
        <v>85</v>
      </c>
      <c r="B138" s="256" t="s">
        <v>37</v>
      </c>
      <c r="C138" s="31" t="s">
        <v>8</v>
      </c>
      <c r="D138" s="55" t="s">
        <v>9</v>
      </c>
      <c r="E138" s="8" t="s">
        <v>354</v>
      </c>
      <c r="F138" s="128" t="s">
        <v>87</v>
      </c>
      <c r="G138" s="18">
        <v>408712.96</v>
      </c>
    </row>
    <row r="139" spans="1:7" ht="27" customHeight="1">
      <c r="A139" s="315" t="s">
        <v>296</v>
      </c>
      <c r="B139" s="256" t="s">
        <v>37</v>
      </c>
      <c r="C139" s="32" t="s">
        <v>8</v>
      </c>
      <c r="D139" s="159" t="s">
        <v>9</v>
      </c>
      <c r="E139" s="160" t="s">
        <v>297</v>
      </c>
      <c r="F139" s="161"/>
      <c r="G139" s="162">
        <f>G140+G141</f>
        <v>15028640.16</v>
      </c>
    </row>
    <row r="140" spans="1:7" ht="30.75" customHeight="1">
      <c r="A140" s="329" t="s">
        <v>299</v>
      </c>
      <c r="B140" s="256" t="s">
        <v>37</v>
      </c>
      <c r="C140" s="31" t="s">
        <v>8</v>
      </c>
      <c r="D140" s="55" t="s">
        <v>9</v>
      </c>
      <c r="E140" s="8" t="s">
        <v>297</v>
      </c>
      <c r="F140" s="128" t="s">
        <v>298</v>
      </c>
      <c r="G140" s="18">
        <v>4961640.16</v>
      </c>
    </row>
    <row r="141" spans="1:7" ht="30.75" customHeight="1">
      <c r="A141" s="329" t="s">
        <v>295</v>
      </c>
      <c r="B141" s="256" t="s">
        <v>37</v>
      </c>
      <c r="C141" s="31" t="s">
        <v>8</v>
      </c>
      <c r="D141" s="55" t="s">
        <v>9</v>
      </c>
      <c r="E141" s="8" t="s">
        <v>297</v>
      </c>
      <c r="F141" s="128" t="s">
        <v>298</v>
      </c>
      <c r="G141" s="18">
        <v>10067000</v>
      </c>
    </row>
    <row r="142" spans="1:7" ht="16.5" customHeight="1">
      <c r="A142" s="387" t="s">
        <v>301</v>
      </c>
      <c r="B142" s="256" t="s">
        <v>37</v>
      </c>
      <c r="C142" s="214" t="s">
        <v>8</v>
      </c>
      <c r="D142" s="215" t="s">
        <v>11</v>
      </c>
      <c r="E142" s="7"/>
      <c r="F142" s="215"/>
      <c r="G142" s="19">
        <f>G143+G145+G147+G149+G151</f>
        <v>1168068</v>
      </c>
    </row>
    <row r="143" spans="1:7" ht="16.5" customHeight="1">
      <c r="A143" s="379" t="s">
        <v>346</v>
      </c>
      <c r="B143" s="256" t="s">
        <v>37</v>
      </c>
      <c r="C143" s="32" t="s">
        <v>8</v>
      </c>
      <c r="D143" s="57" t="s">
        <v>11</v>
      </c>
      <c r="E143" s="26" t="s">
        <v>347</v>
      </c>
      <c r="F143" s="121"/>
      <c r="G143" s="27">
        <f>G144</f>
        <v>1081837</v>
      </c>
    </row>
    <row r="144" spans="1:7" ht="29.25" customHeight="1">
      <c r="A144" s="388" t="s">
        <v>288</v>
      </c>
      <c r="B144" s="256" t="s">
        <v>37</v>
      </c>
      <c r="C144" s="35" t="s">
        <v>8</v>
      </c>
      <c r="D144" s="55" t="s">
        <v>11</v>
      </c>
      <c r="E144" s="8" t="s">
        <v>347</v>
      </c>
      <c r="F144" s="128" t="s">
        <v>135</v>
      </c>
      <c r="G144" s="18">
        <f>982837+99000</f>
        <v>1081837</v>
      </c>
    </row>
    <row r="145" spans="1:7" ht="52.5" customHeight="1">
      <c r="A145" s="381" t="s">
        <v>327</v>
      </c>
      <c r="B145" s="256" t="s">
        <v>37</v>
      </c>
      <c r="C145" s="152" t="s">
        <v>8</v>
      </c>
      <c r="D145" s="28" t="s">
        <v>11</v>
      </c>
      <c r="E145" s="28" t="s">
        <v>328</v>
      </c>
      <c r="F145" s="157"/>
      <c r="G145" s="162">
        <f>G146</f>
        <v>20000</v>
      </c>
    </row>
    <row r="146" spans="1:7" ht="16.5" customHeight="1">
      <c r="A146" s="329" t="s">
        <v>292</v>
      </c>
      <c r="B146" s="256" t="s">
        <v>37</v>
      </c>
      <c r="C146" s="213" t="s">
        <v>8</v>
      </c>
      <c r="D146" s="16" t="s">
        <v>11</v>
      </c>
      <c r="E146" s="16" t="s">
        <v>328</v>
      </c>
      <c r="F146" s="128" t="s">
        <v>294</v>
      </c>
      <c r="G146" s="18">
        <v>20000</v>
      </c>
    </row>
    <row r="147" spans="1:7" ht="54" customHeight="1">
      <c r="A147" s="381" t="s">
        <v>330</v>
      </c>
      <c r="B147" s="256" t="s">
        <v>37</v>
      </c>
      <c r="C147" s="152" t="s">
        <v>8</v>
      </c>
      <c r="D147" s="28" t="s">
        <v>11</v>
      </c>
      <c r="E147" s="28" t="s">
        <v>329</v>
      </c>
      <c r="F147" s="157"/>
      <c r="G147" s="162">
        <f>G148</f>
        <v>50000</v>
      </c>
    </row>
    <row r="148" spans="1:7" ht="16.5" customHeight="1">
      <c r="A148" s="329" t="s">
        <v>292</v>
      </c>
      <c r="B148" s="256" t="s">
        <v>37</v>
      </c>
      <c r="C148" s="213" t="s">
        <v>8</v>
      </c>
      <c r="D148" s="16" t="s">
        <v>11</v>
      </c>
      <c r="E148" s="16" t="s">
        <v>329</v>
      </c>
      <c r="F148" s="128" t="s">
        <v>294</v>
      </c>
      <c r="G148" s="18">
        <v>50000</v>
      </c>
    </row>
    <row r="149" spans="1:7" ht="18.75" customHeight="1">
      <c r="A149" s="379" t="s">
        <v>346</v>
      </c>
      <c r="B149" s="256" t="s">
        <v>37</v>
      </c>
      <c r="C149" s="32" t="s">
        <v>8</v>
      </c>
      <c r="D149" s="57" t="s">
        <v>11</v>
      </c>
      <c r="E149" s="26" t="s">
        <v>351</v>
      </c>
      <c r="F149" s="121"/>
      <c r="G149" s="27">
        <f>G150</f>
        <v>0</v>
      </c>
    </row>
    <row r="150" spans="1:7" ht="26.25" customHeight="1">
      <c r="A150" s="372" t="s">
        <v>288</v>
      </c>
      <c r="B150" s="256" t="s">
        <v>37</v>
      </c>
      <c r="C150" s="35" t="s">
        <v>8</v>
      </c>
      <c r="D150" s="55" t="s">
        <v>11</v>
      </c>
      <c r="E150" s="8" t="s">
        <v>351</v>
      </c>
      <c r="F150" s="128" t="s">
        <v>135</v>
      </c>
      <c r="G150" s="18"/>
    </row>
    <row r="151" spans="1:7" ht="15.75" customHeight="1">
      <c r="A151" s="389" t="s">
        <v>301</v>
      </c>
      <c r="B151" s="256" t="s">
        <v>37</v>
      </c>
      <c r="C151" s="216" t="s">
        <v>8</v>
      </c>
      <c r="D151" s="217" t="s">
        <v>11</v>
      </c>
      <c r="E151" s="11" t="s">
        <v>302</v>
      </c>
      <c r="F151" s="217"/>
      <c r="G151" s="17">
        <f>G152+G154</f>
        <v>16231</v>
      </c>
    </row>
    <row r="152" spans="1:7" ht="15.75" customHeight="1">
      <c r="A152" s="381" t="s">
        <v>303</v>
      </c>
      <c r="B152" s="256" t="s">
        <v>37</v>
      </c>
      <c r="C152" s="218" t="s">
        <v>8</v>
      </c>
      <c r="D152" s="219" t="s">
        <v>11</v>
      </c>
      <c r="E152" s="26" t="s">
        <v>305</v>
      </c>
      <c r="F152" s="219"/>
      <c r="G152" s="27">
        <f>G153</f>
        <v>2250</v>
      </c>
    </row>
    <row r="153" spans="1:7" ht="15.75" customHeight="1">
      <c r="A153" s="329" t="s">
        <v>85</v>
      </c>
      <c r="B153" s="256" t="s">
        <v>37</v>
      </c>
      <c r="C153" s="220" t="s">
        <v>8</v>
      </c>
      <c r="D153" s="221" t="s">
        <v>11</v>
      </c>
      <c r="E153" s="8" t="s">
        <v>305</v>
      </c>
      <c r="F153" s="221" t="s">
        <v>87</v>
      </c>
      <c r="G153" s="18">
        <v>2250</v>
      </c>
    </row>
    <row r="154" spans="1:7" ht="15.75" customHeight="1">
      <c r="A154" s="381" t="s">
        <v>304</v>
      </c>
      <c r="B154" s="256" t="s">
        <v>37</v>
      </c>
      <c r="C154" s="218" t="s">
        <v>8</v>
      </c>
      <c r="D154" s="219" t="s">
        <v>11</v>
      </c>
      <c r="E154" s="26" t="s">
        <v>306</v>
      </c>
      <c r="F154" s="219"/>
      <c r="G154" s="27">
        <f>G155</f>
        <v>13981</v>
      </c>
    </row>
    <row r="155" spans="1:7" ht="18" customHeight="1">
      <c r="A155" s="329" t="s">
        <v>85</v>
      </c>
      <c r="B155" s="256" t="s">
        <v>37</v>
      </c>
      <c r="C155" s="220" t="s">
        <v>8</v>
      </c>
      <c r="D155" s="221" t="s">
        <v>11</v>
      </c>
      <c r="E155" s="8" t="s">
        <v>306</v>
      </c>
      <c r="F155" s="221" t="s">
        <v>87</v>
      </c>
      <c r="G155" s="18">
        <v>13981</v>
      </c>
    </row>
    <row r="156" spans="1:7" ht="17.25" customHeight="1">
      <c r="A156" s="387" t="s">
        <v>29</v>
      </c>
      <c r="B156" s="256" t="s">
        <v>37</v>
      </c>
      <c r="C156" s="37" t="s">
        <v>8</v>
      </c>
      <c r="D156" s="71" t="s">
        <v>8</v>
      </c>
      <c r="E156" s="7"/>
      <c r="F156" s="120"/>
      <c r="G156" s="21">
        <f>G157</f>
        <v>39000</v>
      </c>
    </row>
    <row r="157" spans="1:7" ht="15" customHeight="1">
      <c r="A157" s="331" t="s">
        <v>216</v>
      </c>
      <c r="B157" s="256" t="s">
        <v>37</v>
      </c>
      <c r="C157" s="32" t="s">
        <v>8</v>
      </c>
      <c r="D157" s="57" t="s">
        <v>8</v>
      </c>
      <c r="E157" s="26" t="s">
        <v>234</v>
      </c>
      <c r="F157" s="121"/>
      <c r="G157" s="27">
        <f>G158</f>
        <v>39000</v>
      </c>
    </row>
    <row r="158" spans="1:7" ht="18" customHeight="1">
      <c r="A158" s="364" t="s">
        <v>156</v>
      </c>
      <c r="B158" s="256" t="s">
        <v>37</v>
      </c>
      <c r="C158" s="35" t="s">
        <v>8</v>
      </c>
      <c r="D158" s="55" t="s">
        <v>8</v>
      </c>
      <c r="E158" s="8" t="s">
        <v>234</v>
      </c>
      <c r="F158" s="128" t="s">
        <v>155</v>
      </c>
      <c r="G158" s="18">
        <v>39000</v>
      </c>
    </row>
    <row r="159" spans="1:7" ht="18.75" customHeight="1">
      <c r="A159" s="382" t="s">
        <v>23</v>
      </c>
      <c r="B159" s="257" t="s">
        <v>37</v>
      </c>
      <c r="C159" s="67" t="s">
        <v>3</v>
      </c>
      <c r="D159" s="89"/>
      <c r="E159" s="88"/>
      <c r="F159" s="118"/>
      <c r="G159" s="93">
        <f>G160+G194+G250+G263</f>
        <v>282669800.05</v>
      </c>
    </row>
    <row r="160" spans="1:7" ht="18" customHeight="1">
      <c r="A160" s="387" t="s">
        <v>24</v>
      </c>
      <c r="B160" s="256" t="s">
        <v>37</v>
      </c>
      <c r="C160" s="36" t="s">
        <v>3</v>
      </c>
      <c r="D160" s="83" t="s">
        <v>2</v>
      </c>
      <c r="E160" s="9"/>
      <c r="F160" s="140"/>
      <c r="G160" s="21">
        <f>G162+G164+G166+G175+G181+G184+G188+G190+G192</f>
        <v>70955741.28</v>
      </c>
    </row>
    <row r="161" spans="1:7" ht="18" customHeight="1">
      <c r="A161" s="365" t="s">
        <v>159</v>
      </c>
      <c r="B161" s="256" t="s">
        <v>37</v>
      </c>
      <c r="C161" s="188" t="s">
        <v>3</v>
      </c>
      <c r="D161" s="168" t="s">
        <v>2</v>
      </c>
      <c r="E161" s="189" t="s">
        <v>160</v>
      </c>
      <c r="F161" s="190"/>
      <c r="G161" s="170">
        <f>G160</f>
        <v>70955741.28</v>
      </c>
    </row>
    <row r="162" spans="1:7" ht="12.75">
      <c r="A162" s="328" t="s">
        <v>162</v>
      </c>
      <c r="B162" s="256" t="s">
        <v>37</v>
      </c>
      <c r="C162" s="34" t="s">
        <v>3</v>
      </c>
      <c r="D162" s="56" t="s">
        <v>2</v>
      </c>
      <c r="E162" s="11" t="s">
        <v>248</v>
      </c>
      <c r="F162" s="123"/>
      <c r="G162" s="17">
        <f>G163</f>
        <v>11538000</v>
      </c>
    </row>
    <row r="163" spans="1:7" ht="26.25" customHeight="1">
      <c r="A163" s="329" t="s">
        <v>112</v>
      </c>
      <c r="B163" s="256" t="s">
        <v>37</v>
      </c>
      <c r="C163" s="35" t="s">
        <v>3</v>
      </c>
      <c r="D163" s="55" t="s">
        <v>2</v>
      </c>
      <c r="E163" s="8" t="s">
        <v>248</v>
      </c>
      <c r="F163" s="128" t="s">
        <v>87</v>
      </c>
      <c r="G163" s="18">
        <v>11538000</v>
      </c>
    </row>
    <row r="164" spans="1:7" ht="26.25" customHeight="1">
      <c r="A164" s="328" t="s">
        <v>333</v>
      </c>
      <c r="B164" s="256" t="s">
        <v>37</v>
      </c>
      <c r="C164" s="34" t="s">
        <v>3</v>
      </c>
      <c r="D164" s="56" t="s">
        <v>2</v>
      </c>
      <c r="E164" s="11" t="s">
        <v>334</v>
      </c>
      <c r="F164" s="123"/>
      <c r="G164" s="17">
        <f>G165</f>
        <v>200000</v>
      </c>
    </row>
    <row r="165" spans="1:7" ht="26.25" customHeight="1">
      <c r="A165" s="329" t="s">
        <v>112</v>
      </c>
      <c r="B165" s="256" t="s">
        <v>37</v>
      </c>
      <c r="C165" s="35" t="s">
        <v>3</v>
      </c>
      <c r="D165" s="55" t="s">
        <v>2</v>
      </c>
      <c r="E165" s="8" t="s">
        <v>334</v>
      </c>
      <c r="F165" s="128" t="s">
        <v>87</v>
      </c>
      <c r="G165" s="18">
        <v>200000</v>
      </c>
    </row>
    <row r="166" spans="1:7" ht="17.25" customHeight="1">
      <c r="A166" s="390" t="s">
        <v>161</v>
      </c>
      <c r="B166" s="256" t="s">
        <v>37</v>
      </c>
      <c r="C166" s="34" t="s">
        <v>3</v>
      </c>
      <c r="D166" s="56" t="s">
        <v>2</v>
      </c>
      <c r="E166" s="11" t="s">
        <v>249</v>
      </c>
      <c r="F166" s="123"/>
      <c r="G166" s="17">
        <f>SUM(G167:G174)</f>
        <v>26732779.28</v>
      </c>
    </row>
    <row r="167" spans="1:7" ht="25.5">
      <c r="A167" s="329" t="s">
        <v>108</v>
      </c>
      <c r="B167" s="256" t="s">
        <v>37</v>
      </c>
      <c r="C167" s="39" t="s">
        <v>3</v>
      </c>
      <c r="D167" s="81" t="s">
        <v>2</v>
      </c>
      <c r="E167" s="8" t="s">
        <v>249</v>
      </c>
      <c r="F167" s="133" t="s">
        <v>109</v>
      </c>
      <c r="G167" s="18">
        <v>17867400</v>
      </c>
    </row>
    <row r="168" spans="1:7" ht="25.5">
      <c r="A168" s="329" t="s">
        <v>111</v>
      </c>
      <c r="B168" s="256" t="s">
        <v>37</v>
      </c>
      <c r="C168" s="39" t="s">
        <v>3</v>
      </c>
      <c r="D168" s="81" t="s">
        <v>2</v>
      </c>
      <c r="E168" s="8" t="s">
        <v>249</v>
      </c>
      <c r="F168" s="133" t="s">
        <v>110</v>
      </c>
      <c r="G168" s="18">
        <v>560079.63</v>
      </c>
    </row>
    <row r="169" spans="1:7" ht="21.75" customHeight="1">
      <c r="A169" s="329" t="s">
        <v>84</v>
      </c>
      <c r="B169" s="256" t="s">
        <v>37</v>
      </c>
      <c r="C169" s="39" t="s">
        <v>3</v>
      </c>
      <c r="D169" s="81" t="s">
        <v>2</v>
      </c>
      <c r="E169" s="8" t="s">
        <v>249</v>
      </c>
      <c r="F169" s="133" t="s">
        <v>86</v>
      </c>
      <c r="G169" s="18">
        <v>7000</v>
      </c>
    </row>
    <row r="170" spans="1:7" ht="25.5">
      <c r="A170" s="329" t="s">
        <v>112</v>
      </c>
      <c r="B170" s="256" t="s">
        <v>37</v>
      </c>
      <c r="C170" s="39" t="s">
        <v>3</v>
      </c>
      <c r="D170" s="81" t="s">
        <v>2</v>
      </c>
      <c r="E170" s="8" t="s">
        <v>249</v>
      </c>
      <c r="F170" s="133" t="s">
        <v>87</v>
      </c>
      <c r="G170" s="18">
        <v>7192700</v>
      </c>
    </row>
    <row r="171" spans="1:7" ht="38.25">
      <c r="A171" s="325" t="s">
        <v>113</v>
      </c>
      <c r="B171" s="256" t="s">
        <v>37</v>
      </c>
      <c r="C171" s="39" t="s">
        <v>3</v>
      </c>
      <c r="D171" s="81" t="s">
        <v>2</v>
      </c>
      <c r="E171" s="8" t="s">
        <v>249</v>
      </c>
      <c r="F171" s="133" t="s">
        <v>114</v>
      </c>
      <c r="G171" s="18">
        <v>340000</v>
      </c>
    </row>
    <row r="172" spans="1:7" ht="67.5" customHeight="1">
      <c r="A172" s="329" t="s">
        <v>107</v>
      </c>
      <c r="B172" s="256" t="s">
        <v>37</v>
      </c>
      <c r="C172" s="39" t="s">
        <v>3</v>
      </c>
      <c r="D172" s="81" t="s">
        <v>2</v>
      </c>
      <c r="E172" s="8" t="s">
        <v>249</v>
      </c>
      <c r="F172" s="133" t="s">
        <v>103</v>
      </c>
      <c r="G172" s="18">
        <v>172746.48</v>
      </c>
    </row>
    <row r="173" spans="1:7" ht="12.75">
      <c r="A173" s="329" t="s">
        <v>102</v>
      </c>
      <c r="B173" s="256" t="s">
        <v>37</v>
      </c>
      <c r="C173" s="39" t="s">
        <v>3</v>
      </c>
      <c r="D173" s="81" t="s">
        <v>2</v>
      </c>
      <c r="E173" s="8" t="s">
        <v>249</v>
      </c>
      <c r="F173" s="128" t="s">
        <v>105</v>
      </c>
      <c r="G173" s="18">
        <v>519686.14</v>
      </c>
    </row>
    <row r="174" spans="1:7" ht="12.75">
      <c r="A174" s="329" t="s">
        <v>104</v>
      </c>
      <c r="B174" s="256" t="s">
        <v>37</v>
      </c>
      <c r="C174" s="39" t="s">
        <v>3</v>
      </c>
      <c r="D174" s="81" t="s">
        <v>2</v>
      </c>
      <c r="E174" s="8" t="s">
        <v>249</v>
      </c>
      <c r="F174" s="128" t="s">
        <v>106</v>
      </c>
      <c r="G174" s="18">
        <v>73167.03</v>
      </c>
    </row>
    <row r="175" spans="1:7" ht="37.5" customHeight="1">
      <c r="A175" s="391" t="s">
        <v>271</v>
      </c>
      <c r="B175" s="256" t="s">
        <v>37</v>
      </c>
      <c r="C175" s="175" t="s">
        <v>3</v>
      </c>
      <c r="D175" s="176" t="s">
        <v>2</v>
      </c>
      <c r="E175" s="159" t="s">
        <v>250</v>
      </c>
      <c r="F175" s="169"/>
      <c r="G175" s="170">
        <f>SUM(G176:G180)</f>
        <v>29102000</v>
      </c>
    </row>
    <row r="176" spans="1:7" ht="25.5">
      <c r="A176" s="329" t="s">
        <v>108</v>
      </c>
      <c r="B176" s="256" t="s">
        <v>37</v>
      </c>
      <c r="C176" s="39" t="s">
        <v>3</v>
      </c>
      <c r="D176" s="81" t="s">
        <v>2</v>
      </c>
      <c r="E176" s="8" t="s">
        <v>250</v>
      </c>
      <c r="F176" s="133" t="s">
        <v>109</v>
      </c>
      <c r="G176" s="18">
        <v>27017517</v>
      </c>
    </row>
    <row r="177" spans="1:9" ht="25.5">
      <c r="A177" s="329" t="s">
        <v>111</v>
      </c>
      <c r="B177" s="256" t="s">
        <v>37</v>
      </c>
      <c r="C177" s="39" t="s">
        <v>3</v>
      </c>
      <c r="D177" s="81" t="s">
        <v>2</v>
      </c>
      <c r="E177" s="8" t="s">
        <v>250</v>
      </c>
      <c r="F177" s="133" t="s">
        <v>110</v>
      </c>
      <c r="G177" s="18">
        <v>353249.04</v>
      </c>
      <c r="I177" s="230"/>
    </row>
    <row r="178" spans="1:7" ht="16.5" customHeight="1">
      <c r="A178" s="329" t="s">
        <v>84</v>
      </c>
      <c r="B178" s="256" t="s">
        <v>37</v>
      </c>
      <c r="C178" s="39" t="s">
        <v>3</v>
      </c>
      <c r="D178" s="81" t="s">
        <v>2</v>
      </c>
      <c r="E178" s="8" t="s">
        <v>250</v>
      </c>
      <c r="F178" s="133" t="s">
        <v>86</v>
      </c>
      <c r="G178" s="18">
        <v>2900</v>
      </c>
    </row>
    <row r="179" spans="1:7" ht="25.5">
      <c r="A179" s="329" t="s">
        <v>112</v>
      </c>
      <c r="B179" s="256" t="s">
        <v>37</v>
      </c>
      <c r="C179" s="39" t="s">
        <v>3</v>
      </c>
      <c r="D179" s="81" t="s">
        <v>2</v>
      </c>
      <c r="E179" s="8" t="s">
        <v>250</v>
      </c>
      <c r="F179" s="133" t="s">
        <v>87</v>
      </c>
      <c r="G179" s="18">
        <v>633333.96</v>
      </c>
    </row>
    <row r="180" spans="1:7" ht="38.25">
      <c r="A180" s="325" t="s">
        <v>113</v>
      </c>
      <c r="B180" s="256" t="s">
        <v>37</v>
      </c>
      <c r="C180" s="39" t="s">
        <v>3</v>
      </c>
      <c r="D180" s="81" t="s">
        <v>2</v>
      </c>
      <c r="E180" s="8" t="s">
        <v>250</v>
      </c>
      <c r="F180" s="133" t="s">
        <v>114</v>
      </c>
      <c r="G180" s="18">
        <v>1095000</v>
      </c>
    </row>
    <row r="181" spans="1:7" ht="66" customHeight="1">
      <c r="A181" s="331" t="s">
        <v>277</v>
      </c>
      <c r="B181" s="256" t="s">
        <v>37</v>
      </c>
      <c r="C181" s="32" t="s">
        <v>3</v>
      </c>
      <c r="D181" s="57" t="s">
        <v>2</v>
      </c>
      <c r="E181" s="26" t="s">
        <v>251</v>
      </c>
      <c r="F181" s="121"/>
      <c r="G181" s="27">
        <f>G182+G183</f>
        <v>1020000</v>
      </c>
    </row>
    <row r="182" spans="1:7" ht="25.5">
      <c r="A182" s="364" t="s">
        <v>111</v>
      </c>
      <c r="B182" s="256" t="s">
        <v>37</v>
      </c>
      <c r="C182" s="31" t="s">
        <v>3</v>
      </c>
      <c r="D182" s="55" t="s">
        <v>2</v>
      </c>
      <c r="E182" s="8" t="s">
        <v>251</v>
      </c>
      <c r="F182" s="128" t="s">
        <v>110</v>
      </c>
      <c r="G182" s="18">
        <v>920000</v>
      </c>
    </row>
    <row r="183" spans="1:7" ht="13.5" customHeight="1">
      <c r="A183" s="364" t="s">
        <v>82</v>
      </c>
      <c r="B183" s="256" t="s">
        <v>37</v>
      </c>
      <c r="C183" s="31" t="s">
        <v>3</v>
      </c>
      <c r="D183" s="55" t="s">
        <v>2</v>
      </c>
      <c r="E183" s="8" t="s">
        <v>251</v>
      </c>
      <c r="F183" s="128" t="s">
        <v>81</v>
      </c>
      <c r="G183" s="18">
        <v>100000</v>
      </c>
    </row>
    <row r="184" spans="1:7" ht="81.75" customHeight="1">
      <c r="A184" s="331" t="s">
        <v>278</v>
      </c>
      <c r="B184" s="256" t="s">
        <v>37</v>
      </c>
      <c r="C184" s="32" t="s">
        <v>3</v>
      </c>
      <c r="D184" s="57" t="s">
        <v>2</v>
      </c>
      <c r="E184" s="26" t="s">
        <v>252</v>
      </c>
      <c r="F184" s="121"/>
      <c r="G184" s="27">
        <f>SUM(G185:G187)</f>
        <v>644962</v>
      </c>
    </row>
    <row r="185" spans="1:7" ht="25.5">
      <c r="A185" s="329" t="s">
        <v>108</v>
      </c>
      <c r="B185" s="256" t="s">
        <v>37</v>
      </c>
      <c r="C185" s="31" t="s">
        <v>3</v>
      </c>
      <c r="D185" s="8" t="s">
        <v>2</v>
      </c>
      <c r="E185" s="8" t="s">
        <v>252</v>
      </c>
      <c r="F185" s="8" t="s">
        <v>109</v>
      </c>
      <c r="G185" s="18">
        <v>135000</v>
      </c>
    </row>
    <row r="186" spans="1:7" ht="25.5">
      <c r="A186" s="329" t="s">
        <v>112</v>
      </c>
      <c r="B186" s="256" t="s">
        <v>37</v>
      </c>
      <c r="C186" s="31" t="s">
        <v>3</v>
      </c>
      <c r="D186" s="8" t="s">
        <v>2</v>
      </c>
      <c r="E186" s="8" t="s">
        <v>252</v>
      </c>
      <c r="F186" s="8" t="s">
        <v>87</v>
      </c>
      <c r="G186" s="18">
        <v>509962</v>
      </c>
    </row>
    <row r="187" spans="1:7" ht="17.25" customHeight="1">
      <c r="A187" s="364" t="s">
        <v>82</v>
      </c>
      <c r="B187" s="256" t="s">
        <v>37</v>
      </c>
      <c r="C187" s="31" t="s">
        <v>3</v>
      </c>
      <c r="D187" s="8" t="s">
        <v>2</v>
      </c>
      <c r="E187" s="8" t="s">
        <v>252</v>
      </c>
      <c r="F187" s="8" t="s">
        <v>81</v>
      </c>
      <c r="G187" s="18"/>
    </row>
    <row r="188" spans="1:7" ht="25.5">
      <c r="A188" s="365" t="s">
        <v>137</v>
      </c>
      <c r="B188" s="256" t="s">
        <v>37</v>
      </c>
      <c r="C188" s="32" t="s">
        <v>3</v>
      </c>
      <c r="D188" s="57" t="s">
        <v>2</v>
      </c>
      <c r="E188" s="26" t="s">
        <v>253</v>
      </c>
      <c r="F188" s="121"/>
      <c r="G188" s="27">
        <f>G189</f>
        <v>320000</v>
      </c>
    </row>
    <row r="189" spans="1:7" ht="28.5" customHeight="1">
      <c r="A189" s="364" t="s">
        <v>120</v>
      </c>
      <c r="B189" s="256" t="s">
        <v>37</v>
      </c>
      <c r="C189" s="31" t="s">
        <v>3</v>
      </c>
      <c r="D189" s="55" t="s">
        <v>2</v>
      </c>
      <c r="E189" s="8" t="s">
        <v>253</v>
      </c>
      <c r="F189" s="8" t="s">
        <v>121</v>
      </c>
      <c r="G189" s="18">
        <v>320000</v>
      </c>
    </row>
    <row r="190" spans="1:7" ht="28.5" customHeight="1">
      <c r="A190" s="365" t="s">
        <v>308</v>
      </c>
      <c r="B190" s="256" t="s">
        <v>37</v>
      </c>
      <c r="C190" s="171" t="s">
        <v>3</v>
      </c>
      <c r="D190" s="168" t="s">
        <v>2</v>
      </c>
      <c r="E190" s="159" t="s">
        <v>307</v>
      </c>
      <c r="F190" s="169"/>
      <c r="G190" s="170">
        <f>G191</f>
        <v>1363000</v>
      </c>
    </row>
    <row r="191" spans="1:7" ht="28.5" customHeight="1">
      <c r="A191" s="329" t="s">
        <v>112</v>
      </c>
      <c r="B191" s="256" t="s">
        <v>37</v>
      </c>
      <c r="C191" s="31" t="s">
        <v>3</v>
      </c>
      <c r="D191" s="55" t="s">
        <v>2</v>
      </c>
      <c r="E191" s="8" t="s">
        <v>307</v>
      </c>
      <c r="F191" s="128" t="s">
        <v>87</v>
      </c>
      <c r="G191" s="18">
        <v>1363000</v>
      </c>
    </row>
    <row r="192" spans="1:7" ht="31.5" customHeight="1">
      <c r="A192" s="331" t="s">
        <v>138</v>
      </c>
      <c r="B192" s="256" t="s">
        <v>37</v>
      </c>
      <c r="C192" s="32" t="s">
        <v>3</v>
      </c>
      <c r="D192" s="57" t="s">
        <v>2</v>
      </c>
      <c r="E192" s="26" t="s">
        <v>139</v>
      </c>
      <c r="F192" s="121"/>
      <c r="G192" s="27">
        <f>G193</f>
        <v>35000</v>
      </c>
    </row>
    <row r="193" spans="1:7" ht="27.75" customHeight="1">
      <c r="A193" s="364" t="s">
        <v>120</v>
      </c>
      <c r="B193" s="256" t="s">
        <v>37</v>
      </c>
      <c r="C193" s="31" t="s">
        <v>3</v>
      </c>
      <c r="D193" s="55" t="s">
        <v>2</v>
      </c>
      <c r="E193" s="8" t="s">
        <v>139</v>
      </c>
      <c r="F193" s="8" t="s">
        <v>121</v>
      </c>
      <c r="G193" s="18">
        <v>35000</v>
      </c>
    </row>
    <row r="194" spans="1:7" ht="14.25" customHeight="1">
      <c r="A194" s="387" t="s">
        <v>25</v>
      </c>
      <c r="B194" s="256" t="s">
        <v>37</v>
      </c>
      <c r="C194" s="37" t="s">
        <v>3</v>
      </c>
      <c r="D194" s="78" t="s">
        <v>9</v>
      </c>
      <c r="E194" s="7"/>
      <c r="F194" s="143"/>
      <c r="G194" s="21">
        <f>G195+G197+G220+G199+G233+G208+G210+G229+G213+G235+G237+G243+G246+G248+G239+G241</f>
        <v>194447436.41</v>
      </c>
    </row>
    <row r="195" spans="1:7" ht="12.75">
      <c r="A195" s="392" t="s">
        <v>163</v>
      </c>
      <c r="B195" s="256" t="s">
        <v>37</v>
      </c>
      <c r="C195" s="177" t="s">
        <v>3</v>
      </c>
      <c r="D195" s="178" t="s">
        <v>9</v>
      </c>
      <c r="E195" s="153" t="s">
        <v>254</v>
      </c>
      <c r="F195" s="154"/>
      <c r="G195" s="155">
        <f>G196</f>
        <v>2950000</v>
      </c>
    </row>
    <row r="196" spans="1:7" ht="25.5">
      <c r="A196" s="329" t="s">
        <v>112</v>
      </c>
      <c r="B196" s="256" t="s">
        <v>37</v>
      </c>
      <c r="C196" s="39" t="s">
        <v>3</v>
      </c>
      <c r="D196" s="81" t="s">
        <v>9</v>
      </c>
      <c r="E196" s="8" t="s">
        <v>254</v>
      </c>
      <c r="F196" s="128" t="s">
        <v>87</v>
      </c>
      <c r="G196" s="18">
        <v>2950000</v>
      </c>
    </row>
    <row r="197" spans="1:7" ht="12.75">
      <c r="A197" s="328" t="s">
        <v>166</v>
      </c>
      <c r="B197" s="256" t="s">
        <v>37</v>
      </c>
      <c r="C197" s="40" t="s">
        <v>3</v>
      </c>
      <c r="D197" s="79" t="s">
        <v>9</v>
      </c>
      <c r="E197" s="11" t="s">
        <v>255</v>
      </c>
      <c r="F197" s="144"/>
      <c r="G197" s="17">
        <f>G198</f>
        <v>197000</v>
      </c>
    </row>
    <row r="198" spans="1:7" ht="25.5">
      <c r="A198" s="329" t="s">
        <v>112</v>
      </c>
      <c r="B198" s="256" t="s">
        <v>37</v>
      </c>
      <c r="C198" s="39" t="s">
        <v>3</v>
      </c>
      <c r="D198" s="81" t="s">
        <v>9</v>
      </c>
      <c r="E198" s="8" t="s">
        <v>255</v>
      </c>
      <c r="F198" s="142" t="s">
        <v>87</v>
      </c>
      <c r="G198" s="18">
        <v>197000</v>
      </c>
    </row>
    <row r="199" spans="1:7" ht="17.25" customHeight="1">
      <c r="A199" s="328" t="s">
        <v>164</v>
      </c>
      <c r="B199" s="256" t="s">
        <v>37</v>
      </c>
      <c r="C199" s="40" t="s">
        <v>3</v>
      </c>
      <c r="D199" s="79" t="s">
        <v>9</v>
      </c>
      <c r="E199" s="11" t="s">
        <v>256</v>
      </c>
      <c r="F199" s="144"/>
      <c r="G199" s="17">
        <f>SUM(G200:G207)</f>
        <v>31580115.41</v>
      </c>
    </row>
    <row r="200" spans="1:7" ht="27.75" customHeight="1">
      <c r="A200" s="329" t="s">
        <v>108</v>
      </c>
      <c r="B200" s="256" t="s">
        <v>37</v>
      </c>
      <c r="C200" s="39" t="s">
        <v>3</v>
      </c>
      <c r="D200" s="81" t="s">
        <v>9</v>
      </c>
      <c r="E200" s="8" t="s">
        <v>256</v>
      </c>
      <c r="F200" s="133" t="s">
        <v>109</v>
      </c>
      <c r="G200" s="18">
        <v>3752000</v>
      </c>
    </row>
    <row r="201" spans="1:7" ht="25.5">
      <c r="A201" s="329" t="s">
        <v>111</v>
      </c>
      <c r="B201" s="256" t="s">
        <v>37</v>
      </c>
      <c r="C201" s="39" t="s">
        <v>3</v>
      </c>
      <c r="D201" s="81" t="s">
        <v>9</v>
      </c>
      <c r="E201" s="8" t="s">
        <v>256</v>
      </c>
      <c r="F201" s="133" t="s">
        <v>110</v>
      </c>
      <c r="G201" s="18">
        <v>196750</v>
      </c>
    </row>
    <row r="202" spans="1:7" ht="25.5">
      <c r="A202" s="329" t="s">
        <v>112</v>
      </c>
      <c r="B202" s="256" t="s">
        <v>37</v>
      </c>
      <c r="C202" s="39" t="s">
        <v>3</v>
      </c>
      <c r="D202" s="81" t="s">
        <v>9</v>
      </c>
      <c r="E202" s="8" t="s">
        <v>256</v>
      </c>
      <c r="F202" s="133" t="s">
        <v>87</v>
      </c>
      <c r="G202" s="18">
        <v>14191422.41</v>
      </c>
    </row>
    <row r="203" spans="1:7" ht="40.5" customHeight="1">
      <c r="A203" s="325" t="s">
        <v>113</v>
      </c>
      <c r="B203" s="256" t="s">
        <v>37</v>
      </c>
      <c r="C203" s="39" t="s">
        <v>3</v>
      </c>
      <c r="D203" s="81" t="s">
        <v>9</v>
      </c>
      <c r="E203" s="8" t="s">
        <v>256</v>
      </c>
      <c r="F203" s="133" t="s">
        <v>114</v>
      </c>
      <c r="G203" s="18">
        <v>12023500</v>
      </c>
    </row>
    <row r="204" spans="1:7" ht="29.25" customHeight="1">
      <c r="A204" s="364" t="s">
        <v>82</v>
      </c>
      <c r="B204" s="256" t="s">
        <v>37</v>
      </c>
      <c r="C204" s="39" t="s">
        <v>3</v>
      </c>
      <c r="D204" s="81" t="s">
        <v>9</v>
      </c>
      <c r="E204" s="8" t="s">
        <v>256</v>
      </c>
      <c r="F204" s="133" t="s">
        <v>81</v>
      </c>
      <c r="G204" s="18">
        <v>70000</v>
      </c>
    </row>
    <row r="205" spans="1:7" ht="50.25" customHeight="1">
      <c r="A205" s="329" t="s">
        <v>107</v>
      </c>
      <c r="B205" s="256" t="s">
        <v>37</v>
      </c>
      <c r="C205" s="39" t="s">
        <v>3</v>
      </c>
      <c r="D205" s="81" t="s">
        <v>9</v>
      </c>
      <c r="E205" s="8" t="s">
        <v>256</v>
      </c>
      <c r="F205" s="133" t="s">
        <v>103</v>
      </c>
      <c r="G205" s="18">
        <v>203445.81</v>
      </c>
    </row>
    <row r="206" spans="1:7" ht="12.75">
      <c r="A206" s="329" t="s">
        <v>102</v>
      </c>
      <c r="B206" s="256" t="s">
        <v>37</v>
      </c>
      <c r="C206" s="39" t="s">
        <v>3</v>
      </c>
      <c r="D206" s="81" t="s">
        <v>9</v>
      </c>
      <c r="E206" s="8" t="s">
        <v>256</v>
      </c>
      <c r="F206" s="128" t="s">
        <v>105</v>
      </c>
      <c r="G206" s="18">
        <v>953809.51</v>
      </c>
    </row>
    <row r="207" spans="1:7" ht="12.75">
      <c r="A207" s="329" t="s">
        <v>104</v>
      </c>
      <c r="B207" s="256" t="s">
        <v>37</v>
      </c>
      <c r="C207" s="39" t="s">
        <v>3</v>
      </c>
      <c r="D207" s="81" t="s">
        <v>9</v>
      </c>
      <c r="E207" s="8" t="s">
        <v>256</v>
      </c>
      <c r="F207" s="128" t="s">
        <v>106</v>
      </c>
      <c r="G207" s="18">
        <v>189187.68</v>
      </c>
    </row>
    <row r="208" spans="1:7" ht="27.75" customHeight="1">
      <c r="A208" s="328" t="s">
        <v>165</v>
      </c>
      <c r="B208" s="256" t="s">
        <v>37</v>
      </c>
      <c r="C208" s="40" t="s">
        <v>3</v>
      </c>
      <c r="D208" s="79" t="s">
        <v>9</v>
      </c>
      <c r="E208" s="11" t="s">
        <v>257</v>
      </c>
      <c r="F208" s="144"/>
      <c r="G208" s="17">
        <f>G209</f>
        <v>18000000</v>
      </c>
    </row>
    <row r="209" spans="1:7" ht="43.5" customHeight="1">
      <c r="A209" s="325" t="s">
        <v>113</v>
      </c>
      <c r="B209" s="256" t="s">
        <v>37</v>
      </c>
      <c r="C209" s="39" t="s">
        <v>3</v>
      </c>
      <c r="D209" s="81" t="s">
        <v>9</v>
      </c>
      <c r="E209" s="8" t="s">
        <v>257</v>
      </c>
      <c r="F209" s="142" t="s">
        <v>114</v>
      </c>
      <c r="G209" s="18">
        <v>18000000</v>
      </c>
    </row>
    <row r="210" spans="1:7" ht="63.75" customHeight="1">
      <c r="A210" s="331" t="s">
        <v>277</v>
      </c>
      <c r="B210" s="256" t="s">
        <v>37</v>
      </c>
      <c r="C210" s="32" t="s">
        <v>3</v>
      </c>
      <c r="D210" s="57" t="s">
        <v>9</v>
      </c>
      <c r="E210" s="26" t="s">
        <v>251</v>
      </c>
      <c r="F210" s="121"/>
      <c r="G210" s="27">
        <f>G211+G212</f>
        <v>3872000</v>
      </c>
    </row>
    <row r="211" spans="1:7" ht="21.75" customHeight="1">
      <c r="A211" s="364" t="s">
        <v>111</v>
      </c>
      <c r="B211" s="256" t="s">
        <v>37</v>
      </c>
      <c r="C211" s="31" t="s">
        <v>3</v>
      </c>
      <c r="D211" s="55" t="s">
        <v>9</v>
      </c>
      <c r="E211" s="8" t="s">
        <v>251</v>
      </c>
      <c r="F211" s="128" t="s">
        <v>110</v>
      </c>
      <c r="G211" s="22">
        <v>2872000</v>
      </c>
    </row>
    <row r="212" spans="1:7" ht="18" customHeight="1">
      <c r="A212" s="364" t="s">
        <v>82</v>
      </c>
      <c r="B212" s="256" t="s">
        <v>37</v>
      </c>
      <c r="C212" s="31" t="s">
        <v>3</v>
      </c>
      <c r="D212" s="55" t="s">
        <v>9</v>
      </c>
      <c r="E212" s="8" t="s">
        <v>251</v>
      </c>
      <c r="F212" s="128" t="s">
        <v>81</v>
      </c>
      <c r="G212" s="18">
        <v>1000000</v>
      </c>
    </row>
    <row r="213" spans="1:7" ht="66.75" customHeight="1">
      <c r="A213" s="393" t="s">
        <v>368</v>
      </c>
      <c r="B213" s="256" t="s">
        <v>37</v>
      </c>
      <c r="C213" s="179" t="s">
        <v>3</v>
      </c>
      <c r="D213" s="79" t="s">
        <v>9</v>
      </c>
      <c r="E213" s="153" t="s">
        <v>258</v>
      </c>
      <c r="F213" s="144"/>
      <c r="G213" s="17">
        <f>SUM(G214:G219)</f>
        <v>119252000</v>
      </c>
    </row>
    <row r="214" spans="1:7" ht="25.5">
      <c r="A214" s="329" t="s">
        <v>108</v>
      </c>
      <c r="B214" s="256" t="s">
        <v>37</v>
      </c>
      <c r="C214" s="31" t="s">
        <v>3</v>
      </c>
      <c r="D214" s="8" t="s">
        <v>9</v>
      </c>
      <c r="E214" s="8" t="s">
        <v>258</v>
      </c>
      <c r="F214" s="133" t="s">
        <v>109</v>
      </c>
      <c r="G214" s="18">
        <v>61429176.39</v>
      </c>
    </row>
    <row r="215" spans="1:7" ht="25.5">
      <c r="A215" s="329" t="s">
        <v>111</v>
      </c>
      <c r="B215" s="256" t="s">
        <v>37</v>
      </c>
      <c r="C215" s="31" t="s">
        <v>3</v>
      </c>
      <c r="D215" s="8" t="s">
        <v>9</v>
      </c>
      <c r="E215" s="8" t="s">
        <v>258</v>
      </c>
      <c r="F215" s="133" t="s">
        <v>110</v>
      </c>
      <c r="G215" s="18">
        <v>783615.81</v>
      </c>
    </row>
    <row r="216" spans="1:7" ht="25.5">
      <c r="A216" s="329" t="s">
        <v>112</v>
      </c>
      <c r="B216" s="256" t="s">
        <v>37</v>
      </c>
      <c r="C216" s="31" t="s">
        <v>3</v>
      </c>
      <c r="D216" s="8" t="s">
        <v>9</v>
      </c>
      <c r="E216" s="8" t="s">
        <v>258</v>
      </c>
      <c r="F216" s="133" t="s">
        <v>87</v>
      </c>
      <c r="G216" s="18">
        <v>2738381.09</v>
      </c>
    </row>
    <row r="217" spans="1:7" ht="42" customHeight="1">
      <c r="A217" s="325" t="s">
        <v>113</v>
      </c>
      <c r="B217" s="256" t="s">
        <v>37</v>
      </c>
      <c r="C217" s="31" t="s">
        <v>3</v>
      </c>
      <c r="D217" s="8" t="s">
        <v>9</v>
      </c>
      <c r="E217" s="8" t="s">
        <v>258</v>
      </c>
      <c r="F217" s="133" t="s">
        <v>114</v>
      </c>
      <c r="G217" s="18">
        <v>54231000</v>
      </c>
    </row>
    <row r="218" spans="1:7" ht="12.75">
      <c r="A218" s="329" t="s">
        <v>102</v>
      </c>
      <c r="B218" s="256" t="s">
        <v>37</v>
      </c>
      <c r="C218" s="31" t="s">
        <v>3</v>
      </c>
      <c r="D218" s="8" t="s">
        <v>9</v>
      </c>
      <c r="E218" s="8" t="s">
        <v>258</v>
      </c>
      <c r="F218" s="128" t="s">
        <v>105</v>
      </c>
      <c r="G218" s="18">
        <v>10575</v>
      </c>
    </row>
    <row r="219" spans="1:9" ht="18" customHeight="1">
      <c r="A219" s="329" t="s">
        <v>104</v>
      </c>
      <c r="B219" s="256" t="s">
        <v>37</v>
      </c>
      <c r="C219" s="31" t="s">
        <v>3</v>
      </c>
      <c r="D219" s="8" t="s">
        <v>9</v>
      </c>
      <c r="E219" s="8" t="s">
        <v>258</v>
      </c>
      <c r="F219" s="128" t="s">
        <v>106</v>
      </c>
      <c r="G219" s="18">
        <v>59251.71</v>
      </c>
      <c r="I219" s="230"/>
    </row>
    <row r="220" spans="1:7" ht="51">
      <c r="A220" s="331" t="s">
        <v>50</v>
      </c>
      <c r="B220" s="256" t="s">
        <v>37</v>
      </c>
      <c r="C220" s="38" t="s">
        <v>3</v>
      </c>
      <c r="D220" s="80" t="s">
        <v>9</v>
      </c>
      <c r="E220" s="26" t="s">
        <v>259</v>
      </c>
      <c r="F220" s="141"/>
      <c r="G220" s="27">
        <f>SUM(G221:G228)</f>
        <v>11180000</v>
      </c>
    </row>
    <row r="221" spans="1:7" ht="25.5">
      <c r="A221" s="329" t="s">
        <v>108</v>
      </c>
      <c r="B221" s="256" t="s">
        <v>37</v>
      </c>
      <c r="C221" s="39" t="s">
        <v>3</v>
      </c>
      <c r="D221" s="81" t="s">
        <v>9</v>
      </c>
      <c r="E221" s="8" t="s">
        <v>259</v>
      </c>
      <c r="F221" s="133" t="s">
        <v>109</v>
      </c>
      <c r="G221" s="18">
        <v>7571052</v>
      </c>
    </row>
    <row r="222" spans="1:7" ht="25.5">
      <c r="A222" s="329" t="s">
        <v>111</v>
      </c>
      <c r="B222" s="256" t="s">
        <v>37</v>
      </c>
      <c r="C222" s="39" t="s">
        <v>3</v>
      </c>
      <c r="D222" s="81" t="s">
        <v>9</v>
      </c>
      <c r="E222" s="8" t="s">
        <v>259</v>
      </c>
      <c r="F222" s="133" t="s">
        <v>110</v>
      </c>
      <c r="G222" s="18">
        <v>129115</v>
      </c>
    </row>
    <row r="223" spans="1:7" ht="21" customHeight="1">
      <c r="A223" s="329" t="s">
        <v>84</v>
      </c>
      <c r="B223" s="256" t="s">
        <v>37</v>
      </c>
      <c r="C223" s="39" t="s">
        <v>3</v>
      </c>
      <c r="D223" s="81" t="s">
        <v>9</v>
      </c>
      <c r="E223" s="8" t="s">
        <v>259</v>
      </c>
      <c r="F223" s="133" t="s">
        <v>86</v>
      </c>
      <c r="G223" s="18"/>
    </row>
    <row r="224" spans="1:7" ht="32.25" customHeight="1">
      <c r="A224" s="329" t="s">
        <v>112</v>
      </c>
      <c r="B224" s="256" t="s">
        <v>37</v>
      </c>
      <c r="C224" s="39" t="s">
        <v>3</v>
      </c>
      <c r="D224" s="81" t="s">
        <v>9</v>
      </c>
      <c r="E224" s="8" t="s">
        <v>259</v>
      </c>
      <c r="F224" s="133" t="s">
        <v>87</v>
      </c>
      <c r="G224" s="18">
        <v>3050037</v>
      </c>
    </row>
    <row r="225" spans="1:7" ht="25.5">
      <c r="A225" s="329" t="s">
        <v>120</v>
      </c>
      <c r="B225" s="256" t="s">
        <v>37</v>
      </c>
      <c r="C225" s="39" t="s">
        <v>3</v>
      </c>
      <c r="D225" s="81" t="s">
        <v>9</v>
      </c>
      <c r="E225" s="8" t="s">
        <v>259</v>
      </c>
      <c r="F225" s="133" t="s">
        <v>121</v>
      </c>
      <c r="G225" s="18">
        <v>350811</v>
      </c>
    </row>
    <row r="226" spans="1:7" ht="71.25" customHeight="1">
      <c r="A226" s="329" t="s">
        <v>107</v>
      </c>
      <c r="B226" s="256" t="s">
        <v>37</v>
      </c>
      <c r="C226" s="39" t="s">
        <v>3</v>
      </c>
      <c r="D226" s="81" t="s">
        <v>9</v>
      </c>
      <c r="E226" s="8" t="s">
        <v>259</v>
      </c>
      <c r="F226" s="128" t="s">
        <v>103</v>
      </c>
      <c r="G226" s="18">
        <v>3500</v>
      </c>
    </row>
    <row r="227" spans="1:7" ht="24.75" customHeight="1">
      <c r="A227" s="329" t="s">
        <v>102</v>
      </c>
      <c r="B227" s="256" t="s">
        <v>37</v>
      </c>
      <c r="C227" s="39" t="s">
        <v>3</v>
      </c>
      <c r="D227" s="81" t="s">
        <v>9</v>
      </c>
      <c r="E227" s="8" t="s">
        <v>259</v>
      </c>
      <c r="F227" s="128" t="s">
        <v>105</v>
      </c>
      <c r="G227" s="18">
        <v>71720</v>
      </c>
    </row>
    <row r="228" spans="1:7" ht="15.75" customHeight="1">
      <c r="A228" s="329" t="s">
        <v>104</v>
      </c>
      <c r="B228" s="256" t="s">
        <v>37</v>
      </c>
      <c r="C228" s="39" t="s">
        <v>3</v>
      </c>
      <c r="D228" s="81" t="s">
        <v>9</v>
      </c>
      <c r="E228" s="8" t="s">
        <v>259</v>
      </c>
      <c r="F228" s="128" t="s">
        <v>106</v>
      </c>
      <c r="G228" s="18">
        <v>3765</v>
      </c>
    </row>
    <row r="229" spans="1:7" ht="81" customHeight="1">
      <c r="A229" s="331" t="s">
        <v>278</v>
      </c>
      <c r="B229" s="256" t="s">
        <v>37</v>
      </c>
      <c r="C229" s="32" t="s">
        <v>3</v>
      </c>
      <c r="D229" s="57" t="s">
        <v>9</v>
      </c>
      <c r="E229" s="26" t="s">
        <v>252</v>
      </c>
      <c r="F229" s="121"/>
      <c r="G229" s="27">
        <f>SUM(G230:G232)</f>
        <v>40038</v>
      </c>
    </row>
    <row r="230" spans="1:7" ht="25.5">
      <c r="A230" s="329" t="s">
        <v>108</v>
      </c>
      <c r="B230" s="256" t="s">
        <v>37</v>
      </c>
      <c r="C230" s="31" t="s">
        <v>3</v>
      </c>
      <c r="D230" s="8" t="s">
        <v>9</v>
      </c>
      <c r="E230" s="8" t="s">
        <v>252</v>
      </c>
      <c r="F230" s="8" t="s">
        <v>109</v>
      </c>
      <c r="G230" s="18"/>
    </row>
    <row r="231" spans="1:7" ht="21" customHeight="1">
      <c r="A231" s="329" t="s">
        <v>112</v>
      </c>
      <c r="B231" s="256" t="s">
        <v>37</v>
      </c>
      <c r="C231" s="31" t="s">
        <v>3</v>
      </c>
      <c r="D231" s="8" t="s">
        <v>9</v>
      </c>
      <c r="E231" s="8" t="s">
        <v>252</v>
      </c>
      <c r="F231" s="8" t="s">
        <v>87</v>
      </c>
      <c r="G231" s="18">
        <v>15780</v>
      </c>
    </row>
    <row r="232" spans="1:7" ht="18.75" customHeight="1">
      <c r="A232" s="364" t="s">
        <v>82</v>
      </c>
      <c r="B232" s="256" t="s">
        <v>37</v>
      </c>
      <c r="C232" s="31" t="s">
        <v>3</v>
      </c>
      <c r="D232" s="8" t="s">
        <v>9</v>
      </c>
      <c r="E232" s="8" t="s">
        <v>252</v>
      </c>
      <c r="F232" s="11" t="s">
        <v>81</v>
      </c>
      <c r="G232" s="18">
        <v>24258</v>
      </c>
    </row>
    <row r="233" spans="1:7" ht="30.75" customHeight="1">
      <c r="A233" s="331" t="s">
        <v>308</v>
      </c>
      <c r="B233" s="256" t="s">
        <v>37</v>
      </c>
      <c r="C233" s="32" t="s">
        <v>3</v>
      </c>
      <c r="D233" s="57" t="s">
        <v>9</v>
      </c>
      <c r="E233" s="26" t="s">
        <v>307</v>
      </c>
      <c r="F233" s="121"/>
      <c r="G233" s="27">
        <f>G234</f>
        <v>4177000</v>
      </c>
    </row>
    <row r="234" spans="1:7" ht="30" customHeight="1">
      <c r="A234" s="329" t="s">
        <v>112</v>
      </c>
      <c r="B234" s="256" t="s">
        <v>37</v>
      </c>
      <c r="C234" s="31" t="s">
        <v>3</v>
      </c>
      <c r="D234" s="55" t="s">
        <v>9</v>
      </c>
      <c r="E234" s="8" t="s">
        <v>307</v>
      </c>
      <c r="F234" s="8" t="s">
        <v>87</v>
      </c>
      <c r="G234" s="18">
        <v>4177000</v>
      </c>
    </row>
    <row r="235" spans="1:7" ht="59.25" customHeight="1">
      <c r="A235" s="331" t="s">
        <v>309</v>
      </c>
      <c r="B235" s="256" t="s">
        <v>37</v>
      </c>
      <c r="C235" s="32" t="s">
        <v>3</v>
      </c>
      <c r="D235" s="57" t="s">
        <v>9</v>
      </c>
      <c r="E235" s="26" t="s">
        <v>310</v>
      </c>
      <c r="F235" s="121"/>
      <c r="G235" s="27">
        <f>G236</f>
        <v>876000</v>
      </c>
    </row>
    <row r="236" spans="1:7" ht="20.25" customHeight="1">
      <c r="A236" s="364" t="s">
        <v>82</v>
      </c>
      <c r="B236" s="256" t="s">
        <v>37</v>
      </c>
      <c r="C236" s="31" t="s">
        <v>3</v>
      </c>
      <c r="D236" s="55" t="s">
        <v>9</v>
      </c>
      <c r="E236" s="8" t="s">
        <v>310</v>
      </c>
      <c r="F236" s="8" t="s">
        <v>81</v>
      </c>
      <c r="G236" s="18">
        <v>876000</v>
      </c>
    </row>
    <row r="237" spans="1:7" ht="39.75" customHeight="1">
      <c r="A237" s="394" t="s">
        <v>140</v>
      </c>
      <c r="B237" s="256" t="s">
        <v>37</v>
      </c>
      <c r="C237" s="179" t="s">
        <v>3</v>
      </c>
      <c r="D237" s="79" t="s">
        <v>9</v>
      </c>
      <c r="E237" s="153" t="s">
        <v>260</v>
      </c>
      <c r="F237" s="144"/>
      <c r="G237" s="17">
        <f>G238</f>
        <v>73000</v>
      </c>
    </row>
    <row r="238" spans="1:7" ht="27.75" customHeight="1">
      <c r="A238" s="329" t="s">
        <v>108</v>
      </c>
      <c r="B238" s="256" t="s">
        <v>37</v>
      </c>
      <c r="C238" s="31" t="s">
        <v>3</v>
      </c>
      <c r="D238" s="8" t="s">
        <v>9</v>
      </c>
      <c r="E238" s="8" t="s">
        <v>260</v>
      </c>
      <c r="F238" s="133" t="s">
        <v>109</v>
      </c>
      <c r="G238" s="18">
        <v>73000</v>
      </c>
    </row>
    <row r="239" spans="1:7" ht="28.5" customHeight="1">
      <c r="A239" s="395" t="s">
        <v>382</v>
      </c>
      <c r="B239" s="256" t="s">
        <v>37</v>
      </c>
      <c r="C239" s="242" t="s">
        <v>3</v>
      </c>
      <c r="D239" s="56" t="s">
        <v>9</v>
      </c>
      <c r="E239" s="11" t="s">
        <v>381</v>
      </c>
      <c r="F239" s="243"/>
      <c r="G239" s="17">
        <f>G240</f>
        <v>1092665</v>
      </c>
    </row>
    <row r="240" spans="1:7" ht="28.5" customHeight="1">
      <c r="A240" s="329" t="s">
        <v>112</v>
      </c>
      <c r="B240" s="256" t="s">
        <v>37</v>
      </c>
      <c r="C240" s="31" t="s">
        <v>3</v>
      </c>
      <c r="D240" s="8" t="s">
        <v>9</v>
      </c>
      <c r="E240" s="8" t="s">
        <v>381</v>
      </c>
      <c r="F240" s="104" t="s">
        <v>87</v>
      </c>
      <c r="G240" s="18">
        <v>1092665</v>
      </c>
    </row>
    <row r="241" spans="1:7" ht="39" customHeight="1">
      <c r="A241" s="395" t="s">
        <v>384</v>
      </c>
      <c r="B241" s="256" t="s">
        <v>37</v>
      </c>
      <c r="C241" s="250" t="s">
        <v>3</v>
      </c>
      <c r="D241" s="11" t="s">
        <v>9</v>
      </c>
      <c r="E241" s="11" t="s">
        <v>383</v>
      </c>
      <c r="F241" s="104"/>
      <c r="G241" s="17">
        <f>G242</f>
        <v>468285</v>
      </c>
    </row>
    <row r="242" spans="1:7" ht="28.5" customHeight="1">
      <c r="A242" s="329" t="s">
        <v>112</v>
      </c>
      <c r="B242" s="256" t="s">
        <v>37</v>
      </c>
      <c r="C242" s="241" t="s">
        <v>3</v>
      </c>
      <c r="D242" s="55" t="s">
        <v>9</v>
      </c>
      <c r="E242" s="8" t="s">
        <v>383</v>
      </c>
      <c r="F242" s="133" t="s">
        <v>87</v>
      </c>
      <c r="G242" s="18">
        <v>468285</v>
      </c>
    </row>
    <row r="243" spans="1:7" ht="25.5">
      <c r="A243" s="394" t="s">
        <v>141</v>
      </c>
      <c r="B243" s="256" t="s">
        <v>37</v>
      </c>
      <c r="C243" s="179" t="s">
        <v>3</v>
      </c>
      <c r="D243" s="79" t="s">
        <v>9</v>
      </c>
      <c r="E243" s="153" t="s">
        <v>142</v>
      </c>
      <c r="F243" s="144"/>
      <c r="G243" s="17">
        <f>G244+G245</f>
        <v>590000</v>
      </c>
    </row>
    <row r="244" spans="1:7" ht="25.5">
      <c r="A244" s="329" t="s">
        <v>112</v>
      </c>
      <c r="B244" s="256" t="s">
        <v>37</v>
      </c>
      <c r="C244" s="31" t="s">
        <v>3</v>
      </c>
      <c r="D244" s="8" t="s">
        <v>9</v>
      </c>
      <c r="E244" s="8" t="s">
        <v>142</v>
      </c>
      <c r="F244" s="133" t="s">
        <v>87</v>
      </c>
      <c r="G244" s="18">
        <f>257140+31860</f>
        <v>289000</v>
      </c>
    </row>
    <row r="245" spans="1:7" ht="12.75">
      <c r="A245" s="364" t="s">
        <v>82</v>
      </c>
      <c r="B245" s="256" t="s">
        <v>37</v>
      </c>
      <c r="C245" s="31" t="s">
        <v>3</v>
      </c>
      <c r="D245" s="8" t="s">
        <v>9</v>
      </c>
      <c r="E245" s="8" t="s">
        <v>142</v>
      </c>
      <c r="F245" s="133" t="s">
        <v>81</v>
      </c>
      <c r="G245" s="18">
        <v>301000</v>
      </c>
    </row>
    <row r="246" spans="1:7" ht="63.75">
      <c r="A246" s="331" t="s">
        <v>311</v>
      </c>
      <c r="B246" s="256" t="s">
        <v>37</v>
      </c>
      <c r="C246" s="32" t="s">
        <v>3</v>
      </c>
      <c r="D246" s="57" t="s">
        <v>9</v>
      </c>
      <c r="E246" s="26" t="s">
        <v>312</v>
      </c>
      <c r="F246" s="121"/>
      <c r="G246" s="27">
        <f>G247</f>
        <v>97333</v>
      </c>
    </row>
    <row r="247" spans="1:7" ht="12.75">
      <c r="A247" s="364" t="s">
        <v>82</v>
      </c>
      <c r="B247" s="256" t="s">
        <v>37</v>
      </c>
      <c r="C247" s="31" t="s">
        <v>3</v>
      </c>
      <c r="D247" s="55" t="s">
        <v>9</v>
      </c>
      <c r="E247" s="8" t="s">
        <v>312</v>
      </c>
      <c r="F247" s="8" t="s">
        <v>81</v>
      </c>
      <c r="G247" s="18">
        <v>97333</v>
      </c>
    </row>
    <row r="248" spans="1:7" ht="53.25" customHeight="1">
      <c r="A248" s="396" t="s">
        <v>379</v>
      </c>
      <c r="B248" s="256" t="s">
        <v>37</v>
      </c>
      <c r="C248" s="32" t="s">
        <v>3</v>
      </c>
      <c r="D248" s="57" t="s">
        <v>9</v>
      </c>
      <c r="E248" s="26" t="s">
        <v>378</v>
      </c>
      <c r="F248" s="128"/>
      <c r="G248" s="27">
        <f>G249</f>
        <v>2000</v>
      </c>
    </row>
    <row r="249" spans="1:7" ht="25.5">
      <c r="A249" s="329" t="s">
        <v>112</v>
      </c>
      <c r="B249" s="256" t="s">
        <v>37</v>
      </c>
      <c r="C249" s="31" t="s">
        <v>380</v>
      </c>
      <c r="D249" s="55" t="s">
        <v>9</v>
      </c>
      <c r="E249" s="8" t="s">
        <v>378</v>
      </c>
      <c r="F249" s="128" t="s">
        <v>87</v>
      </c>
      <c r="G249" s="18">
        <v>2000</v>
      </c>
    </row>
    <row r="250" spans="1:7" ht="12.75">
      <c r="A250" s="384" t="s">
        <v>80</v>
      </c>
      <c r="B250" s="256" t="s">
        <v>37</v>
      </c>
      <c r="C250" s="113" t="s">
        <v>3</v>
      </c>
      <c r="D250" s="122" t="s">
        <v>3</v>
      </c>
      <c r="E250" s="114"/>
      <c r="F250" s="145"/>
      <c r="G250" s="115">
        <f>G251+G257+G260</f>
        <v>1547600</v>
      </c>
    </row>
    <row r="251" spans="1:7" ht="12.75">
      <c r="A251" s="396" t="s">
        <v>168</v>
      </c>
      <c r="B251" s="256" t="s">
        <v>37</v>
      </c>
      <c r="C251" s="38" t="s">
        <v>3</v>
      </c>
      <c r="D251" s="57" t="s">
        <v>3</v>
      </c>
      <c r="E251" s="26" t="s">
        <v>167</v>
      </c>
      <c r="F251" s="48"/>
      <c r="G251" s="27">
        <f>SUM(G252:G256)</f>
        <v>225300</v>
      </c>
    </row>
    <row r="252" spans="1:7" ht="25.5">
      <c r="A252" s="329" t="s">
        <v>108</v>
      </c>
      <c r="B252" s="256" t="s">
        <v>37</v>
      </c>
      <c r="C252" s="39" t="s">
        <v>3</v>
      </c>
      <c r="D252" s="81" t="s">
        <v>3</v>
      </c>
      <c r="E252" s="8" t="s">
        <v>167</v>
      </c>
      <c r="F252" s="128" t="s">
        <v>109</v>
      </c>
      <c r="G252" s="18">
        <v>70406.62</v>
      </c>
    </row>
    <row r="253" spans="1:7" ht="38.25">
      <c r="A253" s="329" t="s">
        <v>273</v>
      </c>
      <c r="B253" s="256" t="s">
        <v>37</v>
      </c>
      <c r="C253" s="39" t="s">
        <v>3</v>
      </c>
      <c r="D253" s="81" t="s">
        <v>3</v>
      </c>
      <c r="E253" s="8" t="s">
        <v>167</v>
      </c>
      <c r="F253" s="128" t="s">
        <v>269</v>
      </c>
      <c r="G253" s="18">
        <v>34105.88</v>
      </c>
    </row>
    <row r="254" spans="1:7" ht="25.5">
      <c r="A254" s="329" t="s">
        <v>112</v>
      </c>
      <c r="B254" s="256" t="s">
        <v>37</v>
      </c>
      <c r="C254" s="39" t="s">
        <v>3</v>
      </c>
      <c r="D254" s="81" t="s">
        <v>3</v>
      </c>
      <c r="E254" s="8" t="s">
        <v>167</v>
      </c>
      <c r="F254" s="128" t="s">
        <v>87</v>
      </c>
      <c r="G254" s="18">
        <v>56308.58</v>
      </c>
    </row>
    <row r="255" spans="1:7" ht="12.75">
      <c r="A255" s="364" t="s">
        <v>82</v>
      </c>
      <c r="B255" s="256" t="s">
        <v>37</v>
      </c>
      <c r="C255" s="39" t="s">
        <v>3</v>
      </c>
      <c r="D255" s="81" t="s">
        <v>3</v>
      </c>
      <c r="E255" s="8" t="s">
        <v>167</v>
      </c>
      <c r="F255" s="128" t="s">
        <v>81</v>
      </c>
      <c r="G255" s="18">
        <v>64478.92</v>
      </c>
    </row>
    <row r="256" spans="1:7" ht="12.75">
      <c r="A256" s="371" t="s">
        <v>101</v>
      </c>
      <c r="B256" s="256" t="s">
        <v>37</v>
      </c>
      <c r="C256" s="39" t="s">
        <v>3</v>
      </c>
      <c r="D256" s="81" t="s">
        <v>3</v>
      </c>
      <c r="E256" s="8" t="s">
        <v>167</v>
      </c>
      <c r="F256" s="128" t="s">
        <v>77</v>
      </c>
      <c r="G256" s="18"/>
    </row>
    <row r="257" spans="1:7" ht="25.5">
      <c r="A257" s="396" t="s">
        <v>217</v>
      </c>
      <c r="B257" s="256" t="s">
        <v>37</v>
      </c>
      <c r="C257" s="38" t="s">
        <v>3</v>
      </c>
      <c r="D257" s="57" t="s">
        <v>3</v>
      </c>
      <c r="E257" s="26" t="s">
        <v>262</v>
      </c>
      <c r="F257" s="48"/>
      <c r="G257" s="27">
        <f>SUM(G258:G259)</f>
        <v>1190000</v>
      </c>
    </row>
    <row r="258" spans="1:7" ht="25.5">
      <c r="A258" s="329" t="s">
        <v>112</v>
      </c>
      <c r="B258" s="256" t="s">
        <v>37</v>
      </c>
      <c r="C258" s="39" t="s">
        <v>3</v>
      </c>
      <c r="D258" s="81" t="s">
        <v>3</v>
      </c>
      <c r="E258" s="8" t="s">
        <v>262</v>
      </c>
      <c r="F258" s="128" t="s">
        <v>87</v>
      </c>
      <c r="G258" s="18">
        <v>614794</v>
      </c>
    </row>
    <row r="259" spans="1:7" ht="12.75">
      <c r="A259" s="364" t="s">
        <v>82</v>
      </c>
      <c r="B259" s="256" t="s">
        <v>37</v>
      </c>
      <c r="C259" s="39" t="s">
        <v>3</v>
      </c>
      <c r="D259" s="81" t="s">
        <v>3</v>
      </c>
      <c r="E259" s="8" t="s">
        <v>262</v>
      </c>
      <c r="F259" s="142" t="s">
        <v>81</v>
      </c>
      <c r="G259" s="18">
        <v>575206</v>
      </c>
    </row>
    <row r="260" spans="1:7" ht="38.25">
      <c r="A260" s="396" t="s">
        <v>169</v>
      </c>
      <c r="B260" s="256" t="s">
        <v>37</v>
      </c>
      <c r="C260" s="38" t="s">
        <v>3</v>
      </c>
      <c r="D260" s="57" t="s">
        <v>3</v>
      </c>
      <c r="E260" s="26" t="s">
        <v>143</v>
      </c>
      <c r="F260" s="48"/>
      <c r="G260" s="27">
        <f>SUM(G261:G262)</f>
        <v>132300</v>
      </c>
    </row>
    <row r="261" spans="1:7" ht="25.5">
      <c r="A261" s="329" t="s">
        <v>112</v>
      </c>
      <c r="B261" s="256" t="s">
        <v>37</v>
      </c>
      <c r="C261" s="39" t="s">
        <v>3</v>
      </c>
      <c r="D261" s="81" t="s">
        <v>3</v>
      </c>
      <c r="E261" s="8" t="s">
        <v>143</v>
      </c>
      <c r="F261" s="128" t="s">
        <v>87</v>
      </c>
      <c r="G261" s="18">
        <v>68388</v>
      </c>
    </row>
    <row r="262" spans="1:7" ht="12.75">
      <c r="A262" s="364" t="s">
        <v>82</v>
      </c>
      <c r="B262" s="256" t="s">
        <v>37</v>
      </c>
      <c r="C262" s="39" t="s">
        <v>3</v>
      </c>
      <c r="D262" s="81" t="s">
        <v>3</v>
      </c>
      <c r="E262" s="8" t="s">
        <v>143</v>
      </c>
      <c r="F262" s="142" t="s">
        <v>81</v>
      </c>
      <c r="G262" s="18">
        <v>63912</v>
      </c>
    </row>
    <row r="263" spans="1:7" ht="12.75">
      <c r="A263" s="387" t="s">
        <v>26</v>
      </c>
      <c r="B263" s="256" t="s">
        <v>37</v>
      </c>
      <c r="C263" s="37" t="s">
        <v>3</v>
      </c>
      <c r="D263" s="71" t="s">
        <v>5</v>
      </c>
      <c r="E263" s="7"/>
      <c r="F263" s="120"/>
      <c r="G263" s="19">
        <f>G264+G272+G278+G285+G288</f>
        <v>15719022.36</v>
      </c>
    </row>
    <row r="264" spans="1:7" ht="25.5">
      <c r="A264" s="390" t="s">
        <v>170</v>
      </c>
      <c r="B264" s="256" t="s">
        <v>37</v>
      </c>
      <c r="C264" s="40" t="s">
        <v>3</v>
      </c>
      <c r="D264" s="56" t="s">
        <v>5</v>
      </c>
      <c r="E264" s="11" t="s">
        <v>261</v>
      </c>
      <c r="F264" s="123"/>
      <c r="G264" s="17">
        <f>SUM(G265:G271)</f>
        <v>10437623</v>
      </c>
    </row>
    <row r="265" spans="1:7" ht="25.5">
      <c r="A265" s="329" t="s">
        <v>108</v>
      </c>
      <c r="B265" s="256" t="s">
        <v>37</v>
      </c>
      <c r="C265" s="39" t="s">
        <v>3</v>
      </c>
      <c r="D265" s="55" t="s">
        <v>5</v>
      </c>
      <c r="E265" s="8" t="s">
        <v>261</v>
      </c>
      <c r="F265" s="133" t="s">
        <v>109</v>
      </c>
      <c r="G265" s="18">
        <v>9616200</v>
      </c>
    </row>
    <row r="266" spans="1:7" ht="25.5">
      <c r="A266" s="329" t="s">
        <v>111</v>
      </c>
      <c r="B266" s="256" t="s">
        <v>37</v>
      </c>
      <c r="C266" s="39" t="s">
        <v>3</v>
      </c>
      <c r="D266" s="55" t="s">
        <v>5</v>
      </c>
      <c r="E266" s="8" t="s">
        <v>261</v>
      </c>
      <c r="F266" s="133" t="s">
        <v>110</v>
      </c>
      <c r="G266" s="18">
        <v>234500</v>
      </c>
    </row>
    <row r="267" spans="1:7" ht="25.5">
      <c r="A267" s="329" t="s">
        <v>84</v>
      </c>
      <c r="B267" s="256" t="s">
        <v>37</v>
      </c>
      <c r="C267" s="39" t="s">
        <v>3</v>
      </c>
      <c r="D267" s="55" t="s">
        <v>5</v>
      </c>
      <c r="E267" s="8" t="s">
        <v>261</v>
      </c>
      <c r="F267" s="133" t="s">
        <v>86</v>
      </c>
      <c r="G267" s="18">
        <v>67000</v>
      </c>
    </row>
    <row r="268" spans="1:7" ht="25.5">
      <c r="A268" s="329" t="s">
        <v>112</v>
      </c>
      <c r="B268" s="256" t="s">
        <v>37</v>
      </c>
      <c r="C268" s="39" t="s">
        <v>3</v>
      </c>
      <c r="D268" s="55" t="s">
        <v>5</v>
      </c>
      <c r="E268" s="8" t="s">
        <v>261</v>
      </c>
      <c r="F268" s="133" t="s">
        <v>87</v>
      </c>
      <c r="G268" s="18">
        <v>470000</v>
      </c>
    </row>
    <row r="269" spans="1:7" ht="20.25" customHeight="1">
      <c r="A269" s="329" t="s">
        <v>102</v>
      </c>
      <c r="B269" s="256" t="s">
        <v>37</v>
      </c>
      <c r="C269" s="39" t="s">
        <v>3</v>
      </c>
      <c r="D269" s="55" t="s">
        <v>5</v>
      </c>
      <c r="E269" s="8" t="s">
        <v>261</v>
      </c>
      <c r="F269" s="128" t="s">
        <v>105</v>
      </c>
      <c r="G269" s="18">
        <v>9923</v>
      </c>
    </row>
    <row r="270" spans="1:7" ht="12.75">
      <c r="A270" s="329" t="s">
        <v>104</v>
      </c>
      <c r="B270" s="256" t="s">
        <v>37</v>
      </c>
      <c r="C270" s="39" t="s">
        <v>3</v>
      </c>
      <c r="D270" s="55" t="s">
        <v>5</v>
      </c>
      <c r="E270" s="8" t="s">
        <v>261</v>
      </c>
      <c r="F270" s="128" t="s">
        <v>106</v>
      </c>
      <c r="G270" s="18">
        <v>40000</v>
      </c>
    </row>
    <row r="271" spans="1:7" ht="12.75">
      <c r="A271" s="371" t="s">
        <v>101</v>
      </c>
      <c r="B271" s="256" t="s">
        <v>37</v>
      </c>
      <c r="C271" s="39" t="s">
        <v>3</v>
      </c>
      <c r="D271" s="55" t="s">
        <v>5</v>
      </c>
      <c r="E271" s="8" t="s">
        <v>261</v>
      </c>
      <c r="F271" s="128" t="s">
        <v>77</v>
      </c>
      <c r="G271" s="18"/>
    </row>
    <row r="272" spans="1:7" ht="42" customHeight="1">
      <c r="A272" s="396" t="s">
        <v>313</v>
      </c>
      <c r="B272" s="256" t="s">
        <v>37</v>
      </c>
      <c r="C272" s="38" t="s">
        <v>3</v>
      </c>
      <c r="D272" s="57" t="s">
        <v>5</v>
      </c>
      <c r="E272" s="26" t="s">
        <v>314</v>
      </c>
      <c r="F272" s="48"/>
      <c r="G272" s="27">
        <f>SUM(G273:G277)</f>
        <v>2275399.36</v>
      </c>
    </row>
    <row r="273" spans="1:7" ht="27" customHeight="1">
      <c r="A273" s="329" t="s">
        <v>148</v>
      </c>
      <c r="B273" s="256" t="s">
        <v>37</v>
      </c>
      <c r="C273" s="39" t="s">
        <v>3</v>
      </c>
      <c r="D273" s="81" t="s">
        <v>5</v>
      </c>
      <c r="E273" s="8" t="s">
        <v>314</v>
      </c>
      <c r="F273" s="128" t="s">
        <v>149</v>
      </c>
      <c r="G273" s="18">
        <v>40000</v>
      </c>
    </row>
    <row r="274" spans="1:7" ht="25.5">
      <c r="A274" s="329" t="s">
        <v>112</v>
      </c>
      <c r="B274" s="256" t="s">
        <v>37</v>
      </c>
      <c r="C274" s="39" t="s">
        <v>3</v>
      </c>
      <c r="D274" s="81" t="s">
        <v>5</v>
      </c>
      <c r="E274" s="8" t="s">
        <v>314</v>
      </c>
      <c r="F274" s="128" t="s">
        <v>87</v>
      </c>
      <c r="G274" s="18">
        <v>123000</v>
      </c>
    </row>
    <row r="275" spans="1:7" ht="25.5">
      <c r="A275" s="335" t="s">
        <v>355</v>
      </c>
      <c r="B275" s="256" t="s">
        <v>37</v>
      </c>
      <c r="C275" s="39" t="s">
        <v>3</v>
      </c>
      <c r="D275" s="81" t="s">
        <v>5</v>
      </c>
      <c r="E275" s="8" t="s">
        <v>314</v>
      </c>
      <c r="F275" s="128" t="s">
        <v>81</v>
      </c>
      <c r="G275" s="18">
        <v>2112399.36</v>
      </c>
    </row>
    <row r="276" spans="1:7" ht="12.75">
      <c r="A276" s="364" t="s">
        <v>82</v>
      </c>
      <c r="B276" s="256" t="s">
        <v>37</v>
      </c>
      <c r="C276" s="39" t="s">
        <v>3</v>
      </c>
      <c r="D276" s="81" t="s">
        <v>5</v>
      </c>
      <c r="E276" s="8" t="s">
        <v>314</v>
      </c>
      <c r="F276" s="128" t="s">
        <v>81</v>
      </c>
      <c r="G276" s="18"/>
    </row>
    <row r="277" spans="1:7" ht="12.75">
      <c r="A277" s="371" t="s">
        <v>101</v>
      </c>
      <c r="B277" s="256" t="s">
        <v>37</v>
      </c>
      <c r="C277" s="39" t="s">
        <v>3</v>
      </c>
      <c r="D277" s="81" t="s">
        <v>5</v>
      </c>
      <c r="E277" s="8" t="s">
        <v>314</v>
      </c>
      <c r="F277" s="128" t="s">
        <v>77</v>
      </c>
      <c r="G277" s="18">
        <v>0</v>
      </c>
    </row>
    <row r="278" spans="1:7" ht="25.5">
      <c r="A278" s="331" t="s">
        <v>171</v>
      </c>
      <c r="B278" s="256" t="s">
        <v>37</v>
      </c>
      <c r="C278" s="38" t="s">
        <v>3</v>
      </c>
      <c r="D278" s="57" t="s">
        <v>5</v>
      </c>
      <c r="E278" s="26" t="s">
        <v>356</v>
      </c>
      <c r="F278" s="121"/>
      <c r="G278" s="27">
        <f>G279+G283</f>
        <v>2400000</v>
      </c>
    </row>
    <row r="279" spans="1:7" ht="25.5">
      <c r="A279" s="331" t="s">
        <v>369</v>
      </c>
      <c r="B279" s="256" t="s">
        <v>37</v>
      </c>
      <c r="C279" s="38" t="s">
        <v>3</v>
      </c>
      <c r="D279" s="57" t="s">
        <v>5</v>
      </c>
      <c r="E279" s="26" t="s">
        <v>117</v>
      </c>
      <c r="F279" s="121"/>
      <c r="G279" s="27">
        <f>G280+G281+G282</f>
        <v>970000</v>
      </c>
    </row>
    <row r="280" spans="1:7" ht="38.25">
      <c r="A280" s="329" t="s">
        <v>148</v>
      </c>
      <c r="B280" s="256" t="s">
        <v>37</v>
      </c>
      <c r="C280" s="39" t="s">
        <v>3</v>
      </c>
      <c r="D280" s="55" t="s">
        <v>5</v>
      </c>
      <c r="E280" s="8" t="s">
        <v>117</v>
      </c>
      <c r="F280" s="104" t="s">
        <v>149</v>
      </c>
      <c r="G280" s="231"/>
    </row>
    <row r="281" spans="1:7" ht="25.5">
      <c r="A281" s="329" t="s">
        <v>112</v>
      </c>
      <c r="B281" s="256" t="s">
        <v>37</v>
      </c>
      <c r="C281" s="39" t="s">
        <v>3</v>
      </c>
      <c r="D281" s="55" t="s">
        <v>5</v>
      </c>
      <c r="E281" s="8" t="s">
        <v>117</v>
      </c>
      <c r="F281" s="133" t="s">
        <v>87</v>
      </c>
      <c r="G281" s="18">
        <v>534558</v>
      </c>
    </row>
    <row r="282" spans="1:7" ht="12.75">
      <c r="A282" s="364" t="s">
        <v>82</v>
      </c>
      <c r="B282" s="256" t="s">
        <v>37</v>
      </c>
      <c r="C282" s="39" t="s">
        <v>3</v>
      </c>
      <c r="D282" s="55" t="s">
        <v>5</v>
      </c>
      <c r="E282" s="8" t="s">
        <v>117</v>
      </c>
      <c r="F282" s="133" t="s">
        <v>81</v>
      </c>
      <c r="G282" s="18">
        <v>435442</v>
      </c>
    </row>
    <row r="283" spans="1:7" ht="38.25">
      <c r="A283" s="390" t="s">
        <v>214</v>
      </c>
      <c r="B283" s="256" t="s">
        <v>37</v>
      </c>
      <c r="C283" s="199" t="s">
        <v>3</v>
      </c>
      <c r="D283" s="191" t="s">
        <v>5</v>
      </c>
      <c r="E283" s="193" t="s">
        <v>263</v>
      </c>
      <c r="F283" s="209"/>
      <c r="G283" s="192">
        <f>G284</f>
        <v>1430000</v>
      </c>
    </row>
    <row r="284" spans="1:7" ht="25.5">
      <c r="A284" s="329" t="s">
        <v>112</v>
      </c>
      <c r="B284" s="256" t="s">
        <v>37</v>
      </c>
      <c r="C284" s="39" t="s">
        <v>3</v>
      </c>
      <c r="D284" s="55" t="s">
        <v>5</v>
      </c>
      <c r="E284" s="8" t="s">
        <v>263</v>
      </c>
      <c r="F284" s="133" t="s">
        <v>87</v>
      </c>
      <c r="G284" s="18">
        <v>1430000</v>
      </c>
    </row>
    <row r="285" spans="1:7" ht="25.5">
      <c r="A285" s="331" t="s">
        <v>172</v>
      </c>
      <c r="B285" s="256" t="s">
        <v>37</v>
      </c>
      <c r="C285" s="38" t="s">
        <v>3</v>
      </c>
      <c r="D285" s="57" t="s">
        <v>5</v>
      </c>
      <c r="E285" s="26" t="s">
        <v>264</v>
      </c>
      <c r="F285" s="121"/>
      <c r="G285" s="27">
        <f>G286+G287</f>
        <v>606000</v>
      </c>
    </row>
    <row r="286" spans="1:7" ht="25.5">
      <c r="A286" s="329" t="s">
        <v>112</v>
      </c>
      <c r="B286" s="256" t="s">
        <v>37</v>
      </c>
      <c r="C286" s="39" t="s">
        <v>3</v>
      </c>
      <c r="D286" s="55" t="s">
        <v>5</v>
      </c>
      <c r="E286" s="8" t="s">
        <v>264</v>
      </c>
      <c r="F286" s="133" t="s">
        <v>87</v>
      </c>
      <c r="G286" s="18">
        <v>425000</v>
      </c>
    </row>
    <row r="287" spans="1:7" ht="12.75">
      <c r="A287" s="364" t="s">
        <v>82</v>
      </c>
      <c r="B287" s="256" t="s">
        <v>37</v>
      </c>
      <c r="C287" s="39" t="s">
        <v>3</v>
      </c>
      <c r="D287" s="55" t="s">
        <v>5</v>
      </c>
      <c r="E287" s="8" t="s">
        <v>264</v>
      </c>
      <c r="F287" s="133" t="s">
        <v>81</v>
      </c>
      <c r="G287" s="18">
        <v>181000</v>
      </c>
    </row>
    <row r="288" spans="1:7" ht="33" customHeight="1">
      <c r="A288" s="331" t="s">
        <v>154</v>
      </c>
      <c r="B288" s="256" t="s">
        <v>37</v>
      </c>
      <c r="C288" s="38" t="s">
        <v>3</v>
      </c>
      <c r="D288" s="57" t="s">
        <v>5</v>
      </c>
      <c r="E288" s="26" t="s">
        <v>315</v>
      </c>
      <c r="F288" s="121"/>
      <c r="G288" s="27">
        <f>G289</f>
        <v>0</v>
      </c>
    </row>
    <row r="289" spans="1:7" ht="12.75">
      <c r="A289" s="364" t="s">
        <v>82</v>
      </c>
      <c r="B289" s="256" t="s">
        <v>37</v>
      </c>
      <c r="C289" s="39" t="s">
        <v>3</v>
      </c>
      <c r="D289" s="55" t="s">
        <v>5</v>
      </c>
      <c r="E289" s="8" t="s">
        <v>315</v>
      </c>
      <c r="F289" s="133" t="s">
        <v>81</v>
      </c>
      <c r="G289" s="18">
        <v>0</v>
      </c>
    </row>
    <row r="290" spans="1:7" ht="15.75">
      <c r="A290" s="382" t="s">
        <v>68</v>
      </c>
      <c r="B290" s="257" t="s">
        <v>37</v>
      </c>
      <c r="C290" s="87" t="s">
        <v>4</v>
      </c>
      <c r="D290" s="89"/>
      <c r="E290" s="88"/>
      <c r="F290" s="118"/>
      <c r="G290" s="20">
        <f>G291</f>
        <v>16343975.59</v>
      </c>
    </row>
    <row r="291" spans="1:7" ht="12.75">
      <c r="A291" s="387" t="s">
        <v>27</v>
      </c>
      <c r="B291" s="256" t="s">
        <v>37</v>
      </c>
      <c r="C291" s="33" t="s">
        <v>4</v>
      </c>
      <c r="D291" s="71" t="s">
        <v>2</v>
      </c>
      <c r="E291" s="7"/>
      <c r="F291" s="120"/>
      <c r="G291" s="21">
        <f>G292+G329+G331+G333+G337+G335</f>
        <v>16343975.59</v>
      </c>
    </row>
    <row r="292" spans="1:7" ht="12.75">
      <c r="A292" s="397" t="s">
        <v>178</v>
      </c>
      <c r="B292" s="256" t="s">
        <v>37</v>
      </c>
      <c r="C292" s="203" t="s">
        <v>4</v>
      </c>
      <c r="D292" s="204" t="s">
        <v>2</v>
      </c>
      <c r="E292" s="205" t="s">
        <v>174</v>
      </c>
      <c r="F292" s="206"/>
      <c r="G292" s="207">
        <f>G293+G295+G316+G320+G323+G326</f>
        <v>13098700</v>
      </c>
    </row>
    <row r="293" spans="1:7" ht="12.75">
      <c r="A293" s="379" t="s">
        <v>346</v>
      </c>
      <c r="B293" s="256" t="s">
        <v>37</v>
      </c>
      <c r="C293" s="32" t="s">
        <v>4</v>
      </c>
      <c r="D293" s="57" t="s">
        <v>2</v>
      </c>
      <c r="E293" s="26" t="s">
        <v>357</v>
      </c>
      <c r="F293" s="121"/>
      <c r="G293" s="27">
        <f>G294</f>
        <v>0</v>
      </c>
    </row>
    <row r="294" spans="1:7" ht="25.5">
      <c r="A294" s="372" t="s">
        <v>288</v>
      </c>
      <c r="B294" s="256" t="s">
        <v>37</v>
      </c>
      <c r="C294" s="35" t="s">
        <v>4</v>
      </c>
      <c r="D294" s="55" t="s">
        <v>2</v>
      </c>
      <c r="E294" s="8" t="s">
        <v>357</v>
      </c>
      <c r="F294" s="128" t="s">
        <v>135</v>
      </c>
      <c r="G294" s="18"/>
    </row>
    <row r="295" spans="1:7" ht="38.25">
      <c r="A295" s="303" t="s">
        <v>173</v>
      </c>
      <c r="B295" s="256" t="s">
        <v>37</v>
      </c>
      <c r="C295" s="33" t="s">
        <v>211</v>
      </c>
      <c r="D295" s="71" t="s">
        <v>2</v>
      </c>
      <c r="E295" s="7" t="s">
        <v>179</v>
      </c>
      <c r="F295" s="120"/>
      <c r="G295" s="21">
        <f>G296+G300+G302+G306+G314</f>
        <v>12218748.79</v>
      </c>
    </row>
    <row r="296" spans="1:7" ht="38.25">
      <c r="A296" s="331" t="s">
        <v>175</v>
      </c>
      <c r="B296" s="256" t="s">
        <v>37</v>
      </c>
      <c r="C296" s="32" t="s">
        <v>4</v>
      </c>
      <c r="D296" s="57" t="s">
        <v>2</v>
      </c>
      <c r="E296" s="26" t="s">
        <v>245</v>
      </c>
      <c r="F296" s="121"/>
      <c r="G296" s="27">
        <f>SUM(G297:G299)</f>
        <v>1000000</v>
      </c>
    </row>
    <row r="297" spans="1:7" ht="25.5">
      <c r="A297" s="329" t="s">
        <v>108</v>
      </c>
      <c r="B297" s="256" t="s">
        <v>37</v>
      </c>
      <c r="C297" s="103" t="s">
        <v>4</v>
      </c>
      <c r="D297" s="105" t="s">
        <v>2</v>
      </c>
      <c r="E297" s="104" t="s">
        <v>245</v>
      </c>
      <c r="F297" s="133" t="s">
        <v>109</v>
      </c>
      <c r="G297" s="106">
        <v>750000</v>
      </c>
    </row>
    <row r="298" spans="1:7" ht="23.25" customHeight="1">
      <c r="A298" s="329" t="s">
        <v>111</v>
      </c>
      <c r="B298" s="256" t="s">
        <v>37</v>
      </c>
      <c r="C298" s="103" t="s">
        <v>4</v>
      </c>
      <c r="D298" s="105" t="s">
        <v>2</v>
      </c>
      <c r="E298" s="104" t="s">
        <v>245</v>
      </c>
      <c r="F298" s="133" t="s">
        <v>110</v>
      </c>
      <c r="G298" s="106">
        <v>4000</v>
      </c>
    </row>
    <row r="299" spans="1:7" ht="25.5">
      <c r="A299" s="329" t="s">
        <v>112</v>
      </c>
      <c r="B299" s="256" t="s">
        <v>37</v>
      </c>
      <c r="C299" s="103" t="s">
        <v>4</v>
      </c>
      <c r="D299" s="105" t="s">
        <v>2</v>
      </c>
      <c r="E299" s="104" t="s">
        <v>245</v>
      </c>
      <c r="F299" s="128" t="s">
        <v>87</v>
      </c>
      <c r="G299" s="106">
        <v>246000</v>
      </c>
    </row>
    <row r="300" spans="1:7" ht="25.5">
      <c r="A300" s="339" t="s">
        <v>150</v>
      </c>
      <c r="B300" s="256" t="s">
        <v>37</v>
      </c>
      <c r="C300" s="32" t="s">
        <v>4</v>
      </c>
      <c r="D300" s="159" t="s">
        <v>2</v>
      </c>
      <c r="E300" s="160" t="s">
        <v>151</v>
      </c>
      <c r="F300" s="161"/>
      <c r="G300" s="162">
        <f>G301</f>
        <v>0</v>
      </c>
    </row>
    <row r="301" spans="1:7" ht="38.25">
      <c r="A301" s="329" t="s">
        <v>136</v>
      </c>
      <c r="B301" s="256" t="s">
        <v>37</v>
      </c>
      <c r="C301" s="31" t="s">
        <v>4</v>
      </c>
      <c r="D301" s="55" t="s">
        <v>2</v>
      </c>
      <c r="E301" s="8" t="s">
        <v>151</v>
      </c>
      <c r="F301" s="128" t="s">
        <v>135</v>
      </c>
      <c r="G301" s="18"/>
    </row>
    <row r="302" spans="1:7" ht="20.25" customHeight="1">
      <c r="A302" s="365" t="s">
        <v>176</v>
      </c>
      <c r="B302" s="256" t="s">
        <v>37</v>
      </c>
      <c r="C302" s="32" t="s">
        <v>4</v>
      </c>
      <c r="D302" s="57" t="s">
        <v>2</v>
      </c>
      <c r="E302" s="26" t="s">
        <v>180</v>
      </c>
      <c r="F302" s="121"/>
      <c r="G302" s="27">
        <f>G303+G304+G305</f>
        <v>315000</v>
      </c>
    </row>
    <row r="303" spans="1:7" ht="25.5">
      <c r="A303" s="329" t="s">
        <v>111</v>
      </c>
      <c r="B303" s="256" t="s">
        <v>37</v>
      </c>
      <c r="C303" s="41" t="s">
        <v>4</v>
      </c>
      <c r="D303" s="55" t="s">
        <v>2</v>
      </c>
      <c r="E303" s="8" t="s">
        <v>180</v>
      </c>
      <c r="F303" s="128" t="s">
        <v>110</v>
      </c>
      <c r="G303" s="18">
        <v>10000</v>
      </c>
    </row>
    <row r="304" spans="1:7" ht="27.75" customHeight="1">
      <c r="A304" s="329" t="s">
        <v>112</v>
      </c>
      <c r="B304" s="256" t="s">
        <v>37</v>
      </c>
      <c r="C304" s="41" t="s">
        <v>4</v>
      </c>
      <c r="D304" s="55" t="s">
        <v>2</v>
      </c>
      <c r="E304" s="8" t="s">
        <v>180</v>
      </c>
      <c r="F304" s="128" t="s">
        <v>87</v>
      </c>
      <c r="G304" s="18">
        <v>275000</v>
      </c>
    </row>
    <row r="305" spans="1:7" ht="12.75">
      <c r="A305" s="329" t="s">
        <v>104</v>
      </c>
      <c r="B305" s="256" t="s">
        <v>37</v>
      </c>
      <c r="C305" s="41" t="s">
        <v>4</v>
      </c>
      <c r="D305" s="55" t="s">
        <v>2</v>
      </c>
      <c r="E305" s="8" t="s">
        <v>180</v>
      </c>
      <c r="F305" s="128" t="s">
        <v>106</v>
      </c>
      <c r="G305" s="18">
        <v>30000</v>
      </c>
    </row>
    <row r="306" spans="1:7" ht="12.75">
      <c r="A306" s="365" t="s">
        <v>177</v>
      </c>
      <c r="B306" s="256" t="s">
        <v>37</v>
      </c>
      <c r="C306" s="32" t="s">
        <v>4</v>
      </c>
      <c r="D306" s="57" t="s">
        <v>2</v>
      </c>
      <c r="E306" s="26" t="s">
        <v>181</v>
      </c>
      <c r="F306" s="121"/>
      <c r="G306" s="27">
        <f>SUM(G307:G313)</f>
        <v>10635948.79</v>
      </c>
    </row>
    <row r="307" spans="1:7" ht="25.5">
      <c r="A307" s="329" t="s">
        <v>108</v>
      </c>
      <c r="B307" s="256" t="s">
        <v>37</v>
      </c>
      <c r="C307" s="41" t="s">
        <v>4</v>
      </c>
      <c r="D307" s="55" t="s">
        <v>2</v>
      </c>
      <c r="E307" s="8" t="s">
        <v>181</v>
      </c>
      <c r="F307" s="133" t="s">
        <v>109</v>
      </c>
      <c r="G307" s="18">
        <v>9300000</v>
      </c>
    </row>
    <row r="308" spans="1:7" ht="17.25" customHeight="1">
      <c r="A308" s="329" t="s">
        <v>111</v>
      </c>
      <c r="B308" s="256" t="s">
        <v>37</v>
      </c>
      <c r="C308" s="41" t="s">
        <v>4</v>
      </c>
      <c r="D308" s="55" t="s">
        <v>2</v>
      </c>
      <c r="E308" s="8" t="s">
        <v>181</v>
      </c>
      <c r="F308" s="133" t="s">
        <v>110</v>
      </c>
      <c r="G308" s="18">
        <v>134000</v>
      </c>
    </row>
    <row r="309" spans="1:7" ht="25.5">
      <c r="A309" s="329" t="s">
        <v>84</v>
      </c>
      <c r="B309" s="256" t="s">
        <v>37</v>
      </c>
      <c r="C309" s="41" t="s">
        <v>4</v>
      </c>
      <c r="D309" s="55" t="s">
        <v>2</v>
      </c>
      <c r="E309" s="8" t="s">
        <v>181</v>
      </c>
      <c r="F309" s="133" t="s">
        <v>86</v>
      </c>
      <c r="G309" s="18"/>
    </row>
    <row r="310" spans="1:7" ht="25.5">
      <c r="A310" s="329" t="s">
        <v>112</v>
      </c>
      <c r="B310" s="256" t="s">
        <v>37</v>
      </c>
      <c r="C310" s="41" t="s">
        <v>4</v>
      </c>
      <c r="D310" s="55" t="s">
        <v>2</v>
      </c>
      <c r="E310" s="8" t="s">
        <v>181</v>
      </c>
      <c r="F310" s="128" t="s">
        <v>87</v>
      </c>
      <c r="G310" s="18">
        <v>1151448.79</v>
      </c>
    </row>
    <row r="311" spans="1:7" ht="63.75">
      <c r="A311" s="329" t="s">
        <v>107</v>
      </c>
      <c r="B311" s="256" t="s">
        <v>37</v>
      </c>
      <c r="C311" s="41" t="s">
        <v>4</v>
      </c>
      <c r="D311" s="55" t="s">
        <v>2</v>
      </c>
      <c r="E311" s="8" t="s">
        <v>181</v>
      </c>
      <c r="F311" s="128" t="s">
        <v>103</v>
      </c>
      <c r="G311" s="18">
        <v>12369</v>
      </c>
    </row>
    <row r="312" spans="1:7" ht="12.75">
      <c r="A312" s="329" t="s">
        <v>102</v>
      </c>
      <c r="B312" s="256" t="s">
        <v>37</v>
      </c>
      <c r="C312" s="41" t="s">
        <v>4</v>
      </c>
      <c r="D312" s="55" t="s">
        <v>2</v>
      </c>
      <c r="E312" s="8" t="s">
        <v>181</v>
      </c>
      <c r="F312" s="128" t="s">
        <v>105</v>
      </c>
      <c r="G312" s="18">
        <v>16000</v>
      </c>
    </row>
    <row r="313" spans="1:7" ht="12.75">
      <c r="A313" s="329" t="s">
        <v>104</v>
      </c>
      <c r="B313" s="256" t="s">
        <v>37</v>
      </c>
      <c r="C313" s="41" t="s">
        <v>4</v>
      </c>
      <c r="D313" s="55" t="s">
        <v>2</v>
      </c>
      <c r="E313" s="8" t="s">
        <v>181</v>
      </c>
      <c r="F313" s="128" t="s">
        <v>106</v>
      </c>
      <c r="G313" s="18">
        <v>22131</v>
      </c>
    </row>
    <row r="314" spans="1:7" ht="38.25">
      <c r="A314" s="340" t="s">
        <v>387</v>
      </c>
      <c r="B314" s="256" t="s">
        <v>37</v>
      </c>
      <c r="C314" s="32" t="s">
        <v>4</v>
      </c>
      <c r="D314" s="57" t="s">
        <v>2</v>
      </c>
      <c r="E314" s="26" t="s">
        <v>388</v>
      </c>
      <c r="F314" s="121"/>
      <c r="G314" s="27">
        <v>267800</v>
      </c>
    </row>
    <row r="315" spans="1:7" ht="25.5">
      <c r="A315" s="296" t="s">
        <v>108</v>
      </c>
      <c r="B315" s="256" t="s">
        <v>37</v>
      </c>
      <c r="C315" s="41" t="s">
        <v>4</v>
      </c>
      <c r="D315" s="55" t="s">
        <v>2</v>
      </c>
      <c r="E315" s="8" t="s">
        <v>388</v>
      </c>
      <c r="F315" s="128" t="s">
        <v>109</v>
      </c>
      <c r="G315" s="18">
        <v>267800</v>
      </c>
    </row>
    <row r="316" spans="1:7" ht="12.75">
      <c r="A316" s="341" t="s">
        <v>182</v>
      </c>
      <c r="B316" s="256" t="s">
        <v>37</v>
      </c>
      <c r="C316" s="251" t="s">
        <v>4</v>
      </c>
      <c r="D316" s="193" t="s">
        <v>2</v>
      </c>
      <c r="E316" s="196" t="s">
        <v>184</v>
      </c>
      <c r="F316" s="197"/>
      <c r="G316" s="198">
        <f>G317</f>
        <v>100000</v>
      </c>
    </row>
    <row r="317" spans="1:7" ht="25.5">
      <c r="A317" s="339" t="s">
        <v>183</v>
      </c>
      <c r="B317" s="256" t="s">
        <v>37</v>
      </c>
      <c r="C317" s="32" t="s">
        <v>4</v>
      </c>
      <c r="D317" s="159" t="s">
        <v>2</v>
      </c>
      <c r="E317" s="160" t="s">
        <v>185</v>
      </c>
      <c r="F317" s="161"/>
      <c r="G317" s="162">
        <f>G318</f>
        <v>100000</v>
      </c>
    </row>
    <row r="318" spans="1:7" ht="25.5">
      <c r="A318" s="329" t="s">
        <v>112</v>
      </c>
      <c r="B318" s="256" t="s">
        <v>37</v>
      </c>
      <c r="C318" s="31" t="s">
        <v>4</v>
      </c>
      <c r="D318" s="55" t="s">
        <v>2</v>
      </c>
      <c r="E318" s="8" t="s">
        <v>185</v>
      </c>
      <c r="F318" s="128" t="s">
        <v>87</v>
      </c>
      <c r="G318" s="18">
        <v>100000</v>
      </c>
    </row>
    <row r="319" spans="1:7" ht="25.5">
      <c r="A319" s="329" t="s">
        <v>112</v>
      </c>
      <c r="B319" s="256" t="s">
        <v>37</v>
      </c>
      <c r="C319" s="39" t="s">
        <v>4</v>
      </c>
      <c r="D319" s="55" t="s">
        <v>2</v>
      </c>
      <c r="E319" s="8" t="s">
        <v>118</v>
      </c>
      <c r="F319" s="128" t="s">
        <v>87</v>
      </c>
      <c r="G319" s="18"/>
    </row>
    <row r="320" spans="1:7" ht="12.75">
      <c r="A320" s="390" t="s">
        <v>186</v>
      </c>
      <c r="B320" s="256" t="s">
        <v>37</v>
      </c>
      <c r="C320" s="199" t="s">
        <v>4</v>
      </c>
      <c r="D320" s="191" t="s">
        <v>2</v>
      </c>
      <c r="E320" s="193" t="s">
        <v>187</v>
      </c>
      <c r="F320" s="194"/>
      <c r="G320" s="192">
        <f>G321</f>
        <v>265500</v>
      </c>
    </row>
    <row r="321" spans="1:7" ht="12.75">
      <c r="A321" s="331" t="s">
        <v>188</v>
      </c>
      <c r="B321" s="256" t="s">
        <v>37</v>
      </c>
      <c r="C321" s="38" t="s">
        <v>4</v>
      </c>
      <c r="D321" s="57" t="s">
        <v>2</v>
      </c>
      <c r="E321" s="26" t="s">
        <v>189</v>
      </c>
      <c r="F321" s="121"/>
      <c r="G321" s="27">
        <f>G322</f>
        <v>265500</v>
      </c>
    </row>
    <row r="322" spans="1:7" ht="25.5">
      <c r="A322" s="329" t="s">
        <v>112</v>
      </c>
      <c r="B322" s="256" t="s">
        <v>37</v>
      </c>
      <c r="C322" s="39" t="s">
        <v>4</v>
      </c>
      <c r="D322" s="55" t="s">
        <v>2</v>
      </c>
      <c r="E322" s="8" t="s">
        <v>189</v>
      </c>
      <c r="F322" s="128" t="s">
        <v>87</v>
      </c>
      <c r="G322" s="18">
        <v>265500</v>
      </c>
    </row>
    <row r="323" spans="1:7" ht="25.5">
      <c r="A323" s="390" t="s">
        <v>172</v>
      </c>
      <c r="B323" s="256" t="s">
        <v>37</v>
      </c>
      <c r="C323" s="199" t="s">
        <v>4</v>
      </c>
      <c r="D323" s="191" t="s">
        <v>2</v>
      </c>
      <c r="E323" s="193" t="s">
        <v>190</v>
      </c>
      <c r="F323" s="194"/>
      <c r="G323" s="192">
        <f>G324</f>
        <v>150000</v>
      </c>
    </row>
    <row r="324" spans="1:7" ht="25.5">
      <c r="A324" s="331" t="s">
        <v>191</v>
      </c>
      <c r="B324" s="256" t="s">
        <v>37</v>
      </c>
      <c r="C324" s="38" t="s">
        <v>4</v>
      </c>
      <c r="D324" s="57" t="s">
        <v>2</v>
      </c>
      <c r="E324" s="26" t="s">
        <v>118</v>
      </c>
      <c r="F324" s="121"/>
      <c r="G324" s="27">
        <f>G325</f>
        <v>150000</v>
      </c>
    </row>
    <row r="325" spans="1:7" ht="25.5">
      <c r="A325" s="329" t="s">
        <v>112</v>
      </c>
      <c r="B325" s="256" t="s">
        <v>37</v>
      </c>
      <c r="C325" s="39" t="s">
        <v>4</v>
      </c>
      <c r="D325" s="55" t="s">
        <v>2</v>
      </c>
      <c r="E325" s="8" t="s">
        <v>118</v>
      </c>
      <c r="F325" s="128" t="s">
        <v>87</v>
      </c>
      <c r="G325" s="18">
        <v>150000</v>
      </c>
    </row>
    <row r="326" spans="1:7" ht="12.75">
      <c r="A326" s="342" t="s">
        <v>192</v>
      </c>
      <c r="B326" s="256" t="s">
        <v>37</v>
      </c>
      <c r="C326" s="199" t="s">
        <v>4</v>
      </c>
      <c r="D326" s="191" t="s">
        <v>2</v>
      </c>
      <c r="E326" s="193" t="s">
        <v>194</v>
      </c>
      <c r="F326" s="194"/>
      <c r="G326" s="192">
        <f>G327</f>
        <v>364451.21</v>
      </c>
    </row>
    <row r="327" spans="1:7" ht="25.5">
      <c r="A327" s="339" t="s">
        <v>193</v>
      </c>
      <c r="B327" s="256" t="s">
        <v>37</v>
      </c>
      <c r="C327" s="38" t="s">
        <v>4</v>
      </c>
      <c r="D327" s="57" t="s">
        <v>2</v>
      </c>
      <c r="E327" s="26" t="s">
        <v>119</v>
      </c>
      <c r="F327" s="121"/>
      <c r="G327" s="27">
        <f>G328</f>
        <v>364451.21</v>
      </c>
    </row>
    <row r="328" spans="1:7" ht="25.5">
      <c r="A328" s="329" t="s">
        <v>112</v>
      </c>
      <c r="B328" s="256" t="s">
        <v>37</v>
      </c>
      <c r="C328" s="39" t="s">
        <v>4</v>
      </c>
      <c r="D328" s="55" t="s">
        <v>2</v>
      </c>
      <c r="E328" s="8" t="s">
        <v>119</v>
      </c>
      <c r="F328" s="128" t="s">
        <v>87</v>
      </c>
      <c r="G328" s="18">
        <v>364451.21</v>
      </c>
    </row>
    <row r="329" spans="1:7" ht="31.5" customHeight="1">
      <c r="A329" s="339" t="s">
        <v>316</v>
      </c>
      <c r="B329" s="256" t="s">
        <v>37</v>
      </c>
      <c r="C329" s="38" t="s">
        <v>4</v>
      </c>
      <c r="D329" s="57" t="s">
        <v>2</v>
      </c>
      <c r="E329" s="26" t="s">
        <v>317</v>
      </c>
      <c r="F329" s="121"/>
      <c r="G329" s="27">
        <f>G330</f>
        <v>490300</v>
      </c>
    </row>
    <row r="330" spans="1:7" ht="25.5">
      <c r="A330" s="385" t="s">
        <v>288</v>
      </c>
      <c r="B330" s="256" t="s">
        <v>37</v>
      </c>
      <c r="C330" s="39" t="s">
        <v>4</v>
      </c>
      <c r="D330" s="55" t="s">
        <v>2</v>
      </c>
      <c r="E330" s="8" t="s">
        <v>317</v>
      </c>
      <c r="F330" s="128" t="s">
        <v>135</v>
      </c>
      <c r="G330" s="18">
        <v>490300</v>
      </c>
    </row>
    <row r="331" spans="1:7" ht="12.75">
      <c r="A331" s="379" t="s">
        <v>346</v>
      </c>
      <c r="B331" s="256" t="s">
        <v>37</v>
      </c>
      <c r="C331" s="32" t="s">
        <v>4</v>
      </c>
      <c r="D331" s="57" t="s">
        <v>2</v>
      </c>
      <c r="E331" s="26" t="s">
        <v>347</v>
      </c>
      <c r="F331" s="121"/>
      <c r="G331" s="27">
        <f>G332</f>
        <v>297501</v>
      </c>
    </row>
    <row r="332" spans="1:7" ht="25.5">
      <c r="A332" s="372" t="s">
        <v>288</v>
      </c>
      <c r="B332" s="256" t="s">
        <v>37</v>
      </c>
      <c r="C332" s="35" t="s">
        <v>4</v>
      </c>
      <c r="D332" s="55" t="s">
        <v>2</v>
      </c>
      <c r="E332" s="8" t="s">
        <v>347</v>
      </c>
      <c r="F332" s="128" t="s">
        <v>135</v>
      </c>
      <c r="G332" s="18">
        <f>210168+87333</f>
        <v>297501</v>
      </c>
    </row>
    <row r="333" spans="1:7" ht="31.5" customHeight="1">
      <c r="A333" s="379" t="s">
        <v>337</v>
      </c>
      <c r="B333" s="256" t="s">
        <v>37</v>
      </c>
      <c r="C333" s="38" t="s">
        <v>4</v>
      </c>
      <c r="D333" s="57" t="s">
        <v>2</v>
      </c>
      <c r="E333" s="26" t="s">
        <v>339</v>
      </c>
      <c r="F333" s="121"/>
      <c r="G333" s="27">
        <v>100000</v>
      </c>
    </row>
    <row r="334" spans="1:7" ht="29.25" customHeight="1">
      <c r="A334" s="343" t="s">
        <v>338</v>
      </c>
      <c r="B334" s="256" t="s">
        <v>37</v>
      </c>
      <c r="C334" s="39" t="s">
        <v>4</v>
      </c>
      <c r="D334" s="55" t="s">
        <v>2</v>
      </c>
      <c r="E334" s="8" t="s">
        <v>339</v>
      </c>
      <c r="F334" s="128" t="s">
        <v>294</v>
      </c>
      <c r="G334" s="18">
        <v>100000</v>
      </c>
    </row>
    <row r="335" spans="1:7" ht="29.25" customHeight="1">
      <c r="A335" s="340" t="s">
        <v>387</v>
      </c>
      <c r="B335" s="256" t="s">
        <v>37</v>
      </c>
      <c r="C335" s="38" t="s">
        <v>4</v>
      </c>
      <c r="D335" s="57" t="s">
        <v>2</v>
      </c>
      <c r="E335" s="26" t="s">
        <v>389</v>
      </c>
      <c r="F335" s="121"/>
      <c r="G335" s="27">
        <v>187200</v>
      </c>
    </row>
    <row r="336" spans="1:7" ht="29.25" customHeight="1">
      <c r="A336" s="316" t="s">
        <v>288</v>
      </c>
      <c r="B336" s="256" t="s">
        <v>37</v>
      </c>
      <c r="C336" s="39" t="s">
        <v>4</v>
      </c>
      <c r="D336" s="55" t="s">
        <v>2</v>
      </c>
      <c r="E336" s="8" t="s">
        <v>389</v>
      </c>
      <c r="F336" s="128" t="s">
        <v>135</v>
      </c>
      <c r="G336" s="18">
        <v>187200</v>
      </c>
    </row>
    <row r="337" spans="1:7" ht="22.5" customHeight="1">
      <c r="A337" s="309" t="s">
        <v>343</v>
      </c>
      <c r="B337" s="256" t="s">
        <v>37</v>
      </c>
      <c r="C337" s="32" t="s">
        <v>4</v>
      </c>
      <c r="D337" s="159" t="s">
        <v>2</v>
      </c>
      <c r="E337" s="160" t="s">
        <v>341</v>
      </c>
      <c r="F337" s="161"/>
      <c r="G337" s="162">
        <v>2170274.59</v>
      </c>
    </row>
    <row r="338" spans="1:7" ht="29.25" customHeight="1">
      <c r="A338" s="386" t="s">
        <v>342</v>
      </c>
      <c r="B338" s="256" t="s">
        <v>37</v>
      </c>
      <c r="C338" s="222" t="s">
        <v>4</v>
      </c>
      <c r="D338" s="8" t="s">
        <v>2</v>
      </c>
      <c r="E338" s="16" t="s">
        <v>341</v>
      </c>
      <c r="F338" s="213" t="s">
        <v>135</v>
      </c>
      <c r="G338" s="223">
        <v>2170274.59</v>
      </c>
    </row>
    <row r="339" spans="1:7" ht="15.75">
      <c r="A339" s="398" t="s">
        <v>212</v>
      </c>
      <c r="B339" s="257" t="s">
        <v>37</v>
      </c>
      <c r="C339" s="87" t="s">
        <v>5</v>
      </c>
      <c r="D339" s="89"/>
      <c r="E339" s="88"/>
      <c r="F339" s="118"/>
      <c r="G339" s="86">
        <f>G340</f>
        <v>802200</v>
      </c>
    </row>
    <row r="340" spans="1:7" ht="12.75">
      <c r="A340" s="399" t="s">
        <v>213</v>
      </c>
      <c r="B340" s="256" t="s">
        <v>37</v>
      </c>
      <c r="C340" s="30" t="s">
        <v>5</v>
      </c>
      <c r="D340" s="71" t="s">
        <v>2</v>
      </c>
      <c r="E340" s="7"/>
      <c r="F340" s="120"/>
      <c r="G340" s="19">
        <f>G341</f>
        <v>802200</v>
      </c>
    </row>
    <row r="341" spans="1:7" ht="12.75">
      <c r="A341" s="400" t="s">
        <v>275</v>
      </c>
      <c r="B341" s="256" t="s">
        <v>37</v>
      </c>
      <c r="C341" s="32" t="s">
        <v>5</v>
      </c>
      <c r="D341" s="57" t="s">
        <v>2</v>
      </c>
      <c r="E341" s="26" t="s">
        <v>219</v>
      </c>
      <c r="F341" s="121"/>
      <c r="G341" s="27">
        <f>G342</f>
        <v>802200</v>
      </c>
    </row>
    <row r="342" spans="1:7" ht="12.75">
      <c r="A342" s="401" t="s">
        <v>82</v>
      </c>
      <c r="B342" s="256" t="s">
        <v>37</v>
      </c>
      <c r="C342" s="41" t="s">
        <v>5</v>
      </c>
      <c r="D342" s="55" t="s">
        <v>2</v>
      </c>
      <c r="E342" s="8" t="s">
        <v>219</v>
      </c>
      <c r="F342" s="128" t="s">
        <v>81</v>
      </c>
      <c r="G342" s="18">
        <v>802200</v>
      </c>
    </row>
    <row r="343" spans="1:7" ht="16.5" customHeight="1">
      <c r="A343" s="382" t="s">
        <v>13</v>
      </c>
      <c r="B343" s="257" t="s">
        <v>37</v>
      </c>
      <c r="C343" s="87" t="s">
        <v>7</v>
      </c>
      <c r="D343" s="89"/>
      <c r="E343" s="88"/>
      <c r="F343" s="118"/>
      <c r="G343" s="86">
        <f>G344+G347+G352+G366+G391</f>
        <v>60931672.86</v>
      </c>
    </row>
    <row r="344" spans="1:7" ht="12.75">
      <c r="A344" s="303" t="s">
        <v>18</v>
      </c>
      <c r="B344" s="256" t="s">
        <v>37</v>
      </c>
      <c r="C344" s="30" t="s">
        <v>7</v>
      </c>
      <c r="D344" s="71" t="s">
        <v>2</v>
      </c>
      <c r="E344" s="7"/>
      <c r="F344" s="120"/>
      <c r="G344" s="19">
        <f>G345</f>
        <v>4000000</v>
      </c>
    </row>
    <row r="345" spans="1:7" ht="12.75">
      <c r="A345" s="331" t="s">
        <v>33</v>
      </c>
      <c r="B345" s="256" t="s">
        <v>37</v>
      </c>
      <c r="C345" s="32" t="s">
        <v>7</v>
      </c>
      <c r="D345" s="57" t="s">
        <v>2</v>
      </c>
      <c r="E345" s="26" t="s">
        <v>235</v>
      </c>
      <c r="F345" s="121"/>
      <c r="G345" s="27">
        <f>G346</f>
        <v>4000000</v>
      </c>
    </row>
    <row r="346" spans="1:7" ht="12.75">
      <c r="A346" s="364" t="s">
        <v>122</v>
      </c>
      <c r="B346" s="256" t="s">
        <v>37</v>
      </c>
      <c r="C346" s="41" t="s">
        <v>7</v>
      </c>
      <c r="D346" s="55" t="s">
        <v>2</v>
      </c>
      <c r="E346" s="8" t="s">
        <v>235</v>
      </c>
      <c r="F346" s="128" t="s">
        <v>123</v>
      </c>
      <c r="G346" s="18">
        <v>4000000</v>
      </c>
    </row>
    <row r="347" spans="1:7" ht="12.75">
      <c r="A347" s="303" t="s">
        <v>14</v>
      </c>
      <c r="B347" s="256" t="s">
        <v>37</v>
      </c>
      <c r="C347" s="30" t="s">
        <v>7</v>
      </c>
      <c r="D347" s="71" t="s">
        <v>9</v>
      </c>
      <c r="E347" s="8"/>
      <c r="F347" s="128"/>
      <c r="G347" s="19">
        <f>G348+G350</f>
        <v>24224000</v>
      </c>
    </row>
    <row r="348" spans="1:7" ht="48">
      <c r="A348" s="402" t="s">
        <v>44</v>
      </c>
      <c r="B348" s="256" t="s">
        <v>37</v>
      </c>
      <c r="C348" s="171" t="s">
        <v>7</v>
      </c>
      <c r="D348" s="169" t="s">
        <v>9</v>
      </c>
      <c r="E348" s="159" t="s">
        <v>236</v>
      </c>
      <c r="F348" s="169"/>
      <c r="G348" s="170">
        <f>G349</f>
        <v>23316000</v>
      </c>
    </row>
    <row r="349" spans="1:7" ht="45" customHeight="1">
      <c r="A349" s="375" t="s">
        <v>113</v>
      </c>
      <c r="B349" s="256" t="s">
        <v>37</v>
      </c>
      <c r="C349" s="31" t="s">
        <v>7</v>
      </c>
      <c r="D349" s="55" t="s">
        <v>9</v>
      </c>
      <c r="E349" s="8" t="s">
        <v>236</v>
      </c>
      <c r="F349" s="128" t="s">
        <v>114</v>
      </c>
      <c r="G349" s="18">
        <v>23316000</v>
      </c>
    </row>
    <row r="350" spans="1:7" ht="114.75">
      <c r="A350" s="365" t="s">
        <v>42</v>
      </c>
      <c r="B350" s="256" t="s">
        <v>37</v>
      </c>
      <c r="C350" s="32" t="s">
        <v>7</v>
      </c>
      <c r="D350" s="57" t="s">
        <v>9</v>
      </c>
      <c r="E350" s="26" t="s">
        <v>237</v>
      </c>
      <c r="F350" s="121"/>
      <c r="G350" s="27">
        <f>G351</f>
        <v>908000</v>
      </c>
    </row>
    <row r="351" spans="1:7" ht="15.75" customHeight="1">
      <c r="A351" s="364" t="s">
        <v>120</v>
      </c>
      <c r="B351" s="256" t="s">
        <v>37</v>
      </c>
      <c r="C351" s="31" t="s">
        <v>7</v>
      </c>
      <c r="D351" s="55" t="s">
        <v>9</v>
      </c>
      <c r="E351" s="8" t="s">
        <v>237</v>
      </c>
      <c r="F351" s="128" t="s">
        <v>81</v>
      </c>
      <c r="G351" s="22">
        <v>908000</v>
      </c>
    </row>
    <row r="352" spans="1:7" ht="12.75">
      <c r="A352" s="303" t="s">
        <v>15</v>
      </c>
      <c r="B352" s="256" t="s">
        <v>37</v>
      </c>
      <c r="C352" s="30" t="s">
        <v>7</v>
      </c>
      <c r="D352" s="71" t="s">
        <v>11</v>
      </c>
      <c r="E352" s="8"/>
      <c r="F352" s="128"/>
      <c r="G352" s="19">
        <f>G353+G355+G358+G360+G364</f>
        <v>6990528.86</v>
      </c>
    </row>
    <row r="353" spans="1:7" ht="12.75">
      <c r="A353" s="331" t="s">
        <v>146</v>
      </c>
      <c r="B353" s="256" t="s">
        <v>37</v>
      </c>
      <c r="C353" s="32" t="s">
        <v>7</v>
      </c>
      <c r="D353" s="57" t="s">
        <v>11</v>
      </c>
      <c r="E353" s="26" t="s">
        <v>359</v>
      </c>
      <c r="F353" s="121"/>
      <c r="G353" s="27">
        <f>G354</f>
        <v>442598.63</v>
      </c>
    </row>
    <row r="354" spans="1:7" ht="12.75">
      <c r="A354" s="364" t="s">
        <v>358</v>
      </c>
      <c r="B354" s="256" t="s">
        <v>37</v>
      </c>
      <c r="C354" s="31" t="s">
        <v>7</v>
      </c>
      <c r="D354" s="55" t="s">
        <v>11</v>
      </c>
      <c r="E354" s="8" t="s">
        <v>359</v>
      </c>
      <c r="F354" s="128" t="s">
        <v>155</v>
      </c>
      <c r="G354" s="22">
        <v>442598.63</v>
      </c>
    </row>
    <row r="355" spans="1:7" ht="12.75">
      <c r="A355" s="331" t="s">
        <v>147</v>
      </c>
      <c r="B355" s="256" t="s">
        <v>37</v>
      </c>
      <c r="C355" s="32" t="s">
        <v>7</v>
      </c>
      <c r="D355" s="57" t="s">
        <v>11</v>
      </c>
      <c r="E355" s="26" t="s">
        <v>238</v>
      </c>
      <c r="F355" s="121"/>
      <c r="G355" s="27">
        <f>G356+G357</f>
        <v>147532.87</v>
      </c>
    </row>
    <row r="356" spans="1:7" ht="12.75">
      <c r="A356" s="364" t="s">
        <v>156</v>
      </c>
      <c r="B356" s="256" t="s">
        <v>37</v>
      </c>
      <c r="C356" s="31" t="s">
        <v>7</v>
      </c>
      <c r="D356" s="55" t="s">
        <v>11</v>
      </c>
      <c r="E356" s="8" t="s">
        <v>238</v>
      </c>
      <c r="F356" s="128" t="s">
        <v>155</v>
      </c>
      <c r="G356" s="18"/>
    </row>
    <row r="357" spans="1:7" ht="12.75">
      <c r="A357" s="364" t="s">
        <v>358</v>
      </c>
      <c r="B357" s="256" t="s">
        <v>37</v>
      </c>
      <c r="C357" s="31" t="s">
        <v>7</v>
      </c>
      <c r="D357" s="55" t="s">
        <v>11</v>
      </c>
      <c r="E357" s="8" t="s">
        <v>238</v>
      </c>
      <c r="F357" s="128" t="s">
        <v>155</v>
      </c>
      <c r="G357" s="22">
        <v>147532.87</v>
      </c>
    </row>
    <row r="358" spans="1:7" ht="82.5" customHeight="1">
      <c r="A358" s="331" t="s">
        <v>278</v>
      </c>
      <c r="B358" s="256" t="s">
        <v>37</v>
      </c>
      <c r="C358" s="32" t="s">
        <v>7</v>
      </c>
      <c r="D358" s="57" t="s">
        <v>11</v>
      </c>
      <c r="E358" s="26" t="s">
        <v>265</v>
      </c>
      <c r="F358" s="121"/>
      <c r="G358" s="27">
        <f>G359</f>
        <v>40000</v>
      </c>
    </row>
    <row r="359" spans="1:7" ht="25.5">
      <c r="A359" s="364" t="s">
        <v>120</v>
      </c>
      <c r="B359" s="256" t="s">
        <v>37</v>
      </c>
      <c r="C359" s="31" t="s">
        <v>7</v>
      </c>
      <c r="D359" s="55" t="s">
        <v>11</v>
      </c>
      <c r="E359" s="8" t="s">
        <v>265</v>
      </c>
      <c r="F359" s="128" t="s">
        <v>121</v>
      </c>
      <c r="G359" s="22">
        <v>40000</v>
      </c>
    </row>
    <row r="360" spans="1:7" ht="25.5">
      <c r="A360" s="331" t="s">
        <v>69</v>
      </c>
      <c r="B360" s="256" t="s">
        <v>37</v>
      </c>
      <c r="C360" s="32" t="s">
        <v>7</v>
      </c>
      <c r="D360" s="57" t="s">
        <v>11</v>
      </c>
      <c r="E360" s="26" t="s">
        <v>282</v>
      </c>
      <c r="F360" s="121"/>
      <c r="G360" s="27">
        <f>SUM(G361:G363)</f>
        <v>5760397.36</v>
      </c>
    </row>
    <row r="361" spans="1:7" ht="25.5">
      <c r="A361" s="364" t="s">
        <v>120</v>
      </c>
      <c r="B361" s="256" t="s">
        <v>37</v>
      </c>
      <c r="C361" s="41" t="s">
        <v>7</v>
      </c>
      <c r="D361" s="55" t="s">
        <v>11</v>
      </c>
      <c r="E361" s="8" t="s">
        <v>282</v>
      </c>
      <c r="F361" s="128" t="s">
        <v>121</v>
      </c>
      <c r="G361" s="18">
        <v>2771000</v>
      </c>
    </row>
    <row r="362" spans="1:7" ht="25.5">
      <c r="A362" s="364" t="s">
        <v>120</v>
      </c>
      <c r="B362" s="256" t="s">
        <v>37</v>
      </c>
      <c r="C362" s="41" t="s">
        <v>7</v>
      </c>
      <c r="D362" s="55" t="s">
        <v>11</v>
      </c>
      <c r="E362" s="8" t="s">
        <v>282</v>
      </c>
      <c r="F362" s="185" t="s">
        <v>81</v>
      </c>
      <c r="G362" s="18">
        <f>2989397.36-G363</f>
        <v>2915000</v>
      </c>
    </row>
    <row r="363" spans="1:7" ht="25.5">
      <c r="A363" s="364" t="s">
        <v>318</v>
      </c>
      <c r="B363" s="256" t="s">
        <v>37</v>
      </c>
      <c r="C363" s="41" t="s">
        <v>7</v>
      </c>
      <c r="D363" s="55" t="s">
        <v>11</v>
      </c>
      <c r="E363" s="8" t="s">
        <v>282</v>
      </c>
      <c r="F363" s="8" t="s">
        <v>81</v>
      </c>
      <c r="G363" s="18">
        <v>74397.36</v>
      </c>
    </row>
    <row r="364" spans="1:7" ht="12.75">
      <c r="A364" s="331" t="s">
        <v>281</v>
      </c>
      <c r="B364" s="256" t="s">
        <v>37</v>
      </c>
      <c r="C364" s="43" t="s">
        <v>7</v>
      </c>
      <c r="D364" s="82" t="s">
        <v>11</v>
      </c>
      <c r="E364" s="26" t="s">
        <v>239</v>
      </c>
      <c r="F364" s="26"/>
      <c r="G364" s="27">
        <f>G365</f>
        <v>600000</v>
      </c>
    </row>
    <row r="365" spans="1:7" ht="25.5">
      <c r="A365" s="364" t="s">
        <v>120</v>
      </c>
      <c r="B365" s="256" t="s">
        <v>37</v>
      </c>
      <c r="C365" s="31" t="s">
        <v>7</v>
      </c>
      <c r="D365" s="55" t="s">
        <v>11</v>
      </c>
      <c r="E365" s="8" t="s">
        <v>239</v>
      </c>
      <c r="F365" s="128" t="s">
        <v>81</v>
      </c>
      <c r="G365" s="65">
        <v>600000</v>
      </c>
    </row>
    <row r="366" spans="1:7" ht="12.75">
      <c r="A366" s="303" t="s">
        <v>58</v>
      </c>
      <c r="B366" s="256" t="s">
        <v>37</v>
      </c>
      <c r="C366" s="30" t="s">
        <v>7</v>
      </c>
      <c r="D366" s="71" t="s">
        <v>12</v>
      </c>
      <c r="E366" s="10"/>
      <c r="F366" s="147"/>
      <c r="G366" s="19">
        <f>G367+G371+G377+G379+G383+G385+G388</f>
        <v>25517144</v>
      </c>
    </row>
    <row r="367" spans="1:7" ht="54.75" customHeight="1">
      <c r="A367" s="331" t="s">
        <v>78</v>
      </c>
      <c r="B367" s="256" t="s">
        <v>37</v>
      </c>
      <c r="C367" s="38" t="s">
        <v>7</v>
      </c>
      <c r="D367" s="80" t="s">
        <v>12</v>
      </c>
      <c r="E367" s="26" t="s">
        <v>266</v>
      </c>
      <c r="F367" s="141"/>
      <c r="G367" s="27">
        <f>G368+G369+G370</f>
        <v>18219000</v>
      </c>
    </row>
    <row r="368" spans="1:7" ht="18.75" customHeight="1">
      <c r="A368" s="329" t="s">
        <v>85</v>
      </c>
      <c r="B368" s="256" t="s">
        <v>37</v>
      </c>
      <c r="C368" s="39" t="s">
        <v>7</v>
      </c>
      <c r="D368" s="81" t="s">
        <v>12</v>
      </c>
      <c r="E368" s="8" t="s">
        <v>266</v>
      </c>
      <c r="F368" s="142" t="s">
        <v>87</v>
      </c>
      <c r="G368" s="18">
        <v>30000</v>
      </c>
    </row>
    <row r="369" spans="1:7" ht="25.5">
      <c r="A369" s="364" t="s">
        <v>120</v>
      </c>
      <c r="B369" s="256" t="s">
        <v>37</v>
      </c>
      <c r="C369" s="39" t="s">
        <v>7</v>
      </c>
      <c r="D369" s="81" t="s">
        <v>12</v>
      </c>
      <c r="E369" s="8" t="s">
        <v>266</v>
      </c>
      <c r="F369" s="142" t="s">
        <v>121</v>
      </c>
      <c r="G369" s="18">
        <v>11903000</v>
      </c>
    </row>
    <row r="370" spans="1:7" ht="25.5">
      <c r="A370" s="364" t="s">
        <v>115</v>
      </c>
      <c r="B370" s="256" t="s">
        <v>37</v>
      </c>
      <c r="C370" s="39" t="s">
        <v>7</v>
      </c>
      <c r="D370" s="81" t="s">
        <v>12</v>
      </c>
      <c r="E370" s="8" t="s">
        <v>266</v>
      </c>
      <c r="F370" s="142" t="s">
        <v>116</v>
      </c>
      <c r="G370" s="18">
        <v>6286000</v>
      </c>
    </row>
    <row r="371" spans="1:7" ht="12.75">
      <c r="A371" s="331" t="s">
        <v>59</v>
      </c>
      <c r="B371" s="256" t="s">
        <v>37</v>
      </c>
      <c r="C371" s="38" t="s">
        <v>7</v>
      </c>
      <c r="D371" s="80" t="s">
        <v>12</v>
      </c>
      <c r="E371" s="26" t="s">
        <v>240</v>
      </c>
      <c r="F371" s="141"/>
      <c r="G371" s="27">
        <f>SUM(G372:G376)</f>
        <v>545000</v>
      </c>
    </row>
    <row r="372" spans="1:7" ht="25.5">
      <c r="A372" s="329" t="s">
        <v>111</v>
      </c>
      <c r="B372" s="256" t="s">
        <v>37</v>
      </c>
      <c r="C372" s="31" t="s">
        <v>7</v>
      </c>
      <c r="D372" s="55" t="s">
        <v>12</v>
      </c>
      <c r="E372" s="8" t="s">
        <v>240</v>
      </c>
      <c r="F372" s="128" t="s">
        <v>110</v>
      </c>
      <c r="G372" s="18">
        <v>60000</v>
      </c>
    </row>
    <row r="373" spans="1:7" ht="25.5" customHeight="1">
      <c r="A373" s="329" t="s">
        <v>88</v>
      </c>
      <c r="B373" s="256" t="s">
        <v>37</v>
      </c>
      <c r="C373" s="31" t="s">
        <v>7</v>
      </c>
      <c r="D373" s="55" t="s">
        <v>12</v>
      </c>
      <c r="E373" s="8" t="s">
        <v>240</v>
      </c>
      <c r="F373" s="128" t="s">
        <v>89</v>
      </c>
      <c r="G373" s="18">
        <v>400000</v>
      </c>
    </row>
    <row r="374" spans="1:7" ht="22.5" customHeight="1">
      <c r="A374" s="329" t="s">
        <v>93</v>
      </c>
      <c r="B374" s="256" t="s">
        <v>37</v>
      </c>
      <c r="C374" s="31" t="s">
        <v>7</v>
      </c>
      <c r="D374" s="55" t="s">
        <v>12</v>
      </c>
      <c r="E374" s="8" t="s">
        <v>240</v>
      </c>
      <c r="F374" s="128" t="s">
        <v>95</v>
      </c>
      <c r="G374" s="18">
        <v>22000</v>
      </c>
    </row>
    <row r="375" spans="1:7" ht="25.5">
      <c r="A375" s="329" t="s">
        <v>84</v>
      </c>
      <c r="B375" s="256" t="s">
        <v>37</v>
      </c>
      <c r="C375" s="31" t="s">
        <v>7</v>
      </c>
      <c r="D375" s="55" t="s">
        <v>12</v>
      </c>
      <c r="E375" s="8" t="s">
        <v>240</v>
      </c>
      <c r="F375" s="128" t="s">
        <v>86</v>
      </c>
      <c r="G375" s="18">
        <v>5000</v>
      </c>
    </row>
    <row r="376" spans="1:7" ht="25.5" customHeight="1">
      <c r="A376" s="329" t="s">
        <v>85</v>
      </c>
      <c r="B376" s="256" t="s">
        <v>37</v>
      </c>
      <c r="C376" s="31" t="s">
        <v>7</v>
      </c>
      <c r="D376" s="55" t="s">
        <v>12</v>
      </c>
      <c r="E376" s="8" t="s">
        <v>240</v>
      </c>
      <c r="F376" s="128" t="s">
        <v>87</v>
      </c>
      <c r="G376" s="18">
        <v>58000</v>
      </c>
    </row>
    <row r="377" spans="1:7" ht="38.25">
      <c r="A377" s="403" t="s">
        <v>152</v>
      </c>
      <c r="B377" s="256" t="s">
        <v>37</v>
      </c>
      <c r="C377" s="29" t="s">
        <v>7</v>
      </c>
      <c r="D377" s="124" t="s">
        <v>12</v>
      </c>
      <c r="E377" s="100" t="s">
        <v>241</v>
      </c>
      <c r="F377" s="148"/>
      <c r="G377" s="102">
        <f>G378</f>
        <v>0</v>
      </c>
    </row>
    <row r="378" spans="1:7" ht="38.25">
      <c r="A378" s="329" t="s">
        <v>145</v>
      </c>
      <c r="B378" s="256" t="s">
        <v>37</v>
      </c>
      <c r="C378" s="44" t="s">
        <v>7</v>
      </c>
      <c r="D378" s="125" t="s">
        <v>12</v>
      </c>
      <c r="E378" s="104" t="s">
        <v>241</v>
      </c>
      <c r="F378" s="145" t="s">
        <v>144</v>
      </c>
      <c r="G378" s="106"/>
    </row>
    <row r="379" spans="1:7" ht="38.25">
      <c r="A379" s="331" t="s">
        <v>51</v>
      </c>
      <c r="B379" s="256" t="s">
        <v>37</v>
      </c>
      <c r="C379" s="38" t="s">
        <v>7</v>
      </c>
      <c r="D379" s="80" t="s">
        <v>12</v>
      </c>
      <c r="E379" s="26" t="s">
        <v>267</v>
      </c>
      <c r="F379" s="141"/>
      <c r="G379" s="27">
        <f>SUM(G380:G382)</f>
        <v>3734000</v>
      </c>
    </row>
    <row r="380" spans="1:7" ht="25.5">
      <c r="A380" s="329" t="s">
        <v>85</v>
      </c>
      <c r="B380" s="256" t="s">
        <v>37</v>
      </c>
      <c r="C380" s="39" t="s">
        <v>7</v>
      </c>
      <c r="D380" s="81" t="s">
        <v>12</v>
      </c>
      <c r="E380" s="8" t="s">
        <v>267</v>
      </c>
      <c r="F380" s="142" t="s">
        <v>87</v>
      </c>
      <c r="G380" s="18">
        <v>110800</v>
      </c>
    </row>
    <row r="381" spans="1:7" ht="25.5">
      <c r="A381" s="364" t="s">
        <v>120</v>
      </c>
      <c r="B381" s="256" t="s">
        <v>37</v>
      </c>
      <c r="C381" s="39" t="s">
        <v>7</v>
      </c>
      <c r="D381" s="81" t="s">
        <v>12</v>
      </c>
      <c r="E381" s="8" t="s">
        <v>267</v>
      </c>
      <c r="F381" s="142" t="s">
        <v>121</v>
      </c>
      <c r="G381" s="18">
        <v>3431200</v>
      </c>
    </row>
    <row r="382" spans="1:7" ht="21.75" customHeight="1">
      <c r="A382" s="364" t="s">
        <v>82</v>
      </c>
      <c r="B382" s="256" t="s">
        <v>37</v>
      </c>
      <c r="C382" s="39" t="s">
        <v>124</v>
      </c>
      <c r="D382" s="81" t="s">
        <v>12</v>
      </c>
      <c r="E382" s="8" t="s">
        <v>267</v>
      </c>
      <c r="F382" s="142" t="s">
        <v>81</v>
      </c>
      <c r="G382" s="18">
        <v>192000</v>
      </c>
    </row>
    <row r="383" spans="1:7" ht="38.25">
      <c r="A383" s="403" t="s">
        <v>39</v>
      </c>
      <c r="B383" s="256" t="s">
        <v>37</v>
      </c>
      <c r="C383" s="29" t="s">
        <v>7</v>
      </c>
      <c r="D383" s="124" t="s">
        <v>12</v>
      </c>
      <c r="E383" s="100" t="s">
        <v>242</v>
      </c>
      <c r="F383" s="148"/>
      <c r="G383" s="102">
        <f>G384</f>
        <v>1373000</v>
      </c>
    </row>
    <row r="384" spans="1:7" ht="25.5">
      <c r="A384" s="329" t="s">
        <v>153</v>
      </c>
      <c r="B384" s="256" t="s">
        <v>37</v>
      </c>
      <c r="C384" s="44" t="s">
        <v>7</v>
      </c>
      <c r="D384" s="125" t="s">
        <v>12</v>
      </c>
      <c r="E384" s="104" t="s">
        <v>242</v>
      </c>
      <c r="F384" s="145" t="s">
        <v>144</v>
      </c>
      <c r="G384" s="106">
        <v>1373000</v>
      </c>
    </row>
    <row r="385" spans="1:7" ht="25.5">
      <c r="A385" s="331" t="s">
        <v>75</v>
      </c>
      <c r="B385" s="256" t="s">
        <v>37</v>
      </c>
      <c r="C385" s="38" t="s">
        <v>7</v>
      </c>
      <c r="D385" s="80" t="s">
        <v>12</v>
      </c>
      <c r="E385" s="26" t="s">
        <v>268</v>
      </c>
      <c r="F385" s="141"/>
      <c r="G385" s="27">
        <f>G386+G387</f>
        <v>1496000</v>
      </c>
    </row>
    <row r="386" spans="1:7" ht="25.5">
      <c r="A386" s="329" t="s">
        <v>85</v>
      </c>
      <c r="B386" s="256" t="s">
        <v>37</v>
      </c>
      <c r="C386" s="39" t="s">
        <v>7</v>
      </c>
      <c r="D386" s="81" t="s">
        <v>12</v>
      </c>
      <c r="E386" s="8" t="s">
        <v>268</v>
      </c>
      <c r="F386" s="142" t="s">
        <v>87</v>
      </c>
      <c r="G386" s="18">
        <v>532000</v>
      </c>
    </row>
    <row r="387" spans="1:7" ht="12.75">
      <c r="A387" s="364" t="s">
        <v>82</v>
      </c>
      <c r="B387" s="256" t="s">
        <v>37</v>
      </c>
      <c r="C387" s="39" t="s">
        <v>7</v>
      </c>
      <c r="D387" s="81" t="s">
        <v>12</v>
      </c>
      <c r="E387" s="8" t="s">
        <v>268</v>
      </c>
      <c r="F387" s="142" t="s">
        <v>81</v>
      </c>
      <c r="G387" s="18">
        <v>964000</v>
      </c>
    </row>
    <row r="388" spans="1:7" ht="38.25">
      <c r="A388" s="331" t="s">
        <v>360</v>
      </c>
      <c r="B388" s="256" t="s">
        <v>37</v>
      </c>
      <c r="C388" s="38" t="s">
        <v>7</v>
      </c>
      <c r="D388" s="80" t="s">
        <v>12</v>
      </c>
      <c r="E388" s="26" t="s">
        <v>361</v>
      </c>
      <c r="F388" s="141"/>
      <c r="G388" s="27">
        <f>G389+G390</f>
        <v>150144</v>
      </c>
    </row>
    <row r="389" spans="1:7" ht="25.5">
      <c r="A389" s="329" t="s">
        <v>85</v>
      </c>
      <c r="B389" s="256" t="s">
        <v>37</v>
      </c>
      <c r="C389" s="39" t="s">
        <v>7</v>
      </c>
      <c r="D389" s="81" t="s">
        <v>12</v>
      </c>
      <c r="E389" s="8" t="s">
        <v>361</v>
      </c>
      <c r="F389" s="142" t="s">
        <v>87</v>
      </c>
      <c r="G389" s="18">
        <v>53360</v>
      </c>
    </row>
    <row r="390" spans="1:7" ht="12.75">
      <c r="A390" s="364" t="s">
        <v>82</v>
      </c>
      <c r="B390" s="256" t="s">
        <v>37</v>
      </c>
      <c r="C390" s="39" t="s">
        <v>7</v>
      </c>
      <c r="D390" s="81" t="s">
        <v>12</v>
      </c>
      <c r="E390" s="8" t="s">
        <v>361</v>
      </c>
      <c r="F390" s="142" t="s">
        <v>81</v>
      </c>
      <c r="G390" s="18">
        <v>96784</v>
      </c>
    </row>
    <row r="391" spans="1:7" ht="12.75">
      <c r="A391" s="303" t="s">
        <v>197</v>
      </c>
      <c r="B391" s="256" t="s">
        <v>37</v>
      </c>
      <c r="C391" s="30" t="s">
        <v>7</v>
      </c>
      <c r="D391" s="71" t="s">
        <v>198</v>
      </c>
      <c r="E391" s="10"/>
      <c r="F391" s="147"/>
      <c r="G391" s="19">
        <f>G392</f>
        <v>200000</v>
      </c>
    </row>
    <row r="392" spans="1:7" ht="12.75">
      <c r="A392" s="331" t="s">
        <v>195</v>
      </c>
      <c r="B392" s="256" t="s">
        <v>37</v>
      </c>
      <c r="C392" s="38" t="s">
        <v>7</v>
      </c>
      <c r="D392" s="80" t="s">
        <v>198</v>
      </c>
      <c r="E392" s="26" t="s">
        <v>196</v>
      </c>
      <c r="F392" s="141"/>
      <c r="G392" s="27">
        <v>200000</v>
      </c>
    </row>
    <row r="393" spans="1:7" ht="38.25">
      <c r="A393" s="364" t="s">
        <v>199</v>
      </c>
      <c r="B393" s="256" t="s">
        <v>37</v>
      </c>
      <c r="C393" s="39" t="s">
        <v>7</v>
      </c>
      <c r="D393" s="81" t="s">
        <v>198</v>
      </c>
      <c r="E393" s="8" t="s">
        <v>196</v>
      </c>
      <c r="F393" s="142" t="s">
        <v>149</v>
      </c>
      <c r="G393" s="18">
        <v>0</v>
      </c>
    </row>
    <row r="394" spans="1:7" ht="42" customHeight="1">
      <c r="A394" s="343" t="s">
        <v>270</v>
      </c>
      <c r="B394" s="256" t="s">
        <v>37</v>
      </c>
      <c r="C394" s="39" t="s">
        <v>7</v>
      </c>
      <c r="D394" s="81" t="s">
        <v>198</v>
      </c>
      <c r="E394" s="8" t="s">
        <v>196</v>
      </c>
      <c r="F394" s="142" t="s">
        <v>269</v>
      </c>
      <c r="G394" s="18">
        <v>103500</v>
      </c>
    </row>
    <row r="395" spans="1:7" ht="25.5">
      <c r="A395" s="329" t="s">
        <v>85</v>
      </c>
      <c r="B395" s="256" t="s">
        <v>37</v>
      </c>
      <c r="C395" s="39" t="s">
        <v>7</v>
      </c>
      <c r="D395" s="81" t="s">
        <v>198</v>
      </c>
      <c r="E395" s="8" t="s">
        <v>196</v>
      </c>
      <c r="F395" s="142" t="s">
        <v>87</v>
      </c>
      <c r="G395" s="18">
        <v>96500</v>
      </c>
    </row>
    <row r="396" spans="1:7" ht="12.75">
      <c r="A396" s="350" t="s">
        <v>60</v>
      </c>
      <c r="B396" s="257" t="s">
        <v>37</v>
      </c>
      <c r="C396" s="252" t="s">
        <v>34</v>
      </c>
      <c r="D396" s="85"/>
      <c r="E396" s="62"/>
      <c r="F396" s="149"/>
      <c r="G396" s="86">
        <f>G397</f>
        <v>1887211</v>
      </c>
    </row>
    <row r="397" spans="1:7" ht="12.75">
      <c r="A397" s="404" t="s">
        <v>67</v>
      </c>
      <c r="B397" s="256" t="s">
        <v>37</v>
      </c>
      <c r="C397" s="37" t="s">
        <v>34</v>
      </c>
      <c r="D397" s="78" t="s">
        <v>8</v>
      </c>
      <c r="E397" s="7"/>
      <c r="F397" s="143"/>
      <c r="G397" s="19">
        <f>G398+G406+G404</f>
        <v>1887211</v>
      </c>
    </row>
    <row r="398" spans="1:7" ht="25.5">
      <c r="A398" s="390" t="s">
        <v>218</v>
      </c>
      <c r="B398" s="256" t="s">
        <v>37</v>
      </c>
      <c r="C398" s="200" t="s">
        <v>34</v>
      </c>
      <c r="D398" s="201" t="s">
        <v>8</v>
      </c>
      <c r="E398" s="193" t="s">
        <v>200</v>
      </c>
      <c r="F398" s="202"/>
      <c r="G398" s="192">
        <f>G399+G403</f>
        <v>613550</v>
      </c>
    </row>
    <row r="399" spans="1:7" ht="25.5">
      <c r="A399" s="331" t="s">
        <v>201</v>
      </c>
      <c r="B399" s="256" t="s">
        <v>37</v>
      </c>
      <c r="C399" s="32" t="s">
        <v>34</v>
      </c>
      <c r="D399" s="26" t="s">
        <v>8</v>
      </c>
      <c r="E399" s="26" t="s">
        <v>202</v>
      </c>
      <c r="F399" s="26"/>
      <c r="G399" s="27">
        <f>G400+G401</f>
        <v>350000</v>
      </c>
    </row>
    <row r="400" spans="1:7" ht="38.25">
      <c r="A400" s="329" t="s">
        <v>273</v>
      </c>
      <c r="B400" s="256" t="s">
        <v>37</v>
      </c>
      <c r="C400" s="31" t="s">
        <v>34</v>
      </c>
      <c r="D400" s="55" t="s">
        <v>8</v>
      </c>
      <c r="E400" s="8" t="s">
        <v>202</v>
      </c>
      <c r="F400" s="128" t="s">
        <v>269</v>
      </c>
      <c r="G400" s="65">
        <v>210391.35</v>
      </c>
    </row>
    <row r="401" spans="1:7" ht="25.5">
      <c r="A401" s="329" t="s">
        <v>85</v>
      </c>
      <c r="B401" s="256" t="s">
        <v>37</v>
      </c>
      <c r="C401" s="31" t="s">
        <v>34</v>
      </c>
      <c r="D401" s="55" t="s">
        <v>8</v>
      </c>
      <c r="E401" s="8" t="s">
        <v>202</v>
      </c>
      <c r="F401" s="185" t="s">
        <v>87</v>
      </c>
      <c r="G401" s="65">
        <v>139608.65</v>
      </c>
    </row>
    <row r="402" spans="1:7" ht="12.75">
      <c r="A402" s="331" t="s">
        <v>203</v>
      </c>
      <c r="B402" s="256" t="s">
        <v>37</v>
      </c>
      <c r="C402" s="43" t="s">
        <v>34</v>
      </c>
      <c r="D402" s="82" t="s">
        <v>8</v>
      </c>
      <c r="E402" s="26" t="s">
        <v>205</v>
      </c>
      <c r="F402" s="146"/>
      <c r="G402" s="27">
        <f>G403</f>
        <v>263550</v>
      </c>
    </row>
    <row r="403" spans="1:7" ht="25.5">
      <c r="A403" s="329" t="s">
        <v>204</v>
      </c>
      <c r="B403" s="256" t="s">
        <v>37</v>
      </c>
      <c r="C403" s="31" t="s">
        <v>34</v>
      </c>
      <c r="D403" s="55" t="s">
        <v>8</v>
      </c>
      <c r="E403" s="8" t="s">
        <v>205</v>
      </c>
      <c r="F403" s="128" t="s">
        <v>206</v>
      </c>
      <c r="G403" s="65">
        <v>263550</v>
      </c>
    </row>
    <row r="404" spans="1:7" ht="12.75">
      <c r="A404" s="379" t="s">
        <v>346</v>
      </c>
      <c r="B404" s="256" t="s">
        <v>37</v>
      </c>
      <c r="C404" s="32" t="s">
        <v>34</v>
      </c>
      <c r="D404" s="57" t="s">
        <v>8</v>
      </c>
      <c r="E404" s="26" t="s">
        <v>347</v>
      </c>
      <c r="F404" s="121"/>
      <c r="G404" s="27">
        <f>G405</f>
        <v>473661</v>
      </c>
    </row>
    <row r="405" spans="1:7" ht="25.5">
      <c r="A405" s="372" t="s">
        <v>288</v>
      </c>
      <c r="B405" s="256" t="s">
        <v>37</v>
      </c>
      <c r="C405" s="35" t="s">
        <v>34</v>
      </c>
      <c r="D405" s="55" t="s">
        <v>8</v>
      </c>
      <c r="E405" s="8" t="s">
        <v>347</v>
      </c>
      <c r="F405" s="128" t="s">
        <v>135</v>
      </c>
      <c r="G405" s="18">
        <v>473661</v>
      </c>
    </row>
    <row r="406" spans="1:7" ht="30.75" customHeight="1">
      <c r="A406" s="309" t="s">
        <v>343</v>
      </c>
      <c r="B406" s="256" t="s">
        <v>37</v>
      </c>
      <c r="C406" s="32" t="s">
        <v>34</v>
      </c>
      <c r="D406" s="159" t="s">
        <v>8</v>
      </c>
      <c r="E406" s="160" t="s">
        <v>341</v>
      </c>
      <c r="F406" s="161"/>
      <c r="G406" s="162">
        <v>800000</v>
      </c>
    </row>
    <row r="407" spans="1:7" ht="25.5">
      <c r="A407" s="386" t="s">
        <v>342</v>
      </c>
      <c r="B407" s="256" t="s">
        <v>37</v>
      </c>
      <c r="C407" s="222" t="s">
        <v>34</v>
      </c>
      <c r="D407" s="8" t="s">
        <v>8</v>
      </c>
      <c r="E407" s="16" t="s">
        <v>341</v>
      </c>
      <c r="F407" s="213" t="s">
        <v>135</v>
      </c>
      <c r="G407" s="223">
        <v>800000</v>
      </c>
    </row>
    <row r="408" spans="1:7" ht="12.75">
      <c r="A408" s="405" t="s">
        <v>61</v>
      </c>
      <c r="B408" s="257" t="s">
        <v>37</v>
      </c>
      <c r="C408" s="252" t="s">
        <v>6</v>
      </c>
      <c r="D408" s="85"/>
      <c r="E408" s="62"/>
      <c r="F408" s="149"/>
      <c r="G408" s="86">
        <f>G409</f>
        <v>600000</v>
      </c>
    </row>
    <row r="409" spans="1:7" ht="12.75">
      <c r="A409" s="404" t="s">
        <v>30</v>
      </c>
      <c r="B409" s="256" t="s">
        <v>37</v>
      </c>
      <c r="C409" s="37" t="s">
        <v>6</v>
      </c>
      <c r="D409" s="78" t="s">
        <v>9</v>
      </c>
      <c r="E409" s="7"/>
      <c r="F409" s="143"/>
      <c r="G409" s="19">
        <f>G410</f>
        <v>600000</v>
      </c>
    </row>
    <row r="410" spans="1:7" ht="25.5">
      <c r="A410" s="393" t="s">
        <v>243</v>
      </c>
      <c r="B410" s="256" t="s">
        <v>37</v>
      </c>
      <c r="C410" s="253" t="s">
        <v>6</v>
      </c>
      <c r="D410" s="75" t="s">
        <v>9</v>
      </c>
      <c r="E410" s="14" t="s">
        <v>276</v>
      </c>
      <c r="F410" s="134"/>
      <c r="G410" s="17">
        <f>G411</f>
        <v>600000</v>
      </c>
    </row>
    <row r="411" spans="1:7" ht="25.5">
      <c r="A411" s="329" t="s">
        <v>130</v>
      </c>
      <c r="B411" s="256" t="s">
        <v>37</v>
      </c>
      <c r="C411" s="31" t="s">
        <v>6</v>
      </c>
      <c r="D411" s="55" t="s">
        <v>9</v>
      </c>
      <c r="E411" s="8" t="s">
        <v>276</v>
      </c>
      <c r="F411" s="128" t="s">
        <v>129</v>
      </c>
      <c r="G411" s="65">
        <v>600000</v>
      </c>
    </row>
    <row r="412" spans="1:7" ht="15.75">
      <c r="A412" s="406" t="s">
        <v>57</v>
      </c>
      <c r="B412" s="257" t="s">
        <v>37</v>
      </c>
      <c r="C412" s="87" t="s">
        <v>52</v>
      </c>
      <c r="D412" s="89"/>
      <c r="E412" s="88"/>
      <c r="F412" s="118"/>
      <c r="G412" s="90">
        <f>G413</f>
        <v>2000000</v>
      </c>
    </row>
    <row r="413" spans="1:7" ht="12.75">
      <c r="A413" s="407" t="s">
        <v>62</v>
      </c>
      <c r="B413" s="256" t="s">
        <v>37</v>
      </c>
      <c r="C413" s="30" t="s">
        <v>52</v>
      </c>
      <c r="D413" s="69" t="s">
        <v>2</v>
      </c>
      <c r="E413" s="15"/>
      <c r="F413" s="150"/>
      <c r="G413" s="91">
        <f>G414</f>
        <v>2000000</v>
      </c>
    </row>
    <row r="414" spans="1:7" ht="12.75">
      <c r="A414" s="396" t="s">
        <v>207</v>
      </c>
      <c r="B414" s="256" t="s">
        <v>37</v>
      </c>
      <c r="C414" s="32" t="s">
        <v>52</v>
      </c>
      <c r="D414" s="57" t="s">
        <v>2</v>
      </c>
      <c r="E414" s="26" t="s">
        <v>208</v>
      </c>
      <c r="F414" s="121"/>
      <c r="G414" s="92">
        <f>G415</f>
        <v>2000000</v>
      </c>
    </row>
    <row r="415" spans="1:7" ht="12.75">
      <c r="A415" s="385" t="s">
        <v>125</v>
      </c>
      <c r="B415" s="256" t="s">
        <v>37</v>
      </c>
      <c r="C415" s="31" t="s">
        <v>52</v>
      </c>
      <c r="D415" s="55" t="s">
        <v>2</v>
      </c>
      <c r="E415" s="8" t="s">
        <v>208</v>
      </c>
      <c r="F415" s="128" t="s">
        <v>126</v>
      </c>
      <c r="G415" s="65">
        <v>2000000</v>
      </c>
    </row>
    <row r="416" spans="1:7" ht="25.5">
      <c r="A416" s="405" t="s">
        <v>63</v>
      </c>
      <c r="B416" s="257" t="s">
        <v>37</v>
      </c>
      <c r="C416" s="254" t="s">
        <v>40</v>
      </c>
      <c r="D416" s="76"/>
      <c r="E416" s="62"/>
      <c r="F416" s="119"/>
      <c r="G416" s="86">
        <f>G417</f>
        <v>8167000</v>
      </c>
    </row>
    <row r="417" spans="1:7" ht="25.5">
      <c r="A417" s="383" t="s">
        <v>64</v>
      </c>
      <c r="B417" s="256" t="s">
        <v>37</v>
      </c>
      <c r="C417" s="60" t="s">
        <v>40</v>
      </c>
      <c r="D417" s="126" t="s">
        <v>2</v>
      </c>
      <c r="E417" s="15"/>
      <c r="F417" s="151"/>
      <c r="G417" s="19">
        <f>G418+G420</f>
        <v>8167000</v>
      </c>
    </row>
    <row r="418" spans="1:7" ht="12.75">
      <c r="A418" s="355" t="s">
        <v>46</v>
      </c>
      <c r="B418" s="256" t="s">
        <v>37</v>
      </c>
      <c r="C418" s="255" t="s">
        <v>40</v>
      </c>
      <c r="D418" s="58" t="s">
        <v>2</v>
      </c>
      <c r="E418" s="59" t="s">
        <v>209</v>
      </c>
      <c r="F418" s="152"/>
      <c r="G418" s="27">
        <f>G419</f>
        <v>2834000</v>
      </c>
    </row>
    <row r="419" spans="1:7" ht="12.75">
      <c r="A419" s="408" t="s">
        <v>127</v>
      </c>
      <c r="B419" s="256" t="s">
        <v>37</v>
      </c>
      <c r="C419" s="6" t="s">
        <v>40</v>
      </c>
      <c r="D419" s="70" t="s">
        <v>2</v>
      </c>
      <c r="E419" s="16" t="s">
        <v>209</v>
      </c>
      <c r="F419" s="25" t="s">
        <v>128</v>
      </c>
      <c r="G419" s="23">
        <v>2834000</v>
      </c>
    </row>
    <row r="420" spans="1:7" ht="25.5">
      <c r="A420" s="357" t="s">
        <v>45</v>
      </c>
      <c r="B420" s="256" t="s">
        <v>37</v>
      </c>
      <c r="C420" s="255" t="s">
        <v>40</v>
      </c>
      <c r="D420" s="58" t="s">
        <v>2</v>
      </c>
      <c r="E420" s="59" t="s">
        <v>210</v>
      </c>
      <c r="F420" s="152"/>
      <c r="G420" s="27">
        <f>G421</f>
        <v>5333000</v>
      </c>
    </row>
    <row r="421" spans="1:7" ht="13.5" thickBot="1">
      <c r="A421" s="356" t="s">
        <v>127</v>
      </c>
      <c r="B421" s="256" t="s">
        <v>37</v>
      </c>
      <c r="C421" s="50" t="s">
        <v>40</v>
      </c>
      <c r="D421" s="16" t="s">
        <v>2</v>
      </c>
      <c r="E421" s="16" t="s">
        <v>210</v>
      </c>
      <c r="F421" s="16" t="s">
        <v>128</v>
      </c>
      <c r="G421" s="23">
        <v>5333000</v>
      </c>
    </row>
    <row r="422" spans="1:7" ht="16.5" thickBot="1">
      <c r="A422" s="180" t="s">
        <v>19</v>
      </c>
      <c r="B422" s="181"/>
      <c r="C422" s="182"/>
      <c r="D422" s="268"/>
      <c r="E422" s="183"/>
      <c r="F422" s="269"/>
      <c r="G422" s="184">
        <f>G11+G81+G85+G91+G108+G159+G290+G339+G343+G396+G408+G412+G416</f>
        <v>424006950</v>
      </c>
    </row>
    <row r="423" spans="4:7" ht="12.75">
      <c r="D423" s="240"/>
      <c r="G423" s="230"/>
    </row>
  </sheetData>
  <sheetProtection/>
  <mergeCells count="9">
    <mergeCell ref="F1:G1"/>
    <mergeCell ref="A2:G2"/>
    <mergeCell ref="A4:A9"/>
    <mergeCell ref="C4:C9"/>
    <mergeCell ref="D4:D9"/>
    <mergeCell ref="E4:E9"/>
    <mergeCell ref="F4:F9"/>
    <mergeCell ref="G4:G9"/>
    <mergeCell ref="B4:B9"/>
  </mergeCells>
  <printOptions/>
  <pageMargins left="0.7874015748031497" right="0.2362204724409449" top="0.3937007874015748" bottom="0.2362204724409449" header="0.36" footer="0.1968503937007874"/>
  <pageSetup fitToHeight="2" horizontalDpi="600" verticalDpi="600" orientation="portrait" paperSize="9" scale="69" r:id="rId1"/>
  <rowBreaks count="3" manualBreakCount="3">
    <brk id="48" max="6" man="1"/>
    <brk id="92" max="6" man="1"/>
    <brk id="1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5"/>
  <sheetViews>
    <sheetView tabSelected="1" view="pageBreakPreview" zoomScale="60" workbookViewId="0" topLeftCell="A1">
      <selection activeCell="M57" sqref="M57"/>
    </sheetView>
  </sheetViews>
  <sheetFormatPr defaultColWidth="9.00390625" defaultRowHeight="12.75"/>
  <cols>
    <col min="1" max="1" width="68.1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625" style="0" customWidth="1"/>
    <col min="7" max="7" width="2.75390625" style="0" hidden="1" customWidth="1"/>
    <col min="8" max="8" width="10.125" style="0" bestFit="1" customWidth="1"/>
  </cols>
  <sheetData>
    <row r="1" spans="4:7" ht="73.5" customHeight="1">
      <c r="D1" s="272" t="s">
        <v>385</v>
      </c>
      <c r="E1" s="294"/>
      <c r="F1" s="294"/>
      <c r="G1" s="294"/>
    </row>
    <row r="2" spans="1:5" ht="16.5" customHeight="1">
      <c r="A2" s="274"/>
      <c r="B2" s="274"/>
      <c r="C2" s="274"/>
      <c r="D2" s="274"/>
      <c r="E2" s="274"/>
    </row>
    <row r="3" spans="1:7" ht="62.25" customHeight="1" thickBot="1">
      <c r="A3" s="274" t="s">
        <v>390</v>
      </c>
      <c r="B3" s="274"/>
      <c r="C3" s="274"/>
      <c r="D3" s="274"/>
      <c r="E3" s="274"/>
      <c r="F3" s="274"/>
      <c r="G3" s="275"/>
    </row>
    <row r="4" spans="1:6" ht="12.75" customHeight="1">
      <c r="A4" s="276" t="s">
        <v>0</v>
      </c>
      <c r="B4" s="279" t="s">
        <v>1</v>
      </c>
      <c r="C4" s="282" t="s">
        <v>10</v>
      </c>
      <c r="D4" s="285" t="s">
        <v>20</v>
      </c>
      <c r="E4" s="288" t="s">
        <v>21</v>
      </c>
      <c r="F4" s="291" t="s">
        <v>285</v>
      </c>
    </row>
    <row r="5" spans="1:6" ht="12.75">
      <c r="A5" s="277"/>
      <c r="B5" s="280"/>
      <c r="C5" s="283"/>
      <c r="D5" s="286"/>
      <c r="E5" s="289"/>
      <c r="F5" s="292"/>
    </row>
    <row r="6" spans="1:6" ht="12.75">
      <c r="A6" s="277"/>
      <c r="B6" s="280"/>
      <c r="C6" s="283"/>
      <c r="D6" s="286"/>
      <c r="E6" s="289"/>
      <c r="F6" s="292"/>
    </row>
    <row r="7" spans="1:6" ht="12.75">
      <c r="A7" s="277"/>
      <c r="B7" s="280"/>
      <c r="C7" s="283"/>
      <c r="D7" s="286"/>
      <c r="E7" s="289"/>
      <c r="F7" s="292"/>
    </row>
    <row r="8" spans="1:6" ht="12.75">
      <c r="A8" s="277"/>
      <c r="B8" s="280"/>
      <c r="C8" s="283"/>
      <c r="D8" s="286"/>
      <c r="E8" s="289"/>
      <c r="F8" s="292"/>
    </row>
    <row r="9" spans="1:6" ht="13.5" thickBot="1">
      <c r="A9" s="278"/>
      <c r="B9" s="281"/>
      <c r="C9" s="284"/>
      <c r="D9" s="287"/>
      <c r="E9" s="290"/>
      <c r="F9" s="293"/>
    </row>
    <row r="10" spans="1:6" ht="15.75">
      <c r="A10" s="97" t="s">
        <v>16</v>
      </c>
      <c r="B10" s="96" t="s">
        <v>2</v>
      </c>
      <c r="C10" s="116"/>
      <c r="D10" s="96"/>
      <c r="E10" s="127"/>
      <c r="F10" s="20">
        <f>F11+F15+F53+F56</f>
        <v>26440136.38</v>
      </c>
    </row>
    <row r="11" spans="1:6" ht="37.5" customHeight="1">
      <c r="A11" s="45" t="s">
        <v>41</v>
      </c>
      <c r="B11" s="30" t="s">
        <v>2</v>
      </c>
      <c r="C11" s="71" t="s">
        <v>11</v>
      </c>
      <c r="D11" s="7"/>
      <c r="E11" s="120"/>
      <c r="F11" s="19">
        <f>F12</f>
        <v>364500</v>
      </c>
    </row>
    <row r="12" spans="1:6" ht="15.75" customHeight="1">
      <c r="A12" s="172" t="s">
        <v>131</v>
      </c>
      <c r="B12" s="171" t="s">
        <v>2</v>
      </c>
      <c r="C12" s="168" t="s">
        <v>11</v>
      </c>
      <c r="D12" s="159" t="s">
        <v>83</v>
      </c>
      <c r="E12" s="169"/>
      <c r="F12" s="170">
        <f>F13+F14</f>
        <v>364500</v>
      </c>
    </row>
    <row r="13" spans="1:6" ht="42.75" customHeight="1">
      <c r="A13" s="64" t="s">
        <v>270</v>
      </c>
      <c r="B13" s="31" t="s">
        <v>2</v>
      </c>
      <c r="C13" s="55" t="s">
        <v>11</v>
      </c>
      <c r="D13" s="8" t="s">
        <v>83</v>
      </c>
      <c r="E13" s="128" t="s">
        <v>269</v>
      </c>
      <c r="F13" s="18">
        <v>230000</v>
      </c>
    </row>
    <row r="14" spans="1:6" ht="24" customHeight="1">
      <c r="A14" s="64" t="s">
        <v>85</v>
      </c>
      <c r="B14" s="31" t="s">
        <v>2</v>
      </c>
      <c r="C14" s="55" t="s">
        <v>11</v>
      </c>
      <c r="D14" s="8" t="s">
        <v>83</v>
      </c>
      <c r="E14" s="128" t="s">
        <v>87</v>
      </c>
      <c r="F14" s="18">
        <v>134500</v>
      </c>
    </row>
    <row r="15" spans="1:6" ht="29.25" customHeight="1">
      <c r="A15" s="24" t="s">
        <v>31</v>
      </c>
      <c r="B15" s="30" t="s">
        <v>2</v>
      </c>
      <c r="C15" s="71" t="s">
        <v>12</v>
      </c>
      <c r="D15" s="7"/>
      <c r="E15" s="120"/>
      <c r="F15" s="19">
        <f>F16+F22+F24+F28+F31+F34+F39+F42+F44+F46+F48+F51</f>
        <v>19033774.04</v>
      </c>
    </row>
    <row r="16" spans="1:6" ht="28.5" customHeight="1">
      <c r="A16" s="166" t="s">
        <v>92</v>
      </c>
      <c r="B16" s="171" t="s">
        <v>2</v>
      </c>
      <c r="C16" s="168" t="s">
        <v>12</v>
      </c>
      <c r="D16" s="159" t="s">
        <v>220</v>
      </c>
      <c r="E16" s="169"/>
      <c r="F16" s="170">
        <f>SUM(F17:F21)</f>
        <v>16593774.040000001</v>
      </c>
    </row>
    <row r="17" spans="1:6" ht="35.25" customHeight="1">
      <c r="A17" s="64" t="s">
        <v>88</v>
      </c>
      <c r="B17" s="31" t="s">
        <v>2</v>
      </c>
      <c r="C17" s="55" t="s">
        <v>12</v>
      </c>
      <c r="D17" s="8" t="s">
        <v>220</v>
      </c>
      <c r="E17" s="128" t="s">
        <v>89</v>
      </c>
      <c r="F17" s="18">
        <v>13637696.42</v>
      </c>
    </row>
    <row r="18" spans="1:6" ht="13.5" customHeight="1">
      <c r="A18" s="64" t="s">
        <v>93</v>
      </c>
      <c r="B18" s="31" t="s">
        <v>94</v>
      </c>
      <c r="C18" s="55" t="s">
        <v>12</v>
      </c>
      <c r="D18" s="8" t="s">
        <v>220</v>
      </c>
      <c r="E18" s="128" t="s">
        <v>95</v>
      </c>
      <c r="F18" s="18">
        <v>178000</v>
      </c>
    </row>
    <row r="19" spans="1:6" ht="27.75" customHeight="1">
      <c r="A19" s="64" t="s">
        <v>84</v>
      </c>
      <c r="B19" s="31" t="s">
        <v>94</v>
      </c>
      <c r="C19" s="55" t="s">
        <v>12</v>
      </c>
      <c r="D19" s="8" t="s">
        <v>220</v>
      </c>
      <c r="E19" s="128" t="s">
        <v>86</v>
      </c>
      <c r="F19" s="18">
        <v>121450</v>
      </c>
    </row>
    <row r="20" spans="1:6" ht="20.25" customHeight="1">
      <c r="A20" s="64" t="s">
        <v>85</v>
      </c>
      <c r="B20" s="31" t="s">
        <v>2</v>
      </c>
      <c r="C20" s="55" t="s">
        <v>12</v>
      </c>
      <c r="D20" s="8" t="s">
        <v>220</v>
      </c>
      <c r="E20" s="128" t="s">
        <v>87</v>
      </c>
      <c r="F20" s="18">
        <v>1456724.04</v>
      </c>
    </row>
    <row r="21" spans="1:6" ht="27" customHeight="1">
      <c r="A21" s="12" t="s">
        <v>120</v>
      </c>
      <c r="B21" s="31" t="s">
        <v>2</v>
      </c>
      <c r="C21" s="55" t="s">
        <v>12</v>
      </c>
      <c r="D21" s="8" t="s">
        <v>220</v>
      </c>
      <c r="E21" s="128" t="s">
        <v>121</v>
      </c>
      <c r="F21" s="18">
        <v>1199903.58</v>
      </c>
    </row>
    <row r="22" spans="1:6" ht="27" customHeight="1">
      <c r="A22" s="165" t="s">
        <v>38</v>
      </c>
      <c r="B22" s="32" t="s">
        <v>2</v>
      </c>
      <c r="C22" s="57" t="s">
        <v>12</v>
      </c>
      <c r="D22" s="159" t="s">
        <v>221</v>
      </c>
      <c r="E22" s="121"/>
      <c r="F22" s="27">
        <f>F23</f>
        <v>1300000</v>
      </c>
    </row>
    <row r="23" spans="1:6" ht="29.25" customHeight="1">
      <c r="A23" s="64" t="s">
        <v>88</v>
      </c>
      <c r="B23" s="50" t="s">
        <v>2</v>
      </c>
      <c r="C23" s="55" t="s">
        <v>12</v>
      </c>
      <c r="D23" s="8" t="s">
        <v>221</v>
      </c>
      <c r="E23" s="128" t="s">
        <v>89</v>
      </c>
      <c r="F23" s="18">
        <v>1300000</v>
      </c>
    </row>
    <row r="24" spans="1:6" ht="30" customHeight="1">
      <c r="A24" s="63" t="s">
        <v>55</v>
      </c>
      <c r="B24" s="32" t="s">
        <v>2</v>
      </c>
      <c r="C24" s="57" t="s">
        <v>12</v>
      </c>
      <c r="D24" s="26" t="s">
        <v>222</v>
      </c>
      <c r="E24" s="121"/>
      <c r="F24" s="27">
        <f>SUM(F25:F27)</f>
        <v>331000</v>
      </c>
    </row>
    <row r="25" spans="1:6" ht="29.25" customHeight="1">
      <c r="A25" s="64" t="s">
        <v>88</v>
      </c>
      <c r="B25" s="31" t="s">
        <v>2</v>
      </c>
      <c r="C25" s="55" t="s">
        <v>12</v>
      </c>
      <c r="D25" s="8" t="s">
        <v>222</v>
      </c>
      <c r="E25" s="128" t="s">
        <v>89</v>
      </c>
      <c r="F25" s="18">
        <v>255000</v>
      </c>
    </row>
    <row r="26" spans="1:6" ht="18.75" customHeight="1">
      <c r="A26" s="64" t="s">
        <v>93</v>
      </c>
      <c r="B26" s="31" t="s">
        <v>2</v>
      </c>
      <c r="C26" s="55" t="s">
        <v>12</v>
      </c>
      <c r="D26" s="8" t="s">
        <v>222</v>
      </c>
      <c r="E26" s="128" t="s">
        <v>95</v>
      </c>
      <c r="F26" s="18">
        <v>15000</v>
      </c>
    </row>
    <row r="27" spans="1:6" ht="22.5" customHeight="1">
      <c r="A27" s="64" t="s">
        <v>85</v>
      </c>
      <c r="B27" s="31" t="s">
        <v>2</v>
      </c>
      <c r="C27" s="55" t="s">
        <v>12</v>
      </c>
      <c r="D27" s="8" t="s">
        <v>222</v>
      </c>
      <c r="E27" s="128" t="s">
        <v>87</v>
      </c>
      <c r="F27" s="18">
        <v>61000</v>
      </c>
    </row>
    <row r="28" spans="1:6" ht="24.75" customHeight="1">
      <c r="A28" s="47" t="s">
        <v>43</v>
      </c>
      <c r="B28" s="32" t="s">
        <v>2</v>
      </c>
      <c r="C28" s="57" t="s">
        <v>12</v>
      </c>
      <c r="D28" s="26" t="s">
        <v>223</v>
      </c>
      <c r="E28" s="121"/>
      <c r="F28" s="27">
        <f>F29+F30</f>
        <v>68000</v>
      </c>
    </row>
    <row r="29" spans="1:6" ht="29.25" customHeight="1">
      <c r="A29" s="64" t="s">
        <v>88</v>
      </c>
      <c r="B29" s="31" t="s">
        <v>2</v>
      </c>
      <c r="C29" s="55" t="s">
        <v>12</v>
      </c>
      <c r="D29" s="8" t="s">
        <v>223</v>
      </c>
      <c r="E29" s="128" t="s">
        <v>89</v>
      </c>
      <c r="F29" s="18">
        <v>64000</v>
      </c>
    </row>
    <row r="30" spans="1:6" ht="21" customHeight="1">
      <c r="A30" s="64" t="s">
        <v>85</v>
      </c>
      <c r="B30" s="31" t="s">
        <v>2</v>
      </c>
      <c r="C30" s="55" t="s">
        <v>12</v>
      </c>
      <c r="D30" s="8" t="s">
        <v>223</v>
      </c>
      <c r="E30" s="128" t="s">
        <v>87</v>
      </c>
      <c r="F30" s="18">
        <v>4000</v>
      </c>
    </row>
    <row r="31" spans="1:6" ht="18" customHeight="1">
      <c r="A31" s="46" t="s">
        <v>56</v>
      </c>
      <c r="B31" s="32" t="s">
        <v>2</v>
      </c>
      <c r="C31" s="57" t="s">
        <v>12</v>
      </c>
      <c r="D31" s="26" t="s">
        <v>224</v>
      </c>
      <c r="E31" s="121"/>
      <c r="F31" s="27">
        <f>F32+F33</f>
        <v>80000</v>
      </c>
    </row>
    <row r="32" spans="1:6" ht="31.5" customHeight="1">
      <c r="A32" s="64" t="s">
        <v>88</v>
      </c>
      <c r="B32" s="31" t="s">
        <v>2</v>
      </c>
      <c r="C32" s="55" t="s">
        <v>12</v>
      </c>
      <c r="D32" s="8" t="s">
        <v>224</v>
      </c>
      <c r="E32" s="128" t="s">
        <v>89</v>
      </c>
      <c r="F32" s="18">
        <v>73700</v>
      </c>
    </row>
    <row r="33" spans="1:6" ht="24" customHeight="1">
      <c r="A33" s="64" t="s">
        <v>85</v>
      </c>
      <c r="B33" s="31" t="s">
        <v>2</v>
      </c>
      <c r="C33" s="55" t="s">
        <v>12</v>
      </c>
      <c r="D33" s="8" t="s">
        <v>224</v>
      </c>
      <c r="E33" s="128" t="s">
        <v>87</v>
      </c>
      <c r="F33" s="18">
        <v>6300</v>
      </c>
    </row>
    <row r="34" spans="1:6" ht="44.25" customHeight="1">
      <c r="A34" s="111" t="s">
        <v>79</v>
      </c>
      <c r="B34" s="112" t="s">
        <v>2</v>
      </c>
      <c r="C34" s="117" t="s">
        <v>12</v>
      </c>
      <c r="D34" s="107" t="s">
        <v>225</v>
      </c>
      <c r="E34" s="129"/>
      <c r="F34" s="27">
        <f>SUM(F35:F38)</f>
        <v>338000</v>
      </c>
    </row>
    <row r="35" spans="1:6" ht="27" customHeight="1">
      <c r="A35" s="64" t="s">
        <v>88</v>
      </c>
      <c r="B35" s="31" t="s">
        <v>2</v>
      </c>
      <c r="C35" s="55" t="s">
        <v>12</v>
      </c>
      <c r="D35" s="8" t="s">
        <v>225</v>
      </c>
      <c r="E35" s="128" t="s">
        <v>89</v>
      </c>
      <c r="F35" s="18">
        <v>255000</v>
      </c>
    </row>
    <row r="36" spans="1:6" ht="27" customHeight="1">
      <c r="A36" s="64" t="s">
        <v>93</v>
      </c>
      <c r="B36" s="31" t="s">
        <v>2</v>
      </c>
      <c r="C36" s="55" t="s">
        <v>12</v>
      </c>
      <c r="D36" s="8" t="s">
        <v>225</v>
      </c>
      <c r="E36" s="128" t="s">
        <v>95</v>
      </c>
      <c r="F36" s="18">
        <v>13880.4</v>
      </c>
    </row>
    <row r="37" spans="1:6" ht="18" customHeight="1">
      <c r="A37" s="64" t="s">
        <v>85</v>
      </c>
      <c r="B37" s="31" t="s">
        <v>2</v>
      </c>
      <c r="C37" s="55" t="s">
        <v>12</v>
      </c>
      <c r="D37" s="8" t="s">
        <v>225</v>
      </c>
      <c r="E37" s="128" t="s">
        <v>87</v>
      </c>
      <c r="F37" s="18">
        <v>59119.6</v>
      </c>
    </row>
    <row r="38" spans="1:6" ht="18.75" customHeight="1">
      <c r="A38" s="64" t="s">
        <v>96</v>
      </c>
      <c r="B38" s="31" t="s">
        <v>2</v>
      </c>
      <c r="C38" s="55" t="s">
        <v>12</v>
      </c>
      <c r="D38" s="8" t="s">
        <v>225</v>
      </c>
      <c r="E38" s="128" t="s">
        <v>74</v>
      </c>
      <c r="F38" s="18">
        <v>10000</v>
      </c>
    </row>
    <row r="39" spans="1:6" ht="40.5" customHeight="1">
      <c r="A39" s="166" t="s">
        <v>274</v>
      </c>
      <c r="B39" s="171" t="s">
        <v>2</v>
      </c>
      <c r="C39" s="168" t="s">
        <v>12</v>
      </c>
      <c r="D39" s="159" t="s">
        <v>226</v>
      </c>
      <c r="E39" s="169"/>
      <c r="F39" s="170">
        <f>F40+F41</f>
        <v>50000</v>
      </c>
    </row>
    <row r="40" spans="1:6" ht="29.25" customHeight="1">
      <c r="A40" s="64" t="s">
        <v>88</v>
      </c>
      <c r="B40" s="31" t="s">
        <v>2</v>
      </c>
      <c r="C40" s="55" t="s">
        <v>12</v>
      </c>
      <c r="D40" s="8" t="s">
        <v>226</v>
      </c>
      <c r="E40" s="128" t="s">
        <v>89</v>
      </c>
      <c r="F40" s="18">
        <v>47740.33</v>
      </c>
    </row>
    <row r="41" spans="1:6" ht="29.25" customHeight="1">
      <c r="A41" s="64" t="s">
        <v>85</v>
      </c>
      <c r="B41" s="31" t="s">
        <v>2</v>
      </c>
      <c r="C41" s="55" t="s">
        <v>12</v>
      </c>
      <c r="D41" s="8" t="s">
        <v>226</v>
      </c>
      <c r="E41" s="128" t="s">
        <v>87</v>
      </c>
      <c r="F41" s="18">
        <v>2259.67</v>
      </c>
    </row>
    <row r="42" spans="1:6" ht="29.25" customHeight="1">
      <c r="A42" s="166" t="s">
        <v>90</v>
      </c>
      <c r="B42" s="171" t="s">
        <v>2</v>
      </c>
      <c r="C42" s="168" t="s">
        <v>12</v>
      </c>
      <c r="D42" s="159" t="s">
        <v>227</v>
      </c>
      <c r="E42" s="169"/>
      <c r="F42" s="170">
        <f>F43</f>
        <v>180000</v>
      </c>
    </row>
    <row r="43" spans="1:6" ht="17.25" customHeight="1">
      <c r="A43" s="64" t="s">
        <v>85</v>
      </c>
      <c r="B43" s="31" t="s">
        <v>2</v>
      </c>
      <c r="C43" s="55" t="s">
        <v>12</v>
      </c>
      <c r="D43" s="8" t="s">
        <v>227</v>
      </c>
      <c r="E43" s="128" t="s">
        <v>87</v>
      </c>
      <c r="F43" s="18">
        <v>180000</v>
      </c>
    </row>
    <row r="44" spans="1:6" ht="48.75" customHeight="1">
      <c r="A44" s="166" t="s">
        <v>332</v>
      </c>
      <c r="B44" s="167" t="s">
        <v>2</v>
      </c>
      <c r="C44" s="168" t="s">
        <v>12</v>
      </c>
      <c r="D44" s="159" t="s">
        <v>228</v>
      </c>
      <c r="E44" s="169"/>
      <c r="F44" s="170">
        <f>F45</f>
        <v>5000</v>
      </c>
    </row>
    <row r="45" spans="1:6" ht="18.75" customHeight="1">
      <c r="A45" s="64" t="s">
        <v>85</v>
      </c>
      <c r="B45" s="31" t="s">
        <v>2</v>
      </c>
      <c r="C45" s="55" t="s">
        <v>12</v>
      </c>
      <c r="D45" s="8" t="s">
        <v>228</v>
      </c>
      <c r="E45" s="128" t="s">
        <v>87</v>
      </c>
      <c r="F45" s="18">
        <v>5000</v>
      </c>
    </row>
    <row r="46" spans="1:6" ht="30.75" customHeight="1">
      <c r="A46" s="98" t="s">
        <v>97</v>
      </c>
      <c r="B46" s="108" t="s">
        <v>2</v>
      </c>
      <c r="C46" s="109" t="s">
        <v>12</v>
      </c>
      <c r="D46" s="26" t="s">
        <v>229</v>
      </c>
      <c r="E46" s="130"/>
      <c r="F46" s="110">
        <f>F47</f>
        <v>11000</v>
      </c>
    </row>
    <row r="47" spans="1:6" ht="28.5" customHeight="1">
      <c r="A47" s="64" t="s">
        <v>85</v>
      </c>
      <c r="B47" s="31" t="s">
        <v>2</v>
      </c>
      <c r="C47" s="55" t="s">
        <v>12</v>
      </c>
      <c r="D47" s="8" t="s">
        <v>229</v>
      </c>
      <c r="E47" s="128" t="s">
        <v>87</v>
      </c>
      <c r="F47" s="18">
        <v>11000</v>
      </c>
    </row>
    <row r="48" spans="1:6" ht="29.25" customHeight="1">
      <c r="A48" s="98" t="s">
        <v>98</v>
      </c>
      <c r="B48" s="49" t="s">
        <v>2</v>
      </c>
      <c r="C48" s="57" t="s">
        <v>12</v>
      </c>
      <c r="D48" s="26" t="s">
        <v>230</v>
      </c>
      <c r="E48" s="121"/>
      <c r="F48" s="27">
        <f>SUM(F49:F50)</f>
        <v>66000</v>
      </c>
    </row>
    <row r="49" spans="1:6" ht="27" customHeight="1">
      <c r="A49" s="64" t="s">
        <v>88</v>
      </c>
      <c r="B49" s="31" t="s">
        <v>2</v>
      </c>
      <c r="C49" s="55" t="s">
        <v>12</v>
      </c>
      <c r="D49" s="8" t="s">
        <v>230</v>
      </c>
      <c r="E49" s="128" t="s">
        <v>89</v>
      </c>
      <c r="F49" s="18">
        <v>48000</v>
      </c>
    </row>
    <row r="50" spans="1:6" ht="16.5" customHeight="1">
      <c r="A50" s="64" t="s">
        <v>85</v>
      </c>
      <c r="B50" s="31" t="s">
        <v>2</v>
      </c>
      <c r="C50" s="55" t="s">
        <v>12</v>
      </c>
      <c r="D50" s="8" t="s">
        <v>230</v>
      </c>
      <c r="E50" s="128" t="s">
        <v>87</v>
      </c>
      <c r="F50" s="18">
        <v>18000</v>
      </c>
    </row>
    <row r="51" spans="1:6" ht="25.5" customHeight="1">
      <c r="A51" s="98" t="s">
        <v>99</v>
      </c>
      <c r="B51" s="49" t="s">
        <v>2</v>
      </c>
      <c r="C51" s="57" t="s">
        <v>12</v>
      </c>
      <c r="D51" s="26" t="s">
        <v>231</v>
      </c>
      <c r="E51" s="121"/>
      <c r="F51" s="27">
        <f>F52</f>
        <v>11000</v>
      </c>
    </row>
    <row r="52" spans="1:6" ht="27" customHeight="1">
      <c r="A52" s="64" t="s">
        <v>85</v>
      </c>
      <c r="B52" s="50" t="s">
        <v>2</v>
      </c>
      <c r="C52" s="55" t="s">
        <v>12</v>
      </c>
      <c r="D52" s="8" t="s">
        <v>231</v>
      </c>
      <c r="E52" s="128" t="s">
        <v>87</v>
      </c>
      <c r="F52" s="18">
        <v>11000</v>
      </c>
    </row>
    <row r="53" spans="1:6" ht="17.25" customHeight="1">
      <c r="A53" s="359" t="s">
        <v>47</v>
      </c>
      <c r="B53" s="30" t="s">
        <v>2</v>
      </c>
      <c r="C53" s="71" t="s">
        <v>34</v>
      </c>
      <c r="D53" s="7"/>
      <c r="E53" s="120"/>
      <c r="F53" s="19">
        <f>F54</f>
        <v>69863</v>
      </c>
    </row>
    <row r="54" spans="1:6" ht="17.25" customHeight="1">
      <c r="A54" s="360" t="s">
        <v>48</v>
      </c>
      <c r="B54" s="32" t="s">
        <v>2</v>
      </c>
      <c r="C54" s="57" t="s">
        <v>34</v>
      </c>
      <c r="D54" s="26" t="s">
        <v>100</v>
      </c>
      <c r="E54" s="121"/>
      <c r="F54" s="27">
        <f>F55</f>
        <v>69863</v>
      </c>
    </row>
    <row r="55" spans="1:6" ht="16.5" customHeight="1">
      <c r="A55" s="297" t="s">
        <v>101</v>
      </c>
      <c r="B55" s="66" t="s">
        <v>2</v>
      </c>
      <c r="C55" s="74" t="s">
        <v>34</v>
      </c>
      <c r="D55" s="8" t="s">
        <v>100</v>
      </c>
      <c r="E55" s="131" t="s">
        <v>77</v>
      </c>
      <c r="F55" s="18">
        <v>69863</v>
      </c>
    </row>
    <row r="56" spans="1:6" ht="15.75" customHeight="1">
      <c r="A56" s="338" t="s">
        <v>17</v>
      </c>
      <c r="B56" s="30" t="s">
        <v>2</v>
      </c>
      <c r="C56" s="71" t="s">
        <v>52</v>
      </c>
      <c r="D56" s="7" t="s">
        <v>287</v>
      </c>
      <c r="E56" s="120"/>
      <c r="F56" s="19">
        <f>F57+F59+F61+F63+F70+F78</f>
        <v>6971999.340000001</v>
      </c>
    </row>
    <row r="57" spans="1:6" ht="27" customHeight="1">
      <c r="A57" s="361" t="s">
        <v>286</v>
      </c>
      <c r="B57" s="167" t="s">
        <v>2</v>
      </c>
      <c r="C57" s="168" t="s">
        <v>52</v>
      </c>
      <c r="D57" s="159" t="s">
        <v>331</v>
      </c>
      <c r="E57" s="169"/>
      <c r="F57" s="170">
        <f>F58</f>
        <v>50000</v>
      </c>
    </row>
    <row r="58" spans="1:6" ht="27" customHeight="1">
      <c r="A58" s="343" t="s">
        <v>300</v>
      </c>
      <c r="B58" s="50" t="s">
        <v>94</v>
      </c>
      <c r="C58" s="55" t="s">
        <v>52</v>
      </c>
      <c r="D58" s="8" t="s">
        <v>331</v>
      </c>
      <c r="E58" s="128" t="s">
        <v>135</v>
      </c>
      <c r="F58" s="18">
        <v>50000</v>
      </c>
    </row>
    <row r="59" spans="1:6" ht="18.75" customHeight="1">
      <c r="A59" s="361" t="s">
        <v>335</v>
      </c>
      <c r="B59" s="167" t="s">
        <v>2</v>
      </c>
      <c r="C59" s="168" t="s">
        <v>52</v>
      </c>
      <c r="D59" s="26" t="s">
        <v>347</v>
      </c>
      <c r="E59" s="169"/>
      <c r="F59" s="170">
        <f>F60</f>
        <v>611697</v>
      </c>
    </row>
    <row r="60" spans="1:6" ht="27" customHeight="1">
      <c r="A60" s="308" t="s">
        <v>288</v>
      </c>
      <c r="B60" s="50" t="s">
        <v>94</v>
      </c>
      <c r="C60" s="55" t="s">
        <v>52</v>
      </c>
      <c r="D60" s="8" t="s">
        <v>347</v>
      </c>
      <c r="E60" s="128" t="s">
        <v>135</v>
      </c>
      <c r="F60" s="18">
        <v>611697</v>
      </c>
    </row>
    <row r="61" spans="1:6" ht="18" customHeight="1">
      <c r="A61" s="361" t="s">
        <v>335</v>
      </c>
      <c r="B61" s="167" t="s">
        <v>2</v>
      </c>
      <c r="C61" s="168" t="s">
        <v>52</v>
      </c>
      <c r="D61" s="159" t="s">
        <v>336</v>
      </c>
      <c r="E61" s="169"/>
      <c r="F61" s="170">
        <f>F62</f>
        <v>0</v>
      </c>
    </row>
    <row r="62" spans="1:6" ht="26.25" customHeight="1">
      <c r="A62" s="308" t="s">
        <v>288</v>
      </c>
      <c r="B62" s="50" t="s">
        <v>94</v>
      </c>
      <c r="C62" s="55" t="s">
        <v>52</v>
      </c>
      <c r="D62" s="8" t="s">
        <v>336</v>
      </c>
      <c r="E62" s="128" t="s">
        <v>135</v>
      </c>
      <c r="F62" s="18"/>
    </row>
    <row r="63" spans="1:6" ht="28.5" customHeight="1">
      <c r="A63" s="295" t="s">
        <v>132</v>
      </c>
      <c r="B63" s="171" t="s">
        <v>2</v>
      </c>
      <c r="C63" s="168" t="s">
        <v>52</v>
      </c>
      <c r="D63" s="159" t="s">
        <v>232</v>
      </c>
      <c r="E63" s="169"/>
      <c r="F63" s="170">
        <f>SUM(F64:F69)</f>
        <v>649319</v>
      </c>
    </row>
    <row r="64" spans="1:6" ht="42" customHeight="1">
      <c r="A64" s="296" t="s">
        <v>273</v>
      </c>
      <c r="B64" s="31" t="s">
        <v>94</v>
      </c>
      <c r="C64" s="55" t="s">
        <v>52</v>
      </c>
      <c r="D64" s="8" t="s">
        <v>232</v>
      </c>
      <c r="E64" s="128" t="s">
        <v>269</v>
      </c>
      <c r="F64" s="18">
        <v>209609.45</v>
      </c>
    </row>
    <row r="65" spans="1:6" ht="16.5" customHeight="1">
      <c r="A65" s="296" t="s">
        <v>85</v>
      </c>
      <c r="B65" s="31" t="s">
        <v>2</v>
      </c>
      <c r="C65" s="55" t="s">
        <v>52</v>
      </c>
      <c r="D65" s="8" t="s">
        <v>232</v>
      </c>
      <c r="E65" s="128" t="s">
        <v>87</v>
      </c>
      <c r="F65" s="18">
        <v>233184.97</v>
      </c>
    </row>
    <row r="66" spans="1:6" ht="66" customHeight="1">
      <c r="A66" s="296" t="s">
        <v>107</v>
      </c>
      <c r="B66" s="31" t="s">
        <v>2</v>
      </c>
      <c r="C66" s="55" t="s">
        <v>52</v>
      </c>
      <c r="D66" s="8" t="s">
        <v>232</v>
      </c>
      <c r="E66" s="128" t="s">
        <v>103</v>
      </c>
      <c r="F66" s="18">
        <v>25524.58</v>
      </c>
    </row>
    <row r="67" spans="1:6" ht="18" customHeight="1">
      <c r="A67" s="296" t="s">
        <v>102</v>
      </c>
      <c r="B67" s="31" t="s">
        <v>2</v>
      </c>
      <c r="C67" s="55" t="s">
        <v>52</v>
      </c>
      <c r="D67" s="8" t="s">
        <v>232</v>
      </c>
      <c r="E67" s="128" t="s">
        <v>105</v>
      </c>
      <c r="F67" s="18">
        <v>142500</v>
      </c>
    </row>
    <row r="68" spans="1:6" ht="18" customHeight="1">
      <c r="A68" s="296" t="s">
        <v>104</v>
      </c>
      <c r="B68" s="31" t="s">
        <v>2</v>
      </c>
      <c r="C68" s="55" t="s">
        <v>52</v>
      </c>
      <c r="D68" s="8" t="s">
        <v>232</v>
      </c>
      <c r="E68" s="128" t="s">
        <v>106</v>
      </c>
      <c r="F68" s="18">
        <v>38500</v>
      </c>
    </row>
    <row r="69" spans="1:6" ht="17.25" customHeight="1">
      <c r="A69" s="297" t="s">
        <v>101</v>
      </c>
      <c r="B69" s="31" t="s">
        <v>2</v>
      </c>
      <c r="C69" s="55" t="s">
        <v>52</v>
      </c>
      <c r="D69" s="8" t="s">
        <v>232</v>
      </c>
      <c r="E69" s="128" t="s">
        <v>77</v>
      </c>
      <c r="F69" s="18"/>
    </row>
    <row r="70" spans="1:6" ht="18" customHeight="1">
      <c r="A70" s="298" t="s">
        <v>76</v>
      </c>
      <c r="B70" s="99" t="s">
        <v>2</v>
      </c>
      <c r="C70" s="101" t="s">
        <v>52</v>
      </c>
      <c r="D70" s="100" t="s">
        <v>233</v>
      </c>
      <c r="E70" s="132"/>
      <c r="F70" s="102">
        <f>SUM(F71:F77)</f>
        <v>5655983.340000001</v>
      </c>
    </row>
    <row r="71" spans="1:6" ht="31.5" customHeight="1">
      <c r="A71" s="296" t="s">
        <v>108</v>
      </c>
      <c r="B71" s="173" t="s">
        <v>2</v>
      </c>
      <c r="C71" s="104" t="s">
        <v>52</v>
      </c>
      <c r="D71" s="104" t="s">
        <v>233</v>
      </c>
      <c r="E71" s="133" t="s">
        <v>109</v>
      </c>
      <c r="F71" s="106">
        <f>2983587.23+18.44</f>
        <v>2983605.67</v>
      </c>
    </row>
    <row r="72" spans="1:6" ht="18" customHeight="1">
      <c r="A72" s="296" t="s">
        <v>111</v>
      </c>
      <c r="B72" s="173" t="s">
        <v>2</v>
      </c>
      <c r="C72" s="104" t="s">
        <v>52</v>
      </c>
      <c r="D72" s="104" t="s">
        <v>233</v>
      </c>
      <c r="E72" s="133" t="s">
        <v>110</v>
      </c>
      <c r="F72" s="106">
        <v>21500</v>
      </c>
    </row>
    <row r="73" spans="1:6" ht="18.75" customHeight="1">
      <c r="A73" s="296" t="s">
        <v>84</v>
      </c>
      <c r="B73" s="173" t="s">
        <v>2</v>
      </c>
      <c r="C73" s="104" t="s">
        <v>52</v>
      </c>
      <c r="D73" s="104" t="s">
        <v>233</v>
      </c>
      <c r="E73" s="133" t="s">
        <v>86</v>
      </c>
      <c r="F73" s="106">
        <v>4000</v>
      </c>
    </row>
    <row r="74" spans="1:6" ht="22.5" customHeight="1">
      <c r="A74" s="299" t="s">
        <v>112</v>
      </c>
      <c r="B74" s="173" t="s">
        <v>2</v>
      </c>
      <c r="C74" s="104" t="s">
        <v>52</v>
      </c>
      <c r="D74" s="104" t="s">
        <v>233</v>
      </c>
      <c r="E74" s="133" t="s">
        <v>87</v>
      </c>
      <c r="F74" s="106">
        <v>2421555.23</v>
      </c>
    </row>
    <row r="75" spans="1:6" ht="76.5" customHeight="1">
      <c r="A75" s="300" t="s">
        <v>107</v>
      </c>
      <c r="B75" s="173" t="s">
        <v>2</v>
      </c>
      <c r="C75" s="104" t="s">
        <v>52</v>
      </c>
      <c r="D75" s="104" t="s">
        <v>233</v>
      </c>
      <c r="E75" s="133" t="s">
        <v>103</v>
      </c>
      <c r="F75" s="106">
        <v>10000</v>
      </c>
    </row>
    <row r="76" spans="1:6" ht="16.5" customHeight="1">
      <c r="A76" s="296" t="s">
        <v>102</v>
      </c>
      <c r="B76" s="31" t="s">
        <v>2</v>
      </c>
      <c r="C76" s="55" t="s">
        <v>52</v>
      </c>
      <c r="D76" s="104" t="s">
        <v>233</v>
      </c>
      <c r="E76" s="128" t="s">
        <v>105</v>
      </c>
      <c r="F76" s="18">
        <v>86000</v>
      </c>
    </row>
    <row r="77" spans="1:6" ht="18" customHeight="1">
      <c r="A77" s="296" t="s">
        <v>104</v>
      </c>
      <c r="B77" s="31" t="s">
        <v>2</v>
      </c>
      <c r="C77" s="55" t="s">
        <v>52</v>
      </c>
      <c r="D77" s="104" t="s">
        <v>233</v>
      </c>
      <c r="E77" s="128" t="s">
        <v>106</v>
      </c>
      <c r="F77" s="18">
        <v>129322.44</v>
      </c>
    </row>
    <row r="78" spans="1:6" ht="30" customHeight="1">
      <c r="A78" s="301" t="s">
        <v>246</v>
      </c>
      <c r="B78" s="52" t="s">
        <v>2</v>
      </c>
      <c r="C78" s="57" t="s">
        <v>52</v>
      </c>
      <c r="D78" s="26" t="s">
        <v>247</v>
      </c>
      <c r="E78" s="142"/>
      <c r="F78" s="27">
        <f>SUM(F79:F79)</f>
        <v>5000</v>
      </c>
    </row>
    <row r="79" spans="1:6" ht="40.5" customHeight="1">
      <c r="A79" s="296" t="s">
        <v>273</v>
      </c>
      <c r="B79" s="39" t="s">
        <v>2</v>
      </c>
      <c r="C79" s="81" t="s">
        <v>52</v>
      </c>
      <c r="D79" s="8" t="s">
        <v>247</v>
      </c>
      <c r="E79" s="142" t="s">
        <v>269</v>
      </c>
      <c r="F79" s="18">
        <f>90000-85000</f>
        <v>5000</v>
      </c>
    </row>
    <row r="80" spans="1:6" ht="18" customHeight="1">
      <c r="A80" s="302" t="s">
        <v>65</v>
      </c>
      <c r="B80" s="67" t="s">
        <v>9</v>
      </c>
      <c r="C80" s="118"/>
      <c r="D80" s="88"/>
      <c r="E80" s="118"/>
      <c r="F80" s="93">
        <f>F81</f>
        <v>571000</v>
      </c>
    </row>
    <row r="81" spans="1:6" ht="16.5" customHeight="1">
      <c r="A81" s="303" t="s">
        <v>66</v>
      </c>
      <c r="B81" s="94" t="s">
        <v>9</v>
      </c>
      <c r="C81" s="71" t="s">
        <v>11</v>
      </c>
      <c r="D81" s="7"/>
      <c r="E81" s="135"/>
      <c r="F81" s="19">
        <f>F82</f>
        <v>571000</v>
      </c>
    </row>
    <row r="82" spans="1:6" ht="27.75" customHeight="1">
      <c r="A82" s="304" t="s">
        <v>53</v>
      </c>
      <c r="B82" s="32" t="s">
        <v>9</v>
      </c>
      <c r="C82" s="57" t="s">
        <v>11</v>
      </c>
      <c r="D82" s="26" t="s">
        <v>215</v>
      </c>
      <c r="E82" s="136"/>
      <c r="F82" s="27">
        <f>F83</f>
        <v>571000</v>
      </c>
    </row>
    <row r="83" spans="1:6" ht="18.75" customHeight="1">
      <c r="A83" s="296" t="s">
        <v>96</v>
      </c>
      <c r="B83" s="31" t="s">
        <v>9</v>
      </c>
      <c r="C83" s="55" t="s">
        <v>11</v>
      </c>
      <c r="D83" s="8" t="s">
        <v>215</v>
      </c>
      <c r="E83" s="137" t="s">
        <v>74</v>
      </c>
      <c r="F83" s="18">
        <v>571000</v>
      </c>
    </row>
    <row r="84" spans="1:6" ht="18.75" customHeight="1">
      <c r="A84" s="305" t="s">
        <v>344</v>
      </c>
      <c r="B84" s="225" t="s">
        <v>11</v>
      </c>
      <c r="C84" s="119"/>
      <c r="D84" s="62"/>
      <c r="E84" s="119"/>
      <c r="F84" s="86">
        <f>F85</f>
        <v>1421151</v>
      </c>
    </row>
    <row r="85" spans="1:6" ht="26.25" customHeight="1">
      <c r="A85" s="306" t="s">
        <v>345</v>
      </c>
      <c r="B85" s="33" t="s">
        <v>11</v>
      </c>
      <c r="C85" s="120" t="s">
        <v>40</v>
      </c>
      <c r="D85" s="7"/>
      <c r="E85" s="120"/>
      <c r="F85" s="19">
        <f>F86+F88</f>
        <v>1421151</v>
      </c>
    </row>
    <row r="86" spans="1:6" ht="18.75" customHeight="1">
      <c r="A86" s="307" t="s">
        <v>346</v>
      </c>
      <c r="B86" s="28" t="s">
        <v>11</v>
      </c>
      <c r="C86" s="121" t="s">
        <v>40</v>
      </c>
      <c r="D86" s="26" t="s">
        <v>347</v>
      </c>
      <c r="E86" s="121"/>
      <c r="F86" s="27">
        <f>F87</f>
        <v>1421151</v>
      </c>
    </row>
    <row r="87" spans="1:6" ht="26.25" customHeight="1">
      <c r="A87" s="308" t="s">
        <v>288</v>
      </c>
      <c r="B87" s="16" t="s">
        <v>11</v>
      </c>
      <c r="C87" s="55" t="s">
        <v>40</v>
      </c>
      <c r="D87" s="8" t="s">
        <v>347</v>
      </c>
      <c r="E87" s="138" t="s">
        <v>135</v>
      </c>
      <c r="F87" s="18">
        <f>39818+1381333</f>
        <v>1421151</v>
      </c>
    </row>
    <row r="88" spans="1:6" ht="18.75" customHeight="1">
      <c r="A88" s="307" t="s">
        <v>346</v>
      </c>
      <c r="B88" s="28" t="s">
        <v>11</v>
      </c>
      <c r="C88" s="121" t="s">
        <v>40</v>
      </c>
      <c r="D88" s="26" t="s">
        <v>336</v>
      </c>
      <c r="E88" s="121"/>
      <c r="F88" s="27">
        <f>F89</f>
        <v>0</v>
      </c>
    </row>
    <row r="89" spans="1:6" ht="28.5" customHeight="1">
      <c r="A89" s="308" t="s">
        <v>288</v>
      </c>
      <c r="B89" s="16" t="s">
        <v>11</v>
      </c>
      <c r="C89" s="55" t="s">
        <v>40</v>
      </c>
      <c r="D89" s="8" t="s">
        <v>336</v>
      </c>
      <c r="E89" s="138" t="s">
        <v>135</v>
      </c>
      <c r="F89" s="18"/>
    </row>
    <row r="90" spans="1:6" ht="26.25" customHeight="1">
      <c r="A90" s="302" t="s">
        <v>32</v>
      </c>
      <c r="B90" s="67" t="s">
        <v>12</v>
      </c>
      <c r="C90" s="119"/>
      <c r="D90" s="62"/>
      <c r="E90" s="119"/>
      <c r="F90" s="93">
        <f>F91+F94+F102</f>
        <v>1198000</v>
      </c>
    </row>
    <row r="91" spans="1:6" ht="18" customHeight="1">
      <c r="A91" s="306" t="s">
        <v>133</v>
      </c>
      <c r="B91" s="33" t="s">
        <v>12</v>
      </c>
      <c r="C91" s="120" t="s">
        <v>8</v>
      </c>
      <c r="D91" s="7"/>
      <c r="E91" s="120"/>
      <c r="F91" s="19">
        <f>F92</f>
        <v>180000</v>
      </c>
    </row>
    <row r="92" spans="1:6" ht="44.25" customHeight="1">
      <c r="A92" s="309" t="s">
        <v>134</v>
      </c>
      <c r="B92" s="28" t="s">
        <v>12</v>
      </c>
      <c r="C92" s="121" t="s">
        <v>8</v>
      </c>
      <c r="D92" s="26" t="s">
        <v>283</v>
      </c>
      <c r="E92" s="121"/>
      <c r="F92" s="27">
        <f>F93</f>
        <v>180000</v>
      </c>
    </row>
    <row r="93" spans="1:6" ht="25.5">
      <c r="A93" s="300" t="s">
        <v>112</v>
      </c>
      <c r="B93" s="16" t="s">
        <v>12</v>
      </c>
      <c r="C93" s="55" t="s">
        <v>8</v>
      </c>
      <c r="D93" s="8" t="s">
        <v>283</v>
      </c>
      <c r="E93" s="138" t="s">
        <v>87</v>
      </c>
      <c r="F93" s="18">
        <v>180000</v>
      </c>
    </row>
    <row r="94" spans="1:6" ht="12.75">
      <c r="A94" s="306" t="s">
        <v>348</v>
      </c>
      <c r="B94" s="33" t="s">
        <v>12</v>
      </c>
      <c r="C94" s="120" t="s">
        <v>5</v>
      </c>
      <c r="D94" s="7"/>
      <c r="E94" s="120"/>
      <c r="F94" s="19">
        <f>F95+F97</f>
        <v>905000</v>
      </c>
    </row>
    <row r="95" spans="1:6" ht="42" customHeight="1">
      <c r="A95" s="309" t="s">
        <v>349</v>
      </c>
      <c r="B95" s="28" t="s">
        <v>12</v>
      </c>
      <c r="C95" s="121" t="s">
        <v>5</v>
      </c>
      <c r="D95" s="26" t="s">
        <v>350</v>
      </c>
      <c r="E95" s="121"/>
      <c r="F95" s="27">
        <f>F96</f>
        <v>881000</v>
      </c>
    </row>
    <row r="96" spans="1:6" ht="25.5">
      <c r="A96" s="308" t="s">
        <v>288</v>
      </c>
      <c r="B96" s="16" t="s">
        <v>12</v>
      </c>
      <c r="C96" s="55" t="s">
        <v>5</v>
      </c>
      <c r="D96" s="8" t="s">
        <v>350</v>
      </c>
      <c r="E96" s="138" t="s">
        <v>135</v>
      </c>
      <c r="F96" s="18">
        <v>881000</v>
      </c>
    </row>
    <row r="97" spans="1:6" ht="25.5">
      <c r="A97" s="310" t="s">
        <v>366</v>
      </c>
      <c r="B97" s="238" t="s">
        <v>12</v>
      </c>
      <c r="C97" s="234" t="s">
        <v>5</v>
      </c>
      <c r="D97" s="235" t="s">
        <v>367</v>
      </c>
      <c r="E97" s="236"/>
      <c r="F97" s="237">
        <f>F98+F100</f>
        <v>24000</v>
      </c>
    </row>
    <row r="98" spans="1:6" ht="12.75">
      <c r="A98" s="301" t="s">
        <v>362</v>
      </c>
      <c r="B98" s="43" t="s">
        <v>12</v>
      </c>
      <c r="C98" s="26" t="s">
        <v>5</v>
      </c>
      <c r="D98" s="26" t="s">
        <v>364</v>
      </c>
      <c r="E98" s="128"/>
      <c r="F98" s="232">
        <f>F99</f>
        <v>8000</v>
      </c>
    </row>
    <row r="99" spans="1:6" ht="25.5">
      <c r="A99" s="300" t="s">
        <v>112</v>
      </c>
      <c r="B99" s="31" t="s">
        <v>12</v>
      </c>
      <c r="C99" s="8" t="s">
        <v>5</v>
      </c>
      <c r="D99" s="8" t="s">
        <v>364</v>
      </c>
      <c r="E99" s="128" t="s">
        <v>87</v>
      </c>
      <c r="F99" s="233">
        <v>8000</v>
      </c>
    </row>
    <row r="100" spans="1:6" ht="25.5">
      <c r="A100" s="301" t="s">
        <v>363</v>
      </c>
      <c r="B100" s="43" t="s">
        <v>12</v>
      </c>
      <c r="C100" s="26" t="s">
        <v>5</v>
      </c>
      <c r="D100" s="26" t="s">
        <v>365</v>
      </c>
      <c r="E100" s="128"/>
      <c r="F100" s="232">
        <f>F101</f>
        <v>16000</v>
      </c>
    </row>
    <row r="101" spans="1:6" ht="25.5">
      <c r="A101" s="300" t="s">
        <v>112</v>
      </c>
      <c r="B101" s="31" t="s">
        <v>12</v>
      </c>
      <c r="C101" s="8" t="s">
        <v>5</v>
      </c>
      <c r="D101" s="8" t="s">
        <v>365</v>
      </c>
      <c r="E101" s="128" t="s">
        <v>87</v>
      </c>
      <c r="F101" s="233">
        <v>16000</v>
      </c>
    </row>
    <row r="102" spans="1:6" ht="12.75">
      <c r="A102" s="306" t="s">
        <v>49</v>
      </c>
      <c r="B102" s="33" t="s">
        <v>12</v>
      </c>
      <c r="C102" s="120" t="s">
        <v>6</v>
      </c>
      <c r="D102" s="7"/>
      <c r="E102" s="120"/>
      <c r="F102" s="19">
        <f>F103+F105</f>
        <v>113000</v>
      </c>
    </row>
    <row r="103" spans="1:6" ht="51">
      <c r="A103" s="311" t="s">
        <v>321</v>
      </c>
      <c r="B103" s="28" t="s">
        <v>12</v>
      </c>
      <c r="C103" s="121" t="s">
        <v>6</v>
      </c>
      <c r="D103" s="26" t="s">
        <v>322</v>
      </c>
      <c r="E103" s="121"/>
      <c r="F103" s="27">
        <f>F104</f>
        <v>60000</v>
      </c>
    </row>
    <row r="104" spans="1:6" ht="12.75">
      <c r="A104" s="296" t="s">
        <v>292</v>
      </c>
      <c r="B104" s="16" t="s">
        <v>12</v>
      </c>
      <c r="C104" s="55" t="s">
        <v>6</v>
      </c>
      <c r="D104" s="8" t="s">
        <v>322</v>
      </c>
      <c r="E104" s="138" t="s">
        <v>294</v>
      </c>
      <c r="F104" s="18">
        <v>60000</v>
      </c>
    </row>
    <row r="105" spans="1:6" ht="30.75" customHeight="1">
      <c r="A105" s="309" t="s">
        <v>280</v>
      </c>
      <c r="B105" s="28" t="s">
        <v>12</v>
      </c>
      <c r="C105" s="121" t="s">
        <v>6</v>
      </c>
      <c r="D105" s="26" t="s">
        <v>157</v>
      </c>
      <c r="E105" s="121"/>
      <c r="F105" s="27">
        <f>F106</f>
        <v>53000</v>
      </c>
    </row>
    <row r="106" spans="1:6" ht="30" customHeight="1">
      <c r="A106" s="300" t="s">
        <v>112</v>
      </c>
      <c r="B106" s="16" t="s">
        <v>12</v>
      </c>
      <c r="C106" s="55" t="s">
        <v>6</v>
      </c>
      <c r="D106" s="8" t="s">
        <v>157</v>
      </c>
      <c r="E106" s="138" t="s">
        <v>87</v>
      </c>
      <c r="F106" s="18">
        <v>53000</v>
      </c>
    </row>
    <row r="107" spans="1:6" ht="16.5" customHeight="1">
      <c r="A107" s="312" t="s">
        <v>28</v>
      </c>
      <c r="B107" s="67" t="s">
        <v>8</v>
      </c>
      <c r="C107" s="89"/>
      <c r="D107" s="88"/>
      <c r="E107" s="118"/>
      <c r="F107" s="93">
        <f>F108+F123+F141+F155</f>
        <v>20974803.12</v>
      </c>
    </row>
    <row r="108" spans="1:6" ht="16.5" customHeight="1">
      <c r="A108" s="313" t="s">
        <v>289</v>
      </c>
      <c r="B108" s="150" t="s">
        <v>8</v>
      </c>
      <c r="C108" s="15" t="s">
        <v>2</v>
      </c>
      <c r="D108" s="156"/>
      <c r="E108" s="157"/>
      <c r="F108" s="164">
        <f>F109+F111+F113+F115+F117+F119+F121</f>
        <v>2737693</v>
      </c>
    </row>
    <row r="109" spans="1:6" ht="48.75" customHeight="1">
      <c r="A109" s="311" t="s">
        <v>323</v>
      </c>
      <c r="B109" s="152" t="s">
        <v>8</v>
      </c>
      <c r="C109" s="28" t="s">
        <v>2</v>
      </c>
      <c r="D109" s="28" t="s">
        <v>319</v>
      </c>
      <c r="E109" s="157"/>
      <c r="F109" s="162">
        <f>F110</f>
        <v>140000</v>
      </c>
    </row>
    <row r="110" spans="1:6" ht="16.5" customHeight="1">
      <c r="A110" s="296" t="s">
        <v>292</v>
      </c>
      <c r="B110" s="213" t="s">
        <v>8</v>
      </c>
      <c r="C110" s="16" t="s">
        <v>2</v>
      </c>
      <c r="D110" s="16" t="s">
        <v>319</v>
      </c>
      <c r="E110" s="128" t="s">
        <v>294</v>
      </c>
      <c r="F110" s="18">
        <v>140000</v>
      </c>
    </row>
    <row r="111" spans="1:6" ht="16.5" customHeight="1">
      <c r="A111" s="304" t="s">
        <v>373</v>
      </c>
      <c r="B111" s="152" t="s">
        <v>8</v>
      </c>
      <c r="C111" s="28" t="s">
        <v>2</v>
      </c>
      <c r="D111" s="28" t="s">
        <v>372</v>
      </c>
      <c r="E111" s="157"/>
      <c r="F111" s="162">
        <f>F112</f>
        <v>256201.98</v>
      </c>
    </row>
    <row r="112" spans="1:6" ht="24.75" customHeight="1">
      <c r="A112" s="296" t="s">
        <v>112</v>
      </c>
      <c r="B112" s="213" t="s">
        <v>8</v>
      </c>
      <c r="C112" s="16" t="s">
        <v>2</v>
      </c>
      <c r="D112" s="16" t="s">
        <v>372</v>
      </c>
      <c r="E112" s="128" t="s">
        <v>87</v>
      </c>
      <c r="F112" s="18">
        <v>256201.98</v>
      </c>
    </row>
    <row r="113" spans="1:6" ht="16.5" customHeight="1">
      <c r="A113" s="304" t="s">
        <v>374</v>
      </c>
      <c r="B113" s="152" t="s">
        <v>8</v>
      </c>
      <c r="C113" s="28" t="s">
        <v>2</v>
      </c>
      <c r="D113" s="28" t="s">
        <v>375</v>
      </c>
      <c r="E113" s="157"/>
      <c r="F113" s="162">
        <f>F114</f>
        <v>156620.52</v>
      </c>
    </row>
    <row r="114" spans="1:6" ht="27" customHeight="1">
      <c r="A114" s="296" t="s">
        <v>112</v>
      </c>
      <c r="B114" s="213" t="s">
        <v>8</v>
      </c>
      <c r="C114" s="16" t="s">
        <v>2</v>
      </c>
      <c r="D114" s="16" t="s">
        <v>375</v>
      </c>
      <c r="E114" s="128" t="s">
        <v>87</v>
      </c>
      <c r="F114" s="18">
        <v>156620.52</v>
      </c>
    </row>
    <row r="115" spans="1:6" ht="55.5" customHeight="1">
      <c r="A115" s="304" t="s">
        <v>324</v>
      </c>
      <c r="B115" s="152" t="s">
        <v>8</v>
      </c>
      <c r="C115" s="28" t="s">
        <v>2</v>
      </c>
      <c r="D115" s="28" t="s">
        <v>320</v>
      </c>
      <c r="E115" s="157"/>
      <c r="F115" s="162">
        <f>F116</f>
        <v>1252535.5</v>
      </c>
    </row>
    <row r="116" spans="1:6" ht="23.25" customHeight="1">
      <c r="A116" s="296" t="s">
        <v>292</v>
      </c>
      <c r="B116" s="213" t="s">
        <v>8</v>
      </c>
      <c r="C116" s="16" t="s">
        <v>2</v>
      </c>
      <c r="D116" s="16" t="s">
        <v>320</v>
      </c>
      <c r="E116" s="128" t="s">
        <v>294</v>
      </c>
      <c r="F116" s="18">
        <v>1252535.5</v>
      </c>
    </row>
    <row r="117" spans="1:6" ht="19.5" customHeight="1">
      <c r="A117" s="307" t="s">
        <v>346</v>
      </c>
      <c r="B117" s="28" t="s">
        <v>8</v>
      </c>
      <c r="C117" s="121" t="s">
        <v>2</v>
      </c>
      <c r="D117" s="26" t="s">
        <v>347</v>
      </c>
      <c r="E117" s="121"/>
      <c r="F117" s="27">
        <f>F118</f>
        <v>99000</v>
      </c>
    </row>
    <row r="118" spans="1:6" ht="23.25" customHeight="1">
      <c r="A118" s="308" t="s">
        <v>288</v>
      </c>
      <c r="B118" s="16" t="s">
        <v>8</v>
      </c>
      <c r="C118" s="55" t="s">
        <v>2</v>
      </c>
      <c r="D118" s="8" t="s">
        <v>347</v>
      </c>
      <c r="E118" s="138" t="s">
        <v>135</v>
      </c>
      <c r="F118" s="18">
        <v>99000</v>
      </c>
    </row>
    <row r="119" spans="1:6" ht="23.25" customHeight="1">
      <c r="A119" s="307" t="s">
        <v>346</v>
      </c>
      <c r="B119" s="28" t="s">
        <v>8</v>
      </c>
      <c r="C119" s="121" t="s">
        <v>2</v>
      </c>
      <c r="D119" s="26" t="s">
        <v>351</v>
      </c>
      <c r="E119" s="121"/>
      <c r="F119" s="27">
        <f>F120</f>
        <v>0</v>
      </c>
    </row>
    <row r="120" spans="1:6" ht="23.25" customHeight="1">
      <c r="A120" s="308" t="s">
        <v>288</v>
      </c>
      <c r="B120" s="16" t="s">
        <v>8</v>
      </c>
      <c r="C120" s="55" t="s">
        <v>2</v>
      </c>
      <c r="D120" s="8" t="s">
        <v>351</v>
      </c>
      <c r="E120" s="138" t="s">
        <v>135</v>
      </c>
      <c r="F120" s="18"/>
    </row>
    <row r="121" spans="1:6" ht="23.25" customHeight="1">
      <c r="A121" s="307" t="s">
        <v>346</v>
      </c>
      <c r="B121" s="28" t="s">
        <v>8</v>
      </c>
      <c r="C121" s="121" t="s">
        <v>2</v>
      </c>
      <c r="D121" s="26" t="s">
        <v>352</v>
      </c>
      <c r="E121" s="121"/>
      <c r="F121" s="27">
        <f>F122</f>
        <v>833335</v>
      </c>
    </row>
    <row r="122" spans="1:6" ht="23.25" customHeight="1">
      <c r="A122" s="308" t="s">
        <v>153</v>
      </c>
      <c r="B122" s="16" t="s">
        <v>8</v>
      </c>
      <c r="C122" s="55" t="s">
        <v>2</v>
      </c>
      <c r="D122" s="8" t="s">
        <v>352</v>
      </c>
      <c r="E122" s="138" t="s">
        <v>144</v>
      </c>
      <c r="F122" s="18">
        <v>833335</v>
      </c>
    </row>
    <row r="123" spans="1:6" ht="16.5" customHeight="1">
      <c r="A123" s="314" t="s">
        <v>91</v>
      </c>
      <c r="B123" s="113" t="s">
        <v>8</v>
      </c>
      <c r="C123" s="163" t="s">
        <v>9</v>
      </c>
      <c r="D123" s="156"/>
      <c r="E123" s="157"/>
      <c r="F123" s="164">
        <f>F124+F126+F130+F132+F134+F136+F138+F128</f>
        <v>17030042.12</v>
      </c>
    </row>
    <row r="124" spans="1:6" ht="27" customHeight="1">
      <c r="A124" s="315" t="s">
        <v>286</v>
      </c>
      <c r="B124" s="158" t="s">
        <v>8</v>
      </c>
      <c r="C124" s="159" t="s">
        <v>9</v>
      </c>
      <c r="D124" s="160" t="s">
        <v>290</v>
      </c>
      <c r="E124" s="161"/>
      <c r="F124" s="162">
        <f>F125</f>
        <v>403060</v>
      </c>
    </row>
    <row r="125" spans="1:6" ht="31.5" customHeight="1">
      <c r="A125" s="316" t="s">
        <v>300</v>
      </c>
      <c r="B125" s="31" t="s">
        <v>8</v>
      </c>
      <c r="C125" s="55" t="s">
        <v>9</v>
      </c>
      <c r="D125" s="8" t="s">
        <v>290</v>
      </c>
      <c r="E125" s="128" t="s">
        <v>135</v>
      </c>
      <c r="F125" s="18">
        <v>403060</v>
      </c>
    </row>
    <row r="126" spans="1:6" ht="18" customHeight="1">
      <c r="A126" s="307" t="s">
        <v>346</v>
      </c>
      <c r="B126" s="28" t="s">
        <v>8</v>
      </c>
      <c r="C126" s="121" t="s">
        <v>9</v>
      </c>
      <c r="D126" s="26" t="s">
        <v>347</v>
      </c>
      <c r="E126" s="121"/>
      <c r="F126" s="27">
        <f>F127</f>
        <v>181818</v>
      </c>
    </row>
    <row r="127" spans="1:6" ht="31.5" customHeight="1">
      <c r="A127" s="308" t="s">
        <v>288</v>
      </c>
      <c r="B127" s="16" t="s">
        <v>8</v>
      </c>
      <c r="C127" s="55" t="s">
        <v>9</v>
      </c>
      <c r="D127" s="8" t="s">
        <v>347</v>
      </c>
      <c r="E127" s="138" t="s">
        <v>135</v>
      </c>
      <c r="F127" s="18">
        <v>181818</v>
      </c>
    </row>
    <row r="128" spans="1:6" ht="17.25" customHeight="1">
      <c r="A128" s="304" t="s">
        <v>340</v>
      </c>
      <c r="B128" s="32" t="s">
        <v>8</v>
      </c>
      <c r="C128" s="159" t="s">
        <v>9</v>
      </c>
      <c r="D128" s="160" t="s">
        <v>341</v>
      </c>
      <c r="E128" s="161"/>
      <c r="F128" s="162">
        <v>704789</v>
      </c>
    </row>
    <row r="129" spans="1:6" ht="25.5" customHeight="1">
      <c r="A129" s="317" t="s">
        <v>342</v>
      </c>
      <c r="B129" s="222" t="s">
        <v>8</v>
      </c>
      <c r="C129" s="8" t="s">
        <v>9</v>
      </c>
      <c r="D129" s="16" t="s">
        <v>341</v>
      </c>
      <c r="E129" s="213" t="s">
        <v>135</v>
      </c>
      <c r="F129" s="223">
        <v>704789</v>
      </c>
    </row>
    <row r="130" spans="1:6" ht="50.25" customHeight="1">
      <c r="A130" s="311" t="s">
        <v>326</v>
      </c>
      <c r="B130" s="152" t="s">
        <v>8</v>
      </c>
      <c r="C130" s="28" t="s">
        <v>9</v>
      </c>
      <c r="D130" s="28" t="s">
        <v>325</v>
      </c>
      <c r="E130" s="157"/>
      <c r="F130" s="162">
        <f>F131</f>
        <v>10000</v>
      </c>
    </row>
    <row r="131" spans="1:6" ht="17.25" customHeight="1">
      <c r="A131" s="296" t="s">
        <v>292</v>
      </c>
      <c r="B131" s="213" t="s">
        <v>8</v>
      </c>
      <c r="C131" s="16" t="s">
        <v>9</v>
      </c>
      <c r="D131" s="16" t="s">
        <v>325</v>
      </c>
      <c r="E131" s="128" t="s">
        <v>294</v>
      </c>
      <c r="F131" s="18">
        <v>10000</v>
      </c>
    </row>
    <row r="132" spans="1:6" ht="27.75" customHeight="1">
      <c r="A132" s="315" t="s">
        <v>279</v>
      </c>
      <c r="B132" s="158" t="s">
        <v>8</v>
      </c>
      <c r="C132" s="159" t="s">
        <v>9</v>
      </c>
      <c r="D132" s="160" t="s">
        <v>158</v>
      </c>
      <c r="E132" s="161"/>
      <c r="F132" s="162">
        <f>F133</f>
        <v>50000</v>
      </c>
    </row>
    <row r="133" spans="1:6" ht="22.5" customHeight="1">
      <c r="A133" s="296" t="s">
        <v>85</v>
      </c>
      <c r="B133" s="31" t="s">
        <v>8</v>
      </c>
      <c r="C133" s="55" t="s">
        <v>9</v>
      </c>
      <c r="D133" s="8" t="s">
        <v>158</v>
      </c>
      <c r="E133" s="128" t="s">
        <v>87</v>
      </c>
      <c r="F133" s="18">
        <v>50000</v>
      </c>
    </row>
    <row r="134" spans="1:6" ht="31.5" customHeight="1">
      <c r="A134" s="315" t="s">
        <v>291</v>
      </c>
      <c r="B134" s="158" t="s">
        <v>8</v>
      </c>
      <c r="C134" s="159" t="s">
        <v>9</v>
      </c>
      <c r="D134" s="160" t="s">
        <v>293</v>
      </c>
      <c r="E134" s="161"/>
      <c r="F134" s="162">
        <f>F135</f>
        <v>243022</v>
      </c>
    </row>
    <row r="135" spans="1:6" ht="22.5" customHeight="1">
      <c r="A135" s="296" t="s">
        <v>292</v>
      </c>
      <c r="B135" s="31" t="s">
        <v>8</v>
      </c>
      <c r="C135" s="55" t="s">
        <v>9</v>
      </c>
      <c r="D135" s="8" t="s">
        <v>293</v>
      </c>
      <c r="E135" s="128" t="s">
        <v>294</v>
      </c>
      <c r="F135" s="18">
        <v>243022</v>
      </c>
    </row>
    <row r="136" spans="1:6" ht="22.5" customHeight="1">
      <c r="A136" s="315" t="s">
        <v>353</v>
      </c>
      <c r="B136" s="158" t="s">
        <v>8</v>
      </c>
      <c r="C136" s="226" t="s">
        <v>9</v>
      </c>
      <c r="D136" s="227" t="s">
        <v>354</v>
      </c>
      <c r="E136" s="228"/>
      <c r="F136" s="229">
        <f>F137</f>
        <v>408712.96</v>
      </c>
    </row>
    <row r="137" spans="1:6" ht="22.5" customHeight="1">
      <c r="A137" s="296" t="s">
        <v>85</v>
      </c>
      <c r="B137" s="31" t="s">
        <v>8</v>
      </c>
      <c r="C137" s="55" t="s">
        <v>9</v>
      </c>
      <c r="D137" s="8" t="s">
        <v>354</v>
      </c>
      <c r="E137" s="128" t="s">
        <v>87</v>
      </c>
      <c r="F137" s="18">
        <v>408712.96</v>
      </c>
    </row>
    <row r="138" spans="1:6" ht="27" customHeight="1">
      <c r="A138" s="315" t="s">
        <v>296</v>
      </c>
      <c r="B138" s="158" t="s">
        <v>8</v>
      </c>
      <c r="C138" s="159" t="s">
        <v>9</v>
      </c>
      <c r="D138" s="160" t="s">
        <v>297</v>
      </c>
      <c r="E138" s="161"/>
      <c r="F138" s="162">
        <f>F139+F140</f>
        <v>15028640.16</v>
      </c>
    </row>
    <row r="139" spans="1:6" ht="30.75" customHeight="1">
      <c r="A139" s="296" t="s">
        <v>299</v>
      </c>
      <c r="B139" s="31" t="s">
        <v>8</v>
      </c>
      <c r="C139" s="55" t="s">
        <v>9</v>
      </c>
      <c r="D139" s="8" t="s">
        <v>297</v>
      </c>
      <c r="E139" s="128" t="s">
        <v>298</v>
      </c>
      <c r="F139" s="18">
        <v>4961640.16</v>
      </c>
    </row>
    <row r="140" spans="1:6" ht="30.75" customHeight="1">
      <c r="A140" s="296" t="s">
        <v>295</v>
      </c>
      <c r="B140" s="31" t="s">
        <v>8</v>
      </c>
      <c r="C140" s="55" t="s">
        <v>9</v>
      </c>
      <c r="D140" s="8" t="s">
        <v>297</v>
      </c>
      <c r="E140" s="128" t="s">
        <v>298</v>
      </c>
      <c r="F140" s="18">
        <v>10067000</v>
      </c>
    </row>
    <row r="141" spans="1:6" ht="16.5" customHeight="1">
      <c r="A141" s="318" t="s">
        <v>301</v>
      </c>
      <c r="B141" s="214" t="s">
        <v>8</v>
      </c>
      <c r="C141" s="215" t="s">
        <v>11</v>
      </c>
      <c r="D141" s="7"/>
      <c r="E141" s="215"/>
      <c r="F141" s="19">
        <f>F142+F144+F146+F148+F150</f>
        <v>1168068</v>
      </c>
    </row>
    <row r="142" spans="1:6" ht="16.5" customHeight="1">
      <c r="A142" s="307" t="s">
        <v>346</v>
      </c>
      <c r="B142" s="32" t="s">
        <v>8</v>
      </c>
      <c r="C142" s="57" t="s">
        <v>11</v>
      </c>
      <c r="D142" s="26" t="s">
        <v>347</v>
      </c>
      <c r="E142" s="121"/>
      <c r="F142" s="27">
        <f>F143</f>
        <v>1081837</v>
      </c>
    </row>
    <row r="143" spans="1:6" ht="29.25" customHeight="1">
      <c r="A143" s="319" t="s">
        <v>288</v>
      </c>
      <c r="B143" s="35" t="s">
        <v>8</v>
      </c>
      <c r="C143" s="55" t="s">
        <v>11</v>
      </c>
      <c r="D143" s="8" t="s">
        <v>347</v>
      </c>
      <c r="E143" s="128" t="s">
        <v>135</v>
      </c>
      <c r="F143" s="18">
        <f>982837+99000</f>
        <v>1081837</v>
      </c>
    </row>
    <row r="144" spans="1:6" ht="52.5" customHeight="1">
      <c r="A144" s="311" t="s">
        <v>327</v>
      </c>
      <c r="B144" s="152" t="s">
        <v>8</v>
      </c>
      <c r="C144" s="28" t="s">
        <v>11</v>
      </c>
      <c r="D144" s="28" t="s">
        <v>328</v>
      </c>
      <c r="E144" s="157"/>
      <c r="F144" s="162">
        <f>F145</f>
        <v>20000</v>
      </c>
    </row>
    <row r="145" spans="1:6" ht="16.5" customHeight="1">
      <c r="A145" s="296" t="s">
        <v>292</v>
      </c>
      <c r="B145" s="213" t="s">
        <v>8</v>
      </c>
      <c r="C145" s="16" t="s">
        <v>11</v>
      </c>
      <c r="D145" s="16" t="s">
        <v>328</v>
      </c>
      <c r="E145" s="128" t="s">
        <v>294</v>
      </c>
      <c r="F145" s="18">
        <v>20000</v>
      </c>
    </row>
    <row r="146" spans="1:6" ht="54" customHeight="1">
      <c r="A146" s="311" t="s">
        <v>330</v>
      </c>
      <c r="B146" s="152" t="s">
        <v>8</v>
      </c>
      <c r="C146" s="28" t="s">
        <v>11</v>
      </c>
      <c r="D146" s="28" t="s">
        <v>329</v>
      </c>
      <c r="E146" s="157"/>
      <c r="F146" s="162">
        <f>F147</f>
        <v>50000</v>
      </c>
    </row>
    <row r="147" spans="1:6" ht="16.5" customHeight="1">
      <c r="A147" s="296" t="s">
        <v>292</v>
      </c>
      <c r="B147" s="213" t="s">
        <v>8</v>
      </c>
      <c r="C147" s="16" t="s">
        <v>11</v>
      </c>
      <c r="D147" s="16" t="s">
        <v>329</v>
      </c>
      <c r="E147" s="128" t="s">
        <v>294</v>
      </c>
      <c r="F147" s="18">
        <v>50000</v>
      </c>
    </row>
    <row r="148" spans="1:6" ht="18.75" customHeight="1">
      <c r="A148" s="307" t="s">
        <v>346</v>
      </c>
      <c r="B148" s="32" t="s">
        <v>8</v>
      </c>
      <c r="C148" s="57" t="s">
        <v>11</v>
      </c>
      <c r="D148" s="26" t="s">
        <v>351</v>
      </c>
      <c r="E148" s="121"/>
      <c r="F148" s="27">
        <f>F149</f>
        <v>0</v>
      </c>
    </row>
    <row r="149" spans="1:6" ht="26.25" customHeight="1">
      <c r="A149" s="308" t="s">
        <v>288</v>
      </c>
      <c r="B149" s="35" t="s">
        <v>8</v>
      </c>
      <c r="C149" s="55" t="s">
        <v>11</v>
      </c>
      <c r="D149" s="8" t="s">
        <v>351</v>
      </c>
      <c r="E149" s="128" t="s">
        <v>135</v>
      </c>
      <c r="F149" s="18"/>
    </row>
    <row r="150" spans="1:6" ht="15.75" customHeight="1">
      <c r="A150" s="320" t="s">
        <v>301</v>
      </c>
      <c r="B150" s="216" t="s">
        <v>8</v>
      </c>
      <c r="C150" s="217" t="s">
        <v>11</v>
      </c>
      <c r="D150" s="11" t="s">
        <v>302</v>
      </c>
      <c r="E150" s="217"/>
      <c r="F150" s="17">
        <f>F151+F153</f>
        <v>16231</v>
      </c>
    </row>
    <row r="151" spans="1:6" ht="15.75" customHeight="1">
      <c r="A151" s="311" t="s">
        <v>303</v>
      </c>
      <c r="B151" s="218" t="s">
        <v>8</v>
      </c>
      <c r="C151" s="219" t="s">
        <v>11</v>
      </c>
      <c r="D151" s="26" t="s">
        <v>305</v>
      </c>
      <c r="E151" s="219"/>
      <c r="F151" s="27">
        <f>F152</f>
        <v>2250</v>
      </c>
    </row>
    <row r="152" spans="1:6" ht="15.75" customHeight="1">
      <c r="A152" s="296" t="s">
        <v>85</v>
      </c>
      <c r="B152" s="220" t="s">
        <v>8</v>
      </c>
      <c r="C152" s="221" t="s">
        <v>11</v>
      </c>
      <c r="D152" s="8" t="s">
        <v>305</v>
      </c>
      <c r="E152" s="221" t="s">
        <v>87</v>
      </c>
      <c r="F152" s="18">
        <v>2250</v>
      </c>
    </row>
    <row r="153" spans="1:6" ht="15.75" customHeight="1">
      <c r="A153" s="311" t="s">
        <v>304</v>
      </c>
      <c r="B153" s="218" t="s">
        <v>8</v>
      </c>
      <c r="C153" s="219" t="s">
        <v>11</v>
      </c>
      <c r="D153" s="26" t="s">
        <v>306</v>
      </c>
      <c r="E153" s="219"/>
      <c r="F153" s="27">
        <f>F154</f>
        <v>13981</v>
      </c>
    </row>
    <row r="154" spans="1:6" ht="18" customHeight="1">
      <c r="A154" s="296" t="s">
        <v>85</v>
      </c>
      <c r="B154" s="220" t="s">
        <v>8</v>
      </c>
      <c r="C154" s="221" t="s">
        <v>11</v>
      </c>
      <c r="D154" s="8" t="s">
        <v>306</v>
      </c>
      <c r="E154" s="221" t="s">
        <v>87</v>
      </c>
      <c r="F154" s="18">
        <v>13981</v>
      </c>
    </row>
    <row r="155" spans="1:6" ht="17.25" customHeight="1">
      <c r="A155" s="318" t="s">
        <v>29</v>
      </c>
      <c r="B155" s="37" t="s">
        <v>8</v>
      </c>
      <c r="C155" s="71" t="s">
        <v>8</v>
      </c>
      <c r="D155" s="7"/>
      <c r="E155" s="120"/>
      <c r="F155" s="21">
        <f>F156</f>
        <v>39000</v>
      </c>
    </row>
    <row r="156" spans="1:6" ht="15" customHeight="1">
      <c r="A156" s="301" t="s">
        <v>216</v>
      </c>
      <c r="B156" s="32" t="s">
        <v>8</v>
      </c>
      <c r="C156" s="57" t="s">
        <v>8</v>
      </c>
      <c r="D156" s="26" t="s">
        <v>234</v>
      </c>
      <c r="E156" s="121"/>
      <c r="F156" s="27">
        <f>F157</f>
        <v>39000</v>
      </c>
    </row>
    <row r="157" spans="1:6" ht="18" customHeight="1">
      <c r="A157" s="321" t="s">
        <v>156</v>
      </c>
      <c r="B157" s="35" t="s">
        <v>8</v>
      </c>
      <c r="C157" s="55" t="s">
        <v>8</v>
      </c>
      <c r="D157" s="8" t="s">
        <v>234</v>
      </c>
      <c r="E157" s="128" t="s">
        <v>155</v>
      </c>
      <c r="F157" s="18">
        <v>39000</v>
      </c>
    </row>
    <row r="158" spans="1:6" ht="18.75" customHeight="1">
      <c r="A158" s="312" t="s">
        <v>23</v>
      </c>
      <c r="B158" s="67" t="s">
        <v>3</v>
      </c>
      <c r="C158" s="89"/>
      <c r="D158" s="88"/>
      <c r="E158" s="118"/>
      <c r="F158" s="93">
        <f>F159+F193+F249+F262</f>
        <v>282669800.05</v>
      </c>
    </row>
    <row r="159" spans="1:6" ht="18" customHeight="1">
      <c r="A159" s="318" t="s">
        <v>24</v>
      </c>
      <c r="B159" s="36" t="s">
        <v>3</v>
      </c>
      <c r="C159" s="83" t="s">
        <v>2</v>
      </c>
      <c r="D159" s="9"/>
      <c r="E159" s="140"/>
      <c r="F159" s="21">
        <f>F161+F163+F165+F174+F180+F183+F187+F189+F191</f>
        <v>70955741.28</v>
      </c>
    </row>
    <row r="160" spans="1:6" ht="18" customHeight="1">
      <c r="A160" s="322" t="s">
        <v>159</v>
      </c>
      <c r="B160" s="188" t="s">
        <v>3</v>
      </c>
      <c r="C160" s="168" t="s">
        <v>2</v>
      </c>
      <c r="D160" s="189" t="s">
        <v>160</v>
      </c>
      <c r="E160" s="190"/>
      <c r="F160" s="170">
        <f>F159</f>
        <v>70955741.28</v>
      </c>
    </row>
    <row r="161" spans="1:6" ht="12.75">
      <c r="A161" s="323" t="s">
        <v>162</v>
      </c>
      <c r="B161" s="34" t="s">
        <v>3</v>
      </c>
      <c r="C161" s="56" t="s">
        <v>2</v>
      </c>
      <c r="D161" s="11" t="s">
        <v>248</v>
      </c>
      <c r="E161" s="123"/>
      <c r="F161" s="17">
        <f>F162</f>
        <v>11538000</v>
      </c>
    </row>
    <row r="162" spans="1:6" ht="26.25" customHeight="1">
      <c r="A162" s="296" t="s">
        <v>112</v>
      </c>
      <c r="B162" s="35" t="s">
        <v>3</v>
      </c>
      <c r="C162" s="55" t="s">
        <v>2</v>
      </c>
      <c r="D162" s="8" t="s">
        <v>248</v>
      </c>
      <c r="E162" s="128" t="s">
        <v>87</v>
      </c>
      <c r="F162" s="18">
        <v>11538000</v>
      </c>
    </row>
    <row r="163" spans="1:6" ht="26.25" customHeight="1">
      <c r="A163" s="323" t="s">
        <v>333</v>
      </c>
      <c r="B163" s="34" t="s">
        <v>3</v>
      </c>
      <c r="C163" s="56" t="s">
        <v>2</v>
      </c>
      <c r="D163" s="11" t="s">
        <v>334</v>
      </c>
      <c r="E163" s="123"/>
      <c r="F163" s="17">
        <f>F164</f>
        <v>200000</v>
      </c>
    </row>
    <row r="164" spans="1:6" ht="26.25" customHeight="1">
      <c r="A164" s="296" t="s">
        <v>112</v>
      </c>
      <c r="B164" s="35" t="s">
        <v>3</v>
      </c>
      <c r="C164" s="55" t="s">
        <v>2</v>
      </c>
      <c r="D164" s="8" t="s">
        <v>334</v>
      </c>
      <c r="E164" s="128" t="s">
        <v>87</v>
      </c>
      <c r="F164" s="18">
        <v>200000</v>
      </c>
    </row>
    <row r="165" spans="1:6" ht="17.25" customHeight="1">
      <c r="A165" s="324" t="s">
        <v>161</v>
      </c>
      <c r="B165" s="34" t="s">
        <v>3</v>
      </c>
      <c r="C165" s="56" t="s">
        <v>2</v>
      </c>
      <c r="D165" s="11" t="s">
        <v>249</v>
      </c>
      <c r="E165" s="123"/>
      <c r="F165" s="17">
        <f>SUM(F166:F173)</f>
        <v>26732779.28</v>
      </c>
    </row>
    <row r="166" spans="1:6" ht="25.5">
      <c r="A166" s="296" t="s">
        <v>108</v>
      </c>
      <c r="B166" s="39" t="s">
        <v>3</v>
      </c>
      <c r="C166" s="81" t="s">
        <v>2</v>
      </c>
      <c r="D166" s="8" t="s">
        <v>249</v>
      </c>
      <c r="E166" s="133" t="s">
        <v>109</v>
      </c>
      <c r="F166" s="18">
        <v>17867400</v>
      </c>
    </row>
    <row r="167" spans="1:6" ht="25.5">
      <c r="A167" s="296" t="s">
        <v>111</v>
      </c>
      <c r="B167" s="39" t="s">
        <v>3</v>
      </c>
      <c r="C167" s="81" t="s">
        <v>2</v>
      </c>
      <c r="D167" s="8" t="s">
        <v>249</v>
      </c>
      <c r="E167" s="133" t="s">
        <v>110</v>
      </c>
      <c r="F167" s="18">
        <v>560079.63</v>
      </c>
    </row>
    <row r="168" spans="1:6" ht="21.75" customHeight="1">
      <c r="A168" s="296" t="s">
        <v>84</v>
      </c>
      <c r="B168" s="39" t="s">
        <v>3</v>
      </c>
      <c r="C168" s="81" t="s">
        <v>2</v>
      </c>
      <c r="D168" s="8" t="s">
        <v>249</v>
      </c>
      <c r="E168" s="133" t="s">
        <v>86</v>
      </c>
      <c r="F168" s="18">
        <v>7000</v>
      </c>
    </row>
    <row r="169" spans="1:6" ht="25.5">
      <c r="A169" s="296" t="s">
        <v>112</v>
      </c>
      <c r="B169" s="39" t="s">
        <v>3</v>
      </c>
      <c r="C169" s="81" t="s">
        <v>2</v>
      </c>
      <c r="D169" s="8" t="s">
        <v>249</v>
      </c>
      <c r="E169" s="133" t="s">
        <v>87</v>
      </c>
      <c r="F169" s="18">
        <v>7192700</v>
      </c>
    </row>
    <row r="170" spans="1:6" ht="38.25">
      <c r="A170" s="325" t="s">
        <v>113</v>
      </c>
      <c r="B170" s="174" t="s">
        <v>3</v>
      </c>
      <c r="C170" s="81" t="s">
        <v>2</v>
      </c>
      <c r="D170" s="8" t="s">
        <v>249</v>
      </c>
      <c r="E170" s="133" t="s">
        <v>114</v>
      </c>
      <c r="F170" s="18">
        <v>340000</v>
      </c>
    </row>
    <row r="171" spans="1:6" ht="63.75">
      <c r="A171" s="296" t="s">
        <v>107</v>
      </c>
      <c r="B171" s="39" t="s">
        <v>3</v>
      </c>
      <c r="C171" s="81" t="s">
        <v>2</v>
      </c>
      <c r="D171" s="8" t="s">
        <v>249</v>
      </c>
      <c r="E171" s="133" t="s">
        <v>103</v>
      </c>
      <c r="F171" s="18">
        <v>172746.48</v>
      </c>
    </row>
    <row r="172" spans="1:6" ht="12.75">
      <c r="A172" s="296" t="s">
        <v>102</v>
      </c>
      <c r="B172" s="39" t="s">
        <v>3</v>
      </c>
      <c r="C172" s="81" t="s">
        <v>2</v>
      </c>
      <c r="D172" s="8" t="s">
        <v>249</v>
      </c>
      <c r="E172" s="128" t="s">
        <v>105</v>
      </c>
      <c r="F172" s="18">
        <v>519686.14</v>
      </c>
    </row>
    <row r="173" spans="1:6" ht="12.75">
      <c r="A173" s="296" t="s">
        <v>104</v>
      </c>
      <c r="B173" s="39" t="s">
        <v>3</v>
      </c>
      <c r="C173" s="81" t="s">
        <v>2</v>
      </c>
      <c r="D173" s="8" t="s">
        <v>249</v>
      </c>
      <c r="E173" s="128" t="s">
        <v>106</v>
      </c>
      <c r="F173" s="18">
        <v>73167.03</v>
      </c>
    </row>
    <row r="174" spans="1:6" ht="37.5" customHeight="1">
      <c r="A174" s="326" t="s">
        <v>271</v>
      </c>
      <c r="B174" s="175" t="s">
        <v>3</v>
      </c>
      <c r="C174" s="176" t="s">
        <v>2</v>
      </c>
      <c r="D174" s="159" t="s">
        <v>250</v>
      </c>
      <c r="E174" s="169"/>
      <c r="F174" s="170">
        <f>SUM(F175:F179)</f>
        <v>29102000</v>
      </c>
    </row>
    <row r="175" spans="1:6" ht="25.5">
      <c r="A175" s="296" t="s">
        <v>108</v>
      </c>
      <c r="B175" s="39" t="s">
        <v>3</v>
      </c>
      <c r="C175" s="81" t="s">
        <v>2</v>
      </c>
      <c r="D175" s="8" t="s">
        <v>250</v>
      </c>
      <c r="E175" s="133" t="s">
        <v>109</v>
      </c>
      <c r="F175" s="18">
        <v>27017517</v>
      </c>
    </row>
    <row r="176" spans="1:8" ht="25.5">
      <c r="A176" s="296" t="s">
        <v>111</v>
      </c>
      <c r="B176" s="39" t="s">
        <v>3</v>
      </c>
      <c r="C176" s="81" t="s">
        <v>2</v>
      </c>
      <c r="D176" s="8" t="s">
        <v>250</v>
      </c>
      <c r="E176" s="133" t="s">
        <v>110</v>
      </c>
      <c r="F176" s="18">
        <v>353249.04</v>
      </c>
      <c r="H176" s="230"/>
    </row>
    <row r="177" spans="1:6" ht="16.5" customHeight="1">
      <c r="A177" s="296" t="s">
        <v>84</v>
      </c>
      <c r="B177" s="39" t="s">
        <v>3</v>
      </c>
      <c r="C177" s="81" t="s">
        <v>2</v>
      </c>
      <c r="D177" s="8" t="s">
        <v>250</v>
      </c>
      <c r="E177" s="133" t="s">
        <v>86</v>
      </c>
      <c r="F177" s="18">
        <v>2900</v>
      </c>
    </row>
    <row r="178" spans="1:6" ht="25.5">
      <c r="A178" s="296" t="s">
        <v>112</v>
      </c>
      <c r="B178" s="39" t="s">
        <v>3</v>
      </c>
      <c r="C178" s="81" t="s">
        <v>2</v>
      </c>
      <c r="D178" s="8" t="s">
        <v>250</v>
      </c>
      <c r="E178" s="133" t="s">
        <v>87</v>
      </c>
      <c r="F178" s="18">
        <v>633333.96</v>
      </c>
    </row>
    <row r="179" spans="1:6" ht="38.25">
      <c r="A179" s="325" t="s">
        <v>113</v>
      </c>
      <c r="B179" s="174" t="s">
        <v>3</v>
      </c>
      <c r="C179" s="81" t="s">
        <v>2</v>
      </c>
      <c r="D179" s="8" t="s">
        <v>250</v>
      </c>
      <c r="E179" s="133" t="s">
        <v>114</v>
      </c>
      <c r="F179" s="18">
        <v>1095000</v>
      </c>
    </row>
    <row r="180" spans="1:6" ht="66" customHeight="1">
      <c r="A180" s="301" t="s">
        <v>277</v>
      </c>
      <c r="B180" s="32" t="s">
        <v>3</v>
      </c>
      <c r="C180" s="57" t="s">
        <v>2</v>
      </c>
      <c r="D180" s="26" t="s">
        <v>251</v>
      </c>
      <c r="E180" s="121"/>
      <c r="F180" s="27">
        <f>F181+F182</f>
        <v>1020000</v>
      </c>
    </row>
    <row r="181" spans="1:6" ht="25.5">
      <c r="A181" s="321" t="s">
        <v>111</v>
      </c>
      <c r="B181" s="31" t="s">
        <v>3</v>
      </c>
      <c r="C181" s="55" t="s">
        <v>2</v>
      </c>
      <c r="D181" s="8" t="s">
        <v>251</v>
      </c>
      <c r="E181" s="128" t="s">
        <v>110</v>
      </c>
      <c r="F181" s="18">
        <v>920000</v>
      </c>
    </row>
    <row r="182" spans="1:6" ht="13.5" customHeight="1">
      <c r="A182" s="321" t="s">
        <v>82</v>
      </c>
      <c r="B182" s="31" t="s">
        <v>3</v>
      </c>
      <c r="C182" s="55" t="s">
        <v>2</v>
      </c>
      <c r="D182" s="8" t="s">
        <v>251</v>
      </c>
      <c r="E182" s="128" t="s">
        <v>81</v>
      </c>
      <c r="F182" s="18">
        <v>100000</v>
      </c>
    </row>
    <row r="183" spans="1:6" ht="81.75" customHeight="1">
      <c r="A183" s="301" t="s">
        <v>278</v>
      </c>
      <c r="B183" s="32" t="s">
        <v>3</v>
      </c>
      <c r="C183" s="57" t="s">
        <v>2</v>
      </c>
      <c r="D183" s="26" t="s">
        <v>252</v>
      </c>
      <c r="E183" s="121"/>
      <c r="F183" s="27">
        <f>SUM(F184:F186)</f>
        <v>644962</v>
      </c>
    </row>
    <row r="184" spans="1:6" ht="25.5">
      <c r="A184" s="296" t="s">
        <v>108</v>
      </c>
      <c r="B184" s="50" t="s">
        <v>3</v>
      </c>
      <c r="C184" s="8" t="s">
        <v>2</v>
      </c>
      <c r="D184" s="8" t="s">
        <v>252</v>
      </c>
      <c r="E184" s="8" t="s">
        <v>109</v>
      </c>
      <c r="F184" s="18">
        <v>135000</v>
      </c>
    </row>
    <row r="185" spans="1:6" ht="25.5">
      <c r="A185" s="296" t="s">
        <v>112</v>
      </c>
      <c r="B185" s="50" t="s">
        <v>3</v>
      </c>
      <c r="C185" s="8" t="s">
        <v>2</v>
      </c>
      <c r="D185" s="8" t="s">
        <v>252</v>
      </c>
      <c r="E185" s="8" t="s">
        <v>87</v>
      </c>
      <c r="F185" s="18">
        <v>509962</v>
      </c>
    </row>
    <row r="186" spans="1:6" ht="17.25" customHeight="1">
      <c r="A186" s="321" t="s">
        <v>82</v>
      </c>
      <c r="B186" s="50" t="s">
        <v>3</v>
      </c>
      <c r="C186" s="8" t="s">
        <v>2</v>
      </c>
      <c r="D186" s="8" t="s">
        <v>252</v>
      </c>
      <c r="E186" s="8" t="s">
        <v>81</v>
      </c>
      <c r="F186" s="18"/>
    </row>
    <row r="187" spans="1:6" ht="25.5">
      <c r="A187" s="322" t="s">
        <v>137</v>
      </c>
      <c r="B187" s="32" t="s">
        <v>3</v>
      </c>
      <c r="C187" s="57" t="s">
        <v>2</v>
      </c>
      <c r="D187" s="26" t="s">
        <v>253</v>
      </c>
      <c r="E187" s="121"/>
      <c r="F187" s="27">
        <f>F188</f>
        <v>320000</v>
      </c>
    </row>
    <row r="188" spans="1:6" ht="28.5" customHeight="1">
      <c r="A188" s="321" t="s">
        <v>120</v>
      </c>
      <c r="B188" s="31" t="s">
        <v>3</v>
      </c>
      <c r="C188" s="55" t="s">
        <v>2</v>
      </c>
      <c r="D188" s="8" t="s">
        <v>253</v>
      </c>
      <c r="E188" s="8" t="s">
        <v>121</v>
      </c>
      <c r="F188" s="18">
        <v>320000</v>
      </c>
    </row>
    <row r="189" spans="1:6" ht="28.5" customHeight="1">
      <c r="A189" s="322" t="s">
        <v>308</v>
      </c>
      <c r="B189" s="171" t="s">
        <v>3</v>
      </c>
      <c r="C189" s="168" t="s">
        <v>2</v>
      </c>
      <c r="D189" s="159" t="s">
        <v>307</v>
      </c>
      <c r="E189" s="169"/>
      <c r="F189" s="170">
        <f>F190</f>
        <v>1363000</v>
      </c>
    </row>
    <row r="190" spans="1:6" ht="28.5" customHeight="1">
      <c r="A190" s="296" t="s">
        <v>112</v>
      </c>
      <c r="B190" s="31" t="s">
        <v>3</v>
      </c>
      <c r="C190" s="55" t="s">
        <v>2</v>
      </c>
      <c r="D190" s="8" t="s">
        <v>307</v>
      </c>
      <c r="E190" s="128" t="s">
        <v>87</v>
      </c>
      <c r="F190" s="18">
        <v>1363000</v>
      </c>
    </row>
    <row r="191" spans="1:6" ht="31.5" customHeight="1">
      <c r="A191" s="301" t="s">
        <v>138</v>
      </c>
      <c r="B191" s="32" t="s">
        <v>3</v>
      </c>
      <c r="C191" s="57" t="s">
        <v>2</v>
      </c>
      <c r="D191" s="26" t="s">
        <v>139</v>
      </c>
      <c r="E191" s="121"/>
      <c r="F191" s="27">
        <f>F192</f>
        <v>35000</v>
      </c>
    </row>
    <row r="192" spans="1:6" ht="27.75" customHeight="1">
      <c r="A192" s="321" t="s">
        <v>120</v>
      </c>
      <c r="B192" s="31" t="s">
        <v>3</v>
      </c>
      <c r="C192" s="55" t="s">
        <v>2</v>
      </c>
      <c r="D192" s="8" t="s">
        <v>139</v>
      </c>
      <c r="E192" s="8" t="s">
        <v>121</v>
      </c>
      <c r="F192" s="18">
        <v>35000</v>
      </c>
    </row>
    <row r="193" spans="1:6" ht="14.25" customHeight="1">
      <c r="A193" s="318" t="s">
        <v>25</v>
      </c>
      <c r="B193" s="37" t="s">
        <v>3</v>
      </c>
      <c r="C193" s="78" t="s">
        <v>9</v>
      </c>
      <c r="D193" s="7"/>
      <c r="E193" s="143"/>
      <c r="F193" s="21">
        <f>F194+F196+F219+F198+F232+F207+F209+F228+F212+F234+F236+F242+F245+F247+F238+F240</f>
        <v>194447436.41</v>
      </c>
    </row>
    <row r="194" spans="1:6" ht="12.75">
      <c r="A194" s="327" t="s">
        <v>163</v>
      </c>
      <c r="B194" s="177" t="s">
        <v>3</v>
      </c>
      <c r="C194" s="178" t="s">
        <v>9</v>
      </c>
      <c r="D194" s="153" t="s">
        <v>254</v>
      </c>
      <c r="E194" s="154"/>
      <c r="F194" s="155">
        <f>F195</f>
        <v>2950000</v>
      </c>
    </row>
    <row r="195" spans="1:6" ht="25.5">
      <c r="A195" s="296" t="s">
        <v>112</v>
      </c>
      <c r="B195" s="39" t="s">
        <v>3</v>
      </c>
      <c r="C195" s="81" t="s">
        <v>9</v>
      </c>
      <c r="D195" s="8" t="s">
        <v>254</v>
      </c>
      <c r="E195" s="128" t="s">
        <v>87</v>
      </c>
      <c r="F195" s="18">
        <v>2950000</v>
      </c>
    </row>
    <row r="196" spans="1:6" ht="12.75">
      <c r="A196" s="328" t="s">
        <v>166</v>
      </c>
      <c r="B196" s="53" t="s">
        <v>3</v>
      </c>
      <c r="C196" s="79" t="s">
        <v>9</v>
      </c>
      <c r="D196" s="11" t="s">
        <v>255</v>
      </c>
      <c r="E196" s="144"/>
      <c r="F196" s="17">
        <f>F197</f>
        <v>197000</v>
      </c>
    </row>
    <row r="197" spans="1:6" ht="25.5">
      <c r="A197" s="329" t="s">
        <v>112</v>
      </c>
      <c r="B197" s="174" t="s">
        <v>3</v>
      </c>
      <c r="C197" s="81" t="s">
        <v>9</v>
      </c>
      <c r="D197" s="8" t="s">
        <v>255</v>
      </c>
      <c r="E197" s="142" t="s">
        <v>87</v>
      </c>
      <c r="F197" s="18">
        <v>197000</v>
      </c>
    </row>
    <row r="198" spans="1:6" ht="17.25" customHeight="1">
      <c r="A198" s="323" t="s">
        <v>164</v>
      </c>
      <c r="B198" s="40" t="s">
        <v>3</v>
      </c>
      <c r="C198" s="79" t="s">
        <v>9</v>
      </c>
      <c r="D198" s="11" t="s">
        <v>256</v>
      </c>
      <c r="E198" s="144"/>
      <c r="F198" s="17">
        <f>SUM(F199:F206)</f>
        <v>31580115.41</v>
      </c>
    </row>
    <row r="199" spans="1:6" ht="27.75" customHeight="1">
      <c r="A199" s="296" t="s">
        <v>108</v>
      </c>
      <c r="B199" s="39" t="s">
        <v>3</v>
      </c>
      <c r="C199" s="81" t="s">
        <v>9</v>
      </c>
      <c r="D199" s="8" t="s">
        <v>256</v>
      </c>
      <c r="E199" s="133" t="s">
        <v>109</v>
      </c>
      <c r="F199" s="18">
        <v>3752000</v>
      </c>
    </row>
    <row r="200" spans="1:6" ht="25.5">
      <c r="A200" s="296" t="s">
        <v>111</v>
      </c>
      <c r="B200" s="39" t="s">
        <v>3</v>
      </c>
      <c r="C200" s="81" t="s">
        <v>9</v>
      </c>
      <c r="D200" s="8" t="s">
        <v>256</v>
      </c>
      <c r="E200" s="133" t="s">
        <v>110</v>
      </c>
      <c r="F200" s="18">
        <v>196750</v>
      </c>
    </row>
    <row r="201" spans="1:6" ht="25.5">
      <c r="A201" s="296" t="s">
        <v>112</v>
      </c>
      <c r="B201" s="39" t="s">
        <v>3</v>
      </c>
      <c r="C201" s="81" t="s">
        <v>9</v>
      </c>
      <c r="D201" s="8" t="s">
        <v>256</v>
      </c>
      <c r="E201" s="133" t="s">
        <v>87</v>
      </c>
      <c r="F201" s="18">
        <v>14191422.41</v>
      </c>
    </row>
    <row r="202" spans="1:6" ht="40.5" customHeight="1">
      <c r="A202" s="325" t="s">
        <v>113</v>
      </c>
      <c r="B202" s="174" t="s">
        <v>3</v>
      </c>
      <c r="C202" s="81" t="s">
        <v>9</v>
      </c>
      <c r="D202" s="8" t="s">
        <v>256</v>
      </c>
      <c r="E202" s="133" t="s">
        <v>114</v>
      </c>
      <c r="F202" s="18">
        <v>12023500</v>
      </c>
    </row>
    <row r="203" spans="1:6" ht="29.25" customHeight="1">
      <c r="A203" s="321" t="s">
        <v>82</v>
      </c>
      <c r="B203" s="174" t="s">
        <v>3</v>
      </c>
      <c r="C203" s="81" t="s">
        <v>9</v>
      </c>
      <c r="D203" s="8" t="s">
        <v>256</v>
      </c>
      <c r="E203" s="133" t="s">
        <v>81</v>
      </c>
      <c r="F203" s="18">
        <v>70000</v>
      </c>
    </row>
    <row r="204" spans="1:6" ht="50.25" customHeight="1">
      <c r="A204" s="329" t="s">
        <v>107</v>
      </c>
      <c r="B204" s="174" t="s">
        <v>3</v>
      </c>
      <c r="C204" s="81" t="s">
        <v>9</v>
      </c>
      <c r="D204" s="8" t="s">
        <v>256</v>
      </c>
      <c r="E204" s="133" t="s">
        <v>103</v>
      </c>
      <c r="F204" s="18">
        <v>203445.81</v>
      </c>
    </row>
    <row r="205" spans="1:6" ht="12.75">
      <c r="A205" s="329" t="s">
        <v>102</v>
      </c>
      <c r="B205" s="174" t="s">
        <v>3</v>
      </c>
      <c r="C205" s="81" t="s">
        <v>9</v>
      </c>
      <c r="D205" s="8" t="s">
        <v>256</v>
      </c>
      <c r="E205" s="128" t="s">
        <v>105</v>
      </c>
      <c r="F205" s="18">
        <v>953809.51</v>
      </c>
    </row>
    <row r="206" spans="1:6" ht="12.75">
      <c r="A206" s="329" t="s">
        <v>104</v>
      </c>
      <c r="B206" s="174" t="s">
        <v>3</v>
      </c>
      <c r="C206" s="81" t="s">
        <v>9</v>
      </c>
      <c r="D206" s="8" t="s">
        <v>256</v>
      </c>
      <c r="E206" s="128" t="s">
        <v>106</v>
      </c>
      <c r="F206" s="18">
        <v>189187.68</v>
      </c>
    </row>
    <row r="207" spans="1:6" ht="27.75" customHeight="1">
      <c r="A207" s="328" t="s">
        <v>165</v>
      </c>
      <c r="B207" s="53" t="s">
        <v>3</v>
      </c>
      <c r="C207" s="79" t="s">
        <v>9</v>
      </c>
      <c r="D207" s="11" t="s">
        <v>257</v>
      </c>
      <c r="E207" s="144"/>
      <c r="F207" s="17">
        <f>F208</f>
        <v>18000000</v>
      </c>
    </row>
    <row r="208" spans="1:6" ht="43.5" customHeight="1">
      <c r="A208" s="325" t="s">
        <v>113</v>
      </c>
      <c r="B208" s="174" t="s">
        <v>3</v>
      </c>
      <c r="C208" s="81" t="s">
        <v>9</v>
      </c>
      <c r="D208" s="8" t="s">
        <v>257</v>
      </c>
      <c r="E208" s="142" t="s">
        <v>114</v>
      </c>
      <c r="F208" s="18">
        <v>18000000</v>
      </c>
    </row>
    <row r="209" spans="1:6" ht="63.75" customHeight="1">
      <c r="A209" s="301" t="s">
        <v>277</v>
      </c>
      <c r="B209" s="32" t="s">
        <v>3</v>
      </c>
      <c r="C209" s="57" t="s">
        <v>9</v>
      </c>
      <c r="D209" s="26" t="s">
        <v>251</v>
      </c>
      <c r="E209" s="121"/>
      <c r="F209" s="27">
        <f>F210+F211</f>
        <v>3872000</v>
      </c>
    </row>
    <row r="210" spans="1:6" ht="21.75" customHeight="1">
      <c r="A210" s="321" t="s">
        <v>111</v>
      </c>
      <c r="B210" s="31" t="s">
        <v>3</v>
      </c>
      <c r="C210" s="55" t="s">
        <v>9</v>
      </c>
      <c r="D210" s="8" t="s">
        <v>251</v>
      </c>
      <c r="E210" s="128" t="s">
        <v>110</v>
      </c>
      <c r="F210" s="22">
        <v>2872000</v>
      </c>
    </row>
    <row r="211" spans="1:6" ht="18" customHeight="1">
      <c r="A211" s="321" t="s">
        <v>82</v>
      </c>
      <c r="B211" s="31" t="s">
        <v>3</v>
      </c>
      <c r="C211" s="55" t="s">
        <v>9</v>
      </c>
      <c r="D211" s="8" t="s">
        <v>251</v>
      </c>
      <c r="E211" s="128" t="s">
        <v>81</v>
      </c>
      <c r="F211" s="18">
        <v>1000000</v>
      </c>
    </row>
    <row r="212" spans="1:6" ht="66.75" customHeight="1">
      <c r="A212" s="330" t="s">
        <v>368</v>
      </c>
      <c r="B212" s="179" t="s">
        <v>3</v>
      </c>
      <c r="C212" s="79" t="s">
        <v>9</v>
      </c>
      <c r="D212" s="153" t="s">
        <v>258</v>
      </c>
      <c r="E212" s="144"/>
      <c r="F212" s="17">
        <f>SUM(F213:F218)</f>
        <v>119252000</v>
      </c>
    </row>
    <row r="213" spans="1:6" ht="25.5">
      <c r="A213" s="296" t="s">
        <v>108</v>
      </c>
      <c r="B213" s="50" t="s">
        <v>3</v>
      </c>
      <c r="C213" s="8" t="s">
        <v>9</v>
      </c>
      <c r="D213" s="8" t="s">
        <v>258</v>
      </c>
      <c r="E213" s="133" t="s">
        <v>109</v>
      </c>
      <c r="F213" s="18">
        <v>61429176.39</v>
      </c>
    </row>
    <row r="214" spans="1:6" ht="25.5">
      <c r="A214" s="296" t="s">
        <v>111</v>
      </c>
      <c r="B214" s="50" t="s">
        <v>3</v>
      </c>
      <c r="C214" s="8" t="s">
        <v>9</v>
      </c>
      <c r="D214" s="8" t="s">
        <v>258</v>
      </c>
      <c r="E214" s="133" t="s">
        <v>110</v>
      </c>
      <c r="F214" s="18">
        <v>783615.81</v>
      </c>
    </row>
    <row r="215" spans="1:6" ht="25.5">
      <c r="A215" s="296" t="s">
        <v>112</v>
      </c>
      <c r="B215" s="50" t="s">
        <v>3</v>
      </c>
      <c r="C215" s="8" t="s">
        <v>9</v>
      </c>
      <c r="D215" s="8" t="s">
        <v>258</v>
      </c>
      <c r="E215" s="133" t="s">
        <v>87</v>
      </c>
      <c r="F215" s="18">
        <v>2738381.09</v>
      </c>
    </row>
    <row r="216" spans="1:6" ht="42" customHeight="1">
      <c r="A216" s="325" t="s">
        <v>113</v>
      </c>
      <c r="B216" s="50" t="s">
        <v>3</v>
      </c>
      <c r="C216" s="8" t="s">
        <v>9</v>
      </c>
      <c r="D216" s="8" t="s">
        <v>258</v>
      </c>
      <c r="E216" s="133" t="s">
        <v>114</v>
      </c>
      <c r="F216" s="18">
        <v>54231000</v>
      </c>
    </row>
    <row r="217" spans="1:6" ht="12.75">
      <c r="A217" s="296" t="s">
        <v>102</v>
      </c>
      <c r="B217" s="50" t="s">
        <v>3</v>
      </c>
      <c r="C217" s="8" t="s">
        <v>9</v>
      </c>
      <c r="D217" s="8" t="s">
        <v>258</v>
      </c>
      <c r="E217" s="128" t="s">
        <v>105</v>
      </c>
      <c r="F217" s="18">
        <v>10575</v>
      </c>
    </row>
    <row r="218" spans="1:8" ht="18" customHeight="1">
      <c r="A218" s="296" t="s">
        <v>104</v>
      </c>
      <c r="B218" s="50" t="s">
        <v>3</v>
      </c>
      <c r="C218" s="8" t="s">
        <v>9</v>
      </c>
      <c r="D218" s="8" t="s">
        <v>258</v>
      </c>
      <c r="E218" s="128" t="s">
        <v>106</v>
      </c>
      <c r="F218" s="18">
        <v>59251.71</v>
      </c>
      <c r="H218" s="230"/>
    </row>
    <row r="219" spans="1:6" ht="51">
      <c r="A219" s="301" t="s">
        <v>50</v>
      </c>
      <c r="B219" s="38" t="s">
        <v>3</v>
      </c>
      <c r="C219" s="80" t="s">
        <v>9</v>
      </c>
      <c r="D219" s="26" t="s">
        <v>259</v>
      </c>
      <c r="E219" s="141"/>
      <c r="F219" s="27">
        <f>SUM(F220:F227)</f>
        <v>11180000</v>
      </c>
    </row>
    <row r="220" spans="1:6" ht="25.5">
      <c r="A220" s="296" t="s">
        <v>108</v>
      </c>
      <c r="B220" s="39" t="s">
        <v>3</v>
      </c>
      <c r="C220" s="81" t="s">
        <v>9</v>
      </c>
      <c r="D220" s="8" t="s">
        <v>259</v>
      </c>
      <c r="E220" s="133" t="s">
        <v>109</v>
      </c>
      <c r="F220" s="18">
        <v>7571052</v>
      </c>
    </row>
    <row r="221" spans="1:6" ht="25.5">
      <c r="A221" s="296" t="s">
        <v>111</v>
      </c>
      <c r="B221" s="39" t="s">
        <v>3</v>
      </c>
      <c r="C221" s="81" t="s">
        <v>9</v>
      </c>
      <c r="D221" s="8" t="s">
        <v>259</v>
      </c>
      <c r="E221" s="133" t="s">
        <v>110</v>
      </c>
      <c r="F221" s="18">
        <v>129115</v>
      </c>
    </row>
    <row r="222" spans="1:6" ht="21" customHeight="1">
      <c r="A222" s="296" t="s">
        <v>84</v>
      </c>
      <c r="B222" s="39" t="s">
        <v>3</v>
      </c>
      <c r="C222" s="81" t="s">
        <v>9</v>
      </c>
      <c r="D222" s="8" t="s">
        <v>259</v>
      </c>
      <c r="E222" s="133" t="s">
        <v>86</v>
      </c>
      <c r="F222" s="18"/>
    </row>
    <row r="223" spans="1:6" ht="32.25" customHeight="1">
      <c r="A223" s="296" t="s">
        <v>112</v>
      </c>
      <c r="B223" s="39" t="s">
        <v>3</v>
      </c>
      <c r="C223" s="81" t="s">
        <v>9</v>
      </c>
      <c r="D223" s="8" t="s">
        <v>259</v>
      </c>
      <c r="E223" s="133" t="s">
        <v>87</v>
      </c>
      <c r="F223" s="18">
        <v>3050037</v>
      </c>
    </row>
    <row r="224" spans="1:6" ht="25.5">
      <c r="A224" s="296" t="s">
        <v>120</v>
      </c>
      <c r="B224" s="39" t="s">
        <v>3</v>
      </c>
      <c r="C224" s="81" t="s">
        <v>9</v>
      </c>
      <c r="D224" s="8" t="s">
        <v>259</v>
      </c>
      <c r="E224" s="133" t="s">
        <v>121</v>
      </c>
      <c r="F224" s="18">
        <v>350811</v>
      </c>
    </row>
    <row r="225" spans="1:6" ht="71.25" customHeight="1">
      <c r="A225" s="296" t="s">
        <v>107</v>
      </c>
      <c r="B225" s="39" t="s">
        <v>3</v>
      </c>
      <c r="C225" s="81" t="s">
        <v>9</v>
      </c>
      <c r="D225" s="8" t="s">
        <v>259</v>
      </c>
      <c r="E225" s="128" t="s">
        <v>103</v>
      </c>
      <c r="F225" s="18">
        <v>3500</v>
      </c>
    </row>
    <row r="226" spans="1:6" ht="24.75" customHeight="1">
      <c r="A226" s="296" t="s">
        <v>102</v>
      </c>
      <c r="B226" s="39" t="s">
        <v>3</v>
      </c>
      <c r="C226" s="81" t="s">
        <v>9</v>
      </c>
      <c r="D226" s="8" t="s">
        <v>259</v>
      </c>
      <c r="E226" s="128" t="s">
        <v>105</v>
      </c>
      <c r="F226" s="18">
        <v>71720</v>
      </c>
    </row>
    <row r="227" spans="1:6" ht="15.75" customHeight="1">
      <c r="A227" s="296" t="s">
        <v>104</v>
      </c>
      <c r="B227" s="39" t="s">
        <v>3</v>
      </c>
      <c r="C227" s="81" t="s">
        <v>9</v>
      </c>
      <c r="D227" s="8" t="s">
        <v>259</v>
      </c>
      <c r="E227" s="128" t="s">
        <v>106</v>
      </c>
      <c r="F227" s="18">
        <v>3765</v>
      </c>
    </row>
    <row r="228" spans="1:6" ht="81" customHeight="1">
      <c r="A228" s="301" t="s">
        <v>278</v>
      </c>
      <c r="B228" s="32" t="s">
        <v>3</v>
      </c>
      <c r="C228" s="57" t="s">
        <v>9</v>
      </c>
      <c r="D228" s="26" t="s">
        <v>252</v>
      </c>
      <c r="E228" s="121"/>
      <c r="F228" s="27">
        <f>SUM(F229:F231)</f>
        <v>40038</v>
      </c>
    </row>
    <row r="229" spans="1:6" ht="25.5">
      <c r="A229" s="296" t="s">
        <v>108</v>
      </c>
      <c r="B229" s="50" t="s">
        <v>3</v>
      </c>
      <c r="C229" s="8" t="s">
        <v>9</v>
      </c>
      <c r="D229" s="8" t="s">
        <v>252</v>
      </c>
      <c r="E229" s="8" t="s">
        <v>109</v>
      </c>
      <c r="F229" s="18"/>
    </row>
    <row r="230" spans="1:6" ht="21" customHeight="1">
      <c r="A230" s="296" t="s">
        <v>112</v>
      </c>
      <c r="B230" s="50" t="s">
        <v>3</v>
      </c>
      <c r="C230" s="8" t="s">
        <v>9</v>
      </c>
      <c r="D230" s="8" t="s">
        <v>252</v>
      </c>
      <c r="E230" s="8" t="s">
        <v>87</v>
      </c>
      <c r="F230" s="18">
        <v>15780</v>
      </c>
    </row>
    <row r="231" spans="1:6" ht="18.75" customHeight="1">
      <c r="A231" s="321" t="s">
        <v>82</v>
      </c>
      <c r="B231" s="50" t="s">
        <v>3</v>
      </c>
      <c r="C231" s="8" t="s">
        <v>9</v>
      </c>
      <c r="D231" s="8" t="s">
        <v>252</v>
      </c>
      <c r="E231" s="11" t="s">
        <v>81</v>
      </c>
      <c r="F231" s="18">
        <v>24258</v>
      </c>
    </row>
    <row r="232" spans="1:6" ht="30.75" customHeight="1">
      <c r="A232" s="331" t="s">
        <v>308</v>
      </c>
      <c r="B232" s="49" t="s">
        <v>3</v>
      </c>
      <c r="C232" s="57" t="s">
        <v>9</v>
      </c>
      <c r="D232" s="26" t="s">
        <v>307</v>
      </c>
      <c r="E232" s="121"/>
      <c r="F232" s="27">
        <f>F233</f>
        <v>4177000</v>
      </c>
    </row>
    <row r="233" spans="1:6" ht="30" customHeight="1">
      <c r="A233" s="329" t="s">
        <v>112</v>
      </c>
      <c r="B233" s="50" t="s">
        <v>3</v>
      </c>
      <c r="C233" s="55" t="s">
        <v>9</v>
      </c>
      <c r="D233" s="8" t="s">
        <v>307</v>
      </c>
      <c r="E233" s="8" t="s">
        <v>87</v>
      </c>
      <c r="F233" s="18">
        <v>4177000</v>
      </c>
    </row>
    <row r="234" spans="1:6" ht="59.25" customHeight="1">
      <c r="A234" s="331" t="s">
        <v>309</v>
      </c>
      <c r="B234" s="49" t="s">
        <v>3</v>
      </c>
      <c r="C234" s="57" t="s">
        <v>9</v>
      </c>
      <c r="D234" s="26" t="s">
        <v>310</v>
      </c>
      <c r="E234" s="121"/>
      <c r="F234" s="27">
        <f>F235</f>
        <v>876000</v>
      </c>
    </row>
    <row r="235" spans="1:6" ht="20.25" customHeight="1">
      <c r="A235" s="321" t="s">
        <v>82</v>
      </c>
      <c r="B235" s="50" t="s">
        <v>3</v>
      </c>
      <c r="C235" s="55" t="s">
        <v>9</v>
      </c>
      <c r="D235" s="8" t="s">
        <v>310</v>
      </c>
      <c r="E235" s="8" t="s">
        <v>81</v>
      </c>
      <c r="F235" s="18">
        <v>876000</v>
      </c>
    </row>
    <row r="236" spans="1:6" ht="39.75" customHeight="1">
      <c r="A236" s="332" t="s">
        <v>140</v>
      </c>
      <c r="B236" s="179" t="s">
        <v>3</v>
      </c>
      <c r="C236" s="79" t="s">
        <v>9</v>
      </c>
      <c r="D236" s="153" t="s">
        <v>260</v>
      </c>
      <c r="E236" s="144"/>
      <c r="F236" s="17">
        <f>F237</f>
        <v>73000</v>
      </c>
    </row>
    <row r="237" spans="1:6" ht="27.75" customHeight="1">
      <c r="A237" s="296" t="s">
        <v>108</v>
      </c>
      <c r="B237" s="50" t="s">
        <v>3</v>
      </c>
      <c r="C237" s="8" t="s">
        <v>9</v>
      </c>
      <c r="D237" s="8" t="s">
        <v>260</v>
      </c>
      <c r="E237" s="133" t="s">
        <v>109</v>
      </c>
      <c r="F237" s="18">
        <v>73000</v>
      </c>
    </row>
    <row r="238" spans="1:6" ht="28.5" customHeight="1">
      <c r="A238" s="333" t="s">
        <v>382</v>
      </c>
      <c r="B238" s="242" t="s">
        <v>3</v>
      </c>
      <c r="C238" s="56" t="s">
        <v>9</v>
      </c>
      <c r="D238" s="11" t="s">
        <v>381</v>
      </c>
      <c r="E238" s="243"/>
      <c r="F238" s="17">
        <f>F239</f>
        <v>1092665</v>
      </c>
    </row>
    <row r="239" spans="1:6" ht="28.5" customHeight="1">
      <c r="A239" s="296" t="s">
        <v>112</v>
      </c>
      <c r="B239" s="50" t="s">
        <v>3</v>
      </c>
      <c r="C239" s="8" t="s">
        <v>9</v>
      </c>
      <c r="D239" s="8" t="s">
        <v>381</v>
      </c>
      <c r="E239" s="104" t="s">
        <v>87</v>
      </c>
      <c r="F239" s="18">
        <v>1092665</v>
      </c>
    </row>
    <row r="240" spans="1:6" ht="39" customHeight="1">
      <c r="A240" s="333" t="s">
        <v>384</v>
      </c>
      <c r="B240" s="244" t="s">
        <v>3</v>
      </c>
      <c r="C240" s="11" t="s">
        <v>9</v>
      </c>
      <c r="D240" s="11" t="s">
        <v>383</v>
      </c>
      <c r="E240" s="104"/>
      <c r="F240" s="17">
        <f>F241</f>
        <v>468285</v>
      </c>
    </row>
    <row r="241" spans="1:6" ht="28.5" customHeight="1">
      <c r="A241" s="329" t="s">
        <v>112</v>
      </c>
      <c r="B241" s="241" t="s">
        <v>3</v>
      </c>
      <c r="C241" s="55" t="s">
        <v>9</v>
      </c>
      <c r="D241" s="8" t="s">
        <v>383</v>
      </c>
      <c r="E241" s="133" t="s">
        <v>87</v>
      </c>
      <c r="F241" s="18">
        <v>468285</v>
      </c>
    </row>
    <row r="242" spans="1:6" ht="25.5">
      <c r="A242" s="332" t="s">
        <v>141</v>
      </c>
      <c r="B242" s="179" t="s">
        <v>3</v>
      </c>
      <c r="C242" s="79" t="s">
        <v>9</v>
      </c>
      <c r="D242" s="153" t="s">
        <v>142</v>
      </c>
      <c r="E242" s="144"/>
      <c r="F242" s="17">
        <f>F243+F244</f>
        <v>590000</v>
      </c>
    </row>
    <row r="243" spans="1:6" ht="25.5">
      <c r="A243" s="296" t="s">
        <v>112</v>
      </c>
      <c r="B243" s="50" t="s">
        <v>3</v>
      </c>
      <c r="C243" s="8" t="s">
        <v>9</v>
      </c>
      <c r="D243" s="8" t="s">
        <v>142</v>
      </c>
      <c r="E243" s="133" t="s">
        <v>87</v>
      </c>
      <c r="F243" s="18">
        <f>257140+31860</f>
        <v>289000</v>
      </c>
    </row>
    <row r="244" spans="1:6" ht="12.75">
      <c r="A244" s="321" t="s">
        <v>82</v>
      </c>
      <c r="B244" s="50" t="s">
        <v>3</v>
      </c>
      <c r="C244" s="8" t="s">
        <v>9</v>
      </c>
      <c r="D244" s="8" t="s">
        <v>142</v>
      </c>
      <c r="E244" s="133" t="s">
        <v>81</v>
      </c>
      <c r="F244" s="18">
        <v>301000</v>
      </c>
    </row>
    <row r="245" spans="1:6" ht="63.75">
      <c r="A245" s="331" t="s">
        <v>311</v>
      </c>
      <c r="B245" s="49" t="s">
        <v>3</v>
      </c>
      <c r="C245" s="57" t="s">
        <v>9</v>
      </c>
      <c r="D245" s="26" t="s">
        <v>312</v>
      </c>
      <c r="E245" s="121"/>
      <c r="F245" s="27">
        <f>F246</f>
        <v>97333</v>
      </c>
    </row>
    <row r="246" spans="1:6" ht="12.75">
      <c r="A246" s="321" t="s">
        <v>82</v>
      </c>
      <c r="B246" s="50" t="s">
        <v>3</v>
      </c>
      <c r="C246" s="55" t="s">
        <v>9</v>
      </c>
      <c r="D246" s="8" t="s">
        <v>312</v>
      </c>
      <c r="E246" s="8" t="s">
        <v>81</v>
      </c>
      <c r="F246" s="18">
        <v>97333</v>
      </c>
    </row>
    <row r="247" spans="1:6" ht="53.25" customHeight="1">
      <c r="A247" s="334" t="s">
        <v>379</v>
      </c>
      <c r="B247" s="49" t="s">
        <v>3</v>
      </c>
      <c r="C247" s="57" t="s">
        <v>9</v>
      </c>
      <c r="D247" s="26" t="s">
        <v>378</v>
      </c>
      <c r="E247" s="128"/>
      <c r="F247" s="27">
        <f>F248</f>
        <v>2000</v>
      </c>
    </row>
    <row r="248" spans="1:6" ht="25.5">
      <c r="A248" s="296" t="s">
        <v>112</v>
      </c>
      <c r="B248" s="31" t="s">
        <v>380</v>
      </c>
      <c r="C248" s="55" t="s">
        <v>9</v>
      </c>
      <c r="D248" s="8" t="s">
        <v>378</v>
      </c>
      <c r="E248" s="128" t="s">
        <v>87</v>
      </c>
      <c r="F248" s="18">
        <v>2000</v>
      </c>
    </row>
    <row r="249" spans="1:6" ht="12.75">
      <c r="A249" s="314" t="s">
        <v>80</v>
      </c>
      <c r="B249" s="113" t="s">
        <v>3</v>
      </c>
      <c r="C249" s="122" t="s">
        <v>3</v>
      </c>
      <c r="D249" s="114"/>
      <c r="E249" s="145"/>
      <c r="F249" s="115">
        <f>F250+F256+F259</f>
        <v>1547600</v>
      </c>
    </row>
    <row r="250" spans="1:6" ht="12.75">
      <c r="A250" s="334" t="s">
        <v>168</v>
      </c>
      <c r="B250" s="52" t="s">
        <v>3</v>
      </c>
      <c r="C250" s="57" t="s">
        <v>3</v>
      </c>
      <c r="D250" s="26" t="s">
        <v>167</v>
      </c>
      <c r="E250" s="48"/>
      <c r="F250" s="27">
        <f>SUM(F251:F255)</f>
        <v>225300</v>
      </c>
    </row>
    <row r="251" spans="1:6" ht="25.5">
      <c r="A251" s="296" t="s">
        <v>108</v>
      </c>
      <c r="B251" s="39" t="s">
        <v>3</v>
      </c>
      <c r="C251" s="81" t="s">
        <v>3</v>
      </c>
      <c r="D251" s="8" t="s">
        <v>167</v>
      </c>
      <c r="E251" s="128" t="s">
        <v>109</v>
      </c>
      <c r="F251" s="18">
        <v>70406.62</v>
      </c>
    </row>
    <row r="252" spans="1:6" ht="38.25">
      <c r="A252" s="296" t="s">
        <v>273</v>
      </c>
      <c r="B252" s="39" t="s">
        <v>3</v>
      </c>
      <c r="C252" s="81" t="s">
        <v>3</v>
      </c>
      <c r="D252" s="8" t="s">
        <v>167</v>
      </c>
      <c r="E252" s="128" t="s">
        <v>269</v>
      </c>
      <c r="F252" s="18">
        <v>34105.88</v>
      </c>
    </row>
    <row r="253" spans="1:6" ht="25.5">
      <c r="A253" s="296" t="s">
        <v>112</v>
      </c>
      <c r="B253" s="39" t="s">
        <v>3</v>
      </c>
      <c r="C253" s="81" t="s">
        <v>3</v>
      </c>
      <c r="D253" s="8" t="s">
        <v>167</v>
      </c>
      <c r="E253" s="128" t="s">
        <v>87</v>
      </c>
      <c r="F253" s="18">
        <v>56308.58</v>
      </c>
    </row>
    <row r="254" spans="1:6" ht="12.75">
      <c r="A254" s="321" t="s">
        <v>82</v>
      </c>
      <c r="B254" s="39" t="s">
        <v>3</v>
      </c>
      <c r="C254" s="81" t="s">
        <v>3</v>
      </c>
      <c r="D254" s="8" t="s">
        <v>167</v>
      </c>
      <c r="E254" s="128" t="s">
        <v>81</v>
      </c>
      <c r="F254" s="18">
        <v>64478.92</v>
      </c>
    </row>
    <row r="255" spans="1:6" ht="12.75">
      <c r="A255" s="297" t="s">
        <v>101</v>
      </c>
      <c r="B255" s="39" t="s">
        <v>3</v>
      </c>
      <c r="C255" s="81" t="s">
        <v>3</v>
      </c>
      <c r="D255" s="8" t="s">
        <v>167</v>
      </c>
      <c r="E255" s="128" t="s">
        <v>77</v>
      </c>
      <c r="F255" s="18"/>
    </row>
    <row r="256" spans="1:6" ht="25.5">
      <c r="A256" s="334" t="s">
        <v>217</v>
      </c>
      <c r="B256" s="52" t="s">
        <v>3</v>
      </c>
      <c r="C256" s="57" t="s">
        <v>3</v>
      </c>
      <c r="D256" s="26" t="s">
        <v>262</v>
      </c>
      <c r="E256" s="48"/>
      <c r="F256" s="27">
        <f>SUM(F257:F258)</f>
        <v>1190000</v>
      </c>
    </row>
    <row r="257" spans="1:6" ht="25.5">
      <c r="A257" s="296" t="s">
        <v>112</v>
      </c>
      <c r="B257" s="39" t="s">
        <v>3</v>
      </c>
      <c r="C257" s="81" t="s">
        <v>3</v>
      </c>
      <c r="D257" s="8" t="s">
        <v>262</v>
      </c>
      <c r="E257" s="128" t="s">
        <v>87</v>
      </c>
      <c r="F257" s="18">
        <v>614794</v>
      </c>
    </row>
    <row r="258" spans="1:6" ht="12.75">
      <c r="A258" s="321" t="s">
        <v>82</v>
      </c>
      <c r="B258" s="39" t="s">
        <v>3</v>
      </c>
      <c r="C258" s="81" t="s">
        <v>3</v>
      </c>
      <c r="D258" s="8" t="s">
        <v>262</v>
      </c>
      <c r="E258" s="142" t="s">
        <v>81</v>
      </c>
      <c r="F258" s="18">
        <v>575206</v>
      </c>
    </row>
    <row r="259" spans="1:6" ht="38.25">
      <c r="A259" s="334" t="s">
        <v>169</v>
      </c>
      <c r="B259" s="52" t="s">
        <v>3</v>
      </c>
      <c r="C259" s="57" t="s">
        <v>3</v>
      </c>
      <c r="D259" s="26" t="s">
        <v>143</v>
      </c>
      <c r="E259" s="48"/>
      <c r="F259" s="27">
        <f>SUM(F260:F261)</f>
        <v>132300</v>
      </c>
    </row>
    <row r="260" spans="1:6" ht="25.5">
      <c r="A260" s="296" t="s">
        <v>112</v>
      </c>
      <c r="B260" s="39" t="s">
        <v>3</v>
      </c>
      <c r="C260" s="81" t="s">
        <v>3</v>
      </c>
      <c r="D260" s="8" t="s">
        <v>143</v>
      </c>
      <c r="E260" s="128" t="s">
        <v>87</v>
      </c>
      <c r="F260" s="18">
        <v>68388</v>
      </c>
    </row>
    <row r="261" spans="1:6" ht="12.75">
      <c r="A261" s="321" t="s">
        <v>82</v>
      </c>
      <c r="B261" s="39" t="s">
        <v>3</v>
      </c>
      <c r="C261" s="81" t="s">
        <v>3</v>
      </c>
      <c r="D261" s="8" t="s">
        <v>143</v>
      </c>
      <c r="E261" s="142" t="s">
        <v>81</v>
      </c>
      <c r="F261" s="18">
        <v>63912</v>
      </c>
    </row>
    <row r="262" spans="1:6" ht="12.75">
      <c r="A262" s="318" t="s">
        <v>26</v>
      </c>
      <c r="B262" s="37" t="s">
        <v>3</v>
      </c>
      <c r="C262" s="71" t="s">
        <v>5</v>
      </c>
      <c r="D262" s="7"/>
      <c r="E262" s="120"/>
      <c r="F262" s="19">
        <f>F263+F271+F277+F284+F287</f>
        <v>15719022.36</v>
      </c>
    </row>
    <row r="263" spans="1:6" ht="25.5">
      <c r="A263" s="324" t="s">
        <v>170</v>
      </c>
      <c r="B263" s="40" t="s">
        <v>3</v>
      </c>
      <c r="C263" s="56" t="s">
        <v>5</v>
      </c>
      <c r="D263" s="11" t="s">
        <v>261</v>
      </c>
      <c r="E263" s="123"/>
      <c r="F263" s="17">
        <f>SUM(F264:F270)</f>
        <v>10437623</v>
      </c>
    </row>
    <row r="264" spans="1:6" ht="25.5">
      <c r="A264" s="296" t="s">
        <v>108</v>
      </c>
      <c r="B264" s="39" t="s">
        <v>3</v>
      </c>
      <c r="C264" s="55" t="s">
        <v>5</v>
      </c>
      <c r="D264" s="8" t="s">
        <v>261</v>
      </c>
      <c r="E264" s="133" t="s">
        <v>109</v>
      </c>
      <c r="F264" s="18">
        <v>9616200</v>
      </c>
    </row>
    <row r="265" spans="1:6" ht="25.5">
      <c r="A265" s="296" t="s">
        <v>111</v>
      </c>
      <c r="B265" s="39" t="s">
        <v>3</v>
      </c>
      <c r="C265" s="55" t="s">
        <v>5</v>
      </c>
      <c r="D265" s="8" t="s">
        <v>261</v>
      </c>
      <c r="E265" s="133" t="s">
        <v>110</v>
      </c>
      <c r="F265" s="18">
        <v>234500</v>
      </c>
    </row>
    <row r="266" spans="1:6" ht="25.5">
      <c r="A266" s="296" t="s">
        <v>84</v>
      </c>
      <c r="B266" s="39" t="s">
        <v>3</v>
      </c>
      <c r="C266" s="55" t="s">
        <v>5</v>
      </c>
      <c r="D266" s="8" t="s">
        <v>261</v>
      </c>
      <c r="E266" s="133" t="s">
        <v>86</v>
      </c>
      <c r="F266" s="18">
        <v>67000</v>
      </c>
    </row>
    <row r="267" spans="1:6" ht="25.5">
      <c r="A267" s="296" t="s">
        <v>112</v>
      </c>
      <c r="B267" s="39" t="s">
        <v>3</v>
      </c>
      <c r="C267" s="55" t="s">
        <v>5</v>
      </c>
      <c r="D267" s="8" t="s">
        <v>261</v>
      </c>
      <c r="E267" s="133" t="s">
        <v>87</v>
      </c>
      <c r="F267" s="18">
        <v>470000</v>
      </c>
    </row>
    <row r="268" spans="1:6" ht="20.25" customHeight="1">
      <c r="A268" s="296" t="s">
        <v>102</v>
      </c>
      <c r="B268" s="39" t="s">
        <v>3</v>
      </c>
      <c r="C268" s="55" t="s">
        <v>5</v>
      </c>
      <c r="D268" s="8" t="s">
        <v>261</v>
      </c>
      <c r="E268" s="128" t="s">
        <v>105</v>
      </c>
      <c r="F268" s="18">
        <v>9923</v>
      </c>
    </row>
    <row r="269" spans="1:6" ht="12.75">
      <c r="A269" s="296" t="s">
        <v>104</v>
      </c>
      <c r="B269" s="39" t="s">
        <v>3</v>
      </c>
      <c r="C269" s="55" t="s">
        <v>5</v>
      </c>
      <c r="D269" s="8" t="s">
        <v>261</v>
      </c>
      <c r="E269" s="128" t="s">
        <v>106</v>
      </c>
      <c r="F269" s="18">
        <v>40000</v>
      </c>
    </row>
    <row r="270" spans="1:6" ht="12.75">
      <c r="A270" s="297" t="s">
        <v>101</v>
      </c>
      <c r="B270" s="39" t="s">
        <v>3</v>
      </c>
      <c r="C270" s="55" t="s">
        <v>5</v>
      </c>
      <c r="D270" s="8" t="s">
        <v>261</v>
      </c>
      <c r="E270" s="128" t="s">
        <v>77</v>
      </c>
      <c r="F270" s="18"/>
    </row>
    <row r="271" spans="1:6" ht="42" customHeight="1">
      <c r="A271" s="334" t="s">
        <v>313</v>
      </c>
      <c r="B271" s="52" t="s">
        <v>3</v>
      </c>
      <c r="C271" s="57" t="s">
        <v>5</v>
      </c>
      <c r="D271" s="26" t="s">
        <v>314</v>
      </c>
      <c r="E271" s="48"/>
      <c r="F271" s="27">
        <f>SUM(F272:F276)</f>
        <v>2275399.36</v>
      </c>
    </row>
    <row r="272" spans="1:6" ht="27" customHeight="1">
      <c r="A272" s="296" t="s">
        <v>148</v>
      </c>
      <c r="B272" s="39" t="s">
        <v>3</v>
      </c>
      <c r="C272" s="81" t="s">
        <v>5</v>
      </c>
      <c r="D272" s="8" t="s">
        <v>314</v>
      </c>
      <c r="E272" s="128" t="s">
        <v>149</v>
      </c>
      <c r="F272" s="18">
        <v>40000</v>
      </c>
    </row>
    <row r="273" spans="1:6" ht="25.5">
      <c r="A273" s="296" t="s">
        <v>112</v>
      </c>
      <c r="B273" s="39" t="s">
        <v>3</v>
      </c>
      <c r="C273" s="81" t="s">
        <v>5</v>
      </c>
      <c r="D273" s="8" t="s">
        <v>314</v>
      </c>
      <c r="E273" s="128" t="s">
        <v>87</v>
      </c>
      <c r="F273" s="18">
        <v>123000</v>
      </c>
    </row>
    <row r="274" spans="1:6" ht="25.5">
      <c r="A274" s="335" t="s">
        <v>355</v>
      </c>
      <c r="B274" s="174" t="s">
        <v>3</v>
      </c>
      <c r="C274" s="81" t="s">
        <v>5</v>
      </c>
      <c r="D274" s="8" t="s">
        <v>314</v>
      </c>
      <c r="E274" s="128" t="s">
        <v>81</v>
      </c>
      <c r="F274" s="18">
        <v>2112399.36</v>
      </c>
    </row>
    <row r="275" spans="1:6" ht="12.75">
      <c r="A275" s="321" t="s">
        <v>82</v>
      </c>
      <c r="B275" s="39" t="s">
        <v>3</v>
      </c>
      <c r="C275" s="81" t="s">
        <v>5</v>
      </c>
      <c r="D275" s="8" t="s">
        <v>314</v>
      </c>
      <c r="E275" s="128" t="s">
        <v>81</v>
      </c>
      <c r="F275" s="18"/>
    </row>
    <row r="276" spans="1:6" ht="12.75">
      <c r="A276" s="297" t="s">
        <v>101</v>
      </c>
      <c r="B276" s="39" t="s">
        <v>3</v>
      </c>
      <c r="C276" s="81" t="s">
        <v>5</v>
      </c>
      <c r="D276" s="8" t="s">
        <v>314</v>
      </c>
      <c r="E276" s="128" t="s">
        <v>77</v>
      </c>
      <c r="F276" s="18">
        <v>0</v>
      </c>
    </row>
    <row r="277" spans="1:6" ht="25.5">
      <c r="A277" s="301" t="s">
        <v>171</v>
      </c>
      <c r="B277" s="38" t="s">
        <v>3</v>
      </c>
      <c r="C277" s="57" t="s">
        <v>5</v>
      </c>
      <c r="D277" s="26" t="s">
        <v>356</v>
      </c>
      <c r="E277" s="121"/>
      <c r="F277" s="27">
        <f>F278+F282</f>
        <v>2400000</v>
      </c>
    </row>
    <row r="278" spans="1:6" ht="25.5">
      <c r="A278" s="301" t="s">
        <v>369</v>
      </c>
      <c r="B278" s="38" t="s">
        <v>3</v>
      </c>
      <c r="C278" s="57" t="s">
        <v>5</v>
      </c>
      <c r="D278" s="26" t="s">
        <v>117</v>
      </c>
      <c r="E278" s="121"/>
      <c r="F278" s="27">
        <f>F279+F280+F281</f>
        <v>970000</v>
      </c>
    </row>
    <row r="279" spans="1:6" ht="38.25">
      <c r="A279" s="296" t="s">
        <v>148</v>
      </c>
      <c r="B279" s="39" t="s">
        <v>3</v>
      </c>
      <c r="C279" s="55" t="s">
        <v>5</v>
      </c>
      <c r="D279" s="8" t="s">
        <v>117</v>
      </c>
      <c r="E279" s="104" t="s">
        <v>149</v>
      </c>
      <c r="F279" s="231"/>
    </row>
    <row r="280" spans="1:6" ht="25.5">
      <c r="A280" s="296" t="s">
        <v>112</v>
      </c>
      <c r="B280" s="39" t="s">
        <v>3</v>
      </c>
      <c r="C280" s="55" t="s">
        <v>5</v>
      </c>
      <c r="D280" s="8" t="s">
        <v>117</v>
      </c>
      <c r="E280" s="133" t="s">
        <v>87</v>
      </c>
      <c r="F280" s="18">
        <v>534558</v>
      </c>
    </row>
    <row r="281" spans="1:6" ht="12.75">
      <c r="A281" s="321" t="s">
        <v>82</v>
      </c>
      <c r="B281" s="39" t="s">
        <v>3</v>
      </c>
      <c r="C281" s="55" t="s">
        <v>5</v>
      </c>
      <c r="D281" s="8" t="s">
        <v>117</v>
      </c>
      <c r="E281" s="133" t="s">
        <v>81</v>
      </c>
      <c r="F281" s="18">
        <v>435442</v>
      </c>
    </row>
    <row r="282" spans="1:6" ht="38.25">
      <c r="A282" s="324" t="s">
        <v>214</v>
      </c>
      <c r="B282" s="199" t="s">
        <v>3</v>
      </c>
      <c r="C282" s="191" t="s">
        <v>5</v>
      </c>
      <c r="D282" s="193" t="s">
        <v>263</v>
      </c>
      <c r="E282" s="209"/>
      <c r="F282" s="192">
        <f>F283</f>
        <v>1430000</v>
      </c>
    </row>
    <row r="283" spans="1:6" ht="25.5">
      <c r="A283" s="296" t="s">
        <v>112</v>
      </c>
      <c r="B283" s="39" t="s">
        <v>3</v>
      </c>
      <c r="C283" s="55" t="s">
        <v>5</v>
      </c>
      <c r="D283" s="8" t="s">
        <v>263</v>
      </c>
      <c r="E283" s="133" t="s">
        <v>87</v>
      </c>
      <c r="F283" s="18">
        <v>1430000</v>
      </c>
    </row>
    <row r="284" spans="1:6" ht="25.5">
      <c r="A284" s="301" t="s">
        <v>172</v>
      </c>
      <c r="B284" s="38" t="s">
        <v>3</v>
      </c>
      <c r="C284" s="57" t="s">
        <v>5</v>
      </c>
      <c r="D284" s="26" t="s">
        <v>264</v>
      </c>
      <c r="E284" s="121"/>
      <c r="F284" s="27">
        <f>F285+F286</f>
        <v>606000</v>
      </c>
    </row>
    <row r="285" spans="1:6" ht="25.5">
      <c r="A285" s="296" t="s">
        <v>112</v>
      </c>
      <c r="B285" s="39" t="s">
        <v>3</v>
      </c>
      <c r="C285" s="55" t="s">
        <v>5</v>
      </c>
      <c r="D285" s="8" t="s">
        <v>264</v>
      </c>
      <c r="E285" s="133" t="s">
        <v>87</v>
      </c>
      <c r="F285" s="18">
        <v>425000</v>
      </c>
    </row>
    <row r="286" spans="1:6" ht="12.75">
      <c r="A286" s="321" t="s">
        <v>82</v>
      </c>
      <c r="B286" s="39" t="s">
        <v>3</v>
      </c>
      <c r="C286" s="55" t="s">
        <v>5</v>
      </c>
      <c r="D286" s="8" t="s">
        <v>264</v>
      </c>
      <c r="E286" s="133" t="s">
        <v>81</v>
      </c>
      <c r="F286" s="18">
        <v>181000</v>
      </c>
    </row>
    <row r="287" spans="1:6" ht="33" customHeight="1">
      <c r="A287" s="301" t="s">
        <v>154</v>
      </c>
      <c r="B287" s="38" t="s">
        <v>3</v>
      </c>
      <c r="C287" s="57" t="s">
        <v>5</v>
      </c>
      <c r="D287" s="26" t="s">
        <v>315</v>
      </c>
      <c r="E287" s="121"/>
      <c r="F287" s="27">
        <f>F288</f>
        <v>0</v>
      </c>
    </row>
    <row r="288" spans="1:6" ht="12.75">
      <c r="A288" s="321" t="s">
        <v>82</v>
      </c>
      <c r="B288" s="39" t="s">
        <v>3</v>
      </c>
      <c r="C288" s="55" t="s">
        <v>5</v>
      </c>
      <c r="D288" s="8" t="s">
        <v>315</v>
      </c>
      <c r="E288" s="133" t="s">
        <v>81</v>
      </c>
      <c r="F288" s="18">
        <v>0</v>
      </c>
    </row>
    <row r="289" spans="1:6" ht="15.75">
      <c r="A289" s="336" t="s">
        <v>68</v>
      </c>
      <c r="B289" s="42" t="s">
        <v>4</v>
      </c>
      <c r="C289" s="77"/>
      <c r="D289" s="13"/>
      <c r="E289" s="139"/>
      <c r="F289" s="20">
        <f>F290</f>
        <v>16343975.59</v>
      </c>
    </row>
    <row r="290" spans="1:6" ht="12.75">
      <c r="A290" s="318" t="s">
        <v>27</v>
      </c>
      <c r="B290" s="33" t="s">
        <v>4</v>
      </c>
      <c r="C290" s="71" t="s">
        <v>2</v>
      </c>
      <c r="D290" s="7"/>
      <c r="E290" s="120"/>
      <c r="F290" s="21">
        <f>F291+F328+F330+F332+F336+F334</f>
        <v>16343975.59</v>
      </c>
    </row>
    <row r="291" spans="1:6" ht="12.75">
      <c r="A291" s="337" t="s">
        <v>178</v>
      </c>
      <c r="B291" s="203" t="s">
        <v>4</v>
      </c>
      <c r="C291" s="204" t="s">
        <v>2</v>
      </c>
      <c r="D291" s="205" t="s">
        <v>174</v>
      </c>
      <c r="E291" s="206"/>
      <c r="F291" s="207">
        <f>F292+F294+F315+F319+F322+F325</f>
        <v>13098700</v>
      </c>
    </row>
    <row r="292" spans="1:6" ht="12.75">
      <c r="A292" s="307" t="s">
        <v>346</v>
      </c>
      <c r="B292" s="32" t="s">
        <v>4</v>
      </c>
      <c r="C292" s="57" t="s">
        <v>2</v>
      </c>
      <c r="D292" s="26" t="s">
        <v>357</v>
      </c>
      <c r="E292" s="121"/>
      <c r="F292" s="27">
        <f>F293</f>
        <v>0</v>
      </c>
    </row>
    <row r="293" spans="1:6" ht="25.5">
      <c r="A293" s="308" t="s">
        <v>288</v>
      </c>
      <c r="B293" s="35" t="s">
        <v>4</v>
      </c>
      <c r="C293" s="55" t="s">
        <v>2</v>
      </c>
      <c r="D293" s="8" t="s">
        <v>357</v>
      </c>
      <c r="E293" s="128" t="s">
        <v>135</v>
      </c>
      <c r="F293" s="18"/>
    </row>
    <row r="294" spans="1:6" ht="38.25">
      <c r="A294" s="338" t="s">
        <v>173</v>
      </c>
      <c r="B294" s="33" t="s">
        <v>211</v>
      </c>
      <c r="C294" s="71" t="s">
        <v>2</v>
      </c>
      <c r="D294" s="7" t="s">
        <v>179</v>
      </c>
      <c r="E294" s="120"/>
      <c r="F294" s="21">
        <f>F295+F299+F301+F305+F313</f>
        <v>12218748.79</v>
      </c>
    </row>
    <row r="295" spans="1:6" ht="38.25">
      <c r="A295" s="301" t="s">
        <v>175</v>
      </c>
      <c r="B295" s="32" t="s">
        <v>4</v>
      </c>
      <c r="C295" s="57" t="s">
        <v>2</v>
      </c>
      <c r="D295" s="26" t="s">
        <v>245</v>
      </c>
      <c r="E295" s="121"/>
      <c r="F295" s="27">
        <f>SUM(F296:F298)</f>
        <v>1000000</v>
      </c>
    </row>
    <row r="296" spans="1:6" ht="25.5">
      <c r="A296" s="296" t="s">
        <v>108</v>
      </c>
      <c r="B296" s="103" t="s">
        <v>4</v>
      </c>
      <c r="C296" s="105" t="s">
        <v>2</v>
      </c>
      <c r="D296" s="104" t="s">
        <v>245</v>
      </c>
      <c r="E296" s="133" t="s">
        <v>109</v>
      </c>
      <c r="F296" s="106">
        <v>750000</v>
      </c>
    </row>
    <row r="297" spans="1:6" ht="23.25" customHeight="1">
      <c r="A297" s="296" t="s">
        <v>111</v>
      </c>
      <c r="B297" s="103" t="s">
        <v>4</v>
      </c>
      <c r="C297" s="105" t="s">
        <v>2</v>
      </c>
      <c r="D297" s="104" t="s">
        <v>245</v>
      </c>
      <c r="E297" s="133" t="s">
        <v>110</v>
      </c>
      <c r="F297" s="106">
        <v>4000</v>
      </c>
    </row>
    <row r="298" spans="1:6" ht="25.5">
      <c r="A298" s="296" t="s">
        <v>112</v>
      </c>
      <c r="B298" s="103" t="s">
        <v>4</v>
      </c>
      <c r="C298" s="105" t="s">
        <v>2</v>
      </c>
      <c r="D298" s="104" t="s">
        <v>245</v>
      </c>
      <c r="E298" s="128" t="s">
        <v>87</v>
      </c>
      <c r="F298" s="106">
        <v>246000</v>
      </c>
    </row>
    <row r="299" spans="1:6" ht="25.5">
      <c r="A299" s="339" t="s">
        <v>150</v>
      </c>
      <c r="B299" s="158" t="s">
        <v>4</v>
      </c>
      <c r="C299" s="159" t="s">
        <v>2</v>
      </c>
      <c r="D299" s="160" t="s">
        <v>151</v>
      </c>
      <c r="E299" s="161"/>
      <c r="F299" s="162">
        <f>F300</f>
        <v>0</v>
      </c>
    </row>
    <row r="300" spans="1:6" ht="38.25">
      <c r="A300" s="296" t="s">
        <v>136</v>
      </c>
      <c r="B300" s="31" t="s">
        <v>4</v>
      </c>
      <c r="C300" s="55" t="s">
        <v>2</v>
      </c>
      <c r="D300" s="8" t="s">
        <v>151</v>
      </c>
      <c r="E300" s="128" t="s">
        <v>135</v>
      </c>
      <c r="F300" s="18"/>
    </row>
    <row r="301" spans="1:6" ht="31.5" customHeight="1">
      <c r="A301" s="322" t="s">
        <v>176</v>
      </c>
      <c r="B301" s="32" t="s">
        <v>4</v>
      </c>
      <c r="C301" s="57" t="s">
        <v>2</v>
      </c>
      <c r="D301" s="26" t="s">
        <v>180</v>
      </c>
      <c r="E301" s="121"/>
      <c r="F301" s="27">
        <f>F302+F303+F304</f>
        <v>315000</v>
      </c>
    </row>
    <row r="302" spans="1:6" ht="25.5">
      <c r="A302" s="296" t="s">
        <v>111</v>
      </c>
      <c r="B302" s="41" t="s">
        <v>4</v>
      </c>
      <c r="C302" s="55" t="s">
        <v>2</v>
      </c>
      <c r="D302" s="8" t="s">
        <v>180</v>
      </c>
      <c r="E302" s="128" t="s">
        <v>110</v>
      </c>
      <c r="F302" s="18">
        <v>10000</v>
      </c>
    </row>
    <row r="303" spans="1:6" ht="27.75" customHeight="1">
      <c r="A303" s="296" t="s">
        <v>112</v>
      </c>
      <c r="B303" s="41" t="s">
        <v>4</v>
      </c>
      <c r="C303" s="55" t="s">
        <v>2</v>
      </c>
      <c r="D303" s="8" t="s">
        <v>180</v>
      </c>
      <c r="E303" s="128" t="s">
        <v>87</v>
      </c>
      <c r="F303" s="18">
        <v>275000</v>
      </c>
    </row>
    <row r="304" spans="1:6" ht="12.75">
      <c r="A304" s="296" t="s">
        <v>104</v>
      </c>
      <c r="B304" s="41" t="s">
        <v>4</v>
      </c>
      <c r="C304" s="55" t="s">
        <v>2</v>
      </c>
      <c r="D304" s="8" t="s">
        <v>180</v>
      </c>
      <c r="E304" s="128" t="s">
        <v>106</v>
      </c>
      <c r="F304" s="18">
        <v>30000</v>
      </c>
    </row>
    <row r="305" spans="1:6" ht="12.75">
      <c r="A305" s="322" t="s">
        <v>177</v>
      </c>
      <c r="B305" s="32" t="s">
        <v>4</v>
      </c>
      <c r="C305" s="57" t="s">
        <v>2</v>
      </c>
      <c r="D305" s="26" t="s">
        <v>181</v>
      </c>
      <c r="E305" s="121"/>
      <c r="F305" s="27">
        <f>SUM(F306:F312)</f>
        <v>10635948.79</v>
      </c>
    </row>
    <row r="306" spans="1:6" ht="25.5">
      <c r="A306" s="296" t="s">
        <v>108</v>
      </c>
      <c r="B306" s="41" t="s">
        <v>4</v>
      </c>
      <c r="C306" s="55" t="s">
        <v>2</v>
      </c>
      <c r="D306" s="8" t="s">
        <v>181</v>
      </c>
      <c r="E306" s="133" t="s">
        <v>109</v>
      </c>
      <c r="F306" s="18">
        <v>9300000</v>
      </c>
    </row>
    <row r="307" spans="1:6" ht="17.25" customHeight="1">
      <c r="A307" s="296" t="s">
        <v>111</v>
      </c>
      <c r="B307" s="41" t="s">
        <v>4</v>
      </c>
      <c r="C307" s="55" t="s">
        <v>2</v>
      </c>
      <c r="D307" s="8" t="s">
        <v>181</v>
      </c>
      <c r="E307" s="133" t="s">
        <v>110</v>
      </c>
      <c r="F307" s="18">
        <v>134000</v>
      </c>
    </row>
    <row r="308" spans="1:6" ht="25.5">
      <c r="A308" s="296" t="s">
        <v>84</v>
      </c>
      <c r="B308" s="41" t="s">
        <v>4</v>
      </c>
      <c r="C308" s="55" t="s">
        <v>2</v>
      </c>
      <c r="D308" s="8" t="s">
        <v>181</v>
      </c>
      <c r="E308" s="133" t="s">
        <v>86</v>
      </c>
      <c r="F308" s="18"/>
    </row>
    <row r="309" spans="1:6" ht="25.5">
      <c r="A309" s="296" t="s">
        <v>112</v>
      </c>
      <c r="B309" s="41" t="s">
        <v>4</v>
      </c>
      <c r="C309" s="55" t="s">
        <v>2</v>
      </c>
      <c r="D309" s="8" t="s">
        <v>181</v>
      </c>
      <c r="E309" s="128" t="s">
        <v>87</v>
      </c>
      <c r="F309" s="18">
        <v>1151448.79</v>
      </c>
    </row>
    <row r="310" spans="1:6" ht="63.75">
      <c r="A310" s="296" t="s">
        <v>107</v>
      </c>
      <c r="B310" s="41" t="s">
        <v>4</v>
      </c>
      <c r="C310" s="55" t="s">
        <v>2</v>
      </c>
      <c r="D310" s="8" t="s">
        <v>181</v>
      </c>
      <c r="E310" s="128" t="s">
        <v>103</v>
      </c>
      <c r="F310" s="18">
        <v>12369</v>
      </c>
    </row>
    <row r="311" spans="1:6" ht="12.75">
      <c r="A311" s="296" t="s">
        <v>102</v>
      </c>
      <c r="B311" s="41" t="s">
        <v>4</v>
      </c>
      <c r="C311" s="55" t="s">
        <v>2</v>
      </c>
      <c r="D311" s="8" t="s">
        <v>181</v>
      </c>
      <c r="E311" s="128" t="s">
        <v>105</v>
      </c>
      <c r="F311" s="18">
        <v>16000</v>
      </c>
    </row>
    <row r="312" spans="1:6" ht="12.75">
      <c r="A312" s="296" t="s">
        <v>104</v>
      </c>
      <c r="B312" s="41" t="s">
        <v>4</v>
      </c>
      <c r="C312" s="55" t="s">
        <v>2</v>
      </c>
      <c r="D312" s="8" t="s">
        <v>181</v>
      </c>
      <c r="E312" s="128" t="s">
        <v>106</v>
      </c>
      <c r="F312" s="18">
        <v>22131</v>
      </c>
    </row>
    <row r="313" spans="1:6" ht="38.25">
      <c r="A313" s="340" t="s">
        <v>387</v>
      </c>
      <c r="B313" s="32" t="s">
        <v>4</v>
      </c>
      <c r="C313" s="57" t="s">
        <v>2</v>
      </c>
      <c r="D313" s="26" t="s">
        <v>388</v>
      </c>
      <c r="E313" s="121"/>
      <c r="F313" s="27">
        <v>267800</v>
      </c>
    </row>
    <row r="314" spans="1:6" ht="25.5">
      <c r="A314" s="296" t="s">
        <v>108</v>
      </c>
      <c r="B314" s="41" t="s">
        <v>4</v>
      </c>
      <c r="C314" s="55" t="s">
        <v>2</v>
      </c>
      <c r="D314" s="8" t="s">
        <v>388</v>
      </c>
      <c r="E314" s="128" t="s">
        <v>109</v>
      </c>
      <c r="F314" s="18">
        <v>267800</v>
      </c>
    </row>
    <row r="315" spans="1:6" ht="12.75">
      <c r="A315" s="341" t="s">
        <v>182</v>
      </c>
      <c r="B315" s="195" t="s">
        <v>4</v>
      </c>
      <c r="C315" s="193" t="s">
        <v>2</v>
      </c>
      <c r="D315" s="196" t="s">
        <v>184</v>
      </c>
      <c r="E315" s="197"/>
      <c r="F315" s="198">
        <f>F316</f>
        <v>100000</v>
      </c>
    </row>
    <row r="316" spans="1:6" ht="25.5">
      <c r="A316" s="339" t="s">
        <v>183</v>
      </c>
      <c r="B316" s="158" t="s">
        <v>4</v>
      </c>
      <c r="C316" s="159" t="s">
        <v>2</v>
      </c>
      <c r="D316" s="160" t="s">
        <v>185</v>
      </c>
      <c r="E316" s="161"/>
      <c r="F316" s="162">
        <f>F317</f>
        <v>100000</v>
      </c>
    </row>
    <row r="317" spans="1:6" ht="25.5">
      <c r="A317" s="296" t="s">
        <v>112</v>
      </c>
      <c r="B317" s="31" t="s">
        <v>4</v>
      </c>
      <c r="C317" s="55" t="s">
        <v>2</v>
      </c>
      <c r="D317" s="8" t="s">
        <v>185</v>
      </c>
      <c r="E317" s="128" t="s">
        <v>87</v>
      </c>
      <c r="F317" s="18">
        <v>100000</v>
      </c>
    </row>
    <row r="318" spans="1:6" ht="25.5">
      <c r="A318" s="296" t="s">
        <v>112</v>
      </c>
      <c r="B318" s="39" t="s">
        <v>4</v>
      </c>
      <c r="C318" s="55" t="s">
        <v>2</v>
      </c>
      <c r="D318" s="8" t="s">
        <v>118</v>
      </c>
      <c r="E318" s="128" t="s">
        <v>87</v>
      </c>
      <c r="F318" s="18"/>
    </row>
    <row r="319" spans="1:6" ht="12.75">
      <c r="A319" s="324" t="s">
        <v>186</v>
      </c>
      <c r="B319" s="199" t="s">
        <v>4</v>
      </c>
      <c r="C319" s="191" t="s">
        <v>2</v>
      </c>
      <c r="D319" s="193" t="s">
        <v>187</v>
      </c>
      <c r="E319" s="194"/>
      <c r="F319" s="192">
        <f>F320</f>
        <v>265500</v>
      </c>
    </row>
    <row r="320" spans="1:6" ht="12.75">
      <c r="A320" s="301" t="s">
        <v>188</v>
      </c>
      <c r="B320" s="38" t="s">
        <v>4</v>
      </c>
      <c r="C320" s="57" t="s">
        <v>2</v>
      </c>
      <c r="D320" s="26" t="s">
        <v>189</v>
      </c>
      <c r="E320" s="121"/>
      <c r="F320" s="27">
        <f>F321</f>
        <v>265500</v>
      </c>
    </row>
    <row r="321" spans="1:6" ht="25.5">
      <c r="A321" s="296" t="s">
        <v>112</v>
      </c>
      <c r="B321" s="39" t="s">
        <v>4</v>
      </c>
      <c r="C321" s="55" t="s">
        <v>2</v>
      </c>
      <c r="D321" s="8" t="s">
        <v>189</v>
      </c>
      <c r="E321" s="128" t="s">
        <v>87</v>
      </c>
      <c r="F321" s="18">
        <v>265500</v>
      </c>
    </row>
    <row r="322" spans="1:6" ht="25.5">
      <c r="A322" s="324" t="s">
        <v>172</v>
      </c>
      <c r="B322" s="199" t="s">
        <v>4</v>
      </c>
      <c r="C322" s="191" t="s">
        <v>2</v>
      </c>
      <c r="D322" s="193" t="s">
        <v>190</v>
      </c>
      <c r="E322" s="194"/>
      <c r="F322" s="192">
        <f>F323</f>
        <v>150000</v>
      </c>
    </row>
    <row r="323" spans="1:6" ht="25.5">
      <c r="A323" s="301" t="s">
        <v>191</v>
      </c>
      <c r="B323" s="38" t="s">
        <v>4</v>
      </c>
      <c r="C323" s="57" t="s">
        <v>2</v>
      </c>
      <c r="D323" s="26" t="s">
        <v>118</v>
      </c>
      <c r="E323" s="121"/>
      <c r="F323" s="27">
        <f>F324</f>
        <v>150000</v>
      </c>
    </row>
    <row r="324" spans="1:6" ht="25.5">
      <c r="A324" s="329" t="s">
        <v>112</v>
      </c>
      <c r="B324" s="174" t="s">
        <v>4</v>
      </c>
      <c r="C324" s="55" t="s">
        <v>2</v>
      </c>
      <c r="D324" s="8" t="s">
        <v>118</v>
      </c>
      <c r="E324" s="128" t="s">
        <v>87</v>
      </c>
      <c r="F324" s="18">
        <v>150000</v>
      </c>
    </row>
    <row r="325" spans="1:6" ht="12.75">
      <c r="A325" s="342" t="s">
        <v>192</v>
      </c>
      <c r="B325" s="208" t="s">
        <v>4</v>
      </c>
      <c r="C325" s="191" t="s">
        <v>2</v>
      </c>
      <c r="D325" s="193" t="s">
        <v>194</v>
      </c>
      <c r="E325" s="194"/>
      <c r="F325" s="192">
        <f>F326</f>
        <v>364451.21</v>
      </c>
    </row>
    <row r="326" spans="1:6" ht="25.5">
      <c r="A326" s="339" t="s">
        <v>193</v>
      </c>
      <c r="B326" s="52" t="s">
        <v>4</v>
      </c>
      <c r="C326" s="57" t="s">
        <v>2</v>
      </c>
      <c r="D326" s="26" t="s">
        <v>119</v>
      </c>
      <c r="E326" s="121"/>
      <c r="F326" s="27">
        <f>F327</f>
        <v>364451.21</v>
      </c>
    </row>
    <row r="327" spans="1:6" ht="25.5">
      <c r="A327" s="329" t="s">
        <v>112</v>
      </c>
      <c r="B327" s="174" t="s">
        <v>4</v>
      </c>
      <c r="C327" s="55" t="s">
        <v>2</v>
      </c>
      <c r="D327" s="8" t="s">
        <v>119</v>
      </c>
      <c r="E327" s="128" t="s">
        <v>87</v>
      </c>
      <c r="F327" s="18">
        <v>364451.21</v>
      </c>
    </row>
    <row r="328" spans="1:6" ht="31.5" customHeight="1">
      <c r="A328" s="339" t="s">
        <v>316</v>
      </c>
      <c r="B328" s="52" t="s">
        <v>4</v>
      </c>
      <c r="C328" s="57" t="s">
        <v>2</v>
      </c>
      <c r="D328" s="26" t="s">
        <v>317</v>
      </c>
      <c r="E328" s="121"/>
      <c r="F328" s="27">
        <f>F329</f>
        <v>490300</v>
      </c>
    </row>
    <row r="329" spans="1:6" ht="25.5">
      <c r="A329" s="316" t="s">
        <v>288</v>
      </c>
      <c r="B329" s="174" t="s">
        <v>4</v>
      </c>
      <c r="C329" s="55" t="s">
        <v>2</v>
      </c>
      <c r="D329" s="8" t="s">
        <v>317</v>
      </c>
      <c r="E329" s="128" t="s">
        <v>135</v>
      </c>
      <c r="F329" s="18">
        <v>490300</v>
      </c>
    </row>
    <row r="330" spans="1:6" ht="12.75">
      <c r="A330" s="307" t="s">
        <v>346</v>
      </c>
      <c r="B330" s="32" t="s">
        <v>4</v>
      </c>
      <c r="C330" s="57" t="s">
        <v>2</v>
      </c>
      <c r="D330" s="26" t="s">
        <v>347</v>
      </c>
      <c r="E330" s="121"/>
      <c r="F330" s="27">
        <f>F331</f>
        <v>297501</v>
      </c>
    </row>
    <row r="331" spans="1:6" ht="25.5">
      <c r="A331" s="308" t="s">
        <v>288</v>
      </c>
      <c r="B331" s="35" t="s">
        <v>4</v>
      </c>
      <c r="C331" s="55" t="s">
        <v>2</v>
      </c>
      <c r="D331" s="8" t="s">
        <v>347</v>
      </c>
      <c r="E331" s="128" t="s">
        <v>135</v>
      </c>
      <c r="F331" s="18">
        <f>210168+87333</f>
        <v>297501</v>
      </c>
    </row>
    <row r="332" spans="1:6" ht="31.5" customHeight="1">
      <c r="A332" s="307" t="s">
        <v>337</v>
      </c>
      <c r="B332" s="52" t="s">
        <v>4</v>
      </c>
      <c r="C332" s="57" t="s">
        <v>2</v>
      </c>
      <c r="D332" s="26" t="s">
        <v>339</v>
      </c>
      <c r="E332" s="121"/>
      <c r="F332" s="27">
        <v>100000</v>
      </c>
    </row>
    <row r="333" spans="1:6" ht="29.25" customHeight="1">
      <c r="A333" s="343" t="s">
        <v>338</v>
      </c>
      <c r="B333" s="39" t="s">
        <v>4</v>
      </c>
      <c r="C333" s="55" t="s">
        <v>2</v>
      </c>
      <c r="D333" s="8" t="s">
        <v>339</v>
      </c>
      <c r="E333" s="128" t="s">
        <v>294</v>
      </c>
      <c r="F333" s="18">
        <v>100000</v>
      </c>
    </row>
    <row r="334" spans="1:6" ht="29.25" customHeight="1">
      <c r="A334" s="340" t="s">
        <v>387</v>
      </c>
      <c r="B334" s="38" t="s">
        <v>4</v>
      </c>
      <c r="C334" s="57" t="s">
        <v>2</v>
      </c>
      <c r="D334" s="26" t="s">
        <v>389</v>
      </c>
      <c r="E334" s="128"/>
      <c r="F334" s="27">
        <v>187200</v>
      </c>
    </row>
    <row r="335" spans="1:6" ht="29.25" customHeight="1">
      <c r="A335" s="316" t="s">
        <v>288</v>
      </c>
      <c r="B335" s="39" t="s">
        <v>4</v>
      </c>
      <c r="C335" s="55" t="s">
        <v>2</v>
      </c>
      <c r="D335" s="8" t="s">
        <v>389</v>
      </c>
      <c r="E335" s="128" t="s">
        <v>135</v>
      </c>
      <c r="F335" s="18">
        <v>187200</v>
      </c>
    </row>
    <row r="336" spans="1:6" ht="22.5" customHeight="1">
      <c r="A336" s="304" t="s">
        <v>343</v>
      </c>
      <c r="B336" s="32" t="s">
        <v>4</v>
      </c>
      <c r="C336" s="159" t="s">
        <v>2</v>
      </c>
      <c r="D336" s="160" t="s">
        <v>341</v>
      </c>
      <c r="E336" s="161"/>
      <c r="F336" s="162">
        <v>2170274.59</v>
      </c>
    </row>
    <row r="337" spans="1:6" ht="29.25" customHeight="1">
      <c r="A337" s="317" t="s">
        <v>342</v>
      </c>
      <c r="B337" s="222" t="s">
        <v>4</v>
      </c>
      <c r="C337" s="8" t="s">
        <v>2</v>
      </c>
      <c r="D337" s="16" t="s">
        <v>341</v>
      </c>
      <c r="E337" s="213" t="s">
        <v>135</v>
      </c>
      <c r="F337" s="223">
        <v>2170274.59</v>
      </c>
    </row>
    <row r="338" spans="1:6" ht="15.75">
      <c r="A338" s="344" t="s">
        <v>212</v>
      </c>
      <c r="B338" s="87" t="s">
        <v>5</v>
      </c>
      <c r="C338" s="89"/>
      <c r="D338" s="88"/>
      <c r="E338" s="118"/>
      <c r="F338" s="86">
        <f>F339</f>
        <v>802200</v>
      </c>
    </row>
    <row r="339" spans="1:6" ht="12.75">
      <c r="A339" s="345" t="s">
        <v>213</v>
      </c>
      <c r="B339" s="30" t="s">
        <v>5</v>
      </c>
      <c r="C339" s="71" t="s">
        <v>2</v>
      </c>
      <c r="D339" s="7"/>
      <c r="E339" s="120"/>
      <c r="F339" s="19">
        <f>F340</f>
        <v>802200</v>
      </c>
    </row>
    <row r="340" spans="1:6" ht="12.75">
      <c r="A340" s="346" t="s">
        <v>275</v>
      </c>
      <c r="B340" s="32" t="s">
        <v>5</v>
      </c>
      <c r="C340" s="57" t="s">
        <v>2</v>
      </c>
      <c r="D340" s="26" t="s">
        <v>219</v>
      </c>
      <c r="E340" s="121"/>
      <c r="F340" s="27">
        <f>F341</f>
        <v>802200</v>
      </c>
    </row>
    <row r="341" spans="1:6" ht="12.75">
      <c r="A341" s="347" t="s">
        <v>82</v>
      </c>
      <c r="B341" s="41" t="s">
        <v>5</v>
      </c>
      <c r="C341" s="55" t="s">
        <v>2</v>
      </c>
      <c r="D341" s="8" t="s">
        <v>219</v>
      </c>
      <c r="E341" s="128" t="s">
        <v>81</v>
      </c>
      <c r="F341" s="18">
        <v>802200</v>
      </c>
    </row>
    <row r="342" spans="1:6" ht="16.5" customHeight="1">
      <c r="A342" s="312" t="s">
        <v>13</v>
      </c>
      <c r="B342" s="87" t="s">
        <v>7</v>
      </c>
      <c r="C342" s="89"/>
      <c r="D342" s="88"/>
      <c r="E342" s="118"/>
      <c r="F342" s="86">
        <f>F343+F346+F351+F365+F390</f>
        <v>60931672.86</v>
      </c>
    </row>
    <row r="343" spans="1:6" ht="12.75">
      <c r="A343" s="338" t="s">
        <v>18</v>
      </c>
      <c r="B343" s="30" t="s">
        <v>7</v>
      </c>
      <c r="C343" s="71" t="s">
        <v>2</v>
      </c>
      <c r="D343" s="7"/>
      <c r="E343" s="120"/>
      <c r="F343" s="19">
        <f>F344</f>
        <v>4000000</v>
      </c>
    </row>
    <row r="344" spans="1:6" ht="12.75">
      <c r="A344" s="301" t="s">
        <v>33</v>
      </c>
      <c r="B344" s="32" t="s">
        <v>7</v>
      </c>
      <c r="C344" s="57" t="s">
        <v>2</v>
      </c>
      <c r="D344" s="26" t="s">
        <v>235</v>
      </c>
      <c r="E344" s="121"/>
      <c r="F344" s="27">
        <f>F345</f>
        <v>4000000</v>
      </c>
    </row>
    <row r="345" spans="1:6" ht="12.75">
      <c r="A345" s="321" t="s">
        <v>122</v>
      </c>
      <c r="B345" s="41" t="s">
        <v>7</v>
      </c>
      <c r="C345" s="55" t="s">
        <v>2</v>
      </c>
      <c r="D345" s="8" t="s">
        <v>235</v>
      </c>
      <c r="E345" s="128" t="s">
        <v>123</v>
      </c>
      <c r="F345" s="18">
        <v>4000000</v>
      </c>
    </row>
    <row r="346" spans="1:6" ht="12.75">
      <c r="A346" s="338" t="s">
        <v>14</v>
      </c>
      <c r="B346" s="30" t="s">
        <v>7</v>
      </c>
      <c r="C346" s="71" t="s">
        <v>9</v>
      </c>
      <c r="D346" s="8"/>
      <c r="E346" s="128"/>
      <c r="F346" s="19">
        <f>F347+F349</f>
        <v>24224000</v>
      </c>
    </row>
    <row r="347" spans="1:6" ht="48">
      <c r="A347" s="348" t="s">
        <v>44</v>
      </c>
      <c r="B347" s="167" t="s">
        <v>7</v>
      </c>
      <c r="C347" s="169" t="s">
        <v>9</v>
      </c>
      <c r="D347" s="159" t="s">
        <v>236</v>
      </c>
      <c r="E347" s="169"/>
      <c r="F347" s="170">
        <f>F348</f>
        <v>23316000</v>
      </c>
    </row>
    <row r="348" spans="1:6" ht="45" customHeight="1">
      <c r="A348" s="300" t="s">
        <v>113</v>
      </c>
      <c r="B348" s="31" t="s">
        <v>7</v>
      </c>
      <c r="C348" s="55" t="s">
        <v>9</v>
      </c>
      <c r="D348" s="8" t="s">
        <v>236</v>
      </c>
      <c r="E348" s="128" t="s">
        <v>114</v>
      </c>
      <c r="F348" s="18">
        <v>23316000</v>
      </c>
    </row>
    <row r="349" spans="1:6" ht="114.75">
      <c r="A349" s="322" t="s">
        <v>42</v>
      </c>
      <c r="B349" s="32" t="s">
        <v>7</v>
      </c>
      <c r="C349" s="57" t="s">
        <v>9</v>
      </c>
      <c r="D349" s="26" t="s">
        <v>237</v>
      </c>
      <c r="E349" s="121"/>
      <c r="F349" s="27">
        <f>F350</f>
        <v>908000</v>
      </c>
    </row>
    <row r="350" spans="1:6" ht="15.75" customHeight="1">
      <c r="A350" s="321" t="s">
        <v>120</v>
      </c>
      <c r="B350" s="31" t="s">
        <v>7</v>
      </c>
      <c r="C350" s="55" t="s">
        <v>9</v>
      </c>
      <c r="D350" s="8" t="s">
        <v>237</v>
      </c>
      <c r="E350" s="128" t="s">
        <v>81</v>
      </c>
      <c r="F350" s="22">
        <v>908000</v>
      </c>
    </row>
    <row r="351" spans="1:6" ht="12.75">
      <c r="A351" s="338" t="s">
        <v>15</v>
      </c>
      <c r="B351" s="30" t="s">
        <v>7</v>
      </c>
      <c r="C351" s="71" t="s">
        <v>11</v>
      </c>
      <c r="D351" s="8"/>
      <c r="E351" s="128"/>
      <c r="F351" s="19">
        <f>F352+F354+F357+F359+F363</f>
        <v>6990528.86</v>
      </c>
    </row>
    <row r="352" spans="1:6" ht="12.75">
      <c r="A352" s="301" t="s">
        <v>146</v>
      </c>
      <c r="B352" s="32" t="s">
        <v>7</v>
      </c>
      <c r="C352" s="57" t="s">
        <v>11</v>
      </c>
      <c r="D352" s="26" t="s">
        <v>359</v>
      </c>
      <c r="E352" s="121"/>
      <c r="F352" s="27">
        <f>F353</f>
        <v>442598.63</v>
      </c>
    </row>
    <row r="353" spans="1:6" ht="12.75">
      <c r="A353" s="321" t="s">
        <v>358</v>
      </c>
      <c r="B353" s="31" t="s">
        <v>7</v>
      </c>
      <c r="C353" s="55" t="s">
        <v>11</v>
      </c>
      <c r="D353" s="8" t="s">
        <v>359</v>
      </c>
      <c r="E353" s="128" t="s">
        <v>155</v>
      </c>
      <c r="F353" s="22">
        <v>442598.63</v>
      </c>
    </row>
    <row r="354" spans="1:6" ht="12.75">
      <c r="A354" s="301" t="s">
        <v>147</v>
      </c>
      <c r="B354" s="32" t="s">
        <v>7</v>
      </c>
      <c r="C354" s="57" t="s">
        <v>11</v>
      </c>
      <c r="D354" s="26" t="s">
        <v>238</v>
      </c>
      <c r="E354" s="121"/>
      <c r="F354" s="27">
        <f>F355+F356</f>
        <v>147532.87</v>
      </c>
    </row>
    <row r="355" spans="1:6" ht="12.75">
      <c r="A355" s="321" t="s">
        <v>156</v>
      </c>
      <c r="B355" s="31" t="s">
        <v>7</v>
      </c>
      <c r="C355" s="55" t="s">
        <v>11</v>
      </c>
      <c r="D355" s="8" t="s">
        <v>238</v>
      </c>
      <c r="E355" s="128" t="s">
        <v>155</v>
      </c>
      <c r="F355" s="18"/>
    </row>
    <row r="356" spans="1:6" ht="12.75">
      <c r="A356" s="321" t="s">
        <v>358</v>
      </c>
      <c r="B356" s="31" t="s">
        <v>7</v>
      </c>
      <c r="C356" s="55" t="s">
        <v>11</v>
      </c>
      <c r="D356" s="8" t="s">
        <v>238</v>
      </c>
      <c r="E356" s="128" t="s">
        <v>155</v>
      </c>
      <c r="F356" s="22">
        <v>147532.87</v>
      </c>
    </row>
    <row r="357" spans="1:6" ht="82.5" customHeight="1">
      <c r="A357" s="301" t="s">
        <v>278</v>
      </c>
      <c r="B357" s="32" t="s">
        <v>7</v>
      </c>
      <c r="C357" s="57" t="s">
        <v>11</v>
      </c>
      <c r="D357" s="26" t="s">
        <v>265</v>
      </c>
      <c r="E357" s="121"/>
      <c r="F357" s="27">
        <f>F358</f>
        <v>40000</v>
      </c>
    </row>
    <row r="358" spans="1:6" ht="25.5">
      <c r="A358" s="321" t="s">
        <v>120</v>
      </c>
      <c r="B358" s="31" t="s">
        <v>7</v>
      </c>
      <c r="C358" s="55" t="s">
        <v>11</v>
      </c>
      <c r="D358" s="8" t="s">
        <v>265</v>
      </c>
      <c r="E358" s="128" t="s">
        <v>121</v>
      </c>
      <c r="F358" s="22">
        <v>40000</v>
      </c>
    </row>
    <row r="359" spans="1:6" ht="25.5">
      <c r="A359" s="301" t="s">
        <v>69</v>
      </c>
      <c r="B359" s="32" t="s">
        <v>7</v>
      </c>
      <c r="C359" s="57" t="s">
        <v>11</v>
      </c>
      <c r="D359" s="26" t="s">
        <v>282</v>
      </c>
      <c r="E359" s="121"/>
      <c r="F359" s="27">
        <f>SUM(F360:F362)</f>
        <v>5760397.36</v>
      </c>
    </row>
    <row r="360" spans="1:6" ht="25.5">
      <c r="A360" s="321" t="s">
        <v>120</v>
      </c>
      <c r="B360" s="41" t="s">
        <v>7</v>
      </c>
      <c r="C360" s="55" t="s">
        <v>11</v>
      </c>
      <c r="D360" s="8" t="s">
        <v>282</v>
      </c>
      <c r="E360" s="128" t="s">
        <v>121</v>
      </c>
      <c r="F360" s="18">
        <v>2771000</v>
      </c>
    </row>
    <row r="361" spans="1:6" ht="25.5">
      <c r="A361" s="321" t="s">
        <v>120</v>
      </c>
      <c r="B361" s="41" t="s">
        <v>7</v>
      </c>
      <c r="C361" s="55" t="s">
        <v>11</v>
      </c>
      <c r="D361" s="8" t="s">
        <v>282</v>
      </c>
      <c r="E361" s="185" t="s">
        <v>81</v>
      </c>
      <c r="F361" s="18">
        <f>2989397.36-F362</f>
        <v>2915000</v>
      </c>
    </row>
    <row r="362" spans="1:6" ht="25.5">
      <c r="A362" s="321" t="s">
        <v>318</v>
      </c>
      <c r="B362" s="41" t="s">
        <v>7</v>
      </c>
      <c r="C362" s="55" t="s">
        <v>11</v>
      </c>
      <c r="D362" s="8" t="s">
        <v>282</v>
      </c>
      <c r="E362" s="8" t="s">
        <v>81</v>
      </c>
      <c r="F362" s="18">
        <v>74397.36</v>
      </c>
    </row>
    <row r="363" spans="1:6" ht="12.75">
      <c r="A363" s="301" t="s">
        <v>281</v>
      </c>
      <c r="B363" s="43" t="s">
        <v>7</v>
      </c>
      <c r="C363" s="82" t="s">
        <v>11</v>
      </c>
      <c r="D363" s="26" t="s">
        <v>239</v>
      </c>
      <c r="E363" s="26"/>
      <c r="F363" s="27">
        <f>F364</f>
        <v>600000</v>
      </c>
    </row>
    <row r="364" spans="1:6" ht="25.5">
      <c r="A364" s="321" t="s">
        <v>120</v>
      </c>
      <c r="B364" s="31" t="s">
        <v>7</v>
      </c>
      <c r="C364" s="55" t="s">
        <v>11</v>
      </c>
      <c r="D364" s="8" t="s">
        <v>239</v>
      </c>
      <c r="E364" s="128" t="s">
        <v>81</v>
      </c>
      <c r="F364" s="65">
        <v>600000</v>
      </c>
    </row>
    <row r="365" spans="1:6" ht="12.75">
      <c r="A365" s="338" t="s">
        <v>58</v>
      </c>
      <c r="B365" s="30" t="s">
        <v>7</v>
      </c>
      <c r="C365" s="71" t="s">
        <v>12</v>
      </c>
      <c r="D365" s="10"/>
      <c r="E365" s="147"/>
      <c r="F365" s="19">
        <f>F366+F370+F376+F378+F382+F384+F387</f>
        <v>25517144</v>
      </c>
    </row>
    <row r="366" spans="1:6" ht="54.75" customHeight="1">
      <c r="A366" s="301" t="s">
        <v>78</v>
      </c>
      <c r="B366" s="38" t="s">
        <v>7</v>
      </c>
      <c r="C366" s="80" t="s">
        <v>12</v>
      </c>
      <c r="D366" s="26" t="s">
        <v>266</v>
      </c>
      <c r="E366" s="141"/>
      <c r="F366" s="27">
        <f>F367+F368+F369</f>
        <v>18219000</v>
      </c>
    </row>
    <row r="367" spans="1:6" ht="18.75" customHeight="1">
      <c r="A367" s="296" t="s">
        <v>85</v>
      </c>
      <c r="B367" s="39" t="s">
        <v>7</v>
      </c>
      <c r="C367" s="81" t="s">
        <v>12</v>
      </c>
      <c r="D367" s="8" t="s">
        <v>266</v>
      </c>
      <c r="E367" s="142" t="s">
        <v>87</v>
      </c>
      <c r="F367" s="18">
        <v>30000</v>
      </c>
    </row>
    <row r="368" spans="1:6" ht="25.5">
      <c r="A368" s="321" t="s">
        <v>120</v>
      </c>
      <c r="B368" s="39" t="s">
        <v>7</v>
      </c>
      <c r="C368" s="81" t="s">
        <v>12</v>
      </c>
      <c r="D368" s="8" t="s">
        <v>266</v>
      </c>
      <c r="E368" s="142" t="s">
        <v>121</v>
      </c>
      <c r="F368" s="18">
        <v>11903000</v>
      </c>
    </row>
    <row r="369" spans="1:6" ht="25.5">
      <c r="A369" s="321" t="s">
        <v>115</v>
      </c>
      <c r="B369" s="39" t="s">
        <v>7</v>
      </c>
      <c r="C369" s="81" t="s">
        <v>12</v>
      </c>
      <c r="D369" s="8" t="s">
        <v>266</v>
      </c>
      <c r="E369" s="142" t="s">
        <v>116</v>
      </c>
      <c r="F369" s="18">
        <v>6286000</v>
      </c>
    </row>
    <row r="370" spans="1:6" ht="12.75">
      <c r="A370" s="301" t="s">
        <v>59</v>
      </c>
      <c r="B370" s="38" t="s">
        <v>7</v>
      </c>
      <c r="C370" s="80" t="s">
        <v>12</v>
      </c>
      <c r="D370" s="26" t="s">
        <v>240</v>
      </c>
      <c r="E370" s="141"/>
      <c r="F370" s="27">
        <f>SUM(F371:F375)</f>
        <v>545000</v>
      </c>
    </row>
    <row r="371" spans="1:6" ht="25.5">
      <c r="A371" s="296" t="s">
        <v>111</v>
      </c>
      <c r="B371" s="31" t="s">
        <v>7</v>
      </c>
      <c r="C371" s="55" t="s">
        <v>12</v>
      </c>
      <c r="D371" s="8" t="s">
        <v>240</v>
      </c>
      <c r="E371" s="128" t="s">
        <v>110</v>
      </c>
      <c r="F371" s="18">
        <v>60000</v>
      </c>
    </row>
    <row r="372" spans="1:6" ht="25.5" customHeight="1">
      <c r="A372" s="296" t="s">
        <v>88</v>
      </c>
      <c r="B372" s="31" t="s">
        <v>7</v>
      </c>
      <c r="C372" s="55" t="s">
        <v>12</v>
      </c>
      <c r="D372" s="8" t="s">
        <v>240</v>
      </c>
      <c r="E372" s="128" t="s">
        <v>89</v>
      </c>
      <c r="F372" s="18">
        <v>400000</v>
      </c>
    </row>
    <row r="373" spans="1:6" ht="22.5" customHeight="1">
      <c r="A373" s="296" t="s">
        <v>93</v>
      </c>
      <c r="B373" s="31" t="s">
        <v>7</v>
      </c>
      <c r="C373" s="55" t="s">
        <v>12</v>
      </c>
      <c r="D373" s="8" t="s">
        <v>240</v>
      </c>
      <c r="E373" s="128" t="s">
        <v>95</v>
      </c>
      <c r="F373" s="18">
        <v>22000</v>
      </c>
    </row>
    <row r="374" spans="1:6" ht="25.5">
      <c r="A374" s="296" t="s">
        <v>84</v>
      </c>
      <c r="B374" s="31" t="s">
        <v>7</v>
      </c>
      <c r="C374" s="55" t="s">
        <v>12</v>
      </c>
      <c r="D374" s="8" t="s">
        <v>240</v>
      </c>
      <c r="E374" s="128" t="s">
        <v>86</v>
      </c>
      <c r="F374" s="18">
        <v>5000</v>
      </c>
    </row>
    <row r="375" spans="1:6" ht="25.5" customHeight="1">
      <c r="A375" s="296" t="s">
        <v>85</v>
      </c>
      <c r="B375" s="31" t="s">
        <v>7</v>
      </c>
      <c r="C375" s="55" t="s">
        <v>12</v>
      </c>
      <c r="D375" s="8" t="s">
        <v>240</v>
      </c>
      <c r="E375" s="128" t="s">
        <v>87</v>
      </c>
      <c r="F375" s="18">
        <v>58000</v>
      </c>
    </row>
    <row r="376" spans="1:6" ht="38.25">
      <c r="A376" s="349" t="s">
        <v>152</v>
      </c>
      <c r="B376" s="29" t="s">
        <v>7</v>
      </c>
      <c r="C376" s="124" t="s">
        <v>12</v>
      </c>
      <c r="D376" s="100" t="s">
        <v>241</v>
      </c>
      <c r="E376" s="148"/>
      <c r="F376" s="102">
        <f>F377</f>
        <v>0</v>
      </c>
    </row>
    <row r="377" spans="1:6" ht="38.25">
      <c r="A377" s="296" t="s">
        <v>145</v>
      </c>
      <c r="B377" s="44" t="s">
        <v>7</v>
      </c>
      <c r="C377" s="125" t="s">
        <v>12</v>
      </c>
      <c r="D377" s="104" t="s">
        <v>241</v>
      </c>
      <c r="E377" s="145" t="s">
        <v>144</v>
      </c>
      <c r="F377" s="106"/>
    </row>
    <row r="378" spans="1:6" ht="38.25">
      <c r="A378" s="301" t="s">
        <v>51</v>
      </c>
      <c r="B378" s="38" t="s">
        <v>7</v>
      </c>
      <c r="C378" s="80" t="s">
        <v>12</v>
      </c>
      <c r="D378" s="26" t="s">
        <v>267</v>
      </c>
      <c r="E378" s="141"/>
      <c r="F378" s="27">
        <f>SUM(F379:F381)</f>
        <v>3734000</v>
      </c>
    </row>
    <row r="379" spans="1:6" ht="25.5">
      <c r="A379" s="296" t="s">
        <v>85</v>
      </c>
      <c r="B379" s="39" t="s">
        <v>7</v>
      </c>
      <c r="C379" s="81" t="s">
        <v>12</v>
      </c>
      <c r="D379" s="8" t="s">
        <v>267</v>
      </c>
      <c r="E379" s="142" t="s">
        <v>87</v>
      </c>
      <c r="F379" s="18">
        <v>110800</v>
      </c>
    </row>
    <row r="380" spans="1:6" ht="25.5">
      <c r="A380" s="321" t="s">
        <v>120</v>
      </c>
      <c r="B380" s="39" t="s">
        <v>7</v>
      </c>
      <c r="C380" s="81" t="s">
        <v>12</v>
      </c>
      <c r="D380" s="8" t="s">
        <v>267</v>
      </c>
      <c r="E380" s="142" t="s">
        <v>121</v>
      </c>
      <c r="F380" s="18">
        <v>3431200</v>
      </c>
    </row>
    <row r="381" spans="1:6" ht="21.75" customHeight="1">
      <c r="A381" s="321" t="s">
        <v>82</v>
      </c>
      <c r="B381" s="39" t="s">
        <v>124</v>
      </c>
      <c r="C381" s="81" t="s">
        <v>12</v>
      </c>
      <c r="D381" s="8" t="s">
        <v>267</v>
      </c>
      <c r="E381" s="142" t="s">
        <v>81</v>
      </c>
      <c r="F381" s="18">
        <v>192000</v>
      </c>
    </row>
    <row r="382" spans="1:6" ht="38.25">
      <c r="A382" s="349" t="s">
        <v>39</v>
      </c>
      <c r="B382" s="29" t="s">
        <v>7</v>
      </c>
      <c r="C382" s="124" t="s">
        <v>12</v>
      </c>
      <c r="D382" s="100" t="s">
        <v>242</v>
      </c>
      <c r="E382" s="148"/>
      <c r="F382" s="102">
        <f>F383</f>
        <v>1373000</v>
      </c>
    </row>
    <row r="383" spans="1:6" ht="25.5">
      <c r="A383" s="296" t="s">
        <v>153</v>
      </c>
      <c r="B383" s="44" t="s">
        <v>7</v>
      </c>
      <c r="C383" s="125" t="s">
        <v>12</v>
      </c>
      <c r="D383" s="104" t="s">
        <v>242</v>
      </c>
      <c r="E383" s="145" t="s">
        <v>144</v>
      </c>
      <c r="F383" s="106">
        <v>1373000</v>
      </c>
    </row>
    <row r="384" spans="1:6" ht="25.5">
      <c r="A384" s="301" t="s">
        <v>75</v>
      </c>
      <c r="B384" s="38" t="s">
        <v>7</v>
      </c>
      <c r="C384" s="80" t="s">
        <v>12</v>
      </c>
      <c r="D384" s="26" t="s">
        <v>268</v>
      </c>
      <c r="E384" s="141"/>
      <c r="F384" s="27">
        <f>F385+F386</f>
        <v>1496000</v>
      </c>
    </row>
    <row r="385" spans="1:6" ht="25.5">
      <c r="A385" s="296" t="s">
        <v>85</v>
      </c>
      <c r="B385" s="39" t="s">
        <v>7</v>
      </c>
      <c r="C385" s="81" t="s">
        <v>12</v>
      </c>
      <c r="D385" s="8" t="s">
        <v>268</v>
      </c>
      <c r="E385" s="142" t="s">
        <v>87</v>
      </c>
      <c r="F385" s="18">
        <v>532000</v>
      </c>
    </row>
    <row r="386" spans="1:6" ht="12.75">
      <c r="A386" s="321" t="s">
        <v>82</v>
      </c>
      <c r="B386" s="39" t="s">
        <v>7</v>
      </c>
      <c r="C386" s="81" t="s">
        <v>12</v>
      </c>
      <c r="D386" s="8" t="s">
        <v>268</v>
      </c>
      <c r="E386" s="142" t="s">
        <v>81</v>
      </c>
      <c r="F386" s="18">
        <v>964000</v>
      </c>
    </row>
    <row r="387" spans="1:6" ht="38.25">
      <c r="A387" s="301" t="s">
        <v>360</v>
      </c>
      <c r="B387" s="38" t="s">
        <v>7</v>
      </c>
      <c r="C387" s="80" t="s">
        <v>12</v>
      </c>
      <c r="D387" s="26" t="s">
        <v>361</v>
      </c>
      <c r="E387" s="141"/>
      <c r="F387" s="27">
        <f>F388+F389</f>
        <v>150144</v>
      </c>
    </row>
    <row r="388" spans="1:6" ht="25.5">
      <c r="A388" s="296" t="s">
        <v>85</v>
      </c>
      <c r="B388" s="39" t="s">
        <v>7</v>
      </c>
      <c r="C388" s="81" t="s">
        <v>12</v>
      </c>
      <c r="D388" s="8" t="s">
        <v>361</v>
      </c>
      <c r="E388" s="142" t="s">
        <v>87</v>
      </c>
      <c r="F388" s="18">
        <v>53360</v>
      </c>
    </row>
    <row r="389" spans="1:6" ht="12.75">
      <c r="A389" s="321" t="s">
        <v>82</v>
      </c>
      <c r="B389" s="39" t="s">
        <v>7</v>
      </c>
      <c r="C389" s="81" t="s">
        <v>12</v>
      </c>
      <c r="D389" s="8" t="s">
        <v>361</v>
      </c>
      <c r="E389" s="142" t="s">
        <v>81</v>
      </c>
      <c r="F389" s="18">
        <v>96784</v>
      </c>
    </row>
    <row r="390" spans="1:6" ht="12.75">
      <c r="A390" s="338" t="s">
        <v>197</v>
      </c>
      <c r="B390" s="30" t="s">
        <v>7</v>
      </c>
      <c r="C390" s="71" t="s">
        <v>198</v>
      </c>
      <c r="D390" s="10"/>
      <c r="E390" s="147"/>
      <c r="F390" s="19">
        <f>F391</f>
        <v>200000</v>
      </c>
    </row>
    <row r="391" spans="1:6" ht="12.75">
      <c r="A391" s="301" t="s">
        <v>195</v>
      </c>
      <c r="B391" s="38" t="s">
        <v>7</v>
      </c>
      <c r="C391" s="80" t="s">
        <v>198</v>
      </c>
      <c r="D391" s="26" t="s">
        <v>196</v>
      </c>
      <c r="E391" s="141"/>
      <c r="F391" s="27">
        <v>200000</v>
      </c>
    </row>
    <row r="392" spans="1:6" ht="38.25">
      <c r="A392" s="321" t="s">
        <v>199</v>
      </c>
      <c r="B392" s="39" t="s">
        <v>7</v>
      </c>
      <c r="C392" s="81" t="s">
        <v>198</v>
      </c>
      <c r="D392" s="8" t="s">
        <v>196</v>
      </c>
      <c r="E392" s="142" t="s">
        <v>149</v>
      </c>
      <c r="F392" s="18">
        <v>0</v>
      </c>
    </row>
    <row r="393" spans="1:6" ht="42" customHeight="1">
      <c r="A393" s="316" t="s">
        <v>270</v>
      </c>
      <c r="B393" s="174" t="s">
        <v>7</v>
      </c>
      <c r="C393" s="221" t="s">
        <v>198</v>
      </c>
      <c r="D393" s="8" t="s">
        <v>196</v>
      </c>
      <c r="E393" s="221" t="s">
        <v>269</v>
      </c>
      <c r="F393" s="18">
        <v>103500</v>
      </c>
    </row>
    <row r="394" spans="1:6" ht="25.5">
      <c r="A394" s="296" t="s">
        <v>85</v>
      </c>
      <c r="B394" s="174" t="s">
        <v>7</v>
      </c>
      <c r="C394" s="221" t="s">
        <v>198</v>
      </c>
      <c r="D394" s="8" t="s">
        <v>196</v>
      </c>
      <c r="E394" s="221" t="s">
        <v>87</v>
      </c>
      <c r="F394" s="18">
        <v>96500</v>
      </c>
    </row>
    <row r="395" spans="1:6" ht="12.75">
      <c r="A395" s="350" t="s">
        <v>60</v>
      </c>
      <c r="B395" s="68" t="s">
        <v>34</v>
      </c>
      <c r="C395" s="85"/>
      <c r="D395" s="62"/>
      <c r="E395" s="149"/>
      <c r="F395" s="86">
        <f>F396</f>
        <v>1887211</v>
      </c>
    </row>
    <row r="396" spans="1:6" ht="12.75">
      <c r="A396" s="351" t="s">
        <v>67</v>
      </c>
      <c r="B396" s="51" t="s">
        <v>34</v>
      </c>
      <c r="C396" s="78" t="s">
        <v>8</v>
      </c>
      <c r="D396" s="7"/>
      <c r="E396" s="143"/>
      <c r="F396" s="19">
        <f>F397+F405+F403</f>
        <v>1887211</v>
      </c>
    </row>
    <row r="397" spans="1:6" ht="25.5">
      <c r="A397" s="324" t="s">
        <v>218</v>
      </c>
      <c r="B397" s="200" t="s">
        <v>34</v>
      </c>
      <c r="C397" s="201" t="s">
        <v>8</v>
      </c>
      <c r="D397" s="193" t="s">
        <v>200</v>
      </c>
      <c r="E397" s="202"/>
      <c r="F397" s="192">
        <f>F398+F402</f>
        <v>613550</v>
      </c>
    </row>
    <row r="398" spans="1:6" ht="25.5">
      <c r="A398" s="331" t="s">
        <v>201</v>
      </c>
      <c r="B398" s="49" t="s">
        <v>34</v>
      </c>
      <c r="C398" s="26" t="s">
        <v>8</v>
      </c>
      <c r="D398" s="26" t="s">
        <v>202</v>
      </c>
      <c r="E398" s="26"/>
      <c r="F398" s="27">
        <f>F399+F400</f>
        <v>350000</v>
      </c>
    </row>
    <row r="399" spans="1:6" ht="38.25">
      <c r="A399" s="296" t="s">
        <v>273</v>
      </c>
      <c r="B399" s="31" t="s">
        <v>34</v>
      </c>
      <c r="C399" s="55" t="s">
        <v>8</v>
      </c>
      <c r="D399" s="8" t="s">
        <v>202</v>
      </c>
      <c r="E399" s="128" t="s">
        <v>269</v>
      </c>
      <c r="F399" s="65">
        <v>210391.35</v>
      </c>
    </row>
    <row r="400" spans="1:6" ht="25.5">
      <c r="A400" s="296" t="s">
        <v>85</v>
      </c>
      <c r="B400" s="31" t="s">
        <v>34</v>
      </c>
      <c r="C400" s="55" t="s">
        <v>8</v>
      </c>
      <c r="D400" s="8" t="s">
        <v>202</v>
      </c>
      <c r="E400" s="185" t="s">
        <v>87</v>
      </c>
      <c r="F400" s="65">
        <v>139608.65</v>
      </c>
    </row>
    <row r="401" spans="1:6" ht="12.75">
      <c r="A401" s="301" t="s">
        <v>203</v>
      </c>
      <c r="B401" s="43" t="s">
        <v>34</v>
      </c>
      <c r="C401" s="82" t="s">
        <v>8</v>
      </c>
      <c r="D401" s="26" t="s">
        <v>205</v>
      </c>
      <c r="E401" s="146"/>
      <c r="F401" s="27">
        <f>F402</f>
        <v>263550</v>
      </c>
    </row>
    <row r="402" spans="1:6" ht="25.5">
      <c r="A402" s="296" t="s">
        <v>204</v>
      </c>
      <c r="B402" s="31" t="s">
        <v>34</v>
      </c>
      <c r="C402" s="55" t="s">
        <v>8</v>
      </c>
      <c r="D402" s="8" t="s">
        <v>205</v>
      </c>
      <c r="E402" s="128" t="s">
        <v>206</v>
      </c>
      <c r="F402" s="65">
        <v>263550</v>
      </c>
    </row>
    <row r="403" spans="1:6" ht="12.75">
      <c r="A403" s="307" t="s">
        <v>346</v>
      </c>
      <c r="B403" s="32" t="s">
        <v>34</v>
      </c>
      <c r="C403" s="57" t="s">
        <v>8</v>
      </c>
      <c r="D403" s="26" t="s">
        <v>347</v>
      </c>
      <c r="E403" s="121"/>
      <c r="F403" s="27">
        <f>F404</f>
        <v>473661</v>
      </c>
    </row>
    <row r="404" spans="1:6" ht="25.5">
      <c r="A404" s="308" t="s">
        <v>288</v>
      </c>
      <c r="B404" s="35" t="s">
        <v>34</v>
      </c>
      <c r="C404" s="55" t="s">
        <v>8</v>
      </c>
      <c r="D404" s="8" t="s">
        <v>347</v>
      </c>
      <c r="E404" s="128" t="s">
        <v>135</v>
      </c>
      <c r="F404" s="18">
        <v>473661</v>
      </c>
    </row>
    <row r="405" spans="1:6" ht="30.75" customHeight="1">
      <c r="A405" s="304" t="s">
        <v>343</v>
      </c>
      <c r="B405" s="32" t="s">
        <v>34</v>
      </c>
      <c r="C405" s="159" t="s">
        <v>8</v>
      </c>
      <c r="D405" s="160" t="s">
        <v>341</v>
      </c>
      <c r="E405" s="161"/>
      <c r="F405" s="162">
        <v>800000</v>
      </c>
    </row>
    <row r="406" spans="1:6" ht="25.5">
      <c r="A406" s="317" t="s">
        <v>342</v>
      </c>
      <c r="B406" s="222" t="s">
        <v>34</v>
      </c>
      <c r="C406" s="8" t="s">
        <v>8</v>
      </c>
      <c r="D406" s="16" t="s">
        <v>341</v>
      </c>
      <c r="E406" s="213" t="s">
        <v>135</v>
      </c>
      <c r="F406" s="223">
        <v>800000</v>
      </c>
    </row>
    <row r="407" spans="1:6" ht="12.75">
      <c r="A407" s="352" t="s">
        <v>61</v>
      </c>
      <c r="B407" s="68" t="s">
        <v>6</v>
      </c>
      <c r="C407" s="85"/>
      <c r="D407" s="62"/>
      <c r="E407" s="149"/>
      <c r="F407" s="86">
        <f>F408</f>
        <v>600000</v>
      </c>
    </row>
    <row r="408" spans="1:6" ht="12.75">
      <c r="A408" s="351" t="s">
        <v>30</v>
      </c>
      <c r="B408" s="51" t="s">
        <v>6</v>
      </c>
      <c r="C408" s="78" t="s">
        <v>9</v>
      </c>
      <c r="D408" s="7"/>
      <c r="E408" s="143"/>
      <c r="F408" s="19">
        <f>F409</f>
        <v>600000</v>
      </c>
    </row>
    <row r="409" spans="1:6" ht="25.5">
      <c r="A409" s="330" t="s">
        <v>243</v>
      </c>
      <c r="B409" s="95" t="s">
        <v>6</v>
      </c>
      <c r="C409" s="75" t="s">
        <v>9</v>
      </c>
      <c r="D409" s="14" t="s">
        <v>276</v>
      </c>
      <c r="E409" s="134"/>
      <c r="F409" s="17">
        <f>F410</f>
        <v>600000</v>
      </c>
    </row>
    <row r="410" spans="1:6" ht="25.5">
      <c r="A410" s="296" t="s">
        <v>130</v>
      </c>
      <c r="B410" s="31" t="s">
        <v>6</v>
      </c>
      <c r="C410" s="55" t="s">
        <v>9</v>
      </c>
      <c r="D410" s="8" t="s">
        <v>276</v>
      </c>
      <c r="E410" s="128" t="s">
        <v>129</v>
      </c>
      <c r="F410" s="65">
        <v>600000</v>
      </c>
    </row>
    <row r="411" spans="1:6" ht="15.75">
      <c r="A411" s="353" t="s">
        <v>57</v>
      </c>
      <c r="B411" s="87" t="s">
        <v>52</v>
      </c>
      <c r="C411" s="89"/>
      <c r="D411" s="88"/>
      <c r="E411" s="118"/>
      <c r="F411" s="90">
        <f>F412</f>
        <v>2000000</v>
      </c>
    </row>
    <row r="412" spans="1:6" ht="12.75">
      <c r="A412" s="354" t="s">
        <v>62</v>
      </c>
      <c r="B412" s="30" t="s">
        <v>52</v>
      </c>
      <c r="C412" s="69" t="s">
        <v>2</v>
      </c>
      <c r="D412" s="15"/>
      <c r="E412" s="150"/>
      <c r="F412" s="91">
        <f>F413</f>
        <v>2000000</v>
      </c>
    </row>
    <row r="413" spans="1:6" ht="12.75">
      <c r="A413" s="334" t="s">
        <v>207</v>
      </c>
      <c r="B413" s="32" t="s">
        <v>52</v>
      </c>
      <c r="C413" s="57" t="s">
        <v>2</v>
      </c>
      <c r="D413" s="26" t="s">
        <v>208</v>
      </c>
      <c r="E413" s="121"/>
      <c r="F413" s="92">
        <f>F414</f>
        <v>2000000</v>
      </c>
    </row>
    <row r="414" spans="1:6" ht="12.75">
      <c r="A414" s="316" t="s">
        <v>125</v>
      </c>
      <c r="B414" s="31" t="s">
        <v>52</v>
      </c>
      <c r="C414" s="55" t="s">
        <v>2</v>
      </c>
      <c r="D414" s="8" t="s">
        <v>208</v>
      </c>
      <c r="E414" s="128" t="s">
        <v>126</v>
      </c>
      <c r="F414" s="65">
        <v>2000000</v>
      </c>
    </row>
    <row r="415" spans="1:6" ht="25.5">
      <c r="A415" s="352" t="s">
        <v>63</v>
      </c>
      <c r="B415" s="61" t="s">
        <v>40</v>
      </c>
      <c r="C415" s="76"/>
      <c r="D415" s="62"/>
      <c r="E415" s="119"/>
      <c r="F415" s="86">
        <f>F416</f>
        <v>8167000</v>
      </c>
    </row>
    <row r="416" spans="1:6" ht="25.5">
      <c r="A416" s="313" t="s">
        <v>64</v>
      </c>
      <c r="B416" s="60" t="s">
        <v>40</v>
      </c>
      <c r="C416" s="126" t="s">
        <v>2</v>
      </c>
      <c r="D416" s="15"/>
      <c r="E416" s="151"/>
      <c r="F416" s="19">
        <f>F417+F419</f>
        <v>8167000</v>
      </c>
    </row>
    <row r="417" spans="1:6" ht="12.75">
      <c r="A417" s="355" t="s">
        <v>46</v>
      </c>
      <c r="B417" s="58" t="s">
        <v>40</v>
      </c>
      <c r="C417" s="58" t="s">
        <v>2</v>
      </c>
      <c r="D417" s="59" t="s">
        <v>209</v>
      </c>
      <c r="E417" s="152"/>
      <c r="F417" s="27">
        <f>F418</f>
        <v>2834000</v>
      </c>
    </row>
    <row r="418" spans="1:6" ht="12.75">
      <c r="A418" s="356" t="s">
        <v>127</v>
      </c>
      <c r="B418" s="6" t="s">
        <v>40</v>
      </c>
      <c r="C418" s="70" t="s">
        <v>2</v>
      </c>
      <c r="D418" s="16" t="s">
        <v>209</v>
      </c>
      <c r="E418" s="25" t="s">
        <v>128</v>
      </c>
      <c r="F418" s="23">
        <v>2834000</v>
      </c>
    </row>
    <row r="419" spans="1:6" ht="25.5">
      <c r="A419" s="357" t="s">
        <v>45</v>
      </c>
      <c r="B419" s="58" t="s">
        <v>40</v>
      </c>
      <c r="C419" s="58" t="s">
        <v>2</v>
      </c>
      <c r="D419" s="59" t="s">
        <v>210</v>
      </c>
      <c r="E419" s="152"/>
      <c r="F419" s="27">
        <f>F420</f>
        <v>5333000</v>
      </c>
    </row>
    <row r="420" spans="1:6" ht="13.5" thickBot="1">
      <c r="A420" s="358" t="s">
        <v>127</v>
      </c>
      <c r="B420" s="54" t="s">
        <v>40</v>
      </c>
      <c r="C420" s="70" t="s">
        <v>2</v>
      </c>
      <c r="D420" s="267" t="s">
        <v>210</v>
      </c>
      <c r="E420" s="25" t="s">
        <v>128</v>
      </c>
      <c r="F420" s="23">
        <v>5333000</v>
      </c>
    </row>
    <row r="421" spans="1:6" ht="16.5" thickBot="1">
      <c r="A421" s="362" t="s">
        <v>19</v>
      </c>
      <c r="B421" s="181"/>
      <c r="C421" s="182"/>
      <c r="D421" s="268"/>
      <c r="E421" s="183"/>
      <c r="F421" s="184">
        <f>F10+F80+F84+F90+F107+F158+F289+F338+F342+F395+F407+F411+F415</f>
        <v>424006950</v>
      </c>
    </row>
    <row r="422" ht="16.5" customHeight="1"/>
    <row r="423" spans="3:8" s="266" customFormat="1" ht="12.75">
      <c r="C423" s="240"/>
      <c r="D423" s="240"/>
      <c r="E423" s="240"/>
      <c r="F423" s="270"/>
      <c r="G423" s="240"/>
      <c r="H423" s="240"/>
    </row>
    <row r="424" spans="3:8" s="266" customFormat="1" ht="12.75">
      <c r="C424" s="240"/>
      <c r="D424" s="240"/>
      <c r="E424" s="240"/>
      <c r="F424" s="270"/>
      <c r="G424" s="240"/>
      <c r="H424" s="240"/>
    </row>
    <row r="425" spans="3:8" s="266" customFormat="1" ht="12.75">
      <c r="C425" s="240"/>
      <c r="D425" s="240"/>
      <c r="E425" s="240"/>
      <c r="F425" s="270"/>
      <c r="G425" s="240"/>
      <c r="H425" s="240"/>
    </row>
    <row r="426" spans="3:8" s="266" customFormat="1" ht="12.75">
      <c r="C426" s="240"/>
      <c r="D426" s="240"/>
      <c r="E426" s="240"/>
      <c r="F426" s="270"/>
      <c r="G426" s="240"/>
      <c r="H426" s="240"/>
    </row>
    <row r="427" spans="3:8" s="266" customFormat="1" ht="12.75">
      <c r="C427" s="240"/>
      <c r="D427" s="240"/>
      <c r="E427" s="240"/>
      <c r="F427" s="270"/>
      <c r="G427" s="240"/>
      <c r="H427" s="240"/>
    </row>
    <row r="428" spans="3:8" s="266" customFormat="1" ht="12.75">
      <c r="C428" s="240"/>
      <c r="D428" s="240"/>
      <c r="E428" s="240"/>
      <c r="F428" s="270"/>
      <c r="G428" s="240"/>
      <c r="H428" s="240"/>
    </row>
    <row r="429" spans="3:8" s="266" customFormat="1" ht="12.75">
      <c r="C429" s="240"/>
      <c r="D429" s="240"/>
      <c r="E429" s="240"/>
      <c r="F429" s="270"/>
      <c r="G429" s="240"/>
      <c r="H429" s="240"/>
    </row>
    <row r="430" spans="3:8" s="266" customFormat="1" ht="12.75">
      <c r="C430" s="240"/>
      <c r="D430" s="240"/>
      <c r="E430" s="240"/>
      <c r="F430" s="240"/>
      <c r="G430" s="240"/>
      <c r="H430" s="240"/>
    </row>
    <row r="431" spans="3:8" s="266" customFormat="1" ht="12.75">
      <c r="C431" s="240"/>
      <c r="D431" s="240"/>
      <c r="E431" s="240"/>
      <c r="F431" s="270"/>
      <c r="G431" s="240"/>
      <c r="H431" s="240"/>
    </row>
    <row r="432" spans="3:8" s="266" customFormat="1" ht="12.75">
      <c r="C432" s="240"/>
      <c r="D432" s="240"/>
      <c r="E432" s="240"/>
      <c r="F432" s="240"/>
      <c r="G432" s="240"/>
      <c r="H432" s="240"/>
    </row>
    <row r="433" spans="3:8" s="266" customFormat="1" ht="12.75">
      <c r="C433" s="240"/>
      <c r="D433" s="240"/>
      <c r="E433" s="240"/>
      <c r="F433" s="240"/>
      <c r="G433" s="240"/>
      <c r="H433" s="240"/>
    </row>
    <row r="434" spans="3:8" ht="12.75">
      <c r="C434" s="240"/>
      <c r="D434" s="240"/>
      <c r="E434" s="240"/>
      <c r="F434" s="240"/>
      <c r="G434" s="240"/>
      <c r="H434" s="240"/>
    </row>
    <row r="435" spans="3:8" ht="12.75">
      <c r="C435" s="240"/>
      <c r="D435" s="240"/>
      <c r="E435" s="240"/>
      <c r="F435" s="240"/>
      <c r="G435" s="240"/>
      <c r="H435" s="240"/>
    </row>
  </sheetData>
  <sheetProtection/>
  <mergeCells count="9">
    <mergeCell ref="D1:G1"/>
    <mergeCell ref="A3:G3"/>
    <mergeCell ref="A2:E2"/>
    <mergeCell ref="F4:F9"/>
    <mergeCell ref="A4:A9"/>
    <mergeCell ref="B4:B9"/>
    <mergeCell ref="C4:C9"/>
    <mergeCell ref="D4:D9"/>
    <mergeCell ref="E4:E9"/>
  </mergeCells>
  <printOptions/>
  <pageMargins left="0.79" right="1.58" top="0.4724409448818898" bottom="0.15748031496062992" header="0.15748031496062992" footer="0.15748031496062992"/>
  <pageSetup fitToHeight="9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1"/>
  <sheetViews>
    <sheetView zoomScalePageLayoutView="0" workbookViewId="0" topLeftCell="A1">
      <selection activeCell="A66" sqref="A66"/>
    </sheetView>
  </sheetViews>
  <sheetFormatPr defaultColWidth="9.00390625" defaultRowHeight="12.75"/>
  <cols>
    <col min="1" max="1" width="68.1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  <col min="7" max="7" width="17.75390625" style="0" customWidth="1"/>
    <col min="8" max="8" width="12.75390625" style="0" customWidth="1"/>
    <col min="10" max="10" width="10.125" style="0" bestFit="1" customWidth="1"/>
  </cols>
  <sheetData>
    <row r="1" ht="12.75">
      <c r="F1" s="5"/>
    </row>
    <row r="2" spans="1:6" ht="16.5" customHeight="1">
      <c r="A2" s="274" t="s">
        <v>377</v>
      </c>
      <c r="B2" s="274"/>
      <c r="C2" s="274"/>
      <c r="D2" s="274"/>
      <c r="E2" s="274"/>
      <c r="F2" s="84"/>
    </row>
    <row r="3" spans="1:6" ht="13.5" thickBot="1">
      <c r="A3" s="1"/>
      <c r="B3" s="2"/>
      <c r="C3" s="2"/>
      <c r="D3" s="4"/>
      <c r="E3" s="4"/>
      <c r="F3" s="3" t="s">
        <v>54</v>
      </c>
    </row>
    <row r="4" spans="1:8" ht="12.75" customHeight="1">
      <c r="A4" s="276" t="s">
        <v>0</v>
      </c>
      <c r="B4" s="279" t="s">
        <v>1</v>
      </c>
      <c r="C4" s="282" t="s">
        <v>10</v>
      </c>
      <c r="D4" s="285" t="s">
        <v>20</v>
      </c>
      <c r="E4" s="288" t="s">
        <v>21</v>
      </c>
      <c r="F4" s="291" t="s">
        <v>22</v>
      </c>
      <c r="G4" s="291" t="s">
        <v>285</v>
      </c>
      <c r="H4" s="291" t="s">
        <v>284</v>
      </c>
    </row>
    <row r="5" spans="1:8" ht="12.75">
      <c r="A5" s="277"/>
      <c r="B5" s="280"/>
      <c r="C5" s="283"/>
      <c r="D5" s="286"/>
      <c r="E5" s="289"/>
      <c r="F5" s="292"/>
      <c r="G5" s="292"/>
      <c r="H5" s="292"/>
    </row>
    <row r="6" spans="1:8" ht="12.75">
      <c r="A6" s="277"/>
      <c r="B6" s="280"/>
      <c r="C6" s="283"/>
      <c r="D6" s="286"/>
      <c r="E6" s="289"/>
      <c r="F6" s="292"/>
      <c r="G6" s="292"/>
      <c r="H6" s="292"/>
    </row>
    <row r="7" spans="1:8" ht="12.75">
      <c r="A7" s="277"/>
      <c r="B7" s="280"/>
      <c r="C7" s="283"/>
      <c r="D7" s="286"/>
      <c r="E7" s="289"/>
      <c r="F7" s="292"/>
      <c r="G7" s="292"/>
      <c r="H7" s="292"/>
    </row>
    <row r="8" spans="1:8" ht="12.75">
      <c r="A8" s="277"/>
      <c r="B8" s="280"/>
      <c r="C8" s="283"/>
      <c r="D8" s="286"/>
      <c r="E8" s="289"/>
      <c r="F8" s="292"/>
      <c r="G8" s="292"/>
      <c r="H8" s="292"/>
    </row>
    <row r="9" spans="1:8" ht="13.5" thickBot="1">
      <c r="A9" s="278"/>
      <c r="B9" s="281"/>
      <c r="C9" s="284"/>
      <c r="D9" s="287"/>
      <c r="E9" s="290"/>
      <c r="F9" s="293"/>
      <c r="G9" s="293"/>
      <c r="H9" s="293"/>
    </row>
    <row r="10" spans="1:8" ht="15.75">
      <c r="A10" s="97" t="s">
        <v>16</v>
      </c>
      <c r="B10" s="96" t="s">
        <v>2</v>
      </c>
      <c r="C10" s="116"/>
      <c r="D10" s="96"/>
      <c r="E10" s="127"/>
      <c r="F10" s="20">
        <f>F11+F15+F53+F56</f>
        <v>26440136.38</v>
      </c>
      <c r="G10" s="20">
        <f>G11+G15+G53+G56</f>
        <v>26440136.38</v>
      </c>
      <c r="H10" s="19">
        <f>G10-F10</f>
        <v>0</v>
      </c>
    </row>
    <row r="11" spans="1:8" ht="37.5" customHeight="1">
      <c r="A11" s="45" t="s">
        <v>41</v>
      </c>
      <c r="B11" s="30" t="s">
        <v>2</v>
      </c>
      <c r="C11" s="71" t="s">
        <v>11</v>
      </c>
      <c r="D11" s="7"/>
      <c r="E11" s="120"/>
      <c r="F11" s="19">
        <f>F12</f>
        <v>364500</v>
      </c>
      <c r="G11" s="19">
        <f>G12</f>
        <v>364500</v>
      </c>
      <c r="H11" s="19">
        <f>G11-F11</f>
        <v>0</v>
      </c>
    </row>
    <row r="12" spans="1:8" ht="15.75" customHeight="1">
      <c r="A12" s="172" t="s">
        <v>131</v>
      </c>
      <c r="B12" s="171" t="s">
        <v>2</v>
      </c>
      <c r="C12" s="168" t="s">
        <v>11</v>
      </c>
      <c r="D12" s="159" t="s">
        <v>83</v>
      </c>
      <c r="E12" s="169"/>
      <c r="F12" s="170">
        <f>F13+F14</f>
        <v>364500</v>
      </c>
      <c r="G12" s="170">
        <f>G13+G14</f>
        <v>364500</v>
      </c>
      <c r="H12" s="19">
        <f aca="true" t="shared" si="0" ref="H12:H90">G12-F12</f>
        <v>0</v>
      </c>
    </row>
    <row r="13" spans="1:8" ht="42.75" customHeight="1">
      <c r="A13" s="64" t="s">
        <v>270</v>
      </c>
      <c r="B13" s="31" t="s">
        <v>2</v>
      </c>
      <c r="C13" s="55" t="s">
        <v>11</v>
      </c>
      <c r="D13" s="8" t="s">
        <v>83</v>
      </c>
      <c r="E13" s="128" t="s">
        <v>269</v>
      </c>
      <c r="F13" s="18">
        <v>230000</v>
      </c>
      <c r="G13" s="18">
        <v>230000</v>
      </c>
      <c r="H13" s="19">
        <f t="shared" si="0"/>
        <v>0</v>
      </c>
    </row>
    <row r="14" spans="1:8" ht="24" customHeight="1">
      <c r="A14" s="64" t="s">
        <v>85</v>
      </c>
      <c r="B14" s="31" t="s">
        <v>2</v>
      </c>
      <c r="C14" s="55" t="s">
        <v>11</v>
      </c>
      <c r="D14" s="8" t="s">
        <v>83</v>
      </c>
      <c r="E14" s="128" t="s">
        <v>87</v>
      </c>
      <c r="F14" s="18">
        <v>134500</v>
      </c>
      <c r="G14" s="18">
        <v>134500</v>
      </c>
      <c r="H14" s="19">
        <f t="shared" si="0"/>
        <v>0</v>
      </c>
    </row>
    <row r="15" spans="1:8" ht="29.25" customHeight="1">
      <c r="A15" s="24" t="s">
        <v>31</v>
      </c>
      <c r="B15" s="30" t="s">
        <v>2</v>
      </c>
      <c r="C15" s="71" t="s">
        <v>12</v>
      </c>
      <c r="D15" s="7"/>
      <c r="E15" s="120"/>
      <c r="F15" s="19">
        <f>F16+F22+F24+F28+F31+F34+F39+F42+F44+F46+F48+F51</f>
        <v>19033774.04</v>
      </c>
      <c r="G15" s="19">
        <f>G16+G22+G24+G28+G31+G34+G39+G42+G44+G46+G48+G51</f>
        <v>19033774.04</v>
      </c>
      <c r="H15" s="19">
        <f t="shared" si="0"/>
        <v>0</v>
      </c>
    </row>
    <row r="16" spans="1:8" ht="28.5" customHeight="1">
      <c r="A16" s="166" t="s">
        <v>92</v>
      </c>
      <c r="B16" s="171" t="s">
        <v>2</v>
      </c>
      <c r="C16" s="168" t="s">
        <v>12</v>
      </c>
      <c r="D16" s="159" t="s">
        <v>220</v>
      </c>
      <c r="E16" s="169"/>
      <c r="F16" s="170">
        <f>SUM(F17:F21)</f>
        <v>16593774.040000001</v>
      </c>
      <c r="G16" s="170">
        <f>SUM(G17:G21)</f>
        <v>16593774.040000001</v>
      </c>
      <c r="H16" s="19">
        <f t="shared" si="0"/>
        <v>0</v>
      </c>
    </row>
    <row r="17" spans="1:8" ht="35.25" customHeight="1">
      <c r="A17" s="64" t="s">
        <v>88</v>
      </c>
      <c r="B17" s="31" t="s">
        <v>2</v>
      </c>
      <c r="C17" s="55" t="s">
        <v>12</v>
      </c>
      <c r="D17" s="8" t="s">
        <v>220</v>
      </c>
      <c r="E17" s="128" t="s">
        <v>89</v>
      </c>
      <c r="F17" s="18">
        <v>13637696.42</v>
      </c>
      <c r="G17" s="18">
        <v>13637696.42</v>
      </c>
      <c r="H17" s="19">
        <f t="shared" si="0"/>
        <v>0</v>
      </c>
    </row>
    <row r="18" spans="1:8" ht="13.5" customHeight="1">
      <c r="A18" s="64" t="s">
        <v>93</v>
      </c>
      <c r="B18" s="31" t="s">
        <v>94</v>
      </c>
      <c r="C18" s="55" t="s">
        <v>12</v>
      </c>
      <c r="D18" s="8" t="s">
        <v>220</v>
      </c>
      <c r="E18" s="128" t="s">
        <v>95</v>
      </c>
      <c r="F18" s="18">
        <v>178000</v>
      </c>
      <c r="G18" s="18">
        <v>178000</v>
      </c>
      <c r="H18" s="19">
        <f t="shared" si="0"/>
        <v>0</v>
      </c>
    </row>
    <row r="19" spans="1:8" ht="27.75" customHeight="1">
      <c r="A19" s="64" t="s">
        <v>84</v>
      </c>
      <c r="B19" s="31" t="s">
        <v>94</v>
      </c>
      <c r="C19" s="55" t="s">
        <v>12</v>
      </c>
      <c r="D19" s="8" t="s">
        <v>220</v>
      </c>
      <c r="E19" s="128" t="s">
        <v>86</v>
      </c>
      <c r="F19" s="18">
        <v>121450</v>
      </c>
      <c r="G19" s="18">
        <v>121450</v>
      </c>
      <c r="H19" s="19">
        <f t="shared" si="0"/>
        <v>0</v>
      </c>
    </row>
    <row r="20" spans="1:8" ht="20.25" customHeight="1">
      <c r="A20" s="64" t="s">
        <v>85</v>
      </c>
      <c r="B20" s="31" t="s">
        <v>2</v>
      </c>
      <c r="C20" s="55" t="s">
        <v>12</v>
      </c>
      <c r="D20" s="8" t="s">
        <v>220</v>
      </c>
      <c r="E20" s="128" t="s">
        <v>87</v>
      </c>
      <c r="F20" s="18">
        <v>1456724.04</v>
      </c>
      <c r="G20" s="18">
        <v>1456724.04</v>
      </c>
      <c r="H20" s="19">
        <f t="shared" si="0"/>
        <v>0</v>
      </c>
    </row>
    <row r="21" spans="1:8" ht="27" customHeight="1">
      <c r="A21" s="12" t="s">
        <v>120</v>
      </c>
      <c r="B21" s="31" t="s">
        <v>2</v>
      </c>
      <c r="C21" s="55" t="s">
        <v>12</v>
      </c>
      <c r="D21" s="8" t="s">
        <v>220</v>
      </c>
      <c r="E21" s="128" t="s">
        <v>121</v>
      </c>
      <c r="F21" s="18">
        <v>1199903.58</v>
      </c>
      <c r="G21" s="18">
        <v>1199903.58</v>
      </c>
      <c r="H21" s="19">
        <f t="shared" si="0"/>
        <v>0</v>
      </c>
    </row>
    <row r="22" spans="1:8" ht="27" customHeight="1">
      <c r="A22" s="165" t="s">
        <v>38</v>
      </c>
      <c r="B22" s="32" t="s">
        <v>2</v>
      </c>
      <c r="C22" s="57" t="s">
        <v>12</v>
      </c>
      <c r="D22" s="159" t="s">
        <v>221</v>
      </c>
      <c r="E22" s="121"/>
      <c r="F22" s="27">
        <f>F23</f>
        <v>1300000</v>
      </c>
      <c r="G22" s="27">
        <f>G23</f>
        <v>1300000</v>
      </c>
      <c r="H22" s="19">
        <f t="shared" si="0"/>
        <v>0</v>
      </c>
    </row>
    <row r="23" spans="1:8" ht="29.25" customHeight="1">
      <c r="A23" s="64" t="s">
        <v>88</v>
      </c>
      <c r="B23" s="50" t="s">
        <v>2</v>
      </c>
      <c r="C23" s="55" t="s">
        <v>12</v>
      </c>
      <c r="D23" s="8" t="s">
        <v>221</v>
      </c>
      <c r="E23" s="128" t="s">
        <v>89</v>
      </c>
      <c r="F23" s="18">
        <v>1300000</v>
      </c>
      <c r="G23" s="18">
        <v>1300000</v>
      </c>
      <c r="H23" s="19">
        <f t="shared" si="0"/>
        <v>0</v>
      </c>
    </row>
    <row r="24" spans="1:8" ht="30" customHeight="1">
      <c r="A24" s="63" t="s">
        <v>55</v>
      </c>
      <c r="B24" s="32" t="s">
        <v>2</v>
      </c>
      <c r="C24" s="57" t="s">
        <v>12</v>
      </c>
      <c r="D24" s="26" t="s">
        <v>222</v>
      </c>
      <c r="E24" s="121"/>
      <c r="F24" s="27">
        <f>SUM(F25:F27)</f>
        <v>331000</v>
      </c>
      <c r="G24" s="27">
        <f>SUM(G25:G27)</f>
        <v>331000</v>
      </c>
      <c r="H24" s="19">
        <f t="shared" si="0"/>
        <v>0</v>
      </c>
    </row>
    <row r="25" spans="1:8" ht="29.25" customHeight="1">
      <c r="A25" s="64" t="s">
        <v>88</v>
      </c>
      <c r="B25" s="31" t="s">
        <v>2</v>
      </c>
      <c r="C25" s="55" t="s">
        <v>12</v>
      </c>
      <c r="D25" s="8" t="s">
        <v>222</v>
      </c>
      <c r="E25" s="128" t="s">
        <v>89</v>
      </c>
      <c r="F25" s="18">
        <v>255000</v>
      </c>
      <c r="G25" s="18">
        <v>255000</v>
      </c>
      <c r="H25" s="19">
        <f t="shared" si="0"/>
        <v>0</v>
      </c>
    </row>
    <row r="26" spans="1:8" ht="18.75" customHeight="1">
      <c r="A26" s="64" t="s">
        <v>93</v>
      </c>
      <c r="B26" s="31" t="s">
        <v>2</v>
      </c>
      <c r="C26" s="55" t="s">
        <v>12</v>
      </c>
      <c r="D26" s="8" t="s">
        <v>222</v>
      </c>
      <c r="E26" s="128" t="s">
        <v>95</v>
      </c>
      <c r="F26" s="18">
        <v>15000</v>
      </c>
      <c r="G26" s="18">
        <v>15000</v>
      </c>
      <c r="H26" s="19">
        <f t="shared" si="0"/>
        <v>0</v>
      </c>
    </row>
    <row r="27" spans="1:8" ht="22.5" customHeight="1">
      <c r="A27" s="64" t="s">
        <v>85</v>
      </c>
      <c r="B27" s="31" t="s">
        <v>2</v>
      </c>
      <c r="C27" s="55" t="s">
        <v>12</v>
      </c>
      <c r="D27" s="8" t="s">
        <v>222</v>
      </c>
      <c r="E27" s="128" t="s">
        <v>87</v>
      </c>
      <c r="F27" s="18">
        <v>61000</v>
      </c>
      <c r="G27" s="18">
        <v>61000</v>
      </c>
      <c r="H27" s="19">
        <f t="shared" si="0"/>
        <v>0</v>
      </c>
    </row>
    <row r="28" spans="1:8" ht="24.75" customHeight="1">
      <c r="A28" s="47" t="s">
        <v>43</v>
      </c>
      <c r="B28" s="32" t="s">
        <v>2</v>
      </c>
      <c r="C28" s="57" t="s">
        <v>12</v>
      </c>
      <c r="D28" s="26" t="s">
        <v>223</v>
      </c>
      <c r="E28" s="121"/>
      <c r="F28" s="27">
        <f>F29+F30</f>
        <v>68000</v>
      </c>
      <c r="G28" s="27">
        <f>G29+G30</f>
        <v>68000</v>
      </c>
      <c r="H28" s="19">
        <f t="shared" si="0"/>
        <v>0</v>
      </c>
    </row>
    <row r="29" spans="1:8" ht="29.25" customHeight="1">
      <c r="A29" s="64" t="s">
        <v>88</v>
      </c>
      <c r="B29" s="31" t="s">
        <v>2</v>
      </c>
      <c r="C29" s="55" t="s">
        <v>12</v>
      </c>
      <c r="D29" s="8" t="s">
        <v>223</v>
      </c>
      <c r="E29" s="128" t="s">
        <v>89</v>
      </c>
      <c r="F29" s="18">
        <v>64000</v>
      </c>
      <c r="G29" s="18">
        <v>64000</v>
      </c>
      <c r="H29" s="19">
        <f t="shared" si="0"/>
        <v>0</v>
      </c>
    </row>
    <row r="30" spans="1:8" ht="21" customHeight="1">
      <c r="A30" s="64" t="s">
        <v>85</v>
      </c>
      <c r="B30" s="31" t="s">
        <v>2</v>
      </c>
      <c r="C30" s="55" t="s">
        <v>12</v>
      </c>
      <c r="D30" s="8" t="s">
        <v>223</v>
      </c>
      <c r="E30" s="128" t="s">
        <v>87</v>
      </c>
      <c r="F30" s="18">
        <v>4000</v>
      </c>
      <c r="G30" s="18">
        <v>4000</v>
      </c>
      <c r="H30" s="19">
        <f t="shared" si="0"/>
        <v>0</v>
      </c>
    </row>
    <row r="31" spans="1:8" ht="18" customHeight="1">
      <c r="A31" s="46" t="s">
        <v>56</v>
      </c>
      <c r="B31" s="32" t="s">
        <v>2</v>
      </c>
      <c r="C31" s="57" t="s">
        <v>12</v>
      </c>
      <c r="D31" s="26" t="s">
        <v>224</v>
      </c>
      <c r="E31" s="121"/>
      <c r="F31" s="27">
        <f>F32+F33</f>
        <v>80000</v>
      </c>
      <c r="G31" s="27">
        <f>G32+G33</f>
        <v>80000</v>
      </c>
      <c r="H31" s="19">
        <f t="shared" si="0"/>
        <v>0</v>
      </c>
    </row>
    <row r="32" spans="1:8" ht="31.5" customHeight="1">
      <c r="A32" s="64" t="s">
        <v>88</v>
      </c>
      <c r="B32" s="31" t="s">
        <v>2</v>
      </c>
      <c r="C32" s="55" t="s">
        <v>12</v>
      </c>
      <c r="D32" s="8" t="s">
        <v>224</v>
      </c>
      <c r="E32" s="128" t="s">
        <v>89</v>
      </c>
      <c r="F32" s="18">
        <v>73700</v>
      </c>
      <c r="G32" s="18">
        <v>73700</v>
      </c>
      <c r="H32" s="19">
        <f t="shared" si="0"/>
        <v>0</v>
      </c>
    </row>
    <row r="33" spans="1:8" ht="24" customHeight="1">
      <c r="A33" s="64" t="s">
        <v>85</v>
      </c>
      <c r="B33" s="31" t="s">
        <v>2</v>
      </c>
      <c r="C33" s="55" t="s">
        <v>12</v>
      </c>
      <c r="D33" s="8" t="s">
        <v>224</v>
      </c>
      <c r="E33" s="128" t="s">
        <v>87</v>
      </c>
      <c r="F33" s="18">
        <v>6300</v>
      </c>
      <c r="G33" s="18">
        <v>6300</v>
      </c>
      <c r="H33" s="19">
        <f t="shared" si="0"/>
        <v>0</v>
      </c>
    </row>
    <row r="34" spans="1:8" ht="44.25" customHeight="1">
      <c r="A34" s="111" t="s">
        <v>79</v>
      </c>
      <c r="B34" s="112" t="s">
        <v>2</v>
      </c>
      <c r="C34" s="117" t="s">
        <v>12</v>
      </c>
      <c r="D34" s="107" t="s">
        <v>225</v>
      </c>
      <c r="E34" s="129"/>
      <c r="F34" s="27">
        <f>SUM(F35:F38)</f>
        <v>338000</v>
      </c>
      <c r="G34" s="27">
        <f>SUM(G35:G38)</f>
        <v>338000</v>
      </c>
      <c r="H34" s="19">
        <f t="shared" si="0"/>
        <v>0</v>
      </c>
    </row>
    <row r="35" spans="1:8" ht="27" customHeight="1">
      <c r="A35" s="64" t="s">
        <v>88</v>
      </c>
      <c r="B35" s="31" t="s">
        <v>2</v>
      </c>
      <c r="C35" s="55" t="s">
        <v>12</v>
      </c>
      <c r="D35" s="8" t="s">
        <v>225</v>
      </c>
      <c r="E35" s="128" t="s">
        <v>89</v>
      </c>
      <c r="F35" s="18">
        <v>255000</v>
      </c>
      <c r="G35" s="18">
        <v>255000</v>
      </c>
      <c r="H35" s="19">
        <f t="shared" si="0"/>
        <v>0</v>
      </c>
    </row>
    <row r="36" spans="1:8" ht="27" customHeight="1">
      <c r="A36" s="64" t="s">
        <v>93</v>
      </c>
      <c r="B36" s="31" t="s">
        <v>2</v>
      </c>
      <c r="C36" s="55" t="s">
        <v>12</v>
      </c>
      <c r="D36" s="8" t="s">
        <v>225</v>
      </c>
      <c r="E36" s="128" t="s">
        <v>95</v>
      </c>
      <c r="F36" s="18">
        <v>13880.4</v>
      </c>
      <c r="G36" s="18">
        <v>13880.4</v>
      </c>
      <c r="H36" s="19">
        <f t="shared" si="0"/>
        <v>0</v>
      </c>
    </row>
    <row r="37" spans="1:8" ht="18" customHeight="1">
      <c r="A37" s="64" t="s">
        <v>85</v>
      </c>
      <c r="B37" s="31" t="s">
        <v>2</v>
      </c>
      <c r="C37" s="55" t="s">
        <v>12</v>
      </c>
      <c r="D37" s="8" t="s">
        <v>225</v>
      </c>
      <c r="E37" s="128" t="s">
        <v>87</v>
      </c>
      <c r="F37" s="18">
        <v>59119.6</v>
      </c>
      <c r="G37" s="18">
        <v>59119.6</v>
      </c>
      <c r="H37" s="19">
        <f t="shared" si="0"/>
        <v>0</v>
      </c>
    </row>
    <row r="38" spans="1:8" ht="18.75" customHeight="1">
      <c r="A38" s="64" t="s">
        <v>96</v>
      </c>
      <c r="B38" s="31" t="s">
        <v>2</v>
      </c>
      <c r="C38" s="55" t="s">
        <v>12</v>
      </c>
      <c r="D38" s="8" t="s">
        <v>225</v>
      </c>
      <c r="E38" s="128" t="s">
        <v>74</v>
      </c>
      <c r="F38" s="18">
        <v>10000</v>
      </c>
      <c r="G38" s="18">
        <v>10000</v>
      </c>
      <c r="H38" s="19">
        <f t="shared" si="0"/>
        <v>0</v>
      </c>
    </row>
    <row r="39" spans="1:8" ht="40.5" customHeight="1">
      <c r="A39" s="166" t="s">
        <v>274</v>
      </c>
      <c r="B39" s="171" t="s">
        <v>2</v>
      </c>
      <c r="C39" s="168" t="s">
        <v>12</v>
      </c>
      <c r="D39" s="159" t="s">
        <v>226</v>
      </c>
      <c r="E39" s="169"/>
      <c r="F39" s="170">
        <f>F40+F41</f>
        <v>50000</v>
      </c>
      <c r="G39" s="170">
        <f>G40+G41</f>
        <v>50000</v>
      </c>
      <c r="H39" s="19">
        <f t="shared" si="0"/>
        <v>0</v>
      </c>
    </row>
    <row r="40" spans="1:8" ht="29.25" customHeight="1">
      <c r="A40" s="64" t="s">
        <v>88</v>
      </c>
      <c r="B40" s="31" t="s">
        <v>2</v>
      </c>
      <c r="C40" s="55" t="s">
        <v>12</v>
      </c>
      <c r="D40" s="8" t="s">
        <v>226</v>
      </c>
      <c r="E40" s="128" t="s">
        <v>89</v>
      </c>
      <c r="F40" s="18">
        <v>47740.33</v>
      </c>
      <c r="G40" s="18">
        <v>47740.33</v>
      </c>
      <c r="H40" s="19">
        <f t="shared" si="0"/>
        <v>0</v>
      </c>
    </row>
    <row r="41" spans="1:8" ht="29.25" customHeight="1">
      <c r="A41" s="64" t="s">
        <v>85</v>
      </c>
      <c r="B41" s="31" t="s">
        <v>2</v>
      </c>
      <c r="C41" s="55" t="s">
        <v>12</v>
      </c>
      <c r="D41" s="8" t="s">
        <v>226</v>
      </c>
      <c r="E41" s="128" t="s">
        <v>87</v>
      </c>
      <c r="F41" s="18">
        <v>2259.67</v>
      </c>
      <c r="G41" s="18">
        <v>2259.67</v>
      </c>
      <c r="H41" s="19">
        <f>G41-F41</f>
        <v>0</v>
      </c>
    </row>
    <row r="42" spans="1:8" ht="29.25" customHeight="1">
      <c r="A42" s="166" t="s">
        <v>90</v>
      </c>
      <c r="B42" s="171" t="s">
        <v>2</v>
      </c>
      <c r="C42" s="168" t="s">
        <v>12</v>
      </c>
      <c r="D42" s="159" t="s">
        <v>227</v>
      </c>
      <c r="E42" s="169"/>
      <c r="F42" s="170">
        <f>F43</f>
        <v>180000</v>
      </c>
      <c r="G42" s="170">
        <f>G43</f>
        <v>180000</v>
      </c>
      <c r="H42" s="19">
        <f t="shared" si="0"/>
        <v>0</v>
      </c>
    </row>
    <row r="43" spans="1:8" ht="17.25" customHeight="1">
      <c r="A43" s="64" t="s">
        <v>85</v>
      </c>
      <c r="B43" s="31" t="s">
        <v>2</v>
      </c>
      <c r="C43" s="55" t="s">
        <v>12</v>
      </c>
      <c r="D43" s="8" t="s">
        <v>227</v>
      </c>
      <c r="E43" s="128" t="s">
        <v>87</v>
      </c>
      <c r="F43" s="18">
        <v>180000</v>
      </c>
      <c r="G43" s="18">
        <v>180000</v>
      </c>
      <c r="H43" s="19">
        <f t="shared" si="0"/>
        <v>0</v>
      </c>
    </row>
    <row r="44" spans="1:8" ht="48.75" customHeight="1">
      <c r="A44" s="166" t="s">
        <v>332</v>
      </c>
      <c r="B44" s="167" t="s">
        <v>2</v>
      </c>
      <c r="C44" s="168" t="s">
        <v>12</v>
      </c>
      <c r="D44" s="159" t="s">
        <v>228</v>
      </c>
      <c r="E44" s="169"/>
      <c r="F44" s="170">
        <f>F45</f>
        <v>5000</v>
      </c>
      <c r="G44" s="170">
        <f>G45</f>
        <v>5000</v>
      </c>
      <c r="H44" s="19">
        <f t="shared" si="0"/>
        <v>0</v>
      </c>
    </row>
    <row r="45" spans="1:8" ht="18.75" customHeight="1">
      <c r="A45" s="64" t="s">
        <v>85</v>
      </c>
      <c r="B45" s="31" t="s">
        <v>2</v>
      </c>
      <c r="C45" s="55" t="s">
        <v>12</v>
      </c>
      <c r="D45" s="8" t="s">
        <v>228</v>
      </c>
      <c r="E45" s="128" t="s">
        <v>87</v>
      </c>
      <c r="F45" s="18">
        <v>5000</v>
      </c>
      <c r="G45" s="18">
        <v>5000</v>
      </c>
      <c r="H45" s="19">
        <f t="shared" si="0"/>
        <v>0</v>
      </c>
    </row>
    <row r="46" spans="1:8" ht="30.75" customHeight="1">
      <c r="A46" s="98" t="s">
        <v>97</v>
      </c>
      <c r="B46" s="108" t="s">
        <v>2</v>
      </c>
      <c r="C46" s="109" t="s">
        <v>12</v>
      </c>
      <c r="D46" s="26" t="s">
        <v>229</v>
      </c>
      <c r="E46" s="130"/>
      <c r="F46" s="110">
        <f>F47</f>
        <v>11000</v>
      </c>
      <c r="G46" s="110">
        <f>G47</f>
        <v>11000</v>
      </c>
      <c r="H46" s="19">
        <f t="shared" si="0"/>
        <v>0</v>
      </c>
    </row>
    <row r="47" spans="1:8" ht="28.5" customHeight="1">
      <c r="A47" s="64" t="s">
        <v>85</v>
      </c>
      <c r="B47" s="31" t="s">
        <v>2</v>
      </c>
      <c r="C47" s="55" t="s">
        <v>12</v>
      </c>
      <c r="D47" s="8" t="s">
        <v>229</v>
      </c>
      <c r="E47" s="128" t="s">
        <v>87</v>
      </c>
      <c r="F47" s="18">
        <v>11000</v>
      </c>
      <c r="G47" s="18">
        <v>11000</v>
      </c>
      <c r="H47" s="19">
        <f t="shared" si="0"/>
        <v>0</v>
      </c>
    </row>
    <row r="48" spans="1:8" ht="29.25" customHeight="1">
      <c r="A48" s="98" t="s">
        <v>98</v>
      </c>
      <c r="B48" s="49" t="s">
        <v>2</v>
      </c>
      <c r="C48" s="57" t="s">
        <v>12</v>
      </c>
      <c r="D48" s="26" t="s">
        <v>230</v>
      </c>
      <c r="E48" s="121"/>
      <c r="F48" s="27">
        <f>SUM(F49:F50)</f>
        <v>66000</v>
      </c>
      <c r="G48" s="27">
        <f>SUM(G49:G50)</f>
        <v>66000</v>
      </c>
      <c r="H48" s="19">
        <f t="shared" si="0"/>
        <v>0</v>
      </c>
    </row>
    <row r="49" spans="1:8" ht="27" customHeight="1">
      <c r="A49" s="64" t="s">
        <v>88</v>
      </c>
      <c r="B49" s="31" t="s">
        <v>2</v>
      </c>
      <c r="C49" s="55" t="s">
        <v>12</v>
      </c>
      <c r="D49" s="8" t="s">
        <v>230</v>
      </c>
      <c r="E49" s="128" t="s">
        <v>89</v>
      </c>
      <c r="F49" s="18">
        <v>48000</v>
      </c>
      <c r="G49" s="18">
        <v>48000</v>
      </c>
      <c r="H49" s="19">
        <f t="shared" si="0"/>
        <v>0</v>
      </c>
    </row>
    <row r="50" spans="1:8" ht="16.5" customHeight="1">
      <c r="A50" s="64" t="s">
        <v>85</v>
      </c>
      <c r="B50" s="31" t="s">
        <v>2</v>
      </c>
      <c r="C50" s="55" t="s">
        <v>12</v>
      </c>
      <c r="D50" s="8" t="s">
        <v>230</v>
      </c>
      <c r="E50" s="128" t="s">
        <v>87</v>
      </c>
      <c r="F50" s="18">
        <v>18000</v>
      </c>
      <c r="G50" s="18">
        <v>18000</v>
      </c>
      <c r="H50" s="19">
        <f t="shared" si="0"/>
        <v>0</v>
      </c>
    </row>
    <row r="51" spans="1:8" ht="25.5" customHeight="1">
      <c r="A51" s="98" t="s">
        <v>99</v>
      </c>
      <c r="B51" s="49" t="s">
        <v>2</v>
      </c>
      <c r="C51" s="57" t="s">
        <v>12</v>
      </c>
      <c r="D51" s="26" t="s">
        <v>231</v>
      </c>
      <c r="E51" s="121"/>
      <c r="F51" s="27">
        <f>F52</f>
        <v>11000</v>
      </c>
      <c r="G51" s="27">
        <f>G52</f>
        <v>11000</v>
      </c>
      <c r="H51" s="19">
        <f t="shared" si="0"/>
        <v>0</v>
      </c>
    </row>
    <row r="52" spans="1:8" ht="27" customHeight="1">
      <c r="A52" s="64" t="s">
        <v>85</v>
      </c>
      <c r="B52" s="50" t="s">
        <v>2</v>
      </c>
      <c r="C52" s="55" t="s">
        <v>12</v>
      </c>
      <c r="D52" s="8" t="s">
        <v>231</v>
      </c>
      <c r="E52" s="128" t="s">
        <v>87</v>
      </c>
      <c r="F52" s="18">
        <v>11000</v>
      </c>
      <c r="G52" s="18">
        <v>11000</v>
      </c>
      <c r="H52" s="19">
        <f t="shared" si="0"/>
        <v>0</v>
      </c>
    </row>
    <row r="53" spans="1:8" ht="17.25" customHeight="1">
      <c r="A53" s="72" t="s">
        <v>47</v>
      </c>
      <c r="B53" s="30" t="s">
        <v>2</v>
      </c>
      <c r="C53" s="71" t="s">
        <v>34</v>
      </c>
      <c r="D53" s="7"/>
      <c r="E53" s="120"/>
      <c r="F53" s="19">
        <f>F54</f>
        <v>69863</v>
      </c>
      <c r="G53" s="19">
        <f>G54</f>
        <v>69863</v>
      </c>
      <c r="H53" s="19">
        <f t="shared" si="0"/>
        <v>0</v>
      </c>
    </row>
    <row r="54" spans="1:8" ht="17.25" customHeight="1">
      <c r="A54" s="210" t="s">
        <v>48</v>
      </c>
      <c r="B54" s="32" t="s">
        <v>2</v>
      </c>
      <c r="C54" s="57" t="s">
        <v>34</v>
      </c>
      <c r="D54" s="26" t="s">
        <v>100</v>
      </c>
      <c r="E54" s="121"/>
      <c r="F54" s="27">
        <f>F55</f>
        <v>69863</v>
      </c>
      <c r="G54" s="27">
        <f>G55</f>
        <v>69863</v>
      </c>
      <c r="H54" s="19">
        <f t="shared" si="0"/>
        <v>0</v>
      </c>
    </row>
    <row r="55" spans="1:8" ht="16.5" customHeight="1">
      <c r="A55" s="73" t="s">
        <v>101</v>
      </c>
      <c r="B55" s="66" t="s">
        <v>2</v>
      </c>
      <c r="C55" s="74" t="s">
        <v>34</v>
      </c>
      <c r="D55" s="8" t="s">
        <v>100</v>
      </c>
      <c r="E55" s="131" t="s">
        <v>77</v>
      </c>
      <c r="F55" s="18">
        <v>69863</v>
      </c>
      <c r="G55" s="18">
        <v>69863</v>
      </c>
      <c r="H55" s="19">
        <f t="shared" si="0"/>
        <v>0</v>
      </c>
    </row>
    <row r="56" spans="1:8" ht="15.75" customHeight="1">
      <c r="A56" s="24" t="s">
        <v>17</v>
      </c>
      <c r="B56" s="30" t="s">
        <v>2</v>
      </c>
      <c r="C56" s="71" t="s">
        <v>52</v>
      </c>
      <c r="D56" s="7" t="s">
        <v>287</v>
      </c>
      <c r="E56" s="120"/>
      <c r="F56" s="19">
        <f>F57+F59+F61+F63+F70+F78</f>
        <v>6971999.340000001</v>
      </c>
      <c r="G56" s="19">
        <f>G57+G59+G61+G63+G70+G78</f>
        <v>6971999.340000001</v>
      </c>
      <c r="H56" s="19">
        <f t="shared" si="0"/>
        <v>0</v>
      </c>
    </row>
    <row r="57" spans="1:8" ht="27" customHeight="1">
      <c r="A57" s="211" t="s">
        <v>286</v>
      </c>
      <c r="B57" s="167" t="s">
        <v>2</v>
      </c>
      <c r="C57" s="168" t="s">
        <v>52</v>
      </c>
      <c r="D57" s="159" t="s">
        <v>331</v>
      </c>
      <c r="E57" s="169"/>
      <c r="F57" s="170">
        <f>F58</f>
        <v>50000</v>
      </c>
      <c r="G57" s="170">
        <f>G58</f>
        <v>50000</v>
      </c>
      <c r="H57" s="19">
        <f aca="true" t="shared" si="1" ref="H57:H62">G57-F57</f>
        <v>0</v>
      </c>
    </row>
    <row r="58" spans="1:8" ht="27" customHeight="1">
      <c r="A58" s="212" t="s">
        <v>300</v>
      </c>
      <c r="B58" s="50" t="s">
        <v>94</v>
      </c>
      <c r="C58" s="55" t="s">
        <v>52</v>
      </c>
      <c r="D58" s="8" t="s">
        <v>331</v>
      </c>
      <c r="E58" s="128" t="s">
        <v>135</v>
      </c>
      <c r="F58" s="18">
        <v>50000</v>
      </c>
      <c r="G58" s="18">
        <v>50000</v>
      </c>
      <c r="H58" s="19">
        <f t="shared" si="1"/>
        <v>0</v>
      </c>
    </row>
    <row r="59" spans="1:8" ht="18.75" customHeight="1">
      <c r="A59" s="211" t="s">
        <v>335</v>
      </c>
      <c r="B59" s="167" t="s">
        <v>2</v>
      </c>
      <c r="C59" s="168" t="s">
        <v>52</v>
      </c>
      <c r="D59" s="26" t="s">
        <v>347</v>
      </c>
      <c r="E59" s="169"/>
      <c r="F59" s="170">
        <f>F60</f>
        <v>611697</v>
      </c>
      <c r="G59" s="170">
        <f>G60</f>
        <v>611697</v>
      </c>
      <c r="H59" s="19">
        <f t="shared" si="1"/>
        <v>0</v>
      </c>
    </row>
    <row r="60" spans="1:8" ht="27" customHeight="1">
      <c r="A60" s="224" t="s">
        <v>288</v>
      </c>
      <c r="B60" s="50" t="s">
        <v>94</v>
      </c>
      <c r="C60" s="55" t="s">
        <v>52</v>
      </c>
      <c r="D60" s="8" t="s">
        <v>347</v>
      </c>
      <c r="E60" s="128" t="s">
        <v>135</v>
      </c>
      <c r="F60" s="18">
        <v>611697</v>
      </c>
      <c r="G60" s="18">
        <v>611697</v>
      </c>
      <c r="H60" s="19">
        <f t="shared" si="1"/>
        <v>0</v>
      </c>
    </row>
    <row r="61" spans="1:8" ht="18" customHeight="1">
      <c r="A61" s="211" t="s">
        <v>335</v>
      </c>
      <c r="B61" s="167" t="s">
        <v>2</v>
      </c>
      <c r="C61" s="168" t="s">
        <v>52</v>
      </c>
      <c r="D61" s="159" t="s">
        <v>336</v>
      </c>
      <c r="E61" s="169"/>
      <c r="F61" s="170">
        <f>F62</f>
        <v>0</v>
      </c>
      <c r="G61" s="170">
        <f>G62</f>
        <v>0</v>
      </c>
      <c r="H61" s="19">
        <f t="shared" si="1"/>
        <v>0</v>
      </c>
    </row>
    <row r="62" spans="1:8" ht="26.25" customHeight="1">
      <c r="A62" s="224" t="s">
        <v>288</v>
      </c>
      <c r="B62" s="50" t="s">
        <v>94</v>
      </c>
      <c r="C62" s="55" t="s">
        <v>52</v>
      </c>
      <c r="D62" s="8" t="s">
        <v>336</v>
      </c>
      <c r="E62" s="128" t="s">
        <v>135</v>
      </c>
      <c r="F62" s="18"/>
      <c r="G62" s="18"/>
      <c r="H62" s="19">
        <f t="shared" si="1"/>
        <v>0</v>
      </c>
    </row>
    <row r="63" spans="1:8" ht="28.5" customHeight="1">
      <c r="A63" s="295" t="s">
        <v>132</v>
      </c>
      <c r="B63" s="171" t="s">
        <v>2</v>
      </c>
      <c r="C63" s="168" t="s">
        <v>52</v>
      </c>
      <c r="D63" s="159" t="s">
        <v>232</v>
      </c>
      <c r="E63" s="169"/>
      <c r="F63" s="170">
        <f>SUM(F64:F69)</f>
        <v>649319</v>
      </c>
      <c r="G63" s="170">
        <f>SUM(G64:G69)</f>
        <v>649319</v>
      </c>
      <c r="H63" s="19">
        <f t="shared" si="0"/>
        <v>0</v>
      </c>
    </row>
    <row r="64" spans="1:8" ht="42" customHeight="1">
      <c r="A64" s="296" t="s">
        <v>273</v>
      </c>
      <c r="B64" s="31" t="s">
        <v>94</v>
      </c>
      <c r="C64" s="55" t="s">
        <v>52</v>
      </c>
      <c r="D64" s="8" t="s">
        <v>232</v>
      </c>
      <c r="E64" s="128" t="s">
        <v>269</v>
      </c>
      <c r="F64" s="18">
        <v>209609.45</v>
      </c>
      <c r="G64" s="18">
        <v>209609.45</v>
      </c>
      <c r="H64" s="19">
        <f t="shared" si="0"/>
        <v>0</v>
      </c>
    </row>
    <row r="65" spans="1:8" ht="16.5" customHeight="1">
      <c r="A65" s="296" t="s">
        <v>85</v>
      </c>
      <c r="B65" s="31" t="s">
        <v>2</v>
      </c>
      <c r="C65" s="55" t="s">
        <v>52</v>
      </c>
      <c r="D65" s="8" t="s">
        <v>232</v>
      </c>
      <c r="E65" s="128" t="s">
        <v>87</v>
      </c>
      <c r="F65" s="18">
        <v>233184.97</v>
      </c>
      <c r="G65" s="18">
        <v>233184.97</v>
      </c>
      <c r="H65" s="19">
        <f t="shared" si="0"/>
        <v>0</v>
      </c>
    </row>
    <row r="66" spans="1:8" ht="66" customHeight="1">
      <c r="A66" s="296" t="s">
        <v>107</v>
      </c>
      <c r="B66" s="31" t="s">
        <v>2</v>
      </c>
      <c r="C66" s="55" t="s">
        <v>52</v>
      </c>
      <c r="D66" s="8" t="s">
        <v>232</v>
      </c>
      <c r="E66" s="128" t="s">
        <v>103</v>
      </c>
      <c r="F66" s="18">
        <v>25524.58</v>
      </c>
      <c r="G66" s="18">
        <v>25524.58</v>
      </c>
      <c r="H66" s="19">
        <f t="shared" si="0"/>
        <v>0</v>
      </c>
    </row>
    <row r="67" spans="1:8" ht="18" customHeight="1">
      <c r="A67" s="296" t="s">
        <v>102</v>
      </c>
      <c r="B67" s="31" t="s">
        <v>2</v>
      </c>
      <c r="C67" s="55" t="s">
        <v>52</v>
      </c>
      <c r="D67" s="8" t="s">
        <v>232</v>
      </c>
      <c r="E67" s="128" t="s">
        <v>105</v>
      </c>
      <c r="F67" s="18">
        <v>142500</v>
      </c>
      <c r="G67" s="18">
        <v>142500</v>
      </c>
      <c r="H67" s="19">
        <f t="shared" si="0"/>
        <v>0</v>
      </c>
    </row>
    <row r="68" spans="1:8" ht="18" customHeight="1">
      <c r="A68" s="296" t="s">
        <v>104</v>
      </c>
      <c r="B68" s="31" t="s">
        <v>2</v>
      </c>
      <c r="C68" s="55" t="s">
        <v>52</v>
      </c>
      <c r="D68" s="8" t="s">
        <v>232</v>
      </c>
      <c r="E68" s="128" t="s">
        <v>106</v>
      </c>
      <c r="F68" s="18">
        <v>38500</v>
      </c>
      <c r="G68" s="18">
        <v>38500</v>
      </c>
      <c r="H68" s="19">
        <f t="shared" si="0"/>
        <v>0</v>
      </c>
    </row>
    <row r="69" spans="1:8" ht="17.25" customHeight="1">
      <c r="A69" s="297" t="s">
        <v>101</v>
      </c>
      <c r="B69" s="31" t="s">
        <v>2</v>
      </c>
      <c r="C69" s="55" t="s">
        <v>52</v>
      </c>
      <c r="D69" s="8" t="s">
        <v>232</v>
      </c>
      <c r="E69" s="128" t="s">
        <v>77</v>
      </c>
      <c r="F69" s="18"/>
      <c r="G69" s="18"/>
      <c r="H69" s="19">
        <f t="shared" si="0"/>
        <v>0</v>
      </c>
    </row>
    <row r="70" spans="1:8" ht="18" customHeight="1">
      <c r="A70" s="298" t="s">
        <v>76</v>
      </c>
      <c r="B70" s="99" t="s">
        <v>2</v>
      </c>
      <c r="C70" s="101" t="s">
        <v>52</v>
      </c>
      <c r="D70" s="100" t="s">
        <v>233</v>
      </c>
      <c r="E70" s="132"/>
      <c r="F70" s="102">
        <f>SUM(F71:F77)</f>
        <v>5655983.340000001</v>
      </c>
      <c r="G70" s="102">
        <f>SUM(G71:G77)</f>
        <v>5655983.340000001</v>
      </c>
      <c r="H70" s="19">
        <f t="shared" si="0"/>
        <v>0</v>
      </c>
    </row>
    <row r="71" spans="1:8" ht="31.5" customHeight="1">
      <c r="A71" s="296" t="s">
        <v>108</v>
      </c>
      <c r="B71" s="173" t="s">
        <v>2</v>
      </c>
      <c r="C71" s="104" t="s">
        <v>52</v>
      </c>
      <c r="D71" s="104" t="s">
        <v>233</v>
      </c>
      <c r="E71" s="133" t="s">
        <v>109</v>
      </c>
      <c r="F71" s="106">
        <f>2983587.23+18.44</f>
        <v>2983605.67</v>
      </c>
      <c r="G71" s="106">
        <f>2983587.23+18.44</f>
        <v>2983605.67</v>
      </c>
      <c r="H71" s="19">
        <f t="shared" si="0"/>
        <v>0</v>
      </c>
    </row>
    <row r="72" spans="1:8" ht="18" customHeight="1">
      <c r="A72" s="296" t="s">
        <v>111</v>
      </c>
      <c r="B72" s="173" t="s">
        <v>2</v>
      </c>
      <c r="C72" s="104" t="s">
        <v>52</v>
      </c>
      <c r="D72" s="104" t="s">
        <v>233</v>
      </c>
      <c r="E72" s="133" t="s">
        <v>110</v>
      </c>
      <c r="F72" s="106">
        <v>21500</v>
      </c>
      <c r="G72" s="106">
        <v>21500</v>
      </c>
      <c r="H72" s="19">
        <f t="shared" si="0"/>
        <v>0</v>
      </c>
    </row>
    <row r="73" spans="1:8" ht="18.75" customHeight="1">
      <c r="A73" s="296" t="s">
        <v>84</v>
      </c>
      <c r="B73" s="173" t="s">
        <v>2</v>
      </c>
      <c r="C73" s="104" t="s">
        <v>52</v>
      </c>
      <c r="D73" s="104" t="s">
        <v>233</v>
      </c>
      <c r="E73" s="133" t="s">
        <v>86</v>
      </c>
      <c r="F73" s="106">
        <v>4000</v>
      </c>
      <c r="G73" s="106">
        <v>4000</v>
      </c>
      <c r="H73" s="19">
        <f t="shared" si="0"/>
        <v>0</v>
      </c>
    </row>
    <row r="74" spans="1:8" ht="22.5" customHeight="1">
      <c r="A74" s="299" t="s">
        <v>112</v>
      </c>
      <c r="B74" s="173" t="s">
        <v>2</v>
      </c>
      <c r="C74" s="104" t="s">
        <v>52</v>
      </c>
      <c r="D74" s="104" t="s">
        <v>233</v>
      </c>
      <c r="E74" s="133" t="s">
        <v>87</v>
      </c>
      <c r="F74" s="106">
        <v>2421555.23</v>
      </c>
      <c r="G74" s="106">
        <v>2421555.23</v>
      </c>
      <c r="H74" s="19">
        <f t="shared" si="0"/>
        <v>0</v>
      </c>
    </row>
    <row r="75" spans="1:8" ht="76.5" customHeight="1">
      <c r="A75" s="300" t="s">
        <v>107</v>
      </c>
      <c r="B75" s="173" t="s">
        <v>2</v>
      </c>
      <c r="C75" s="104" t="s">
        <v>52</v>
      </c>
      <c r="D75" s="104" t="s">
        <v>233</v>
      </c>
      <c r="E75" s="133" t="s">
        <v>103</v>
      </c>
      <c r="F75" s="106">
        <v>10000</v>
      </c>
      <c r="G75" s="106">
        <v>10000</v>
      </c>
      <c r="H75" s="19">
        <f>G75-F75</f>
        <v>0</v>
      </c>
    </row>
    <row r="76" spans="1:8" ht="16.5" customHeight="1">
      <c r="A76" s="296" t="s">
        <v>102</v>
      </c>
      <c r="B76" s="31" t="s">
        <v>2</v>
      </c>
      <c r="C76" s="55" t="s">
        <v>52</v>
      </c>
      <c r="D76" s="104" t="s">
        <v>233</v>
      </c>
      <c r="E76" s="128" t="s">
        <v>105</v>
      </c>
      <c r="F76" s="18">
        <v>86000</v>
      </c>
      <c r="G76" s="18">
        <v>86000</v>
      </c>
      <c r="H76" s="19">
        <f t="shared" si="0"/>
        <v>0</v>
      </c>
    </row>
    <row r="77" spans="1:8" ht="18" customHeight="1">
      <c r="A77" s="296" t="s">
        <v>104</v>
      </c>
      <c r="B77" s="31" t="s">
        <v>2</v>
      </c>
      <c r="C77" s="55" t="s">
        <v>52</v>
      </c>
      <c r="D77" s="104" t="s">
        <v>233</v>
      </c>
      <c r="E77" s="128" t="s">
        <v>106</v>
      </c>
      <c r="F77" s="18">
        <v>129322.44</v>
      </c>
      <c r="G77" s="18">
        <v>129322.44</v>
      </c>
      <c r="H77" s="19">
        <f t="shared" si="0"/>
        <v>0</v>
      </c>
    </row>
    <row r="78" spans="1:8" ht="30" customHeight="1">
      <c r="A78" s="301" t="s">
        <v>246</v>
      </c>
      <c r="B78" s="52" t="s">
        <v>2</v>
      </c>
      <c r="C78" s="57" t="s">
        <v>52</v>
      </c>
      <c r="D78" s="26" t="s">
        <v>247</v>
      </c>
      <c r="E78" s="142"/>
      <c r="F78" s="27">
        <f>SUM(F79:F79)</f>
        <v>5000</v>
      </c>
      <c r="G78" s="27">
        <f>SUM(G79:G79)</f>
        <v>5000</v>
      </c>
      <c r="H78" s="19">
        <f t="shared" si="0"/>
        <v>0</v>
      </c>
    </row>
    <row r="79" spans="1:8" ht="40.5" customHeight="1">
      <c r="A79" s="296" t="s">
        <v>273</v>
      </c>
      <c r="B79" s="39" t="s">
        <v>2</v>
      </c>
      <c r="C79" s="81" t="s">
        <v>52</v>
      </c>
      <c r="D79" s="8" t="s">
        <v>247</v>
      </c>
      <c r="E79" s="142" t="s">
        <v>269</v>
      </c>
      <c r="F79" s="18">
        <f>90000-85000</f>
        <v>5000</v>
      </c>
      <c r="G79" s="18">
        <f>90000-85000</f>
        <v>5000</v>
      </c>
      <c r="H79" s="19">
        <f t="shared" si="0"/>
        <v>0</v>
      </c>
    </row>
    <row r="80" spans="1:8" ht="18" customHeight="1">
      <c r="A80" s="302" t="s">
        <v>65</v>
      </c>
      <c r="B80" s="67" t="s">
        <v>9</v>
      </c>
      <c r="C80" s="118"/>
      <c r="D80" s="88"/>
      <c r="E80" s="118"/>
      <c r="F80" s="93">
        <f aca="true" t="shared" si="2" ref="F80:G82">F81</f>
        <v>571000</v>
      </c>
      <c r="G80" s="93">
        <f t="shared" si="2"/>
        <v>571000</v>
      </c>
      <c r="H80" s="19">
        <f t="shared" si="0"/>
        <v>0</v>
      </c>
    </row>
    <row r="81" spans="1:8" ht="16.5" customHeight="1">
      <c r="A81" s="303" t="s">
        <v>66</v>
      </c>
      <c r="B81" s="94" t="s">
        <v>9</v>
      </c>
      <c r="C81" s="71" t="s">
        <v>11</v>
      </c>
      <c r="D81" s="7"/>
      <c r="E81" s="135"/>
      <c r="F81" s="19">
        <f t="shared" si="2"/>
        <v>571000</v>
      </c>
      <c r="G81" s="19">
        <f t="shared" si="2"/>
        <v>571000</v>
      </c>
      <c r="H81" s="19">
        <f t="shared" si="0"/>
        <v>0</v>
      </c>
    </row>
    <row r="82" spans="1:8" ht="27.75" customHeight="1">
      <c r="A82" s="304" t="s">
        <v>53</v>
      </c>
      <c r="B82" s="32" t="s">
        <v>9</v>
      </c>
      <c r="C82" s="57" t="s">
        <v>11</v>
      </c>
      <c r="D82" s="26" t="s">
        <v>215</v>
      </c>
      <c r="E82" s="136"/>
      <c r="F82" s="27">
        <f t="shared" si="2"/>
        <v>571000</v>
      </c>
      <c r="G82" s="27">
        <f t="shared" si="2"/>
        <v>571000</v>
      </c>
      <c r="H82" s="19">
        <f t="shared" si="0"/>
        <v>0</v>
      </c>
    </row>
    <row r="83" spans="1:8" ht="18.75" customHeight="1">
      <c r="A83" s="296" t="s">
        <v>96</v>
      </c>
      <c r="B83" s="31" t="s">
        <v>9</v>
      </c>
      <c r="C83" s="55" t="s">
        <v>11</v>
      </c>
      <c r="D83" s="8" t="s">
        <v>215</v>
      </c>
      <c r="E83" s="137" t="s">
        <v>74</v>
      </c>
      <c r="F83" s="18">
        <v>571000</v>
      </c>
      <c r="G83" s="18">
        <v>571000</v>
      </c>
      <c r="H83" s="19">
        <f t="shared" si="0"/>
        <v>0</v>
      </c>
    </row>
    <row r="84" spans="1:8" ht="18.75" customHeight="1">
      <c r="A84" s="305" t="s">
        <v>344</v>
      </c>
      <c r="B84" s="225" t="s">
        <v>11</v>
      </c>
      <c r="C84" s="119"/>
      <c r="D84" s="62"/>
      <c r="E84" s="119"/>
      <c r="F84" s="86">
        <f>F85</f>
        <v>1421151</v>
      </c>
      <c r="G84" s="86">
        <f>G85</f>
        <v>1421151</v>
      </c>
      <c r="H84" s="19">
        <f t="shared" si="0"/>
        <v>0</v>
      </c>
    </row>
    <row r="85" spans="1:8" ht="26.25" customHeight="1">
      <c r="A85" s="306" t="s">
        <v>345</v>
      </c>
      <c r="B85" s="33" t="s">
        <v>11</v>
      </c>
      <c r="C85" s="120" t="s">
        <v>40</v>
      </c>
      <c r="D85" s="7"/>
      <c r="E85" s="120"/>
      <c r="F85" s="19">
        <f>F86+F88</f>
        <v>1421151</v>
      </c>
      <c r="G85" s="19">
        <f>G86+G88</f>
        <v>1421151</v>
      </c>
      <c r="H85" s="19">
        <f t="shared" si="0"/>
        <v>0</v>
      </c>
    </row>
    <row r="86" spans="1:8" ht="18.75" customHeight="1">
      <c r="A86" s="307" t="s">
        <v>346</v>
      </c>
      <c r="B86" s="28" t="s">
        <v>11</v>
      </c>
      <c r="C86" s="121" t="s">
        <v>40</v>
      </c>
      <c r="D86" s="26" t="s">
        <v>347</v>
      </c>
      <c r="E86" s="121"/>
      <c r="F86" s="27">
        <f>F87</f>
        <v>1421151</v>
      </c>
      <c r="G86" s="27">
        <f>G87</f>
        <v>1421151</v>
      </c>
      <c r="H86" s="19">
        <f t="shared" si="0"/>
        <v>0</v>
      </c>
    </row>
    <row r="87" spans="1:8" ht="26.25" customHeight="1">
      <c r="A87" s="308" t="s">
        <v>288</v>
      </c>
      <c r="B87" s="16" t="s">
        <v>11</v>
      </c>
      <c r="C87" s="55" t="s">
        <v>40</v>
      </c>
      <c r="D87" s="8" t="s">
        <v>347</v>
      </c>
      <c r="E87" s="138" t="s">
        <v>135</v>
      </c>
      <c r="F87" s="18">
        <f>39818+1381333</f>
        <v>1421151</v>
      </c>
      <c r="G87" s="18">
        <f>39818+1381333</f>
        <v>1421151</v>
      </c>
      <c r="H87" s="19">
        <f t="shared" si="0"/>
        <v>0</v>
      </c>
    </row>
    <row r="88" spans="1:8" ht="18.75" customHeight="1">
      <c r="A88" s="307" t="s">
        <v>346</v>
      </c>
      <c r="B88" s="28" t="s">
        <v>11</v>
      </c>
      <c r="C88" s="121" t="s">
        <v>40</v>
      </c>
      <c r="D88" s="26" t="s">
        <v>336</v>
      </c>
      <c r="E88" s="121"/>
      <c r="F88" s="27">
        <f>F89</f>
        <v>0</v>
      </c>
      <c r="G88" s="27">
        <f>G89</f>
        <v>0</v>
      </c>
      <c r="H88" s="19">
        <f t="shared" si="0"/>
        <v>0</v>
      </c>
    </row>
    <row r="89" spans="1:8" ht="28.5" customHeight="1">
      <c r="A89" s="308" t="s">
        <v>288</v>
      </c>
      <c r="B89" s="16" t="s">
        <v>11</v>
      </c>
      <c r="C89" s="55" t="s">
        <v>40</v>
      </c>
      <c r="D89" s="8" t="s">
        <v>336</v>
      </c>
      <c r="E89" s="138" t="s">
        <v>135</v>
      </c>
      <c r="F89" s="18"/>
      <c r="G89" s="18"/>
      <c r="H89" s="19">
        <f t="shared" si="0"/>
        <v>0</v>
      </c>
    </row>
    <row r="90" spans="1:8" ht="26.25" customHeight="1">
      <c r="A90" s="302" t="s">
        <v>32</v>
      </c>
      <c r="B90" s="67" t="s">
        <v>12</v>
      </c>
      <c r="C90" s="119"/>
      <c r="D90" s="62"/>
      <c r="E90" s="119"/>
      <c r="F90" s="93">
        <f>F91+F94+F102</f>
        <v>1198000</v>
      </c>
      <c r="G90" s="93">
        <f>G91+G94+G102</f>
        <v>1198000</v>
      </c>
      <c r="H90" s="19">
        <f t="shared" si="0"/>
        <v>0</v>
      </c>
    </row>
    <row r="91" spans="1:8" ht="18" customHeight="1">
      <c r="A91" s="306" t="s">
        <v>133</v>
      </c>
      <c r="B91" s="33" t="s">
        <v>12</v>
      </c>
      <c r="C91" s="120" t="s">
        <v>8</v>
      </c>
      <c r="D91" s="7"/>
      <c r="E91" s="120"/>
      <c r="F91" s="19">
        <f>F92</f>
        <v>180000</v>
      </c>
      <c r="G91" s="19">
        <f>G92</f>
        <v>180000</v>
      </c>
      <c r="H91" s="19">
        <f aca="true" t="shared" si="3" ref="H91:H212">G91-F91</f>
        <v>0</v>
      </c>
    </row>
    <row r="92" spans="1:8" ht="44.25" customHeight="1">
      <c r="A92" s="309" t="s">
        <v>134</v>
      </c>
      <c r="B92" s="28" t="s">
        <v>12</v>
      </c>
      <c r="C92" s="121" t="s">
        <v>8</v>
      </c>
      <c r="D92" s="26" t="s">
        <v>283</v>
      </c>
      <c r="E92" s="121"/>
      <c r="F92" s="27">
        <f>F93</f>
        <v>180000</v>
      </c>
      <c r="G92" s="27">
        <f>G93</f>
        <v>180000</v>
      </c>
      <c r="H92" s="19">
        <f t="shared" si="3"/>
        <v>0</v>
      </c>
    </row>
    <row r="93" spans="1:8" ht="25.5">
      <c r="A93" s="300" t="s">
        <v>112</v>
      </c>
      <c r="B93" s="16" t="s">
        <v>12</v>
      </c>
      <c r="C93" s="55" t="s">
        <v>8</v>
      </c>
      <c r="D93" s="8" t="s">
        <v>283</v>
      </c>
      <c r="E93" s="138" t="s">
        <v>87</v>
      </c>
      <c r="F93" s="18">
        <v>180000</v>
      </c>
      <c r="G93" s="18">
        <v>180000</v>
      </c>
      <c r="H93" s="19">
        <f t="shared" si="3"/>
        <v>0</v>
      </c>
    </row>
    <row r="94" spans="1:8" ht="12.75">
      <c r="A94" s="306" t="s">
        <v>348</v>
      </c>
      <c r="B94" s="33" t="s">
        <v>12</v>
      </c>
      <c r="C94" s="120" t="s">
        <v>5</v>
      </c>
      <c r="D94" s="7"/>
      <c r="E94" s="120"/>
      <c r="F94" s="19">
        <f>F95+F97</f>
        <v>905000</v>
      </c>
      <c r="G94" s="19">
        <f>G95+G97</f>
        <v>905000</v>
      </c>
      <c r="H94" s="19">
        <f t="shared" si="3"/>
        <v>0</v>
      </c>
    </row>
    <row r="95" spans="1:8" ht="42" customHeight="1">
      <c r="A95" s="309" t="s">
        <v>349</v>
      </c>
      <c r="B95" s="28" t="s">
        <v>12</v>
      </c>
      <c r="C95" s="121" t="s">
        <v>5</v>
      </c>
      <c r="D95" s="26" t="s">
        <v>350</v>
      </c>
      <c r="E95" s="121"/>
      <c r="F95" s="27">
        <f>F96</f>
        <v>881000</v>
      </c>
      <c r="G95" s="27">
        <f>G96</f>
        <v>881000</v>
      </c>
      <c r="H95" s="19">
        <f t="shared" si="3"/>
        <v>0</v>
      </c>
    </row>
    <row r="96" spans="1:8" ht="25.5">
      <c r="A96" s="308" t="s">
        <v>288</v>
      </c>
      <c r="B96" s="16" t="s">
        <v>12</v>
      </c>
      <c r="C96" s="55" t="s">
        <v>5</v>
      </c>
      <c r="D96" s="8" t="s">
        <v>350</v>
      </c>
      <c r="E96" s="138" t="s">
        <v>135</v>
      </c>
      <c r="F96" s="18">
        <v>881000</v>
      </c>
      <c r="G96" s="18">
        <v>881000</v>
      </c>
      <c r="H96" s="19">
        <f t="shared" si="3"/>
        <v>0</v>
      </c>
    </row>
    <row r="97" spans="1:8" ht="25.5">
      <c r="A97" s="310" t="s">
        <v>366</v>
      </c>
      <c r="B97" s="238" t="s">
        <v>12</v>
      </c>
      <c r="C97" s="234" t="s">
        <v>5</v>
      </c>
      <c r="D97" s="235" t="s">
        <v>367</v>
      </c>
      <c r="E97" s="236"/>
      <c r="F97" s="237">
        <f>F98+F100</f>
        <v>24000</v>
      </c>
      <c r="G97" s="237">
        <f>G98+G100</f>
        <v>24000</v>
      </c>
      <c r="H97" s="19">
        <f t="shared" si="3"/>
        <v>0</v>
      </c>
    </row>
    <row r="98" spans="1:8" ht="12.75">
      <c r="A98" s="301" t="s">
        <v>362</v>
      </c>
      <c r="B98" s="43" t="s">
        <v>12</v>
      </c>
      <c r="C98" s="26" t="s">
        <v>5</v>
      </c>
      <c r="D98" s="26" t="s">
        <v>364</v>
      </c>
      <c r="E98" s="128"/>
      <c r="F98" s="232">
        <f>F99</f>
        <v>8000</v>
      </c>
      <c r="G98" s="232">
        <f>G99</f>
        <v>8000</v>
      </c>
      <c r="H98" s="19">
        <f t="shared" si="3"/>
        <v>0</v>
      </c>
    </row>
    <row r="99" spans="1:8" ht="25.5">
      <c r="A99" s="300" t="s">
        <v>112</v>
      </c>
      <c r="B99" s="31" t="s">
        <v>12</v>
      </c>
      <c r="C99" s="8" t="s">
        <v>5</v>
      </c>
      <c r="D99" s="8" t="s">
        <v>364</v>
      </c>
      <c r="E99" s="128" t="s">
        <v>87</v>
      </c>
      <c r="F99" s="233">
        <v>8000</v>
      </c>
      <c r="G99" s="233">
        <v>8000</v>
      </c>
      <c r="H99" s="19">
        <f t="shared" si="3"/>
        <v>0</v>
      </c>
    </row>
    <row r="100" spans="1:8" ht="25.5">
      <c r="A100" s="301" t="s">
        <v>363</v>
      </c>
      <c r="B100" s="43" t="s">
        <v>12</v>
      </c>
      <c r="C100" s="26" t="s">
        <v>5</v>
      </c>
      <c r="D100" s="26" t="s">
        <v>365</v>
      </c>
      <c r="E100" s="128"/>
      <c r="F100" s="232">
        <f>F101</f>
        <v>16000</v>
      </c>
      <c r="G100" s="232">
        <f>G101</f>
        <v>16000</v>
      </c>
      <c r="H100" s="19">
        <f t="shared" si="3"/>
        <v>0</v>
      </c>
    </row>
    <row r="101" spans="1:8" ht="25.5">
      <c r="A101" s="300" t="s">
        <v>112</v>
      </c>
      <c r="B101" s="31" t="s">
        <v>12</v>
      </c>
      <c r="C101" s="8" t="s">
        <v>5</v>
      </c>
      <c r="D101" s="8" t="s">
        <v>365</v>
      </c>
      <c r="E101" s="128" t="s">
        <v>87</v>
      </c>
      <c r="F101" s="233">
        <v>16000</v>
      </c>
      <c r="G101" s="233">
        <v>16000</v>
      </c>
      <c r="H101" s="19">
        <f t="shared" si="3"/>
        <v>0</v>
      </c>
    </row>
    <row r="102" spans="1:8" ht="12.75">
      <c r="A102" s="306" t="s">
        <v>49</v>
      </c>
      <c r="B102" s="33" t="s">
        <v>12</v>
      </c>
      <c r="C102" s="120" t="s">
        <v>6</v>
      </c>
      <c r="D102" s="7"/>
      <c r="E102" s="120"/>
      <c r="F102" s="19">
        <f>F103+F105</f>
        <v>113000</v>
      </c>
      <c r="G102" s="19">
        <f>G103+G105</f>
        <v>113000</v>
      </c>
      <c r="H102" s="19">
        <f t="shared" si="3"/>
        <v>0</v>
      </c>
    </row>
    <row r="103" spans="1:8" ht="51">
      <c r="A103" s="311" t="s">
        <v>321</v>
      </c>
      <c r="B103" s="28" t="s">
        <v>12</v>
      </c>
      <c r="C103" s="121" t="s">
        <v>6</v>
      </c>
      <c r="D103" s="26" t="s">
        <v>322</v>
      </c>
      <c r="E103" s="121"/>
      <c r="F103" s="27">
        <f>F104</f>
        <v>60000</v>
      </c>
      <c r="G103" s="27">
        <f>G104</f>
        <v>60000</v>
      </c>
      <c r="H103" s="19">
        <f>G103-F103</f>
        <v>0</v>
      </c>
    </row>
    <row r="104" spans="1:8" ht="12.75">
      <c r="A104" s="296" t="s">
        <v>292</v>
      </c>
      <c r="B104" s="16" t="s">
        <v>12</v>
      </c>
      <c r="C104" s="55" t="s">
        <v>6</v>
      </c>
      <c r="D104" s="8" t="s">
        <v>322</v>
      </c>
      <c r="E104" s="138" t="s">
        <v>294</v>
      </c>
      <c r="F104" s="18">
        <v>60000</v>
      </c>
      <c r="G104" s="18">
        <v>60000</v>
      </c>
      <c r="H104" s="19">
        <f>G104-F104</f>
        <v>0</v>
      </c>
    </row>
    <row r="105" spans="1:8" ht="30.75" customHeight="1">
      <c r="A105" s="309" t="s">
        <v>280</v>
      </c>
      <c r="B105" s="28" t="s">
        <v>12</v>
      </c>
      <c r="C105" s="121" t="s">
        <v>6</v>
      </c>
      <c r="D105" s="26" t="s">
        <v>157</v>
      </c>
      <c r="E105" s="121"/>
      <c r="F105" s="27">
        <f>F106</f>
        <v>53000</v>
      </c>
      <c r="G105" s="27">
        <f>G106</f>
        <v>53000</v>
      </c>
      <c r="H105" s="19">
        <f t="shared" si="3"/>
        <v>0</v>
      </c>
    </row>
    <row r="106" spans="1:8" ht="30" customHeight="1">
      <c r="A106" s="300" t="s">
        <v>112</v>
      </c>
      <c r="B106" s="16" t="s">
        <v>12</v>
      </c>
      <c r="C106" s="55" t="s">
        <v>6</v>
      </c>
      <c r="D106" s="8" t="s">
        <v>157</v>
      </c>
      <c r="E106" s="138" t="s">
        <v>87</v>
      </c>
      <c r="F106" s="18">
        <v>53000</v>
      </c>
      <c r="G106" s="18">
        <v>53000</v>
      </c>
      <c r="H106" s="19">
        <f t="shared" si="3"/>
        <v>0</v>
      </c>
    </row>
    <row r="107" spans="1:8" ht="16.5" customHeight="1">
      <c r="A107" s="312" t="s">
        <v>28</v>
      </c>
      <c r="B107" s="67" t="s">
        <v>8</v>
      </c>
      <c r="C107" s="89"/>
      <c r="D107" s="88"/>
      <c r="E107" s="118"/>
      <c r="F107" s="93">
        <f>F108+F123+F141+F155</f>
        <v>20974803.12</v>
      </c>
      <c r="G107" s="93">
        <f>G108+G123+G141+G155</f>
        <v>20974803.12</v>
      </c>
      <c r="H107" s="19">
        <f t="shared" si="3"/>
        <v>0</v>
      </c>
    </row>
    <row r="108" spans="1:8" ht="16.5" customHeight="1">
      <c r="A108" s="313" t="s">
        <v>289</v>
      </c>
      <c r="B108" s="150" t="s">
        <v>8</v>
      </c>
      <c r="C108" s="15" t="s">
        <v>2</v>
      </c>
      <c r="D108" s="156"/>
      <c r="E108" s="157"/>
      <c r="F108" s="164">
        <f>F109+F111+F113+F115+F117+F119+F121</f>
        <v>2737693</v>
      </c>
      <c r="G108" s="164">
        <f>G109+G111+G113+G115+G117+G119+G121</f>
        <v>2737693</v>
      </c>
      <c r="H108" s="19">
        <f aca="true" t="shared" si="4" ref="H108:H122">G108-F108</f>
        <v>0</v>
      </c>
    </row>
    <row r="109" spans="1:8" ht="48.75" customHeight="1">
      <c r="A109" s="311" t="s">
        <v>323</v>
      </c>
      <c r="B109" s="152" t="s">
        <v>8</v>
      </c>
      <c r="C109" s="28" t="s">
        <v>2</v>
      </c>
      <c r="D109" s="28" t="s">
        <v>319</v>
      </c>
      <c r="E109" s="157"/>
      <c r="F109" s="162">
        <f>F110</f>
        <v>140000</v>
      </c>
      <c r="G109" s="162">
        <f>G110</f>
        <v>140000</v>
      </c>
      <c r="H109" s="19">
        <f t="shared" si="4"/>
        <v>0</v>
      </c>
    </row>
    <row r="110" spans="1:8" ht="16.5" customHeight="1">
      <c r="A110" s="296" t="s">
        <v>292</v>
      </c>
      <c r="B110" s="213" t="s">
        <v>8</v>
      </c>
      <c r="C110" s="16" t="s">
        <v>2</v>
      </c>
      <c r="D110" s="16" t="s">
        <v>319</v>
      </c>
      <c r="E110" s="128" t="s">
        <v>294</v>
      </c>
      <c r="F110" s="18">
        <v>140000</v>
      </c>
      <c r="G110" s="18">
        <v>140000</v>
      </c>
      <c r="H110" s="19">
        <f t="shared" si="4"/>
        <v>0</v>
      </c>
    </row>
    <row r="111" spans="1:8" ht="16.5" customHeight="1">
      <c r="A111" s="304" t="s">
        <v>373</v>
      </c>
      <c r="B111" s="152" t="s">
        <v>8</v>
      </c>
      <c r="C111" s="28" t="s">
        <v>2</v>
      </c>
      <c r="D111" s="28" t="s">
        <v>372</v>
      </c>
      <c r="E111" s="157"/>
      <c r="F111" s="162">
        <f>F112</f>
        <v>0</v>
      </c>
      <c r="G111" s="162">
        <f>G112</f>
        <v>256201.98</v>
      </c>
      <c r="H111" s="19">
        <f>G111-F111</f>
        <v>256201.98</v>
      </c>
    </row>
    <row r="112" spans="1:8" ht="24.75" customHeight="1">
      <c r="A112" s="296" t="s">
        <v>112</v>
      </c>
      <c r="B112" s="213" t="s">
        <v>8</v>
      </c>
      <c r="C112" s="16" t="s">
        <v>2</v>
      </c>
      <c r="D112" s="16" t="s">
        <v>372</v>
      </c>
      <c r="E112" s="128" t="s">
        <v>87</v>
      </c>
      <c r="F112" s="18"/>
      <c r="G112" s="18">
        <v>256201.98</v>
      </c>
      <c r="H112" s="19">
        <f>G112-F112</f>
        <v>256201.98</v>
      </c>
    </row>
    <row r="113" spans="1:8" ht="16.5" customHeight="1">
      <c r="A113" s="304" t="s">
        <v>374</v>
      </c>
      <c r="B113" s="152" t="s">
        <v>8</v>
      </c>
      <c r="C113" s="28" t="s">
        <v>2</v>
      </c>
      <c r="D113" s="28" t="s">
        <v>375</v>
      </c>
      <c r="E113" s="157"/>
      <c r="F113" s="162">
        <f>F114</f>
        <v>412822.5</v>
      </c>
      <c r="G113" s="162">
        <f>G114</f>
        <v>156620.52</v>
      </c>
      <c r="H113" s="19">
        <f>G113-F113</f>
        <v>-256201.98</v>
      </c>
    </row>
    <row r="114" spans="1:8" ht="32.25" customHeight="1">
      <c r="A114" s="296" t="s">
        <v>112</v>
      </c>
      <c r="B114" s="213" t="s">
        <v>8</v>
      </c>
      <c r="C114" s="16" t="s">
        <v>2</v>
      </c>
      <c r="D114" s="16" t="s">
        <v>375</v>
      </c>
      <c r="E114" s="128" t="s">
        <v>87</v>
      </c>
      <c r="F114" s="18">
        <f>156620.52+256201.98</f>
        <v>412822.5</v>
      </c>
      <c r="G114" s="18">
        <v>156620.52</v>
      </c>
      <c r="H114" s="19">
        <f>G114-F114</f>
        <v>-256201.98</v>
      </c>
    </row>
    <row r="115" spans="1:8" ht="55.5" customHeight="1">
      <c r="A115" s="304" t="s">
        <v>324</v>
      </c>
      <c r="B115" s="152" t="s">
        <v>8</v>
      </c>
      <c r="C115" s="28" t="s">
        <v>2</v>
      </c>
      <c r="D115" s="28" t="s">
        <v>320</v>
      </c>
      <c r="E115" s="157"/>
      <c r="F115" s="162">
        <f>F116</f>
        <v>1252535.5</v>
      </c>
      <c r="G115" s="162">
        <f>G116</f>
        <v>1252535.5</v>
      </c>
      <c r="H115" s="19">
        <f t="shared" si="4"/>
        <v>0</v>
      </c>
    </row>
    <row r="116" spans="1:8" ht="23.25" customHeight="1">
      <c r="A116" s="296" t="s">
        <v>292</v>
      </c>
      <c r="B116" s="213" t="s">
        <v>8</v>
      </c>
      <c r="C116" s="16" t="s">
        <v>2</v>
      </c>
      <c r="D116" s="16" t="s">
        <v>320</v>
      </c>
      <c r="E116" s="128" t="s">
        <v>294</v>
      </c>
      <c r="F116" s="18">
        <v>1252535.5</v>
      </c>
      <c r="G116" s="18">
        <v>1252535.5</v>
      </c>
      <c r="H116" s="19">
        <f t="shared" si="4"/>
        <v>0</v>
      </c>
    </row>
    <row r="117" spans="1:8" ht="19.5" customHeight="1">
      <c r="A117" s="307" t="s">
        <v>346</v>
      </c>
      <c r="B117" s="28" t="s">
        <v>8</v>
      </c>
      <c r="C117" s="121" t="s">
        <v>2</v>
      </c>
      <c r="D117" s="26" t="s">
        <v>347</v>
      </c>
      <c r="E117" s="121"/>
      <c r="F117" s="27">
        <f>F118</f>
        <v>99000</v>
      </c>
      <c r="G117" s="27">
        <f>G118</f>
        <v>99000</v>
      </c>
      <c r="H117" s="19">
        <f t="shared" si="4"/>
        <v>0</v>
      </c>
    </row>
    <row r="118" spans="1:8" ht="23.25" customHeight="1">
      <c r="A118" s="308" t="s">
        <v>288</v>
      </c>
      <c r="B118" s="16" t="s">
        <v>8</v>
      </c>
      <c r="C118" s="55" t="s">
        <v>2</v>
      </c>
      <c r="D118" s="8" t="s">
        <v>347</v>
      </c>
      <c r="E118" s="138" t="s">
        <v>135</v>
      </c>
      <c r="F118" s="18">
        <v>99000</v>
      </c>
      <c r="G118" s="18">
        <v>99000</v>
      </c>
      <c r="H118" s="19">
        <f t="shared" si="4"/>
        <v>0</v>
      </c>
    </row>
    <row r="119" spans="1:8" ht="23.25" customHeight="1">
      <c r="A119" s="307" t="s">
        <v>346</v>
      </c>
      <c r="B119" s="28" t="s">
        <v>8</v>
      </c>
      <c r="C119" s="121" t="s">
        <v>2</v>
      </c>
      <c r="D119" s="26" t="s">
        <v>351</v>
      </c>
      <c r="E119" s="121"/>
      <c r="F119" s="27">
        <f>F120</f>
        <v>0</v>
      </c>
      <c r="G119" s="27">
        <f>G120</f>
        <v>0</v>
      </c>
      <c r="H119" s="19">
        <f>G119-F119</f>
        <v>0</v>
      </c>
    </row>
    <row r="120" spans="1:8" ht="23.25" customHeight="1">
      <c r="A120" s="308" t="s">
        <v>288</v>
      </c>
      <c r="B120" s="16" t="s">
        <v>8</v>
      </c>
      <c r="C120" s="55" t="s">
        <v>2</v>
      </c>
      <c r="D120" s="8" t="s">
        <v>351</v>
      </c>
      <c r="E120" s="138" t="s">
        <v>135</v>
      </c>
      <c r="F120" s="18"/>
      <c r="G120" s="18"/>
      <c r="H120" s="19">
        <f>G120-F120</f>
        <v>0</v>
      </c>
    </row>
    <row r="121" spans="1:8" ht="23.25" customHeight="1">
      <c r="A121" s="307" t="s">
        <v>346</v>
      </c>
      <c r="B121" s="28" t="s">
        <v>8</v>
      </c>
      <c r="C121" s="121" t="s">
        <v>2</v>
      </c>
      <c r="D121" s="26" t="s">
        <v>352</v>
      </c>
      <c r="E121" s="121"/>
      <c r="F121" s="27">
        <f>F122</f>
        <v>833335</v>
      </c>
      <c r="G121" s="27">
        <f>G122</f>
        <v>833335</v>
      </c>
      <c r="H121" s="19">
        <f t="shared" si="4"/>
        <v>0</v>
      </c>
    </row>
    <row r="122" spans="1:8" ht="23.25" customHeight="1">
      <c r="A122" s="308" t="s">
        <v>153</v>
      </c>
      <c r="B122" s="16" t="s">
        <v>8</v>
      </c>
      <c r="C122" s="55" t="s">
        <v>2</v>
      </c>
      <c r="D122" s="8" t="s">
        <v>352</v>
      </c>
      <c r="E122" s="138" t="s">
        <v>144</v>
      </c>
      <c r="F122" s="18">
        <v>833335</v>
      </c>
      <c r="G122" s="18">
        <v>833335</v>
      </c>
      <c r="H122" s="19">
        <f t="shared" si="4"/>
        <v>0</v>
      </c>
    </row>
    <row r="123" spans="1:8" ht="16.5" customHeight="1">
      <c r="A123" s="314" t="s">
        <v>91</v>
      </c>
      <c r="B123" s="113" t="s">
        <v>8</v>
      </c>
      <c r="C123" s="163" t="s">
        <v>9</v>
      </c>
      <c r="D123" s="156"/>
      <c r="E123" s="157"/>
      <c r="F123" s="164">
        <f>F124+F126+F130+F132+F134+F136+F138+F128</f>
        <v>17030042.12</v>
      </c>
      <c r="G123" s="164">
        <f>G124+G126+G130+G132+G134+G136+G138+G128</f>
        <v>17030042.12</v>
      </c>
      <c r="H123" s="19">
        <f t="shared" si="3"/>
        <v>0</v>
      </c>
    </row>
    <row r="124" spans="1:8" ht="27" customHeight="1">
      <c r="A124" s="315" t="s">
        <v>286</v>
      </c>
      <c r="B124" s="158" t="s">
        <v>8</v>
      </c>
      <c r="C124" s="159" t="s">
        <v>9</v>
      </c>
      <c r="D124" s="160" t="s">
        <v>290</v>
      </c>
      <c r="E124" s="161"/>
      <c r="F124" s="162">
        <f>F125</f>
        <v>403060</v>
      </c>
      <c r="G124" s="162">
        <f>G125</f>
        <v>403060</v>
      </c>
      <c r="H124" s="19">
        <f aca="true" t="shared" si="5" ref="H124:H131">G124-F124</f>
        <v>0</v>
      </c>
    </row>
    <row r="125" spans="1:8" ht="31.5" customHeight="1">
      <c r="A125" s="316" t="s">
        <v>300</v>
      </c>
      <c r="B125" s="31" t="s">
        <v>8</v>
      </c>
      <c r="C125" s="55" t="s">
        <v>9</v>
      </c>
      <c r="D125" s="8" t="s">
        <v>290</v>
      </c>
      <c r="E125" s="128" t="s">
        <v>135</v>
      </c>
      <c r="F125" s="18">
        <v>403060</v>
      </c>
      <c r="G125" s="18">
        <v>403060</v>
      </c>
      <c r="H125" s="19">
        <f t="shared" si="5"/>
        <v>0</v>
      </c>
    </row>
    <row r="126" spans="1:8" ht="18" customHeight="1">
      <c r="A126" s="307" t="s">
        <v>346</v>
      </c>
      <c r="B126" s="28" t="s">
        <v>8</v>
      </c>
      <c r="C126" s="121" t="s">
        <v>9</v>
      </c>
      <c r="D126" s="26" t="s">
        <v>347</v>
      </c>
      <c r="E126" s="121"/>
      <c r="F126" s="27">
        <f>F127</f>
        <v>181818</v>
      </c>
      <c r="G126" s="27">
        <f>G127</f>
        <v>181818</v>
      </c>
      <c r="H126" s="19">
        <f t="shared" si="5"/>
        <v>0</v>
      </c>
    </row>
    <row r="127" spans="1:8" ht="31.5" customHeight="1">
      <c r="A127" s="308" t="s">
        <v>288</v>
      </c>
      <c r="B127" s="16" t="s">
        <v>8</v>
      </c>
      <c r="C127" s="55" t="s">
        <v>9</v>
      </c>
      <c r="D127" s="8" t="s">
        <v>347</v>
      </c>
      <c r="E127" s="138" t="s">
        <v>135</v>
      </c>
      <c r="F127" s="18">
        <v>181818</v>
      </c>
      <c r="G127" s="18">
        <v>181818</v>
      </c>
      <c r="H127" s="19">
        <f t="shared" si="5"/>
        <v>0</v>
      </c>
    </row>
    <row r="128" spans="1:8" ht="17.25" customHeight="1">
      <c r="A128" s="304" t="s">
        <v>340</v>
      </c>
      <c r="B128" s="32" t="s">
        <v>8</v>
      </c>
      <c r="C128" s="159" t="s">
        <v>9</v>
      </c>
      <c r="D128" s="160" t="s">
        <v>341</v>
      </c>
      <c r="E128" s="161"/>
      <c r="F128" s="162">
        <v>704789</v>
      </c>
      <c r="G128" s="162">
        <v>704789</v>
      </c>
      <c r="H128" s="19">
        <f t="shared" si="5"/>
        <v>0</v>
      </c>
    </row>
    <row r="129" spans="1:8" ht="25.5" customHeight="1">
      <c r="A129" s="317" t="s">
        <v>342</v>
      </c>
      <c r="B129" s="222" t="s">
        <v>8</v>
      </c>
      <c r="C129" s="8" t="s">
        <v>9</v>
      </c>
      <c r="D129" s="16" t="s">
        <v>341</v>
      </c>
      <c r="E129" s="213" t="s">
        <v>135</v>
      </c>
      <c r="F129" s="223">
        <v>704789</v>
      </c>
      <c r="G129" s="223">
        <v>704789</v>
      </c>
      <c r="H129" s="19">
        <f t="shared" si="5"/>
        <v>0</v>
      </c>
    </row>
    <row r="130" spans="1:8" ht="50.25" customHeight="1">
      <c r="A130" s="311" t="s">
        <v>326</v>
      </c>
      <c r="B130" s="152" t="s">
        <v>8</v>
      </c>
      <c r="C130" s="28" t="s">
        <v>9</v>
      </c>
      <c r="D130" s="28" t="s">
        <v>325</v>
      </c>
      <c r="E130" s="157"/>
      <c r="F130" s="162">
        <f>F131</f>
        <v>10000</v>
      </c>
      <c r="G130" s="162">
        <f>G131</f>
        <v>10000</v>
      </c>
      <c r="H130" s="19">
        <f t="shared" si="5"/>
        <v>0</v>
      </c>
    </row>
    <row r="131" spans="1:8" ht="17.25" customHeight="1">
      <c r="A131" s="296" t="s">
        <v>292</v>
      </c>
      <c r="B131" s="213" t="s">
        <v>8</v>
      </c>
      <c r="C131" s="16" t="s">
        <v>9</v>
      </c>
      <c r="D131" s="16" t="s">
        <v>325</v>
      </c>
      <c r="E131" s="128" t="s">
        <v>294</v>
      </c>
      <c r="F131" s="18">
        <v>10000</v>
      </c>
      <c r="G131" s="18">
        <v>10000</v>
      </c>
      <c r="H131" s="19">
        <f t="shared" si="5"/>
        <v>0</v>
      </c>
    </row>
    <row r="132" spans="1:8" ht="27.75" customHeight="1">
      <c r="A132" s="315" t="s">
        <v>279</v>
      </c>
      <c r="B132" s="158" t="s">
        <v>8</v>
      </c>
      <c r="C132" s="159" t="s">
        <v>9</v>
      </c>
      <c r="D132" s="160" t="s">
        <v>158</v>
      </c>
      <c r="E132" s="161"/>
      <c r="F132" s="162">
        <f>F133</f>
        <v>50000</v>
      </c>
      <c r="G132" s="162">
        <f>G133</f>
        <v>50000</v>
      </c>
      <c r="H132" s="19">
        <f t="shared" si="3"/>
        <v>0</v>
      </c>
    </row>
    <row r="133" spans="1:8" ht="22.5" customHeight="1">
      <c r="A133" s="296" t="s">
        <v>85</v>
      </c>
      <c r="B133" s="31" t="s">
        <v>8</v>
      </c>
      <c r="C133" s="55" t="s">
        <v>9</v>
      </c>
      <c r="D133" s="8" t="s">
        <v>158</v>
      </c>
      <c r="E133" s="128" t="s">
        <v>87</v>
      </c>
      <c r="F133" s="18">
        <v>50000</v>
      </c>
      <c r="G133" s="18">
        <v>50000</v>
      </c>
      <c r="H133" s="19">
        <f t="shared" si="3"/>
        <v>0</v>
      </c>
    </row>
    <row r="134" spans="1:8" ht="31.5" customHeight="1">
      <c r="A134" s="315" t="s">
        <v>291</v>
      </c>
      <c r="B134" s="158" t="s">
        <v>8</v>
      </c>
      <c r="C134" s="159" t="s">
        <v>9</v>
      </c>
      <c r="D134" s="160" t="s">
        <v>293</v>
      </c>
      <c r="E134" s="161"/>
      <c r="F134" s="162">
        <f>F135</f>
        <v>243022</v>
      </c>
      <c r="G134" s="162">
        <f>G135</f>
        <v>243022</v>
      </c>
      <c r="H134" s="19">
        <f aca="true" t="shared" si="6" ref="H134:H139">G134-F134</f>
        <v>0</v>
      </c>
    </row>
    <row r="135" spans="1:8" ht="22.5" customHeight="1">
      <c r="A135" s="296" t="s">
        <v>292</v>
      </c>
      <c r="B135" s="31" t="s">
        <v>8</v>
      </c>
      <c r="C135" s="55" t="s">
        <v>9</v>
      </c>
      <c r="D135" s="8" t="s">
        <v>293</v>
      </c>
      <c r="E135" s="128" t="s">
        <v>294</v>
      </c>
      <c r="F135" s="18">
        <v>243022</v>
      </c>
      <c r="G135" s="18">
        <v>243022</v>
      </c>
      <c r="H135" s="19">
        <f t="shared" si="6"/>
        <v>0</v>
      </c>
    </row>
    <row r="136" spans="1:8" ht="22.5" customHeight="1">
      <c r="A136" s="315" t="s">
        <v>353</v>
      </c>
      <c r="B136" s="158" t="s">
        <v>8</v>
      </c>
      <c r="C136" s="226" t="s">
        <v>9</v>
      </c>
      <c r="D136" s="227" t="s">
        <v>354</v>
      </c>
      <c r="E136" s="228"/>
      <c r="F136" s="229">
        <f>F137</f>
        <v>408712.96</v>
      </c>
      <c r="G136" s="229">
        <f>G137</f>
        <v>408712.96</v>
      </c>
      <c r="H136" s="19">
        <f t="shared" si="6"/>
        <v>0</v>
      </c>
    </row>
    <row r="137" spans="1:8" ht="22.5" customHeight="1">
      <c r="A137" s="296" t="s">
        <v>85</v>
      </c>
      <c r="B137" s="31" t="s">
        <v>8</v>
      </c>
      <c r="C137" s="55" t="s">
        <v>9</v>
      </c>
      <c r="D137" s="8" t="s">
        <v>354</v>
      </c>
      <c r="E137" s="128" t="s">
        <v>87</v>
      </c>
      <c r="F137" s="18">
        <v>408712.96</v>
      </c>
      <c r="G137" s="18">
        <v>408712.96</v>
      </c>
      <c r="H137" s="19">
        <f t="shared" si="6"/>
        <v>0</v>
      </c>
    </row>
    <row r="138" spans="1:8" ht="27" customHeight="1">
      <c r="A138" s="315" t="s">
        <v>296</v>
      </c>
      <c r="B138" s="158" t="s">
        <v>8</v>
      </c>
      <c r="C138" s="159" t="s">
        <v>9</v>
      </c>
      <c r="D138" s="160" t="s">
        <v>297</v>
      </c>
      <c r="E138" s="161"/>
      <c r="F138" s="162">
        <f>F139+F140</f>
        <v>15028640.16</v>
      </c>
      <c r="G138" s="162">
        <f>G139+G140</f>
        <v>15028640.16</v>
      </c>
      <c r="H138" s="19">
        <f t="shared" si="6"/>
        <v>0</v>
      </c>
    </row>
    <row r="139" spans="1:8" ht="30.75" customHeight="1">
      <c r="A139" s="296" t="s">
        <v>299</v>
      </c>
      <c r="B139" s="31" t="s">
        <v>8</v>
      </c>
      <c r="C139" s="55" t="s">
        <v>9</v>
      </c>
      <c r="D139" s="8" t="s">
        <v>297</v>
      </c>
      <c r="E139" s="128" t="s">
        <v>298</v>
      </c>
      <c r="F139" s="18">
        <v>4961640.16</v>
      </c>
      <c r="G139" s="18">
        <v>4961640.16</v>
      </c>
      <c r="H139" s="19">
        <f t="shared" si="6"/>
        <v>0</v>
      </c>
    </row>
    <row r="140" spans="1:8" ht="30.75" customHeight="1">
      <c r="A140" s="296" t="s">
        <v>295</v>
      </c>
      <c r="B140" s="31" t="s">
        <v>8</v>
      </c>
      <c r="C140" s="55" t="s">
        <v>9</v>
      </c>
      <c r="D140" s="8" t="s">
        <v>297</v>
      </c>
      <c r="E140" s="128" t="s">
        <v>298</v>
      </c>
      <c r="F140" s="18">
        <v>10067000</v>
      </c>
      <c r="G140" s="18">
        <v>10067000</v>
      </c>
      <c r="H140" s="19">
        <f aca="true" t="shared" si="7" ref="H140:H154">G140-F140</f>
        <v>0</v>
      </c>
    </row>
    <row r="141" spans="1:8" ht="16.5" customHeight="1">
      <c r="A141" s="318" t="s">
        <v>301</v>
      </c>
      <c r="B141" s="214" t="s">
        <v>8</v>
      </c>
      <c r="C141" s="215" t="s">
        <v>11</v>
      </c>
      <c r="D141" s="7"/>
      <c r="E141" s="215"/>
      <c r="F141" s="19">
        <f>F142+F144+F146+F148+F150</f>
        <v>1168068</v>
      </c>
      <c r="G141" s="19">
        <f>G142+G144+G146+G148+G150</f>
        <v>1168068</v>
      </c>
      <c r="H141" s="19">
        <f t="shared" si="7"/>
        <v>0</v>
      </c>
    </row>
    <row r="142" spans="1:8" ht="16.5" customHeight="1">
      <c r="A142" s="307" t="s">
        <v>346</v>
      </c>
      <c r="B142" s="32" t="s">
        <v>8</v>
      </c>
      <c r="C142" s="57" t="s">
        <v>11</v>
      </c>
      <c r="D142" s="26" t="s">
        <v>347</v>
      </c>
      <c r="E142" s="121"/>
      <c r="F142" s="27">
        <f>F143</f>
        <v>1081837</v>
      </c>
      <c r="G142" s="27">
        <f>G143</f>
        <v>1081837</v>
      </c>
      <c r="H142" s="19">
        <f t="shared" si="7"/>
        <v>0</v>
      </c>
    </row>
    <row r="143" spans="1:8" ht="29.25" customHeight="1">
      <c r="A143" s="319" t="s">
        <v>288</v>
      </c>
      <c r="B143" s="35" t="s">
        <v>8</v>
      </c>
      <c r="C143" s="55" t="s">
        <v>11</v>
      </c>
      <c r="D143" s="8" t="s">
        <v>347</v>
      </c>
      <c r="E143" s="128" t="s">
        <v>135</v>
      </c>
      <c r="F143" s="18">
        <f>982837+99000</f>
        <v>1081837</v>
      </c>
      <c r="G143" s="18">
        <f>982837+99000</f>
        <v>1081837</v>
      </c>
      <c r="H143" s="19">
        <f t="shared" si="7"/>
        <v>0</v>
      </c>
    </row>
    <row r="144" spans="1:8" ht="52.5" customHeight="1">
      <c r="A144" s="311" t="s">
        <v>327</v>
      </c>
      <c r="B144" s="152" t="s">
        <v>8</v>
      </c>
      <c r="C144" s="28" t="s">
        <v>11</v>
      </c>
      <c r="D144" s="28" t="s">
        <v>328</v>
      </c>
      <c r="E144" s="157"/>
      <c r="F144" s="162">
        <f>F145</f>
        <v>20000</v>
      </c>
      <c r="G144" s="162">
        <f>G145</f>
        <v>20000</v>
      </c>
      <c r="H144" s="19">
        <f t="shared" si="7"/>
        <v>0</v>
      </c>
    </row>
    <row r="145" spans="1:8" ht="16.5" customHeight="1">
      <c r="A145" s="296" t="s">
        <v>292</v>
      </c>
      <c r="B145" s="213" t="s">
        <v>8</v>
      </c>
      <c r="C145" s="16" t="s">
        <v>11</v>
      </c>
      <c r="D145" s="16" t="s">
        <v>328</v>
      </c>
      <c r="E145" s="128" t="s">
        <v>294</v>
      </c>
      <c r="F145" s="18">
        <v>20000</v>
      </c>
      <c r="G145" s="18">
        <v>20000</v>
      </c>
      <c r="H145" s="19">
        <f t="shared" si="7"/>
        <v>0</v>
      </c>
    </row>
    <row r="146" spans="1:8" ht="54" customHeight="1">
      <c r="A146" s="311" t="s">
        <v>330</v>
      </c>
      <c r="B146" s="152" t="s">
        <v>8</v>
      </c>
      <c r="C146" s="28" t="s">
        <v>11</v>
      </c>
      <c r="D146" s="28" t="s">
        <v>329</v>
      </c>
      <c r="E146" s="157"/>
      <c r="F146" s="162">
        <f>F147</f>
        <v>50000</v>
      </c>
      <c r="G146" s="162">
        <f>G147</f>
        <v>50000</v>
      </c>
      <c r="H146" s="19">
        <f>G146-F146</f>
        <v>0</v>
      </c>
    </row>
    <row r="147" spans="1:8" ht="16.5" customHeight="1">
      <c r="A147" s="296" t="s">
        <v>292</v>
      </c>
      <c r="B147" s="213" t="s">
        <v>8</v>
      </c>
      <c r="C147" s="16" t="s">
        <v>11</v>
      </c>
      <c r="D147" s="16" t="s">
        <v>329</v>
      </c>
      <c r="E147" s="128" t="s">
        <v>294</v>
      </c>
      <c r="F147" s="18">
        <v>50000</v>
      </c>
      <c r="G147" s="18">
        <v>50000</v>
      </c>
      <c r="H147" s="19">
        <f>G147-F147</f>
        <v>0</v>
      </c>
    </row>
    <row r="148" spans="1:8" ht="18.75" customHeight="1">
      <c r="A148" s="307" t="s">
        <v>346</v>
      </c>
      <c r="B148" s="32" t="s">
        <v>8</v>
      </c>
      <c r="C148" s="57" t="s">
        <v>11</v>
      </c>
      <c r="D148" s="26" t="s">
        <v>351</v>
      </c>
      <c r="E148" s="121"/>
      <c r="F148" s="27">
        <f>F149</f>
        <v>0</v>
      </c>
      <c r="G148" s="27">
        <f>G149</f>
        <v>0</v>
      </c>
      <c r="H148" s="19">
        <f>G148-F148</f>
        <v>0</v>
      </c>
    </row>
    <row r="149" spans="1:8" ht="26.25" customHeight="1">
      <c r="A149" s="308" t="s">
        <v>288</v>
      </c>
      <c r="B149" s="35" t="s">
        <v>8</v>
      </c>
      <c r="C149" s="55" t="s">
        <v>11</v>
      </c>
      <c r="D149" s="8" t="s">
        <v>351</v>
      </c>
      <c r="E149" s="128" t="s">
        <v>135</v>
      </c>
      <c r="F149" s="18"/>
      <c r="G149" s="18"/>
      <c r="H149" s="19">
        <f>G149-F149</f>
        <v>0</v>
      </c>
    </row>
    <row r="150" spans="1:8" ht="15.75" customHeight="1">
      <c r="A150" s="320" t="s">
        <v>301</v>
      </c>
      <c r="B150" s="216" t="s">
        <v>8</v>
      </c>
      <c r="C150" s="217" t="s">
        <v>11</v>
      </c>
      <c r="D150" s="11" t="s">
        <v>302</v>
      </c>
      <c r="E150" s="217"/>
      <c r="F150" s="17">
        <f>F151+F153</f>
        <v>16231</v>
      </c>
      <c r="G150" s="17">
        <f>G151+G153</f>
        <v>16231</v>
      </c>
      <c r="H150" s="19">
        <f t="shared" si="7"/>
        <v>0</v>
      </c>
    </row>
    <row r="151" spans="1:8" ht="15.75" customHeight="1">
      <c r="A151" s="311" t="s">
        <v>303</v>
      </c>
      <c r="B151" s="218" t="s">
        <v>8</v>
      </c>
      <c r="C151" s="219" t="s">
        <v>11</v>
      </c>
      <c r="D151" s="26" t="s">
        <v>305</v>
      </c>
      <c r="E151" s="219"/>
      <c r="F151" s="27">
        <f>F152</f>
        <v>2250</v>
      </c>
      <c r="G151" s="27">
        <f>G152</f>
        <v>2250</v>
      </c>
      <c r="H151" s="19">
        <f t="shared" si="7"/>
        <v>0</v>
      </c>
    </row>
    <row r="152" spans="1:8" ht="15.75" customHeight="1">
      <c r="A152" s="296" t="s">
        <v>85</v>
      </c>
      <c r="B152" s="220" t="s">
        <v>8</v>
      </c>
      <c r="C152" s="221" t="s">
        <v>11</v>
      </c>
      <c r="D152" s="8" t="s">
        <v>305</v>
      </c>
      <c r="E152" s="221" t="s">
        <v>87</v>
      </c>
      <c r="F152" s="18">
        <v>2250</v>
      </c>
      <c r="G152" s="18">
        <v>2250</v>
      </c>
      <c r="H152" s="19">
        <f t="shared" si="7"/>
        <v>0</v>
      </c>
    </row>
    <row r="153" spans="1:8" ht="15.75" customHeight="1">
      <c r="A153" s="311" t="s">
        <v>304</v>
      </c>
      <c r="B153" s="218" t="s">
        <v>8</v>
      </c>
      <c r="C153" s="219" t="s">
        <v>11</v>
      </c>
      <c r="D153" s="26" t="s">
        <v>306</v>
      </c>
      <c r="E153" s="219"/>
      <c r="F153" s="27">
        <f>F154</f>
        <v>13981</v>
      </c>
      <c r="G153" s="27">
        <f>G154</f>
        <v>13981</v>
      </c>
      <c r="H153" s="19">
        <f t="shared" si="7"/>
        <v>0</v>
      </c>
    </row>
    <row r="154" spans="1:8" ht="18" customHeight="1">
      <c r="A154" s="296" t="s">
        <v>85</v>
      </c>
      <c r="B154" s="220" t="s">
        <v>8</v>
      </c>
      <c r="C154" s="221" t="s">
        <v>11</v>
      </c>
      <c r="D154" s="8" t="s">
        <v>306</v>
      </c>
      <c r="E154" s="221" t="s">
        <v>87</v>
      </c>
      <c r="F154" s="18">
        <v>13981</v>
      </c>
      <c r="G154" s="18">
        <v>13981</v>
      </c>
      <c r="H154" s="19">
        <f t="shared" si="7"/>
        <v>0</v>
      </c>
    </row>
    <row r="155" spans="1:8" ht="17.25" customHeight="1">
      <c r="A155" s="318" t="s">
        <v>29</v>
      </c>
      <c r="B155" s="37" t="s">
        <v>8</v>
      </c>
      <c r="C155" s="71" t="s">
        <v>8</v>
      </c>
      <c r="D155" s="7"/>
      <c r="E155" s="120"/>
      <c r="F155" s="21">
        <f>F156</f>
        <v>39000</v>
      </c>
      <c r="G155" s="21">
        <f>G156</f>
        <v>39000</v>
      </c>
      <c r="H155" s="19">
        <f t="shared" si="3"/>
        <v>0</v>
      </c>
    </row>
    <row r="156" spans="1:8" ht="15" customHeight="1">
      <c r="A156" s="301" t="s">
        <v>216</v>
      </c>
      <c r="B156" s="32" t="s">
        <v>8</v>
      </c>
      <c r="C156" s="57" t="s">
        <v>8</v>
      </c>
      <c r="D156" s="26" t="s">
        <v>234</v>
      </c>
      <c r="E156" s="121"/>
      <c r="F156" s="27">
        <f>F157</f>
        <v>39000</v>
      </c>
      <c r="G156" s="27">
        <f>G157</f>
        <v>39000</v>
      </c>
      <c r="H156" s="19">
        <f t="shared" si="3"/>
        <v>0</v>
      </c>
    </row>
    <row r="157" spans="1:8" ht="18" customHeight="1">
      <c r="A157" s="321" t="s">
        <v>156</v>
      </c>
      <c r="B157" s="35" t="s">
        <v>8</v>
      </c>
      <c r="C157" s="55" t="s">
        <v>8</v>
      </c>
      <c r="D157" s="8" t="s">
        <v>234</v>
      </c>
      <c r="E157" s="128" t="s">
        <v>155</v>
      </c>
      <c r="F157" s="18">
        <v>39000</v>
      </c>
      <c r="G157" s="18">
        <v>39000</v>
      </c>
      <c r="H157" s="19">
        <f t="shared" si="3"/>
        <v>0</v>
      </c>
    </row>
    <row r="158" spans="1:8" ht="18.75" customHeight="1">
      <c r="A158" s="312" t="s">
        <v>23</v>
      </c>
      <c r="B158" s="67" t="s">
        <v>3</v>
      </c>
      <c r="C158" s="89"/>
      <c r="D158" s="88"/>
      <c r="E158" s="118"/>
      <c r="F158" s="93">
        <f>F159+F193+F249+F262</f>
        <v>281108850.05</v>
      </c>
      <c r="G158" s="93">
        <f>G159+G193+G249+G262</f>
        <v>282669800.05</v>
      </c>
      <c r="H158" s="19">
        <f t="shared" si="3"/>
        <v>1560950</v>
      </c>
    </row>
    <row r="159" spans="1:8" ht="18" customHeight="1">
      <c r="A159" s="318" t="s">
        <v>24</v>
      </c>
      <c r="B159" s="36" t="s">
        <v>3</v>
      </c>
      <c r="C159" s="83" t="s">
        <v>2</v>
      </c>
      <c r="D159" s="9"/>
      <c r="E159" s="140"/>
      <c r="F159" s="21">
        <f>F161+F163+F165+F174+F180+F183+F187+F189+F191</f>
        <v>70955741.28</v>
      </c>
      <c r="G159" s="21">
        <f>G161+G163+G165+G174+G180+G183+G187+G189+G191</f>
        <v>70955741.28</v>
      </c>
      <c r="H159" s="19">
        <f t="shared" si="3"/>
        <v>0</v>
      </c>
    </row>
    <row r="160" spans="1:8" ht="18" customHeight="1">
      <c r="A160" s="322" t="s">
        <v>159</v>
      </c>
      <c r="B160" s="188" t="s">
        <v>3</v>
      </c>
      <c r="C160" s="168" t="s">
        <v>2</v>
      </c>
      <c r="D160" s="189" t="s">
        <v>160</v>
      </c>
      <c r="E160" s="190"/>
      <c r="F160" s="170">
        <f>F159</f>
        <v>70955741.28</v>
      </c>
      <c r="G160" s="170">
        <f>G159</f>
        <v>70955741.28</v>
      </c>
      <c r="H160" s="19">
        <f t="shared" si="3"/>
        <v>0</v>
      </c>
    </row>
    <row r="161" spans="1:8" ht="12.75">
      <c r="A161" s="323" t="s">
        <v>162</v>
      </c>
      <c r="B161" s="34" t="s">
        <v>3</v>
      </c>
      <c r="C161" s="56" t="s">
        <v>2</v>
      </c>
      <c r="D161" s="11" t="s">
        <v>248</v>
      </c>
      <c r="E161" s="123"/>
      <c r="F161" s="17">
        <f>F162</f>
        <v>11538000</v>
      </c>
      <c r="G161" s="17">
        <f>G162</f>
        <v>11538000</v>
      </c>
      <c r="H161" s="19">
        <f t="shared" si="3"/>
        <v>0</v>
      </c>
    </row>
    <row r="162" spans="1:8" ht="26.25" customHeight="1">
      <c r="A162" s="296" t="s">
        <v>112</v>
      </c>
      <c r="B162" s="35" t="s">
        <v>3</v>
      </c>
      <c r="C162" s="55" t="s">
        <v>2</v>
      </c>
      <c r="D162" s="8" t="s">
        <v>248</v>
      </c>
      <c r="E162" s="128" t="s">
        <v>87</v>
      </c>
      <c r="F162" s="18">
        <v>11538000</v>
      </c>
      <c r="G162" s="18">
        <v>11538000</v>
      </c>
      <c r="H162" s="19">
        <f t="shared" si="3"/>
        <v>0</v>
      </c>
    </row>
    <row r="163" spans="1:8" ht="26.25" customHeight="1">
      <c r="A163" s="323" t="s">
        <v>333</v>
      </c>
      <c r="B163" s="34" t="s">
        <v>3</v>
      </c>
      <c r="C163" s="56" t="s">
        <v>2</v>
      </c>
      <c r="D163" s="11" t="s">
        <v>334</v>
      </c>
      <c r="E163" s="123"/>
      <c r="F163" s="17">
        <f>F164</f>
        <v>200000</v>
      </c>
      <c r="G163" s="17">
        <f>G164</f>
        <v>200000</v>
      </c>
      <c r="H163" s="19">
        <f t="shared" si="3"/>
        <v>0</v>
      </c>
    </row>
    <row r="164" spans="1:8" ht="26.25" customHeight="1">
      <c r="A164" s="296" t="s">
        <v>112</v>
      </c>
      <c r="B164" s="35" t="s">
        <v>3</v>
      </c>
      <c r="C164" s="55" t="s">
        <v>2</v>
      </c>
      <c r="D164" s="8" t="s">
        <v>334</v>
      </c>
      <c r="E164" s="128" t="s">
        <v>87</v>
      </c>
      <c r="F164" s="18">
        <v>200000</v>
      </c>
      <c r="G164" s="18">
        <v>200000</v>
      </c>
      <c r="H164" s="19">
        <f t="shared" si="3"/>
        <v>0</v>
      </c>
    </row>
    <row r="165" spans="1:8" ht="17.25" customHeight="1">
      <c r="A165" s="324" t="s">
        <v>161</v>
      </c>
      <c r="B165" s="34" t="s">
        <v>3</v>
      </c>
      <c r="C165" s="56" t="s">
        <v>2</v>
      </c>
      <c r="D165" s="11" t="s">
        <v>249</v>
      </c>
      <c r="E165" s="123"/>
      <c r="F165" s="17">
        <f>SUM(F166:F173)</f>
        <v>26732779.28</v>
      </c>
      <c r="G165" s="17">
        <f>SUM(G166:G173)</f>
        <v>26732779.28</v>
      </c>
      <c r="H165" s="19">
        <f t="shared" si="3"/>
        <v>0</v>
      </c>
    </row>
    <row r="166" spans="1:8" ht="25.5">
      <c r="A166" s="296" t="s">
        <v>108</v>
      </c>
      <c r="B166" s="39" t="s">
        <v>3</v>
      </c>
      <c r="C166" s="81" t="s">
        <v>2</v>
      </c>
      <c r="D166" s="8" t="s">
        <v>249</v>
      </c>
      <c r="E166" s="133" t="s">
        <v>109</v>
      </c>
      <c r="F166" s="18">
        <v>17867400</v>
      </c>
      <c r="G166" s="18">
        <v>17867400</v>
      </c>
      <c r="H166" s="19">
        <f t="shared" si="3"/>
        <v>0</v>
      </c>
    </row>
    <row r="167" spans="1:8" ht="25.5">
      <c r="A167" s="296" t="s">
        <v>111</v>
      </c>
      <c r="B167" s="39" t="s">
        <v>3</v>
      </c>
      <c r="C167" s="81" t="s">
        <v>2</v>
      </c>
      <c r="D167" s="8" t="s">
        <v>249</v>
      </c>
      <c r="E167" s="133" t="s">
        <v>110</v>
      </c>
      <c r="F167" s="18">
        <v>560079.63</v>
      </c>
      <c r="G167" s="18">
        <v>560079.63</v>
      </c>
      <c r="H167" s="19">
        <f t="shared" si="3"/>
        <v>0</v>
      </c>
    </row>
    <row r="168" spans="1:8" ht="21.75" customHeight="1">
      <c r="A168" s="296" t="s">
        <v>84</v>
      </c>
      <c r="B168" s="39" t="s">
        <v>3</v>
      </c>
      <c r="C168" s="81" t="s">
        <v>2</v>
      </c>
      <c r="D168" s="8" t="s">
        <v>249</v>
      </c>
      <c r="E168" s="133" t="s">
        <v>86</v>
      </c>
      <c r="F168" s="18">
        <v>7000</v>
      </c>
      <c r="G168" s="18">
        <v>7000</v>
      </c>
      <c r="H168" s="19">
        <f t="shared" si="3"/>
        <v>0</v>
      </c>
    </row>
    <row r="169" spans="1:8" ht="25.5">
      <c r="A169" s="296" t="s">
        <v>112</v>
      </c>
      <c r="B169" s="39" t="s">
        <v>3</v>
      </c>
      <c r="C169" s="81" t="s">
        <v>2</v>
      </c>
      <c r="D169" s="8" t="s">
        <v>249</v>
      </c>
      <c r="E169" s="133" t="s">
        <v>87</v>
      </c>
      <c r="F169" s="18">
        <v>7192700</v>
      </c>
      <c r="G169" s="18">
        <v>7192700</v>
      </c>
      <c r="H169" s="19">
        <f t="shared" si="3"/>
        <v>0</v>
      </c>
    </row>
    <row r="170" spans="1:8" ht="38.25">
      <c r="A170" s="325" t="s">
        <v>113</v>
      </c>
      <c r="B170" s="174" t="s">
        <v>3</v>
      </c>
      <c r="C170" s="81" t="s">
        <v>2</v>
      </c>
      <c r="D170" s="8" t="s">
        <v>249</v>
      </c>
      <c r="E170" s="133" t="s">
        <v>114</v>
      </c>
      <c r="F170" s="18">
        <v>340000</v>
      </c>
      <c r="G170" s="18">
        <v>340000</v>
      </c>
      <c r="H170" s="19">
        <f t="shared" si="3"/>
        <v>0</v>
      </c>
    </row>
    <row r="171" spans="1:8" ht="63.75">
      <c r="A171" s="296" t="s">
        <v>107</v>
      </c>
      <c r="B171" s="39" t="s">
        <v>3</v>
      </c>
      <c r="C171" s="81" t="s">
        <v>2</v>
      </c>
      <c r="D171" s="8" t="s">
        <v>249</v>
      </c>
      <c r="E171" s="133" t="s">
        <v>103</v>
      </c>
      <c r="F171" s="18">
        <v>172746.48</v>
      </c>
      <c r="G171" s="18">
        <v>172746.48</v>
      </c>
      <c r="H171" s="19">
        <f t="shared" si="3"/>
        <v>0</v>
      </c>
    </row>
    <row r="172" spans="1:8" ht="12.75">
      <c r="A172" s="296" t="s">
        <v>102</v>
      </c>
      <c r="B172" s="39" t="s">
        <v>3</v>
      </c>
      <c r="C172" s="81" t="s">
        <v>2</v>
      </c>
      <c r="D172" s="8" t="s">
        <v>249</v>
      </c>
      <c r="E172" s="128" t="s">
        <v>105</v>
      </c>
      <c r="F172" s="18">
        <v>519686.14</v>
      </c>
      <c r="G172" s="18">
        <v>519686.14</v>
      </c>
      <c r="H172" s="19">
        <f t="shared" si="3"/>
        <v>0</v>
      </c>
    </row>
    <row r="173" spans="1:8" ht="12.75">
      <c r="A173" s="296" t="s">
        <v>104</v>
      </c>
      <c r="B173" s="39" t="s">
        <v>3</v>
      </c>
      <c r="C173" s="81" t="s">
        <v>2</v>
      </c>
      <c r="D173" s="8" t="s">
        <v>249</v>
      </c>
      <c r="E173" s="128" t="s">
        <v>106</v>
      </c>
      <c r="F173" s="18">
        <v>73167.03</v>
      </c>
      <c r="G173" s="18">
        <v>73167.03</v>
      </c>
      <c r="H173" s="19">
        <f t="shared" si="3"/>
        <v>0</v>
      </c>
    </row>
    <row r="174" spans="1:8" ht="37.5" customHeight="1">
      <c r="A174" s="326" t="s">
        <v>271</v>
      </c>
      <c r="B174" s="175" t="s">
        <v>3</v>
      </c>
      <c r="C174" s="176" t="s">
        <v>2</v>
      </c>
      <c r="D174" s="159" t="s">
        <v>250</v>
      </c>
      <c r="E174" s="169"/>
      <c r="F174" s="170">
        <f>SUM(F175:F179)</f>
        <v>29102000</v>
      </c>
      <c r="G174" s="170">
        <f>SUM(G175:G179)</f>
        <v>29102000</v>
      </c>
      <c r="H174" s="19">
        <f t="shared" si="3"/>
        <v>0</v>
      </c>
    </row>
    <row r="175" spans="1:8" ht="25.5">
      <c r="A175" s="296" t="s">
        <v>108</v>
      </c>
      <c r="B175" s="39" t="s">
        <v>3</v>
      </c>
      <c r="C175" s="81" t="s">
        <v>2</v>
      </c>
      <c r="D175" s="8" t="s">
        <v>250</v>
      </c>
      <c r="E175" s="133" t="s">
        <v>109</v>
      </c>
      <c r="F175" s="18">
        <v>27017517</v>
      </c>
      <c r="G175" s="18">
        <v>27017517</v>
      </c>
      <c r="H175" s="19">
        <f t="shared" si="3"/>
        <v>0</v>
      </c>
    </row>
    <row r="176" spans="1:10" ht="25.5">
      <c r="A176" s="296" t="s">
        <v>111</v>
      </c>
      <c r="B176" s="39" t="s">
        <v>3</v>
      </c>
      <c r="C176" s="81" t="s">
        <v>2</v>
      </c>
      <c r="D176" s="8" t="s">
        <v>250</v>
      </c>
      <c r="E176" s="133" t="s">
        <v>110</v>
      </c>
      <c r="F176" s="18">
        <v>353249.04</v>
      </c>
      <c r="G176" s="18">
        <v>353249.04</v>
      </c>
      <c r="H176" s="19">
        <f t="shared" si="3"/>
        <v>0</v>
      </c>
      <c r="J176" s="230"/>
    </row>
    <row r="177" spans="1:8" ht="16.5" customHeight="1">
      <c r="A177" s="296" t="s">
        <v>84</v>
      </c>
      <c r="B177" s="39" t="s">
        <v>3</v>
      </c>
      <c r="C177" s="81" t="s">
        <v>2</v>
      </c>
      <c r="D177" s="8" t="s">
        <v>250</v>
      </c>
      <c r="E177" s="133" t="s">
        <v>86</v>
      </c>
      <c r="F177" s="18">
        <v>2900</v>
      </c>
      <c r="G177" s="18">
        <v>2900</v>
      </c>
      <c r="H177" s="19">
        <f t="shared" si="3"/>
        <v>0</v>
      </c>
    </row>
    <row r="178" spans="1:8" ht="25.5">
      <c r="A178" s="296" t="s">
        <v>112</v>
      </c>
      <c r="B178" s="39" t="s">
        <v>3</v>
      </c>
      <c r="C178" s="81" t="s">
        <v>2</v>
      </c>
      <c r="D178" s="8" t="s">
        <v>250</v>
      </c>
      <c r="E178" s="133" t="s">
        <v>87</v>
      </c>
      <c r="F178" s="18">
        <v>633333.96</v>
      </c>
      <c r="G178" s="18">
        <v>633333.96</v>
      </c>
      <c r="H178" s="19">
        <f t="shared" si="3"/>
        <v>0</v>
      </c>
    </row>
    <row r="179" spans="1:8" ht="38.25">
      <c r="A179" s="325" t="s">
        <v>113</v>
      </c>
      <c r="B179" s="174" t="s">
        <v>3</v>
      </c>
      <c r="C179" s="81" t="s">
        <v>2</v>
      </c>
      <c r="D179" s="8" t="s">
        <v>250</v>
      </c>
      <c r="E179" s="133" t="s">
        <v>114</v>
      </c>
      <c r="F179" s="18">
        <v>1095000</v>
      </c>
      <c r="G179" s="18">
        <v>1095000</v>
      </c>
      <c r="H179" s="19">
        <f t="shared" si="3"/>
        <v>0</v>
      </c>
    </row>
    <row r="180" spans="1:8" ht="66" customHeight="1">
      <c r="A180" s="301" t="s">
        <v>277</v>
      </c>
      <c r="B180" s="32" t="s">
        <v>3</v>
      </c>
      <c r="C180" s="57" t="s">
        <v>2</v>
      </c>
      <c r="D180" s="26" t="s">
        <v>251</v>
      </c>
      <c r="E180" s="121"/>
      <c r="F180" s="27">
        <f>F181+F182</f>
        <v>1020000</v>
      </c>
      <c r="G180" s="27">
        <f>G181+G182</f>
        <v>1020000</v>
      </c>
      <c r="H180" s="19">
        <f t="shared" si="3"/>
        <v>0</v>
      </c>
    </row>
    <row r="181" spans="1:8" ht="25.5">
      <c r="A181" s="321" t="s">
        <v>111</v>
      </c>
      <c r="B181" s="31" t="s">
        <v>3</v>
      </c>
      <c r="C181" s="55" t="s">
        <v>2</v>
      </c>
      <c r="D181" s="8" t="s">
        <v>251</v>
      </c>
      <c r="E181" s="128" t="s">
        <v>110</v>
      </c>
      <c r="F181" s="18">
        <v>920000</v>
      </c>
      <c r="G181" s="18">
        <v>920000</v>
      </c>
      <c r="H181" s="19">
        <f t="shared" si="3"/>
        <v>0</v>
      </c>
    </row>
    <row r="182" spans="1:8" ht="13.5" customHeight="1">
      <c r="A182" s="321" t="s">
        <v>82</v>
      </c>
      <c r="B182" s="31" t="s">
        <v>3</v>
      </c>
      <c r="C182" s="55" t="s">
        <v>2</v>
      </c>
      <c r="D182" s="8" t="s">
        <v>251</v>
      </c>
      <c r="E182" s="128" t="s">
        <v>81</v>
      </c>
      <c r="F182" s="18">
        <v>100000</v>
      </c>
      <c r="G182" s="18">
        <v>100000</v>
      </c>
      <c r="H182" s="19">
        <f t="shared" si="3"/>
        <v>0</v>
      </c>
    </row>
    <row r="183" spans="1:8" ht="81.75" customHeight="1">
      <c r="A183" s="301" t="s">
        <v>278</v>
      </c>
      <c r="B183" s="32" t="s">
        <v>3</v>
      </c>
      <c r="C183" s="57" t="s">
        <v>2</v>
      </c>
      <c r="D183" s="26" t="s">
        <v>252</v>
      </c>
      <c r="E183" s="121"/>
      <c r="F183" s="27">
        <f>SUM(F184:F186)</f>
        <v>644962</v>
      </c>
      <c r="G183" s="27">
        <f>SUM(G184:G186)</f>
        <v>644962</v>
      </c>
      <c r="H183" s="19">
        <f t="shared" si="3"/>
        <v>0</v>
      </c>
    </row>
    <row r="184" spans="1:8" ht="25.5">
      <c r="A184" s="296" t="s">
        <v>108</v>
      </c>
      <c r="B184" s="50" t="s">
        <v>3</v>
      </c>
      <c r="C184" s="8" t="s">
        <v>2</v>
      </c>
      <c r="D184" s="8" t="s">
        <v>252</v>
      </c>
      <c r="E184" s="8" t="s">
        <v>109</v>
      </c>
      <c r="F184" s="18">
        <v>135000</v>
      </c>
      <c r="G184" s="18">
        <v>135000</v>
      </c>
      <c r="H184" s="19">
        <f t="shared" si="3"/>
        <v>0</v>
      </c>
    </row>
    <row r="185" spans="1:8" ht="25.5">
      <c r="A185" s="296" t="s">
        <v>112</v>
      </c>
      <c r="B185" s="50" t="s">
        <v>3</v>
      </c>
      <c r="C185" s="8" t="s">
        <v>2</v>
      </c>
      <c r="D185" s="8" t="s">
        <v>252</v>
      </c>
      <c r="E185" s="8" t="s">
        <v>87</v>
      </c>
      <c r="F185" s="18">
        <v>509962</v>
      </c>
      <c r="G185" s="18">
        <v>509962</v>
      </c>
      <c r="H185" s="19">
        <f t="shared" si="3"/>
        <v>0</v>
      </c>
    </row>
    <row r="186" spans="1:8" ht="17.25" customHeight="1">
      <c r="A186" s="321" t="s">
        <v>82</v>
      </c>
      <c r="B186" s="50" t="s">
        <v>3</v>
      </c>
      <c r="C186" s="8" t="s">
        <v>2</v>
      </c>
      <c r="D186" s="8" t="s">
        <v>252</v>
      </c>
      <c r="E186" s="8" t="s">
        <v>81</v>
      </c>
      <c r="F186" s="18"/>
      <c r="G186" s="18"/>
      <c r="H186" s="19">
        <f t="shared" si="3"/>
        <v>0</v>
      </c>
    </row>
    <row r="187" spans="1:8" ht="25.5">
      <c r="A187" s="322" t="s">
        <v>137</v>
      </c>
      <c r="B187" s="32" t="s">
        <v>3</v>
      </c>
      <c r="C187" s="57" t="s">
        <v>2</v>
      </c>
      <c r="D187" s="26" t="s">
        <v>253</v>
      </c>
      <c r="E187" s="121"/>
      <c r="F187" s="27">
        <f>F188</f>
        <v>320000</v>
      </c>
      <c r="G187" s="27">
        <f>G188</f>
        <v>320000</v>
      </c>
      <c r="H187" s="19">
        <f t="shared" si="3"/>
        <v>0</v>
      </c>
    </row>
    <row r="188" spans="1:8" ht="28.5" customHeight="1">
      <c r="A188" s="321" t="s">
        <v>120</v>
      </c>
      <c r="B188" s="31" t="s">
        <v>3</v>
      </c>
      <c r="C188" s="55" t="s">
        <v>2</v>
      </c>
      <c r="D188" s="8" t="s">
        <v>253</v>
      </c>
      <c r="E188" s="8" t="s">
        <v>121</v>
      </c>
      <c r="F188" s="18">
        <v>320000</v>
      </c>
      <c r="G188" s="18">
        <v>320000</v>
      </c>
      <c r="H188" s="19">
        <f t="shared" si="3"/>
        <v>0</v>
      </c>
    </row>
    <row r="189" spans="1:8" ht="28.5" customHeight="1">
      <c r="A189" s="322" t="s">
        <v>308</v>
      </c>
      <c r="B189" s="171" t="s">
        <v>3</v>
      </c>
      <c r="C189" s="168" t="s">
        <v>2</v>
      </c>
      <c r="D189" s="159" t="s">
        <v>307</v>
      </c>
      <c r="E189" s="169"/>
      <c r="F189" s="170">
        <f>F190</f>
        <v>1363000</v>
      </c>
      <c r="G189" s="170">
        <f>G190</f>
        <v>1363000</v>
      </c>
      <c r="H189" s="19">
        <f t="shared" si="3"/>
        <v>0</v>
      </c>
    </row>
    <row r="190" spans="1:8" ht="28.5" customHeight="1">
      <c r="A190" s="296" t="s">
        <v>112</v>
      </c>
      <c r="B190" s="31" t="s">
        <v>3</v>
      </c>
      <c r="C190" s="55" t="s">
        <v>2</v>
      </c>
      <c r="D190" s="8" t="s">
        <v>307</v>
      </c>
      <c r="E190" s="128" t="s">
        <v>87</v>
      </c>
      <c r="F190" s="18">
        <v>1363000</v>
      </c>
      <c r="G190" s="18">
        <v>1363000</v>
      </c>
      <c r="H190" s="19">
        <f t="shared" si="3"/>
        <v>0</v>
      </c>
    </row>
    <row r="191" spans="1:8" ht="31.5" customHeight="1">
      <c r="A191" s="301" t="s">
        <v>138</v>
      </c>
      <c r="B191" s="32" t="s">
        <v>3</v>
      </c>
      <c r="C191" s="57" t="s">
        <v>2</v>
      </c>
      <c r="D191" s="26" t="s">
        <v>139</v>
      </c>
      <c r="E191" s="121"/>
      <c r="F191" s="27">
        <f>F192</f>
        <v>35000</v>
      </c>
      <c r="G191" s="27">
        <f>G192</f>
        <v>35000</v>
      </c>
      <c r="H191" s="19">
        <f t="shared" si="3"/>
        <v>0</v>
      </c>
    </row>
    <row r="192" spans="1:8" ht="27.75" customHeight="1">
      <c r="A192" s="321" t="s">
        <v>120</v>
      </c>
      <c r="B192" s="31" t="s">
        <v>3</v>
      </c>
      <c r="C192" s="55" t="s">
        <v>2</v>
      </c>
      <c r="D192" s="8" t="s">
        <v>139</v>
      </c>
      <c r="E192" s="8" t="s">
        <v>121</v>
      </c>
      <c r="F192" s="18">
        <v>35000</v>
      </c>
      <c r="G192" s="18">
        <v>35000</v>
      </c>
      <c r="H192" s="19">
        <f t="shared" si="3"/>
        <v>0</v>
      </c>
    </row>
    <row r="193" spans="1:8" ht="14.25" customHeight="1">
      <c r="A193" s="318" t="s">
        <v>25</v>
      </c>
      <c r="B193" s="37" t="s">
        <v>3</v>
      </c>
      <c r="C193" s="78" t="s">
        <v>9</v>
      </c>
      <c r="D193" s="7"/>
      <c r="E193" s="143"/>
      <c r="F193" s="21">
        <f>F194+F196+F219+F198+F232+F207+F209+F228+F212+F234+F236+F242+F245+F247</f>
        <v>192886486.41</v>
      </c>
      <c r="G193" s="21">
        <f>G194+G196+G219+G198+G232+G207+G209+G228+G212+G234+G236+G242+G245+G247+G238+G240</f>
        <v>194447436.41</v>
      </c>
      <c r="H193" s="19">
        <f t="shared" si="3"/>
        <v>1560950</v>
      </c>
    </row>
    <row r="194" spans="1:8" ht="12.75">
      <c r="A194" s="327" t="s">
        <v>163</v>
      </c>
      <c r="B194" s="177" t="s">
        <v>3</v>
      </c>
      <c r="C194" s="178" t="s">
        <v>9</v>
      </c>
      <c r="D194" s="153" t="s">
        <v>254</v>
      </c>
      <c r="E194" s="154"/>
      <c r="F194" s="155">
        <f>F195</f>
        <v>2950000</v>
      </c>
      <c r="G194" s="155">
        <f>G195</f>
        <v>2950000</v>
      </c>
      <c r="H194" s="19">
        <f t="shared" si="3"/>
        <v>0</v>
      </c>
    </row>
    <row r="195" spans="1:8" ht="25.5">
      <c r="A195" s="296" t="s">
        <v>112</v>
      </c>
      <c r="B195" s="39" t="s">
        <v>3</v>
      </c>
      <c r="C195" s="81" t="s">
        <v>9</v>
      </c>
      <c r="D195" s="8" t="s">
        <v>254</v>
      </c>
      <c r="E195" s="128" t="s">
        <v>87</v>
      </c>
      <c r="F195" s="18">
        <v>2950000</v>
      </c>
      <c r="G195" s="18">
        <v>2950000</v>
      </c>
      <c r="H195" s="19">
        <f t="shared" si="3"/>
        <v>0</v>
      </c>
    </row>
    <row r="196" spans="1:8" ht="12.75">
      <c r="A196" s="328" t="s">
        <v>166</v>
      </c>
      <c r="B196" s="53" t="s">
        <v>3</v>
      </c>
      <c r="C196" s="79" t="s">
        <v>9</v>
      </c>
      <c r="D196" s="11" t="s">
        <v>255</v>
      </c>
      <c r="E196" s="144"/>
      <c r="F196" s="17">
        <f>F197</f>
        <v>197000</v>
      </c>
      <c r="G196" s="17">
        <f>G197</f>
        <v>197000</v>
      </c>
      <c r="H196" s="19">
        <f t="shared" si="3"/>
        <v>0</v>
      </c>
    </row>
    <row r="197" spans="1:8" ht="25.5">
      <c r="A197" s="329" t="s">
        <v>112</v>
      </c>
      <c r="B197" s="174" t="s">
        <v>3</v>
      </c>
      <c r="C197" s="81" t="s">
        <v>9</v>
      </c>
      <c r="D197" s="8" t="s">
        <v>255</v>
      </c>
      <c r="E197" s="142" t="s">
        <v>87</v>
      </c>
      <c r="F197" s="18">
        <v>197000</v>
      </c>
      <c r="G197" s="18">
        <v>197000</v>
      </c>
      <c r="H197" s="19">
        <f t="shared" si="3"/>
        <v>0</v>
      </c>
    </row>
    <row r="198" spans="1:8" ht="17.25" customHeight="1">
      <c r="A198" s="323" t="s">
        <v>164</v>
      </c>
      <c r="B198" s="40" t="s">
        <v>3</v>
      </c>
      <c r="C198" s="79" t="s">
        <v>9</v>
      </c>
      <c r="D198" s="11" t="s">
        <v>256</v>
      </c>
      <c r="E198" s="144"/>
      <c r="F198" s="17">
        <f>SUM(F199:F206)</f>
        <v>31580115.41</v>
      </c>
      <c r="G198" s="17">
        <f>SUM(G199:G206)</f>
        <v>31580115.41</v>
      </c>
      <c r="H198" s="19">
        <f t="shared" si="3"/>
        <v>0</v>
      </c>
    </row>
    <row r="199" spans="1:8" ht="27.75" customHeight="1">
      <c r="A199" s="296" t="s">
        <v>108</v>
      </c>
      <c r="B199" s="39" t="s">
        <v>3</v>
      </c>
      <c r="C199" s="81" t="s">
        <v>9</v>
      </c>
      <c r="D199" s="8" t="s">
        <v>256</v>
      </c>
      <c r="E199" s="133" t="s">
        <v>109</v>
      </c>
      <c r="F199" s="18">
        <v>3752000</v>
      </c>
      <c r="G199" s="18">
        <v>3752000</v>
      </c>
      <c r="H199" s="19">
        <f>G199-F199</f>
        <v>0</v>
      </c>
    </row>
    <row r="200" spans="1:8" ht="25.5">
      <c r="A200" s="296" t="s">
        <v>111</v>
      </c>
      <c r="B200" s="39" t="s">
        <v>3</v>
      </c>
      <c r="C200" s="81" t="s">
        <v>9</v>
      </c>
      <c r="D200" s="8" t="s">
        <v>256</v>
      </c>
      <c r="E200" s="133" t="s">
        <v>110</v>
      </c>
      <c r="F200" s="18">
        <v>196750</v>
      </c>
      <c r="G200" s="18">
        <v>196750</v>
      </c>
      <c r="H200" s="19">
        <f t="shared" si="3"/>
        <v>0</v>
      </c>
    </row>
    <row r="201" spans="1:8" ht="25.5">
      <c r="A201" s="296" t="s">
        <v>112</v>
      </c>
      <c r="B201" s="39" t="s">
        <v>3</v>
      </c>
      <c r="C201" s="81" t="s">
        <v>9</v>
      </c>
      <c r="D201" s="8" t="s">
        <v>256</v>
      </c>
      <c r="E201" s="133" t="s">
        <v>87</v>
      </c>
      <c r="F201" s="18">
        <v>14191422.41</v>
      </c>
      <c r="G201" s="18">
        <v>14191422.41</v>
      </c>
      <c r="H201" s="19">
        <f t="shared" si="3"/>
        <v>0</v>
      </c>
    </row>
    <row r="202" spans="1:8" ht="40.5" customHeight="1">
      <c r="A202" s="325" t="s">
        <v>113</v>
      </c>
      <c r="B202" s="174" t="s">
        <v>3</v>
      </c>
      <c r="C202" s="81" t="s">
        <v>9</v>
      </c>
      <c r="D202" s="8" t="s">
        <v>256</v>
      </c>
      <c r="E202" s="133" t="s">
        <v>114</v>
      </c>
      <c r="F202" s="18">
        <v>12023500</v>
      </c>
      <c r="G202" s="18">
        <v>12023500</v>
      </c>
      <c r="H202" s="19">
        <f t="shared" si="3"/>
        <v>0</v>
      </c>
    </row>
    <row r="203" spans="1:8" ht="29.25" customHeight="1">
      <c r="A203" s="321" t="s">
        <v>82</v>
      </c>
      <c r="B203" s="174" t="s">
        <v>3</v>
      </c>
      <c r="C203" s="81" t="s">
        <v>9</v>
      </c>
      <c r="D203" s="8" t="s">
        <v>256</v>
      </c>
      <c r="E203" s="133" t="s">
        <v>81</v>
      </c>
      <c r="F203" s="18">
        <v>70000</v>
      </c>
      <c r="G203" s="18">
        <v>70000</v>
      </c>
      <c r="H203" s="19">
        <f t="shared" si="3"/>
        <v>0</v>
      </c>
    </row>
    <row r="204" spans="1:8" ht="50.25" customHeight="1">
      <c r="A204" s="329" t="s">
        <v>107</v>
      </c>
      <c r="B204" s="174" t="s">
        <v>3</v>
      </c>
      <c r="C204" s="81" t="s">
        <v>9</v>
      </c>
      <c r="D204" s="8" t="s">
        <v>256</v>
      </c>
      <c r="E204" s="133" t="s">
        <v>103</v>
      </c>
      <c r="F204" s="18">
        <v>203445.81</v>
      </c>
      <c r="G204" s="18">
        <v>203445.81</v>
      </c>
      <c r="H204" s="19">
        <f t="shared" si="3"/>
        <v>0</v>
      </c>
    </row>
    <row r="205" spans="1:8" ht="12.75">
      <c r="A205" s="329" t="s">
        <v>102</v>
      </c>
      <c r="B205" s="174" t="s">
        <v>3</v>
      </c>
      <c r="C205" s="81" t="s">
        <v>9</v>
      </c>
      <c r="D205" s="8" t="s">
        <v>256</v>
      </c>
      <c r="E205" s="128" t="s">
        <v>105</v>
      </c>
      <c r="F205" s="18">
        <v>953809.51</v>
      </c>
      <c r="G205" s="18">
        <v>953809.51</v>
      </c>
      <c r="H205" s="19">
        <f t="shared" si="3"/>
        <v>0</v>
      </c>
    </row>
    <row r="206" spans="1:8" ht="12.75">
      <c r="A206" s="329" t="s">
        <v>104</v>
      </c>
      <c r="B206" s="174" t="s">
        <v>3</v>
      </c>
      <c r="C206" s="81" t="s">
        <v>9</v>
      </c>
      <c r="D206" s="8" t="s">
        <v>256</v>
      </c>
      <c r="E206" s="128" t="s">
        <v>106</v>
      </c>
      <c r="F206" s="18">
        <v>189187.68</v>
      </c>
      <c r="G206" s="18">
        <v>189187.68</v>
      </c>
      <c r="H206" s="19">
        <f t="shared" si="3"/>
        <v>0</v>
      </c>
    </row>
    <row r="207" spans="1:8" ht="27.75" customHeight="1">
      <c r="A207" s="328" t="s">
        <v>165</v>
      </c>
      <c r="B207" s="53" t="s">
        <v>3</v>
      </c>
      <c r="C207" s="79" t="s">
        <v>9</v>
      </c>
      <c r="D207" s="11" t="s">
        <v>257</v>
      </c>
      <c r="E207" s="144"/>
      <c r="F207" s="17">
        <f>F208</f>
        <v>18000000</v>
      </c>
      <c r="G207" s="17">
        <f>G208</f>
        <v>18000000</v>
      </c>
      <c r="H207" s="19">
        <f t="shared" si="3"/>
        <v>0</v>
      </c>
    </row>
    <row r="208" spans="1:8" ht="43.5" customHeight="1">
      <c r="A208" s="325" t="s">
        <v>113</v>
      </c>
      <c r="B208" s="174" t="s">
        <v>3</v>
      </c>
      <c r="C208" s="81" t="s">
        <v>9</v>
      </c>
      <c r="D208" s="8" t="s">
        <v>257</v>
      </c>
      <c r="E208" s="142" t="s">
        <v>114</v>
      </c>
      <c r="F208" s="18">
        <v>18000000</v>
      </c>
      <c r="G208" s="18">
        <v>18000000</v>
      </c>
      <c r="H208" s="19">
        <f t="shared" si="3"/>
        <v>0</v>
      </c>
    </row>
    <row r="209" spans="1:8" ht="63.75" customHeight="1">
      <c r="A209" s="301" t="s">
        <v>277</v>
      </c>
      <c r="B209" s="32" t="s">
        <v>3</v>
      </c>
      <c r="C209" s="57" t="s">
        <v>9</v>
      </c>
      <c r="D209" s="26" t="s">
        <v>251</v>
      </c>
      <c r="E209" s="121"/>
      <c r="F209" s="27">
        <f>F210+F211</f>
        <v>3872000</v>
      </c>
      <c r="G209" s="27">
        <f>G210+G211</f>
        <v>3872000</v>
      </c>
      <c r="H209" s="19">
        <f t="shared" si="3"/>
        <v>0</v>
      </c>
    </row>
    <row r="210" spans="1:8" ht="21.75" customHeight="1">
      <c r="A210" s="321" t="s">
        <v>111</v>
      </c>
      <c r="B210" s="31" t="s">
        <v>3</v>
      </c>
      <c r="C210" s="55" t="s">
        <v>9</v>
      </c>
      <c r="D210" s="8" t="s">
        <v>251</v>
      </c>
      <c r="E210" s="128" t="s">
        <v>110</v>
      </c>
      <c r="F210" s="22">
        <v>2872000</v>
      </c>
      <c r="G210" s="22">
        <v>2872000</v>
      </c>
      <c r="H210" s="19">
        <f t="shared" si="3"/>
        <v>0</v>
      </c>
    </row>
    <row r="211" spans="1:8" ht="18" customHeight="1">
      <c r="A211" s="321" t="s">
        <v>82</v>
      </c>
      <c r="B211" s="31" t="s">
        <v>3</v>
      </c>
      <c r="C211" s="55" t="s">
        <v>9</v>
      </c>
      <c r="D211" s="8" t="s">
        <v>251</v>
      </c>
      <c r="E211" s="128" t="s">
        <v>81</v>
      </c>
      <c r="F211" s="18">
        <v>1000000</v>
      </c>
      <c r="G211" s="18">
        <v>1000000</v>
      </c>
      <c r="H211" s="19">
        <f t="shared" si="3"/>
        <v>0</v>
      </c>
    </row>
    <row r="212" spans="1:8" ht="66.75" customHeight="1">
      <c r="A212" s="330" t="s">
        <v>368</v>
      </c>
      <c r="B212" s="179" t="s">
        <v>3</v>
      </c>
      <c r="C212" s="79" t="s">
        <v>9</v>
      </c>
      <c r="D212" s="153" t="s">
        <v>258</v>
      </c>
      <c r="E212" s="144"/>
      <c r="F212" s="17">
        <f>SUM(F213:F218)</f>
        <v>119252000</v>
      </c>
      <c r="G212" s="17">
        <f>SUM(G213:G218)</f>
        <v>119252000</v>
      </c>
      <c r="H212" s="19">
        <f t="shared" si="3"/>
        <v>0</v>
      </c>
    </row>
    <row r="213" spans="1:8" ht="25.5">
      <c r="A213" s="296" t="s">
        <v>108</v>
      </c>
      <c r="B213" s="50" t="s">
        <v>3</v>
      </c>
      <c r="C213" s="8" t="s">
        <v>9</v>
      </c>
      <c r="D213" s="8" t="s">
        <v>258</v>
      </c>
      <c r="E213" s="133" t="s">
        <v>109</v>
      </c>
      <c r="F213" s="18">
        <v>61429176.39</v>
      </c>
      <c r="G213" s="18">
        <v>61429176.39</v>
      </c>
      <c r="H213" s="19">
        <f aca="true" t="shared" si="8" ref="H213:H297">G213-F213</f>
        <v>0</v>
      </c>
    </row>
    <row r="214" spans="1:8" ht="25.5">
      <c r="A214" s="296" t="s">
        <v>111</v>
      </c>
      <c r="B214" s="50" t="s">
        <v>3</v>
      </c>
      <c r="C214" s="8" t="s">
        <v>9</v>
      </c>
      <c r="D214" s="8" t="s">
        <v>258</v>
      </c>
      <c r="E214" s="133" t="s">
        <v>110</v>
      </c>
      <c r="F214" s="18">
        <v>783615.81</v>
      </c>
      <c r="G214" s="18">
        <v>783615.81</v>
      </c>
      <c r="H214" s="19">
        <f t="shared" si="8"/>
        <v>0</v>
      </c>
    </row>
    <row r="215" spans="1:8" ht="25.5">
      <c r="A215" s="296" t="s">
        <v>112</v>
      </c>
      <c r="B215" s="50" t="s">
        <v>3</v>
      </c>
      <c r="C215" s="8" t="s">
        <v>9</v>
      </c>
      <c r="D215" s="8" t="s">
        <v>258</v>
      </c>
      <c r="E215" s="133" t="s">
        <v>87</v>
      </c>
      <c r="F215" s="18">
        <v>2738381.09</v>
      </c>
      <c r="G215" s="18">
        <v>2738381.09</v>
      </c>
      <c r="H215" s="19">
        <f t="shared" si="8"/>
        <v>0</v>
      </c>
    </row>
    <row r="216" spans="1:8" ht="42" customHeight="1">
      <c r="A216" s="325" t="s">
        <v>113</v>
      </c>
      <c r="B216" s="50" t="s">
        <v>3</v>
      </c>
      <c r="C216" s="8" t="s">
        <v>9</v>
      </c>
      <c r="D216" s="8" t="s">
        <v>258</v>
      </c>
      <c r="E216" s="133" t="s">
        <v>114</v>
      </c>
      <c r="F216" s="18">
        <v>54231000</v>
      </c>
      <c r="G216" s="18">
        <v>54231000</v>
      </c>
      <c r="H216" s="19">
        <f t="shared" si="8"/>
        <v>0</v>
      </c>
    </row>
    <row r="217" spans="1:8" ht="12.75">
      <c r="A217" s="296" t="s">
        <v>102</v>
      </c>
      <c r="B217" s="50" t="s">
        <v>3</v>
      </c>
      <c r="C217" s="8" t="s">
        <v>9</v>
      </c>
      <c r="D217" s="8" t="s">
        <v>258</v>
      </c>
      <c r="E217" s="128" t="s">
        <v>105</v>
      </c>
      <c r="F217" s="18">
        <v>10575</v>
      </c>
      <c r="G217" s="18">
        <v>10575</v>
      </c>
      <c r="H217" s="19">
        <f t="shared" si="8"/>
        <v>0</v>
      </c>
    </row>
    <row r="218" spans="1:10" ht="18" customHeight="1">
      <c r="A218" s="296" t="s">
        <v>104</v>
      </c>
      <c r="B218" s="50" t="s">
        <v>3</v>
      </c>
      <c r="C218" s="8" t="s">
        <v>9</v>
      </c>
      <c r="D218" s="8" t="s">
        <v>258</v>
      </c>
      <c r="E218" s="128" t="s">
        <v>106</v>
      </c>
      <c r="F218" s="18">
        <v>59251.71</v>
      </c>
      <c r="G218" s="18">
        <v>59251.71</v>
      </c>
      <c r="H218" s="19">
        <f t="shared" si="8"/>
        <v>0</v>
      </c>
      <c r="J218" s="230"/>
    </row>
    <row r="219" spans="1:8" ht="51">
      <c r="A219" s="301" t="s">
        <v>50</v>
      </c>
      <c r="B219" s="38" t="s">
        <v>3</v>
      </c>
      <c r="C219" s="80" t="s">
        <v>9</v>
      </c>
      <c r="D219" s="26" t="s">
        <v>259</v>
      </c>
      <c r="E219" s="141"/>
      <c r="F219" s="27">
        <f>SUM(F220:F227)</f>
        <v>11180000</v>
      </c>
      <c r="G219" s="27">
        <f>SUM(G220:G227)</f>
        <v>11180000</v>
      </c>
      <c r="H219" s="19">
        <f t="shared" si="8"/>
        <v>0</v>
      </c>
    </row>
    <row r="220" spans="1:8" ht="25.5">
      <c r="A220" s="296" t="s">
        <v>108</v>
      </c>
      <c r="B220" s="39" t="s">
        <v>3</v>
      </c>
      <c r="C220" s="81" t="s">
        <v>9</v>
      </c>
      <c r="D220" s="8" t="s">
        <v>259</v>
      </c>
      <c r="E220" s="133" t="s">
        <v>109</v>
      </c>
      <c r="F220" s="18">
        <v>7571052</v>
      </c>
      <c r="G220" s="18">
        <v>7571052</v>
      </c>
      <c r="H220" s="19">
        <f t="shared" si="8"/>
        <v>0</v>
      </c>
    </row>
    <row r="221" spans="1:8" ht="25.5">
      <c r="A221" s="296" t="s">
        <v>111</v>
      </c>
      <c r="B221" s="39" t="s">
        <v>3</v>
      </c>
      <c r="C221" s="81" t="s">
        <v>9</v>
      </c>
      <c r="D221" s="8" t="s">
        <v>259</v>
      </c>
      <c r="E221" s="133" t="s">
        <v>110</v>
      </c>
      <c r="F221" s="18">
        <v>129115</v>
      </c>
      <c r="G221" s="18">
        <v>129115</v>
      </c>
      <c r="H221" s="19">
        <f t="shared" si="8"/>
        <v>0</v>
      </c>
    </row>
    <row r="222" spans="1:8" ht="21" customHeight="1">
      <c r="A222" s="296" t="s">
        <v>84</v>
      </c>
      <c r="B222" s="39" t="s">
        <v>3</v>
      </c>
      <c r="C222" s="81" t="s">
        <v>9</v>
      </c>
      <c r="D222" s="8" t="s">
        <v>259</v>
      </c>
      <c r="E222" s="133" t="s">
        <v>86</v>
      </c>
      <c r="F222" s="18"/>
      <c r="G222" s="18"/>
      <c r="H222" s="19">
        <f t="shared" si="8"/>
        <v>0</v>
      </c>
    </row>
    <row r="223" spans="1:8" ht="32.25" customHeight="1">
      <c r="A223" s="296" t="s">
        <v>112</v>
      </c>
      <c r="B223" s="39" t="s">
        <v>3</v>
      </c>
      <c r="C223" s="81" t="s">
        <v>9</v>
      </c>
      <c r="D223" s="8" t="s">
        <v>259</v>
      </c>
      <c r="E223" s="133" t="s">
        <v>87</v>
      </c>
      <c r="F223" s="18">
        <v>3050037</v>
      </c>
      <c r="G223" s="18">
        <v>3050037</v>
      </c>
      <c r="H223" s="19">
        <f t="shared" si="8"/>
        <v>0</v>
      </c>
    </row>
    <row r="224" spans="1:8" ht="25.5">
      <c r="A224" s="296" t="s">
        <v>120</v>
      </c>
      <c r="B224" s="39" t="s">
        <v>3</v>
      </c>
      <c r="C224" s="81" t="s">
        <v>9</v>
      </c>
      <c r="D224" s="8" t="s">
        <v>259</v>
      </c>
      <c r="E224" s="133" t="s">
        <v>121</v>
      </c>
      <c r="F224" s="18">
        <v>350811</v>
      </c>
      <c r="G224" s="18">
        <v>350811</v>
      </c>
      <c r="H224" s="19">
        <f t="shared" si="8"/>
        <v>0</v>
      </c>
    </row>
    <row r="225" spans="1:8" ht="71.25" customHeight="1">
      <c r="A225" s="296" t="s">
        <v>107</v>
      </c>
      <c r="B225" s="39" t="s">
        <v>3</v>
      </c>
      <c r="C225" s="81" t="s">
        <v>9</v>
      </c>
      <c r="D225" s="8" t="s">
        <v>259</v>
      </c>
      <c r="E225" s="128" t="s">
        <v>103</v>
      </c>
      <c r="F225" s="18">
        <v>3500</v>
      </c>
      <c r="G225" s="18">
        <v>3500</v>
      </c>
      <c r="H225" s="19">
        <f>G225-F225</f>
        <v>0</v>
      </c>
    </row>
    <row r="226" spans="1:8" ht="24.75" customHeight="1">
      <c r="A226" s="296" t="s">
        <v>102</v>
      </c>
      <c r="B226" s="39" t="s">
        <v>3</v>
      </c>
      <c r="C226" s="81" t="s">
        <v>9</v>
      </c>
      <c r="D226" s="8" t="s">
        <v>259</v>
      </c>
      <c r="E226" s="128" t="s">
        <v>105</v>
      </c>
      <c r="F226" s="18">
        <v>71720</v>
      </c>
      <c r="G226" s="18">
        <v>71720</v>
      </c>
      <c r="H226" s="19">
        <f t="shared" si="8"/>
        <v>0</v>
      </c>
    </row>
    <row r="227" spans="1:8" ht="15.75" customHeight="1">
      <c r="A227" s="296" t="s">
        <v>104</v>
      </c>
      <c r="B227" s="39" t="s">
        <v>3</v>
      </c>
      <c r="C227" s="81" t="s">
        <v>9</v>
      </c>
      <c r="D227" s="8" t="s">
        <v>259</v>
      </c>
      <c r="E227" s="128" t="s">
        <v>106</v>
      </c>
      <c r="F227" s="18">
        <v>3765</v>
      </c>
      <c r="G227" s="18">
        <v>3765</v>
      </c>
      <c r="H227" s="19">
        <f t="shared" si="8"/>
        <v>0</v>
      </c>
    </row>
    <row r="228" spans="1:8" ht="81" customHeight="1">
      <c r="A228" s="301" t="s">
        <v>278</v>
      </c>
      <c r="B228" s="32" t="s">
        <v>3</v>
      </c>
      <c r="C228" s="57" t="s">
        <v>9</v>
      </c>
      <c r="D228" s="26" t="s">
        <v>252</v>
      </c>
      <c r="E228" s="121"/>
      <c r="F228" s="27">
        <f>SUM(F229:F231)</f>
        <v>40038</v>
      </c>
      <c r="G228" s="27">
        <f>SUM(G229:G231)</f>
        <v>40038</v>
      </c>
      <c r="H228" s="19">
        <f t="shared" si="8"/>
        <v>0</v>
      </c>
    </row>
    <row r="229" spans="1:8" ht="25.5">
      <c r="A229" s="296" t="s">
        <v>108</v>
      </c>
      <c r="B229" s="50" t="s">
        <v>3</v>
      </c>
      <c r="C229" s="8" t="s">
        <v>9</v>
      </c>
      <c r="D229" s="8" t="s">
        <v>252</v>
      </c>
      <c r="E229" s="8" t="s">
        <v>109</v>
      </c>
      <c r="F229" s="18"/>
      <c r="G229" s="18"/>
      <c r="H229" s="19">
        <f t="shared" si="8"/>
        <v>0</v>
      </c>
    </row>
    <row r="230" spans="1:8" ht="21" customHeight="1">
      <c r="A230" s="296" t="s">
        <v>112</v>
      </c>
      <c r="B230" s="50" t="s">
        <v>3</v>
      </c>
      <c r="C230" s="8" t="s">
        <v>9</v>
      </c>
      <c r="D230" s="8" t="s">
        <v>252</v>
      </c>
      <c r="E230" s="8" t="s">
        <v>87</v>
      </c>
      <c r="F230" s="18">
        <v>15780</v>
      </c>
      <c r="G230" s="18">
        <v>15780</v>
      </c>
      <c r="H230" s="19">
        <f t="shared" si="8"/>
        <v>0</v>
      </c>
    </row>
    <row r="231" spans="1:8" ht="18.75" customHeight="1">
      <c r="A231" s="321" t="s">
        <v>82</v>
      </c>
      <c r="B231" s="50" t="s">
        <v>3</v>
      </c>
      <c r="C231" s="8" t="s">
        <v>9</v>
      </c>
      <c r="D231" s="8" t="s">
        <v>252</v>
      </c>
      <c r="E231" s="8" t="s">
        <v>81</v>
      </c>
      <c r="F231" s="18">
        <v>24258</v>
      </c>
      <c r="G231" s="18">
        <v>24258</v>
      </c>
      <c r="H231" s="19">
        <f t="shared" si="8"/>
        <v>0</v>
      </c>
    </row>
    <row r="232" spans="1:8" ht="30.75" customHeight="1">
      <c r="A232" s="331" t="s">
        <v>308</v>
      </c>
      <c r="B232" s="49" t="s">
        <v>3</v>
      </c>
      <c r="C232" s="57" t="s">
        <v>9</v>
      </c>
      <c r="D232" s="26" t="s">
        <v>307</v>
      </c>
      <c r="E232" s="121"/>
      <c r="F232" s="27">
        <f>F233</f>
        <v>4177000</v>
      </c>
      <c r="G232" s="27">
        <f>G233</f>
        <v>4177000</v>
      </c>
      <c r="H232" s="19">
        <f t="shared" si="8"/>
        <v>0</v>
      </c>
    </row>
    <row r="233" spans="1:8" ht="30" customHeight="1">
      <c r="A233" s="329" t="s">
        <v>112</v>
      </c>
      <c r="B233" s="50" t="s">
        <v>3</v>
      </c>
      <c r="C233" s="55" t="s">
        <v>9</v>
      </c>
      <c r="D233" s="8" t="s">
        <v>307</v>
      </c>
      <c r="E233" s="8" t="s">
        <v>87</v>
      </c>
      <c r="F233" s="18">
        <v>4177000</v>
      </c>
      <c r="G233" s="18">
        <v>4177000</v>
      </c>
      <c r="H233" s="19">
        <f t="shared" si="8"/>
        <v>0</v>
      </c>
    </row>
    <row r="234" spans="1:8" ht="59.25" customHeight="1">
      <c r="A234" s="331" t="s">
        <v>309</v>
      </c>
      <c r="B234" s="49" t="s">
        <v>3</v>
      </c>
      <c r="C234" s="57" t="s">
        <v>9</v>
      </c>
      <c r="D234" s="26" t="s">
        <v>310</v>
      </c>
      <c r="E234" s="121"/>
      <c r="F234" s="27">
        <f>F235</f>
        <v>876000</v>
      </c>
      <c r="G234" s="27">
        <f>G235</f>
        <v>876000</v>
      </c>
      <c r="H234" s="19">
        <f>G234-F234</f>
        <v>0</v>
      </c>
    </row>
    <row r="235" spans="1:8" ht="20.25" customHeight="1">
      <c r="A235" s="321" t="s">
        <v>82</v>
      </c>
      <c r="B235" s="50" t="s">
        <v>3</v>
      </c>
      <c r="C235" s="55" t="s">
        <v>9</v>
      </c>
      <c r="D235" s="8" t="s">
        <v>310</v>
      </c>
      <c r="E235" s="8" t="s">
        <v>81</v>
      </c>
      <c r="F235" s="18">
        <v>876000</v>
      </c>
      <c r="G235" s="18">
        <v>876000</v>
      </c>
      <c r="H235" s="19">
        <f>G235-F235</f>
        <v>0</v>
      </c>
    </row>
    <row r="236" spans="1:8" ht="39.75" customHeight="1">
      <c r="A236" s="332" t="s">
        <v>140</v>
      </c>
      <c r="B236" s="179" t="s">
        <v>3</v>
      </c>
      <c r="C236" s="79" t="s">
        <v>9</v>
      </c>
      <c r="D236" s="153" t="s">
        <v>260</v>
      </c>
      <c r="E236" s="144"/>
      <c r="F236" s="17">
        <f>F237</f>
        <v>73000</v>
      </c>
      <c r="G236" s="17">
        <f>G237</f>
        <v>73000</v>
      </c>
      <c r="H236" s="19">
        <f t="shared" si="8"/>
        <v>0</v>
      </c>
    </row>
    <row r="237" spans="1:8" ht="27.75" customHeight="1">
      <c r="A237" s="296" t="s">
        <v>108</v>
      </c>
      <c r="B237" s="50" t="s">
        <v>3</v>
      </c>
      <c r="C237" s="8" t="s">
        <v>9</v>
      </c>
      <c r="D237" s="8" t="s">
        <v>260</v>
      </c>
      <c r="E237" s="133" t="s">
        <v>109</v>
      </c>
      <c r="F237" s="18">
        <v>73000</v>
      </c>
      <c r="G237" s="18">
        <v>73000</v>
      </c>
      <c r="H237" s="19">
        <f t="shared" si="8"/>
        <v>0</v>
      </c>
    </row>
    <row r="238" spans="1:8" ht="28.5" customHeight="1">
      <c r="A238" s="333" t="s">
        <v>382</v>
      </c>
      <c r="B238" s="242" t="s">
        <v>3</v>
      </c>
      <c r="C238" s="56" t="s">
        <v>9</v>
      </c>
      <c r="D238" s="11" t="s">
        <v>381</v>
      </c>
      <c r="E238" s="243"/>
      <c r="F238" s="17">
        <v>0</v>
      </c>
      <c r="G238" s="17">
        <f>G239</f>
        <v>1092665</v>
      </c>
      <c r="H238" s="17">
        <f t="shared" si="8"/>
        <v>1092665</v>
      </c>
    </row>
    <row r="239" spans="1:8" ht="28.5" customHeight="1">
      <c r="A239" s="296" t="s">
        <v>112</v>
      </c>
      <c r="B239" s="50" t="s">
        <v>3</v>
      </c>
      <c r="C239" s="8" t="s">
        <v>9</v>
      </c>
      <c r="D239" s="8" t="s">
        <v>381</v>
      </c>
      <c r="E239" s="104" t="s">
        <v>87</v>
      </c>
      <c r="F239" s="18">
        <v>0</v>
      </c>
      <c r="G239" s="18">
        <v>1092665</v>
      </c>
      <c r="H239" s="18">
        <f t="shared" si="8"/>
        <v>1092665</v>
      </c>
    </row>
    <row r="240" spans="1:8" ht="39" customHeight="1">
      <c r="A240" s="333" t="s">
        <v>384</v>
      </c>
      <c r="B240" s="244" t="s">
        <v>3</v>
      </c>
      <c r="C240" s="11" t="s">
        <v>9</v>
      </c>
      <c r="D240" s="11" t="s">
        <v>383</v>
      </c>
      <c r="E240" s="104"/>
      <c r="F240" s="18">
        <f>F241</f>
        <v>0</v>
      </c>
      <c r="G240" s="17">
        <f>G241</f>
        <v>468285</v>
      </c>
      <c r="H240" s="17">
        <f t="shared" si="8"/>
        <v>468285</v>
      </c>
    </row>
    <row r="241" spans="1:8" ht="28.5" customHeight="1">
      <c r="A241" s="329" t="s">
        <v>112</v>
      </c>
      <c r="B241" s="241" t="s">
        <v>3</v>
      </c>
      <c r="C241" s="55" t="s">
        <v>9</v>
      </c>
      <c r="D241" s="8" t="s">
        <v>383</v>
      </c>
      <c r="E241" s="133" t="s">
        <v>87</v>
      </c>
      <c r="F241" s="18">
        <v>0</v>
      </c>
      <c r="G241" s="18">
        <v>468285</v>
      </c>
      <c r="H241" s="18">
        <f t="shared" si="8"/>
        <v>468285</v>
      </c>
    </row>
    <row r="242" spans="1:8" ht="25.5">
      <c r="A242" s="332" t="s">
        <v>141</v>
      </c>
      <c r="B242" s="179" t="s">
        <v>3</v>
      </c>
      <c r="C242" s="79" t="s">
        <v>9</v>
      </c>
      <c r="D242" s="153" t="s">
        <v>142</v>
      </c>
      <c r="E242" s="144"/>
      <c r="F242" s="17">
        <f>F243+F244</f>
        <v>590000</v>
      </c>
      <c r="G242" s="17">
        <f>G243+G244</f>
        <v>590000</v>
      </c>
      <c r="H242" s="19">
        <f t="shared" si="8"/>
        <v>0</v>
      </c>
    </row>
    <row r="243" spans="1:8" ht="25.5">
      <c r="A243" s="296" t="s">
        <v>112</v>
      </c>
      <c r="B243" s="50" t="s">
        <v>3</v>
      </c>
      <c r="C243" s="8" t="s">
        <v>9</v>
      </c>
      <c r="D243" s="8" t="s">
        <v>142</v>
      </c>
      <c r="E243" s="133" t="s">
        <v>87</v>
      </c>
      <c r="F243" s="18">
        <f>257140+31860</f>
        <v>289000</v>
      </c>
      <c r="G243" s="18">
        <f>257140+31860</f>
        <v>289000</v>
      </c>
      <c r="H243" s="19">
        <f t="shared" si="8"/>
        <v>0</v>
      </c>
    </row>
    <row r="244" spans="1:8" ht="12.75">
      <c r="A244" s="321" t="s">
        <v>82</v>
      </c>
      <c r="B244" s="50" t="s">
        <v>3</v>
      </c>
      <c r="C244" s="8" t="s">
        <v>9</v>
      </c>
      <c r="D244" s="8" t="s">
        <v>142</v>
      </c>
      <c r="E244" s="133" t="s">
        <v>81</v>
      </c>
      <c r="F244" s="18">
        <v>301000</v>
      </c>
      <c r="G244" s="18">
        <v>301000</v>
      </c>
      <c r="H244" s="19">
        <f t="shared" si="8"/>
        <v>0</v>
      </c>
    </row>
    <row r="245" spans="1:8" ht="63.75">
      <c r="A245" s="331" t="s">
        <v>311</v>
      </c>
      <c r="B245" s="49" t="s">
        <v>3</v>
      </c>
      <c r="C245" s="57" t="s">
        <v>9</v>
      </c>
      <c r="D245" s="26" t="s">
        <v>312</v>
      </c>
      <c r="E245" s="121"/>
      <c r="F245" s="27">
        <f>F246</f>
        <v>97333</v>
      </c>
      <c r="G245" s="27">
        <f>G246</f>
        <v>97333</v>
      </c>
      <c r="H245" s="19">
        <f t="shared" si="8"/>
        <v>0</v>
      </c>
    </row>
    <row r="246" spans="1:8" ht="12.75">
      <c r="A246" s="321" t="s">
        <v>82</v>
      </c>
      <c r="B246" s="50" t="s">
        <v>3</v>
      </c>
      <c r="C246" s="55" t="s">
        <v>9</v>
      </c>
      <c r="D246" s="8" t="s">
        <v>312</v>
      </c>
      <c r="E246" s="8" t="s">
        <v>81</v>
      </c>
      <c r="F246" s="18">
        <v>97333</v>
      </c>
      <c r="G246" s="18">
        <v>97333</v>
      </c>
      <c r="H246" s="19">
        <f t="shared" si="8"/>
        <v>0</v>
      </c>
    </row>
    <row r="247" spans="1:8" ht="53.25" customHeight="1">
      <c r="A247" s="334" t="s">
        <v>379</v>
      </c>
      <c r="B247" s="49" t="s">
        <v>3</v>
      </c>
      <c r="C247" s="57" t="s">
        <v>9</v>
      </c>
      <c r="D247" s="26" t="s">
        <v>378</v>
      </c>
      <c r="E247" s="128"/>
      <c r="F247" s="27">
        <f>F248</f>
        <v>2000</v>
      </c>
      <c r="G247" s="27">
        <f>G248</f>
        <v>2000</v>
      </c>
      <c r="H247" s="19">
        <f t="shared" si="8"/>
        <v>0</v>
      </c>
    </row>
    <row r="248" spans="1:8" ht="25.5">
      <c r="A248" s="296" t="s">
        <v>112</v>
      </c>
      <c r="B248" s="31" t="s">
        <v>380</v>
      </c>
      <c r="C248" s="55" t="s">
        <v>9</v>
      </c>
      <c r="D248" s="8" t="s">
        <v>378</v>
      </c>
      <c r="E248" s="128" t="s">
        <v>87</v>
      </c>
      <c r="F248" s="18">
        <v>2000</v>
      </c>
      <c r="G248" s="18">
        <v>2000</v>
      </c>
      <c r="H248" s="19">
        <f>F248-G248</f>
        <v>0</v>
      </c>
    </row>
    <row r="249" spans="1:8" ht="12.75">
      <c r="A249" s="314" t="s">
        <v>80</v>
      </c>
      <c r="B249" s="113" t="s">
        <v>3</v>
      </c>
      <c r="C249" s="122" t="s">
        <v>3</v>
      </c>
      <c r="D249" s="114"/>
      <c r="E249" s="145"/>
      <c r="F249" s="115">
        <f>F250+F256+F259</f>
        <v>1547600</v>
      </c>
      <c r="G249" s="115">
        <f>G250+G256+G259</f>
        <v>1547600</v>
      </c>
      <c r="H249" s="19">
        <f t="shared" si="8"/>
        <v>0</v>
      </c>
    </row>
    <row r="250" spans="1:8" ht="12.75">
      <c r="A250" s="334" t="s">
        <v>168</v>
      </c>
      <c r="B250" s="52" t="s">
        <v>3</v>
      </c>
      <c r="C250" s="57" t="s">
        <v>3</v>
      </c>
      <c r="D250" s="26" t="s">
        <v>167</v>
      </c>
      <c r="E250" s="48"/>
      <c r="F250" s="27">
        <f>SUM(F251:F255)</f>
        <v>225300</v>
      </c>
      <c r="G250" s="27">
        <f>SUM(G251:G255)</f>
        <v>225300</v>
      </c>
      <c r="H250" s="19">
        <f t="shared" si="8"/>
        <v>0</v>
      </c>
    </row>
    <row r="251" spans="1:8" ht="25.5">
      <c r="A251" s="296" t="s">
        <v>108</v>
      </c>
      <c r="B251" s="39" t="s">
        <v>3</v>
      </c>
      <c r="C251" s="81" t="s">
        <v>3</v>
      </c>
      <c r="D251" s="8" t="s">
        <v>167</v>
      </c>
      <c r="E251" s="128" t="s">
        <v>109</v>
      </c>
      <c r="F251" s="18">
        <v>70406.62</v>
      </c>
      <c r="G251" s="18">
        <v>70406.62</v>
      </c>
      <c r="H251" s="19">
        <f t="shared" si="8"/>
        <v>0</v>
      </c>
    </row>
    <row r="252" spans="1:8" ht="38.25">
      <c r="A252" s="296" t="s">
        <v>273</v>
      </c>
      <c r="B252" s="39" t="s">
        <v>3</v>
      </c>
      <c r="C252" s="81" t="s">
        <v>3</v>
      </c>
      <c r="D252" s="8" t="s">
        <v>167</v>
      </c>
      <c r="E252" s="128" t="s">
        <v>269</v>
      </c>
      <c r="F252" s="18">
        <v>34105.88</v>
      </c>
      <c r="G252" s="18">
        <v>34105.88</v>
      </c>
      <c r="H252" s="19">
        <f t="shared" si="8"/>
        <v>0</v>
      </c>
    </row>
    <row r="253" spans="1:8" ht="25.5">
      <c r="A253" s="296" t="s">
        <v>112</v>
      </c>
      <c r="B253" s="39" t="s">
        <v>3</v>
      </c>
      <c r="C253" s="81" t="s">
        <v>3</v>
      </c>
      <c r="D253" s="8" t="s">
        <v>167</v>
      </c>
      <c r="E253" s="128" t="s">
        <v>87</v>
      </c>
      <c r="F253" s="18">
        <v>56308.58</v>
      </c>
      <c r="G253" s="18">
        <v>56308.58</v>
      </c>
      <c r="H253" s="19">
        <f>G253-F253</f>
        <v>0</v>
      </c>
    </row>
    <row r="254" spans="1:8" ht="12.75">
      <c r="A254" s="321" t="s">
        <v>82</v>
      </c>
      <c r="B254" s="39" t="s">
        <v>3</v>
      </c>
      <c r="C254" s="81" t="s">
        <v>3</v>
      </c>
      <c r="D254" s="8" t="s">
        <v>167</v>
      </c>
      <c r="E254" s="128" t="s">
        <v>81</v>
      </c>
      <c r="F254" s="18">
        <v>64478.92</v>
      </c>
      <c r="G254" s="18">
        <v>64478.92</v>
      </c>
      <c r="H254" s="19">
        <f>G254-F254</f>
        <v>0</v>
      </c>
    </row>
    <row r="255" spans="1:8" ht="12.75">
      <c r="A255" s="297" t="s">
        <v>101</v>
      </c>
      <c r="B255" s="39" t="s">
        <v>3</v>
      </c>
      <c r="C255" s="81" t="s">
        <v>3</v>
      </c>
      <c r="D255" s="8" t="s">
        <v>167</v>
      </c>
      <c r="E255" s="128" t="s">
        <v>77</v>
      </c>
      <c r="F255" s="18"/>
      <c r="G255" s="18"/>
      <c r="H255" s="19">
        <f>G255-F255</f>
        <v>0</v>
      </c>
    </row>
    <row r="256" spans="1:8" ht="25.5">
      <c r="A256" s="334" t="s">
        <v>217</v>
      </c>
      <c r="B256" s="52" t="s">
        <v>3</v>
      </c>
      <c r="C256" s="57" t="s">
        <v>3</v>
      </c>
      <c r="D256" s="26" t="s">
        <v>262</v>
      </c>
      <c r="E256" s="48"/>
      <c r="F256" s="27">
        <f>SUM(F257:F258)</f>
        <v>1190000</v>
      </c>
      <c r="G256" s="27">
        <f>SUM(G257:G258)</f>
        <v>1190000</v>
      </c>
      <c r="H256" s="19">
        <f t="shared" si="8"/>
        <v>0</v>
      </c>
    </row>
    <row r="257" spans="1:8" ht="25.5">
      <c r="A257" s="296" t="s">
        <v>112</v>
      </c>
      <c r="B257" s="39" t="s">
        <v>3</v>
      </c>
      <c r="C257" s="81" t="s">
        <v>3</v>
      </c>
      <c r="D257" s="8" t="s">
        <v>262</v>
      </c>
      <c r="E257" s="128" t="s">
        <v>87</v>
      </c>
      <c r="F257" s="18">
        <v>614794</v>
      </c>
      <c r="G257" s="18">
        <v>614794</v>
      </c>
      <c r="H257" s="19">
        <f t="shared" si="8"/>
        <v>0</v>
      </c>
    </row>
    <row r="258" spans="1:8" ht="12.75">
      <c r="A258" s="321" t="s">
        <v>82</v>
      </c>
      <c r="B258" s="39" t="s">
        <v>3</v>
      </c>
      <c r="C258" s="81" t="s">
        <v>3</v>
      </c>
      <c r="D258" s="8" t="s">
        <v>262</v>
      </c>
      <c r="E258" s="142" t="s">
        <v>81</v>
      </c>
      <c r="F258" s="18">
        <v>575206</v>
      </c>
      <c r="G258" s="18">
        <v>575206</v>
      </c>
      <c r="H258" s="19">
        <f t="shared" si="8"/>
        <v>0</v>
      </c>
    </row>
    <row r="259" spans="1:8" ht="38.25">
      <c r="A259" s="334" t="s">
        <v>169</v>
      </c>
      <c r="B259" s="52" t="s">
        <v>3</v>
      </c>
      <c r="C259" s="57" t="s">
        <v>3</v>
      </c>
      <c r="D259" s="26" t="s">
        <v>143</v>
      </c>
      <c r="E259" s="48"/>
      <c r="F259" s="27">
        <f>SUM(F260:F261)</f>
        <v>132300</v>
      </c>
      <c r="G259" s="27">
        <f>SUM(G260:G261)</f>
        <v>132300</v>
      </c>
      <c r="H259" s="19">
        <f t="shared" si="8"/>
        <v>0</v>
      </c>
    </row>
    <row r="260" spans="1:8" ht="25.5">
      <c r="A260" s="296" t="s">
        <v>112</v>
      </c>
      <c r="B260" s="39" t="s">
        <v>3</v>
      </c>
      <c r="C260" s="81" t="s">
        <v>3</v>
      </c>
      <c r="D260" s="8" t="s">
        <v>143</v>
      </c>
      <c r="E260" s="128" t="s">
        <v>87</v>
      </c>
      <c r="F260" s="18">
        <v>68388</v>
      </c>
      <c r="G260" s="18">
        <v>68388</v>
      </c>
      <c r="H260" s="19">
        <f t="shared" si="8"/>
        <v>0</v>
      </c>
    </row>
    <row r="261" spans="1:8" ht="12.75">
      <c r="A261" s="321" t="s">
        <v>82</v>
      </c>
      <c r="B261" s="39" t="s">
        <v>3</v>
      </c>
      <c r="C261" s="81" t="s">
        <v>3</v>
      </c>
      <c r="D261" s="8" t="s">
        <v>143</v>
      </c>
      <c r="E261" s="142" t="s">
        <v>81</v>
      </c>
      <c r="F261" s="18">
        <v>63912</v>
      </c>
      <c r="G261" s="18">
        <v>63912</v>
      </c>
      <c r="H261" s="19">
        <f t="shared" si="8"/>
        <v>0</v>
      </c>
    </row>
    <row r="262" spans="1:8" ht="12.75">
      <c r="A262" s="318" t="s">
        <v>26</v>
      </c>
      <c r="B262" s="37" t="s">
        <v>3</v>
      </c>
      <c r="C262" s="71" t="s">
        <v>5</v>
      </c>
      <c r="D262" s="7"/>
      <c r="E262" s="120"/>
      <c r="F262" s="19">
        <f>F263+F271+F277+F284+F287</f>
        <v>15719022.36</v>
      </c>
      <c r="G262" s="19">
        <f>G263+G271+G277+G284+G287</f>
        <v>15719022.36</v>
      </c>
      <c r="H262" s="19">
        <f t="shared" si="8"/>
        <v>0</v>
      </c>
    </row>
    <row r="263" spans="1:8" ht="25.5">
      <c r="A263" s="324" t="s">
        <v>170</v>
      </c>
      <c r="B263" s="40" t="s">
        <v>3</v>
      </c>
      <c r="C263" s="56" t="s">
        <v>5</v>
      </c>
      <c r="D263" s="11" t="s">
        <v>261</v>
      </c>
      <c r="E263" s="123"/>
      <c r="F263" s="17">
        <f>SUM(F264:F270)</f>
        <v>10437623</v>
      </c>
      <c r="G263" s="17">
        <f>SUM(G264:G270)</f>
        <v>10437623</v>
      </c>
      <c r="H263" s="19">
        <f t="shared" si="8"/>
        <v>0</v>
      </c>
    </row>
    <row r="264" spans="1:8" ht="25.5">
      <c r="A264" s="296" t="s">
        <v>108</v>
      </c>
      <c r="B264" s="39" t="s">
        <v>3</v>
      </c>
      <c r="C264" s="55" t="s">
        <v>5</v>
      </c>
      <c r="D264" s="8" t="s">
        <v>261</v>
      </c>
      <c r="E264" s="133" t="s">
        <v>109</v>
      </c>
      <c r="F264" s="18">
        <v>9616200</v>
      </c>
      <c r="G264" s="18">
        <v>9616200</v>
      </c>
      <c r="H264" s="19">
        <f t="shared" si="8"/>
        <v>0</v>
      </c>
    </row>
    <row r="265" spans="1:8" ht="25.5">
      <c r="A265" s="296" t="s">
        <v>111</v>
      </c>
      <c r="B265" s="39" t="s">
        <v>3</v>
      </c>
      <c r="C265" s="55" t="s">
        <v>5</v>
      </c>
      <c r="D265" s="8" t="s">
        <v>261</v>
      </c>
      <c r="E265" s="133" t="s">
        <v>110</v>
      </c>
      <c r="F265" s="18">
        <v>234500</v>
      </c>
      <c r="G265" s="18">
        <v>234500</v>
      </c>
      <c r="H265" s="19">
        <f t="shared" si="8"/>
        <v>0</v>
      </c>
    </row>
    <row r="266" spans="1:8" ht="25.5">
      <c r="A266" s="296" t="s">
        <v>84</v>
      </c>
      <c r="B266" s="39" t="s">
        <v>3</v>
      </c>
      <c r="C266" s="55" t="s">
        <v>5</v>
      </c>
      <c r="D266" s="8" t="s">
        <v>261</v>
      </c>
      <c r="E266" s="133" t="s">
        <v>86</v>
      </c>
      <c r="F266" s="18">
        <v>67000</v>
      </c>
      <c r="G266" s="18">
        <v>67000</v>
      </c>
      <c r="H266" s="19">
        <f t="shared" si="8"/>
        <v>0</v>
      </c>
    </row>
    <row r="267" spans="1:8" ht="25.5">
      <c r="A267" s="296" t="s">
        <v>112</v>
      </c>
      <c r="B267" s="39" t="s">
        <v>3</v>
      </c>
      <c r="C267" s="55" t="s">
        <v>5</v>
      </c>
      <c r="D267" s="8" t="s">
        <v>261</v>
      </c>
      <c r="E267" s="133" t="s">
        <v>87</v>
      </c>
      <c r="F267" s="18">
        <v>470000</v>
      </c>
      <c r="G267" s="18">
        <v>470000</v>
      </c>
      <c r="H267" s="19">
        <f t="shared" si="8"/>
        <v>0</v>
      </c>
    </row>
    <row r="268" spans="1:8" ht="20.25" customHeight="1">
      <c r="A268" s="296" t="s">
        <v>102</v>
      </c>
      <c r="B268" s="39" t="s">
        <v>3</v>
      </c>
      <c r="C268" s="55" t="s">
        <v>5</v>
      </c>
      <c r="D268" s="8" t="s">
        <v>261</v>
      </c>
      <c r="E268" s="128" t="s">
        <v>105</v>
      </c>
      <c r="F268" s="18">
        <v>9923</v>
      </c>
      <c r="G268" s="18">
        <v>9923</v>
      </c>
      <c r="H268" s="19">
        <f t="shared" si="8"/>
        <v>0</v>
      </c>
    </row>
    <row r="269" spans="1:8" ht="12.75">
      <c r="A269" s="296" t="s">
        <v>104</v>
      </c>
      <c r="B269" s="39" t="s">
        <v>3</v>
      </c>
      <c r="C269" s="55" t="s">
        <v>5</v>
      </c>
      <c r="D269" s="8" t="s">
        <v>261</v>
      </c>
      <c r="E269" s="128" t="s">
        <v>106</v>
      </c>
      <c r="F269" s="18">
        <v>40000</v>
      </c>
      <c r="G269" s="18">
        <v>40000</v>
      </c>
      <c r="H269" s="19">
        <f t="shared" si="8"/>
        <v>0</v>
      </c>
    </row>
    <row r="270" spans="1:8" ht="12.75">
      <c r="A270" s="297" t="s">
        <v>101</v>
      </c>
      <c r="B270" s="39" t="s">
        <v>3</v>
      </c>
      <c r="C270" s="55" t="s">
        <v>5</v>
      </c>
      <c r="D270" s="8" t="s">
        <v>261</v>
      </c>
      <c r="E270" s="128" t="s">
        <v>77</v>
      </c>
      <c r="F270" s="18"/>
      <c r="G270" s="18"/>
      <c r="H270" s="19">
        <f t="shared" si="8"/>
        <v>0</v>
      </c>
    </row>
    <row r="271" spans="1:8" ht="42" customHeight="1">
      <c r="A271" s="334" t="s">
        <v>313</v>
      </c>
      <c r="B271" s="52" t="s">
        <v>3</v>
      </c>
      <c r="C271" s="57" t="s">
        <v>5</v>
      </c>
      <c r="D271" s="26" t="s">
        <v>314</v>
      </c>
      <c r="E271" s="48"/>
      <c r="F271" s="27">
        <f>SUM(F272:F276)</f>
        <v>2275399.36</v>
      </c>
      <c r="G271" s="27">
        <f>SUM(G272:G276)</f>
        <v>2275399.36</v>
      </c>
      <c r="H271" s="19">
        <f aca="true" t="shared" si="9" ref="H271:H277">G271-F271</f>
        <v>0</v>
      </c>
    </row>
    <row r="272" spans="1:8" ht="27" customHeight="1">
      <c r="A272" s="296" t="s">
        <v>148</v>
      </c>
      <c r="B272" s="39" t="s">
        <v>3</v>
      </c>
      <c r="C272" s="81" t="s">
        <v>5</v>
      </c>
      <c r="D272" s="8" t="s">
        <v>314</v>
      </c>
      <c r="E272" s="128" t="s">
        <v>149</v>
      </c>
      <c r="F272" s="18">
        <v>40000</v>
      </c>
      <c r="G272" s="18">
        <v>40000</v>
      </c>
      <c r="H272" s="19">
        <f t="shared" si="9"/>
        <v>0</v>
      </c>
    </row>
    <row r="273" spans="1:8" ht="25.5">
      <c r="A273" s="296" t="s">
        <v>112</v>
      </c>
      <c r="B273" s="39" t="s">
        <v>3</v>
      </c>
      <c r="C273" s="81" t="s">
        <v>5</v>
      </c>
      <c r="D273" s="8" t="s">
        <v>314</v>
      </c>
      <c r="E273" s="128" t="s">
        <v>87</v>
      </c>
      <c r="F273" s="18">
        <v>123000</v>
      </c>
      <c r="G273" s="18">
        <v>123000</v>
      </c>
      <c r="H273" s="19">
        <f t="shared" si="9"/>
        <v>0</v>
      </c>
    </row>
    <row r="274" spans="1:8" ht="25.5">
      <c r="A274" s="335" t="s">
        <v>355</v>
      </c>
      <c r="B274" s="174" t="s">
        <v>3</v>
      </c>
      <c r="C274" s="81" t="s">
        <v>5</v>
      </c>
      <c r="D274" s="8" t="s">
        <v>314</v>
      </c>
      <c r="E274" s="128" t="s">
        <v>81</v>
      </c>
      <c r="F274" s="18">
        <v>2112399.36</v>
      </c>
      <c r="G274" s="18">
        <v>2112399.36</v>
      </c>
      <c r="H274" s="19">
        <f t="shared" si="9"/>
        <v>0</v>
      </c>
    </row>
    <row r="275" spans="1:8" ht="12.75">
      <c r="A275" s="321" t="s">
        <v>82</v>
      </c>
      <c r="B275" s="39" t="s">
        <v>3</v>
      </c>
      <c r="C275" s="81" t="s">
        <v>5</v>
      </c>
      <c r="D275" s="8" t="s">
        <v>314</v>
      </c>
      <c r="E275" s="128" t="s">
        <v>81</v>
      </c>
      <c r="F275" s="18"/>
      <c r="G275" s="18"/>
      <c r="H275" s="19">
        <f t="shared" si="9"/>
        <v>0</v>
      </c>
    </row>
    <row r="276" spans="1:8" ht="12.75">
      <c r="A276" s="297" t="s">
        <v>101</v>
      </c>
      <c r="B276" s="39" t="s">
        <v>3</v>
      </c>
      <c r="C276" s="81" t="s">
        <v>5</v>
      </c>
      <c r="D276" s="8" t="s">
        <v>314</v>
      </c>
      <c r="E276" s="128" t="s">
        <v>77</v>
      </c>
      <c r="F276" s="18">
        <v>0</v>
      </c>
      <c r="G276" s="18">
        <v>0</v>
      </c>
      <c r="H276" s="19">
        <f t="shared" si="9"/>
        <v>0</v>
      </c>
    </row>
    <row r="277" spans="1:8" ht="25.5">
      <c r="A277" s="301" t="s">
        <v>171</v>
      </c>
      <c r="B277" s="38" t="s">
        <v>3</v>
      </c>
      <c r="C277" s="57" t="s">
        <v>5</v>
      </c>
      <c r="D277" s="26" t="s">
        <v>356</v>
      </c>
      <c r="E277" s="121"/>
      <c r="F277" s="27">
        <f>F278+F282</f>
        <v>2400000</v>
      </c>
      <c r="G277" s="27">
        <f>G278+G282</f>
        <v>2400000</v>
      </c>
      <c r="H277" s="19">
        <f t="shared" si="9"/>
        <v>0</v>
      </c>
    </row>
    <row r="278" spans="1:8" ht="25.5">
      <c r="A278" s="301" t="s">
        <v>369</v>
      </c>
      <c r="B278" s="38" t="s">
        <v>3</v>
      </c>
      <c r="C278" s="57" t="s">
        <v>5</v>
      </c>
      <c r="D278" s="26" t="s">
        <v>117</v>
      </c>
      <c r="E278" s="121"/>
      <c r="F278" s="27">
        <f>F279+F280+F281</f>
        <v>970000</v>
      </c>
      <c r="G278" s="27">
        <f>G279+G280+G281</f>
        <v>970000</v>
      </c>
      <c r="H278" s="19">
        <f t="shared" si="8"/>
        <v>0</v>
      </c>
    </row>
    <row r="279" spans="1:8" ht="38.25">
      <c r="A279" s="296" t="s">
        <v>148</v>
      </c>
      <c r="B279" s="39" t="s">
        <v>3</v>
      </c>
      <c r="C279" s="55" t="s">
        <v>5</v>
      </c>
      <c r="D279" s="8" t="s">
        <v>117</v>
      </c>
      <c r="E279" s="104" t="s">
        <v>149</v>
      </c>
      <c r="F279" s="231"/>
      <c r="G279" s="231"/>
      <c r="H279" s="19">
        <f t="shared" si="8"/>
        <v>0</v>
      </c>
    </row>
    <row r="280" spans="1:8" ht="25.5">
      <c r="A280" s="296" t="s">
        <v>112</v>
      </c>
      <c r="B280" s="39" t="s">
        <v>3</v>
      </c>
      <c r="C280" s="55" t="s">
        <v>5</v>
      </c>
      <c r="D280" s="8" t="s">
        <v>117</v>
      </c>
      <c r="E280" s="133" t="s">
        <v>87</v>
      </c>
      <c r="F280" s="18">
        <v>534558</v>
      </c>
      <c r="G280" s="18">
        <v>534558</v>
      </c>
      <c r="H280" s="19">
        <f t="shared" si="8"/>
        <v>0</v>
      </c>
    </row>
    <row r="281" spans="1:8" ht="12.75">
      <c r="A281" s="321" t="s">
        <v>82</v>
      </c>
      <c r="B281" s="39" t="s">
        <v>3</v>
      </c>
      <c r="C281" s="55" t="s">
        <v>5</v>
      </c>
      <c r="D281" s="8" t="s">
        <v>117</v>
      </c>
      <c r="E281" s="133" t="s">
        <v>81</v>
      </c>
      <c r="F281" s="18">
        <v>435442</v>
      </c>
      <c r="G281" s="18">
        <v>435442</v>
      </c>
      <c r="H281" s="19">
        <f t="shared" si="8"/>
        <v>0</v>
      </c>
    </row>
    <row r="282" spans="1:8" ht="38.25">
      <c r="A282" s="324" t="s">
        <v>214</v>
      </c>
      <c r="B282" s="199" t="s">
        <v>3</v>
      </c>
      <c r="C282" s="191" t="s">
        <v>5</v>
      </c>
      <c r="D282" s="193" t="s">
        <v>263</v>
      </c>
      <c r="E282" s="209"/>
      <c r="F282" s="192">
        <f>F283</f>
        <v>1430000</v>
      </c>
      <c r="G282" s="192">
        <f>G283</f>
        <v>1430000</v>
      </c>
      <c r="H282" s="19">
        <f t="shared" si="8"/>
        <v>0</v>
      </c>
    </row>
    <row r="283" spans="1:8" ht="25.5">
      <c r="A283" s="296" t="s">
        <v>112</v>
      </c>
      <c r="B283" s="39" t="s">
        <v>3</v>
      </c>
      <c r="C283" s="55" t="s">
        <v>5</v>
      </c>
      <c r="D283" s="8" t="s">
        <v>263</v>
      </c>
      <c r="E283" s="133" t="s">
        <v>87</v>
      </c>
      <c r="F283" s="18">
        <v>1430000</v>
      </c>
      <c r="G283" s="18">
        <v>1430000</v>
      </c>
      <c r="H283" s="19">
        <f t="shared" si="8"/>
        <v>0</v>
      </c>
    </row>
    <row r="284" spans="1:8" ht="25.5">
      <c r="A284" s="301" t="s">
        <v>172</v>
      </c>
      <c r="B284" s="38" t="s">
        <v>3</v>
      </c>
      <c r="C284" s="57" t="s">
        <v>5</v>
      </c>
      <c r="D284" s="26" t="s">
        <v>264</v>
      </c>
      <c r="E284" s="121"/>
      <c r="F284" s="27">
        <f>F285+F286</f>
        <v>606000</v>
      </c>
      <c r="G284" s="27">
        <f>G285+G286</f>
        <v>606000</v>
      </c>
      <c r="H284" s="19">
        <f t="shared" si="8"/>
        <v>0</v>
      </c>
    </row>
    <row r="285" spans="1:8" ht="25.5">
      <c r="A285" s="296" t="s">
        <v>112</v>
      </c>
      <c r="B285" s="39" t="s">
        <v>3</v>
      </c>
      <c r="C285" s="55" t="s">
        <v>5</v>
      </c>
      <c r="D285" s="8" t="s">
        <v>264</v>
      </c>
      <c r="E285" s="133" t="s">
        <v>87</v>
      </c>
      <c r="F285" s="18">
        <v>425000</v>
      </c>
      <c r="G285" s="18">
        <v>425000</v>
      </c>
      <c r="H285" s="19">
        <f t="shared" si="8"/>
        <v>0</v>
      </c>
    </row>
    <row r="286" spans="1:8" ht="12.75">
      <c r="A286" s="321" t="s">
        <v>82</v>
      </c>
      <c r="B286" s="39" t="s">
        <v>3</v>
      </c>
      <c r="C286" s="55" t="s">
        <v>5</v>
      </c>
      <c r="D286" s="8" t="s">
        <v>264</v>
      </c>
      <c r="E286" s="133" t="s">
        <v>81</v>
      </c>
      <c r="F286" s="18">
        <v>181000</v>
      </c>
      <c r="G286" s="18">
        <v>181000</v>
      </c>
      <c r="H286" s="19">
        <f t="shared" si="8"/>
        <v>0</v>
      </c>
    </row>
    <row r="287" spans="1:8" ht="33" customHeight="1">
      <c r="A287" s="301" t="s">
        <v>154</v>
      </c>
      <c r="B287" s="38" t="s">
        <v>3</v>
      </c>
      <c r="C287" s="57" t="s">
        <v>5</v>
      </c>
      <c r="D287" s="26" t="s">
        <v>315</v>
      </c>
      <c r="E287" s="121"/>
      <c r="F287" s="27">
        <f>F288</f>
        <v>0</v>
      </c>
      <c r="G287" s="27">
        <f>G288</f>
        <v>0</v>
      </c>
      <c r="H287" s="19">
        <f t="shared" si="8"/>
        <v>0</v>
      </c>
    </row>
    <row r="288" spans="1:8" ht="12.75">
      <c r="A288" s="321" t="s">
        <v>82</v>
      </c>
      <c r="B288" s="39" t="s">
        <v>3</v>
      </c>
      <c r="C288" s="55" t="s">
        <v>5</v>
      </c>
      <c r="D288" s="8" t="s">
        <v>315</v>
      </c>
      <c r="E288" s="133" t="s">
        <v>81</v>
      </c>
      <c r="F288" s="18">
        <v>0</v>
      </c>
      <c r="G288" s="18">
        <v>0</v>
      </c>
      <c r="H288" s="19">
        <f t="shared" si="8"/>
        <v>0</v>
      </c>
    </row>
    <row r="289" spans="1:8" ht="15.75">
      <c r="A289" s="336" t="s">
        <v>68</v>
      </c>
      <c r="B289" s="42" t="s">
        <v>4</v>
      </c>
      <c r="C289" s="77"/>
      <c r="D289" s="13"/>
      <c r="E289" s="139"/>
      <c r="F289" s="20">
        <f>F290</f>
        <v>15888975.59</v>
      </c>
      <c r="G289" s="20">
        <f>G290</f>
        <v>16343975.59</v>
      </c>
      <c r="H289" s="19">
        <f t="shared" si="8"/>
        <v>455000</v>
      </c>
    </row>
    <row r="290" spans="1:8" ht="12.75">
      <c r="A290" s="318" t="s">
        <v>27</v>
      </c>
      <c r="B290" s="33" t="s">
        <v>4</v>
      </c>
      <c r="C290" s="71" t="s">
        <v>2</v>
      </c>
      <c r="D290" s="7"/>
      <c r="E290" s="120"/>
      <c r="F290" s="21">
        <f>F291+F328+F330+F332+F336</f>
        <v>15888975.59</v>
      </c>
      <c r="G290" s="21">
        <f>G291+G328+G330+G332+G336+G334</f>
        <v>16343975.59</v>
      </c>
      <c r="H290" s="19">
        <f t="shared" si="8"/>
        <v>455000</v>
      </c>
    </row>
    <row r="291" spans="1:8" ht="12.75">
      <c r="A291" s="337" t="s">
        <v>178</v>
      </c>
      <c r="B291" s="203" t="s">
        <v>4</v>
      </c>
      <c r="C291" s="204" t="s">
        <v>2</v>
      </c>
      <c r="D291" s="205" t="s">
        <v>174</v>
      </c>
      <c r="E291" s="206"/>
      <c r="F291" s="207">
        <f>F292+F294+F315+F319+F322+F325</f>
        <v>12918233</v>
      </c>
      <c r="G291" s="207">
        <f>G292+G294+G315+G319+G322+G325</f>
        <v>13098700</v>
      </c>
      <c r="H291" s="19">
        <f t="shared" si="8"/>
        <v>180467</v>
      </c>
    </row>
    <row r="292" spans="1:8" ht="12.75">
      <c r="A292" s="307" t="s">
        <v>346</v>
      </c>
      <c r="B292" s="32" t="s">
        <v>4</v>
      </c>
      <c r="C292" s="57" t="s">
        <v>2</v>
      </c>
      <c r="D292" s="26" t="s">
        <v>357</v>
      </c>
      <c r="E292" s="121"/>
      <c r="F292" s="27">
        <f>F293</f>
        <v>87333</v>
      </c>
      <c r="G292" s="27">
        <f>G293</f>
        <v>0</v>
      </c>
      <c r="H292" s="19">
        <f t="shared" si="8"/>
        <v>-87333</v>
      </c>
    </row>
    <row r="293" spans="1:8" ht="25.5">
      <c r="A293" s="308" t="s">
        <v>288</v>
      </c>
      <c r="B293" s="35" t="s">
        <v>4</v>
      </c>
      <c r="C293" s="55" t="s">
        <v>2</v>
      </c>
      <c r="D293" s="8" t="s">
        <v>357</v>
      </c>
      <c r="E293" s="128" t="s">
        <v>135</v>
      </c>
      <c r="F293" s="18">
        <v>87333</v>
      </c>
      <c r="G293" s="18"/>
      <c r="H293" s="19">
        <f t="shared" si="8"/>
        <v>-87333</v>
      </c>
    </row>
    <row r="294" spans="1:8" ht="38.25">
      <c r="A294" s="338" t="s">
        <v>173</v>
      </c>
      <c r="B294" s="33" t="s">
        <v>211</v>
      </c>
      <c r="C294" s="71" t="s">
        <v>2</v>
      </c>
      <c r="D294" s="7" t="s">
        <v>179</v>
      </c>
      <c r="E294" s="120"/>
      <c r="F294" s="21">
        <f>F295+F299+F301+F305</f>
        <v>11950948.79</v>
      </c>
      <c r="G294" s="21">
        <f>G295+G299+G301+G305+G313</f>
        <v>12218748.79</v>
      </c>
      <c r="H294" s="19">
        <f t="shared" si="8"/>
        <v>267800</v>
      </c>
    </row>
    <row r="295" spans="1:8" ht="38.25">
      <c r="A295" s="301" t="s">
        <v>175</v>
      </c>
      <c r="B295" s="32" t="s">
        <v>4</v>
      </c>
      <c r="C295" s="57" t="s">
        <v>2</v>
      </c>
      <c r="D295" s="26" t="s">
        <v>245</v>
      </c>
      <c r="E295" s="121"/>
      <c r="F295" s="27">
        <f>SUM(F296:F298)</f>
        <v>1000000</v>
      </c>
      <c r="G295" s="27">
        <f>SUM(G296:G298)</f>
        <v>1000000</v>
      </c>
      <c r="H295" s="19">
        <f t="shared" si="8"/>
        <v>0</v>
      </c>
    </row>
    <row r="296" spans="1:8" ht="25.5">
      <c r="A296" s="296" t="s">
        <v>108</v>
      </c>
      <c r="B296" s="103" t="s">
        <v>4</v>
      </c>
      <c r="C296" s="105" t="s">
        <v>2</v>
      </c>
      <c r="D296" s="104" t="s">
        <v>245</v>
      </c>
      <c r="E296" s="133" t="s">
        <v>109</v>
      </c>
      <c r="F296" s="106">
        <v>750000</v>
      </c>
      <c r="G296" s="106">
        <v>750000</v>
      </c>
      <c r="H296" s="19">
        <f t="shared" si="8"/>
        <v>0</v>
      </c>
    </row>
    <row r="297" spans="1:8" ht="23.25" customHeight="1">
      <c r="A297" s="296" t="s">
        <v>111</v>
      </c>
      <c r="B297" s="103" t="s">
        <v>4</v>
      </c>
      <c r="C297" s="105" t="s">
        <v>2</v>
      </c>
      <c r="D297" s="104" t="s">
        <v>245</v>
      </c>
      <c r="E297" s="133" t="s">
        <v>110</v>
      </c>
      <c r="F297" s="106">
        <v>4000</v>
      </c>
      <c r="G297" s="106">
        <v>4000</v>
      </c>
      <c r="H297" s="19">
        <f t="shared" si="8"/>
        <v>0</v>
      </c>
    </row>
    <row r="298" spans="1:8" ht="25.5">
      <c r="A298" s="296" t="s">
        <v>112</v>
      </c>
      <c r="B298" s="103" t="s">
        <v>4</v>
      </c>
      <c r="C298" s="105" t="s">
        <v>2</v>
      </c>
      <c r="D298" s="104" t="s">
        <v>245</v>
      </c>
      <c r="E298" s="128" t="s">
        <v>87</v>
      </c>
      <c r="F298" s="106">
        <v>246000</v>
      </c>
      <c r="G298" s="106">
        <v>246000</v>
      </c>
      <c r="H298" s="19">
        <f aca="true" t="shared" si="10" ref="H298:H375">G298-F298</f>
        <v>0</v>
      </c>
    </row>
    <row r="299" spans="1:8" ht="25.5">
      <c r="A299" s="339" t="s">
        <v>150</v>
      </c>
      <c r="B299" s="158" t="s">
        <v>4</v>
      </c>
      <c r="C299" s="159" t="s">
        <v>2</v>
      </c>
      <c r="D299" s="160" t="s">
        <v>151</v>
      </c>
      <c r="E299" s="161"/>
      <c r="F299" s="162">
        <f>F300</f>
        <v>0</v>
      </c>
      <c r="G299" s="162">
        <f>G300</f>
        <v>0</v>
      </c>
      <c r="H299" s="19">
        <f t="shared" si="10"/>
        <v>0</v>
      </c>
    </row>
    <row r="300" spans="1:8" ht="38.25">
      <c r="A300" s="296" t="s">
        <v>136</v>
      </c>
      <c r="B300" s="31" t="s">
        <v>4</v>
      </c>
      <c r="C300" s="55" t="s">
        <v>2</v>
      </c>
      <c r="D300" s="8" t="s">
        <v>151</v>
      </c>
      <c r="E300" s="128" t="s">
        <v>135</v>
      </c>
      <c r="F300" s="18"/>
      <c r="G300" s="18"/>
      <c r="H300" s="19">
        <f t="shared" si="10"/>
        <v>0</v>
      </c>
    </row>
    <row r="301" spans="1:8" ht="31.5" customHeight="1">
      <c r="A301" s="322" t="s">
        <v>176</v>
      </c>
      <c r="B301" s="32" t="s">
        <v>4</v>
      </c>
      <c r="C301" s="57" t="s">
        <v>2</v>
      </c>
      <c r="D301" s="26" t="s">
        <v>180</v>
      </c>
      <c r="E301" s="121"/>
      <c r="F301" s="27">
        <f>F302+F303+F304</f>
        <v>315000</v>
      </c>
      <c r="G301" s="27">
        <f>G302+G303+G304</f>
        <v>315000</v>
      </c>
      <c r="H301" s="19">
        <f t="shared" si="10"/>
        <v>0</v>
      </c>
    </row>
    <row r="302" spans="1:8" ht="25.5">
      <c r="A302" s="296" t="s">
        <v>111</v>
      </c>
      <c r="B302" s="41" t="s">
        <v>4</v>
      </c>
      <c r="C302" s="55" t="s">
        <v>2</v>
      </c>
      <c r="D302" s="8" t="s">
        <v>180</v>
      </c>
      <c r="E302" s="128" t="s">
        <v>110</v>
      </c>
      <c r="F302" s="18">
        <v>10000</v>
      </c>
      <c r="G302" s="18">
        <v>10000</v>
      </c>
      <c r="H302" s="19">
        <f t="shared" si="10"/>
        <v>0</v>
      </c>
    </row>
    <row r="303" spans="1:8" ht="27.75" customHeight="1">
      <c r="A303" s="296" t="s">
        <v>112</v>
      </c>
      <c r="B303" s="41" t="s">
        <v>4</v>
      </c>
      <c r="C303" s="55" t="s">
        <v>2</v>
      </c>
      <c r="D303" s="8" t="s">
        <v>180</v>
      </c>
      <c r="E303" s="128" t="s">
        <v>87</v>
      </c>
      <c r="F303" s="18">
        <v>275000</v>
      </c>
      <c r="G303" s="18">
        <v>275000</v>
      </c>
      <c r="H303" s="19">
        <f t="shared" si="10"/>
        <v>0</v>
      </c>
    </row>
    <row r="304" spans="1:8" ht="12.75">
      <c r="A304" s="296" t="s">
        <v>104</v>
      </c>
      <c r="B304" s="41" t="s">
        <v>4</v>
      </c>
      <c r="C304" s="55" t="s">
        <v>2</v>
      </c>
      <c r="D304" s="8" t="s">
        <v>180</v>
      </c>
      <c r="E304" s="128" t="s">
        <v>106</v>
      </c>
      <c r="F304" s="18">
        <v>30000</v>
      </c>
      <c r="G304" s="18">
        <v>30000</v>
      </c>
      <c r="H304" s="19">
        <f t="shared" si="10"/>
        <v>0</v>
      </c>
    </row>
    <row r="305" spans="1:8" ht="12.75">
      <c r="A305" s="322" t="s">
        <v>177</v>
      </c>
      <c r="B305" s="32" t="s">
        <v>4</v>
      </c>
      <c r="C305" s="57" t="s">
        <v>2</v>
      </c>
      <c r="D305" s="26" t="s">
        <v>181</v>
      </c>
      <c r="E305" s="121"/>
      <c r="F305" s="27">
        <f>SUM(F306:F312)</f>
        <v>10635948.79</v>
      </c>
      <c r="G305" s="27">
        <f>SUM(G306:G312)</f>
        <v>10635948.79</v>
      </c>
      <c r="H305" s="19">
        <f t="shared" si="10"/>
        <v>0</v>
      </c>
    </row>
    <row r="306" spans="1:8" ht="25.5">
      <c r="A306" s="296" t="s">
        <v>108</v>
      </c>
      <c r="B306" s="41" t="s">
        <v>4</v>
      </c>
      <c r="C306" s="55" t="s">
        <v>2</v>
      </c>
      <c r="D306" s="8" t="s">
        <v>181</v>
      </c>
      <c r="E306" s="133" t="s">
        <v>109</v>
      </c>
      <c r="F306" s="18">
        <v>9300000</v>
      </c>
      <c r="G306" s="18">
        <v>9300000</v>
      </c>
      <c r="H306" s="19">
        <f t="shared" si="10"/>
        <v>0</v>
      </c>
    </row>
    <row r="307" spans="1:8" ht="17.25" customHeight="1">
      <c r="A307" s="296" t="s">
        <v>111</v>
      </c>
      <c r="B307" s="41" t="s">
        <v>4</v>
      </c>
      <c r="C307" s="55" t="s">
        <v>2</v>
      </c>
      <c r="D307" s="8" t="s">
        <v>181</v>
      </c>
      <c r="E307" s="133" t="s">
        <v>110</v>
      </c>
      <c r="F307" s="18">
        <v>134000</v>
      </c>
      <c r="G307" s="18">
        <v>134000</v>
      </c>
      <c r="H307" s="19">
        <f t="shared" si="10"/>
        <v>0</v>
      </c>
    </row>
    <row r="308" spans="1:8" ht="25.5">
      <c r="A308" s="296" t="s">
        <v>84</v>
      </c>
      <c r="B308" s="41" t="s">
        <v>4</v>
      </c>
      <c r="C308" s="55" t="s">
        <v>2</v>
      </c>
      <c r="D308" s="8" t="s">
        <v>181</v>
      </c>
      <c r="E308" s="133" t="s">
        <v>86</v>
      </c>
      <c r="F308" s="18"/>
      <c r="G308" s="18"/>
      <c r="H308" s="19">
        <f t="shared" si="10"/>
        <v>0</v>
      </c>
    </row>
    <row r="309" spans="1:8" ht="25.5">
      <c r="A309" s="296" t="s">
        <v>112</v>
      </c>
      <c r="B309" s="41" t="s">
        <v>4</v>
      </c>
      <c r="C309" s="55" t="s">
        <v>2</v>
      </c>
      <c r="D309" s="8" t="s">
        <v>181</v>
      </c>
      <c r="E309" s="128" t="s">
        <v>87</v>
      </c>
      <c r="F309" s="18">
        <v>1151448.79</v>
      </c>
      <c r="G309" s="18">
        <v>1151448.79</v>
      </c>
      <c r="H309" s="19">
        <f t="shared" si="10"/>
        <v>0</v>
      </c>
    </row>
    <row r="310" spans="1:8" ht="63.75">
      <c r="A310" s="296" t="s">
        <v>107</v>
      </c>
      <c r="B310" s="41" t="s">
        <v>4</v>
      </c>
      <c r="C310" s="55" t="s">
        <v>2</v>
      </c>
      <c r="D310" s="8" t="s">
        <v>181</v>
      </c>
      <c r="E310" s="128" t="s">
        <v>103</v>
      </c>
      <c r="F310" s="18">
        <v>12369</v>
      </c>
      <c r="G310" s="18">
        <v>12369</v>
      </c>
      <c r="H310" s="19">
        <f t="shared" si="10"/>
        <v>0</v>
      </c>
    </row>
    <row r="311" spans="1:8" ht="12.75">
      <c r="A311" s="296" t="s">
        <v>102</v>
      </c>
      <c r="B311" s="41" t="s">
        <v>4</v>
      </c>
      <c r="C311" s="55" t="s">
        <v>2</v>
      </c>
      <c r="D311" s="8" t="s">
        <v>181</v>
      </c>
      <c r="E311" s="128" t="s">
        <v>105</v>
      </c>
      <c r="F311" s="18">
        <v>16000</v>
      </c>
      <c r="G311" s="18">
        <v>16000</v>
      </c>
      <c r="H311" s="19">
        <f t="shared" si="10"/>
        <v>0</v>
      </c>
    </row>
    <row r="312" spans="1:8" ht="12.75">
      <c r="A312" s="296" t="s">
        <v>104</v>
      </c>
      <c r="B312" s="41" t="s">
        <v>4</v>
      </c>
      <c r="C312" s="55" t="s">
        <v>2</v>
      </c>
      <c r="D312" s="8" t="s">
        <v>181</v>
      </c>
      <c r="E312" s="128" t="s">
        <v>106</v>
      </c>
      <c r="F312" s="18">
        <v>22131</v>
      </c>
      <c r="G312" s="18">
        <v>22131</v>
      </c>
      <c r="H312" s="19">
        <f t="shared" si="10"/>
        <v>0</v>
      </c>
    </row>
    <row r="313" spans="1:8" ht="38.25">
      <c r="A313" s="340" t="s">
        <v>387</v>
      </c>
      <c r="B313" s="32" t="s">
        <v>4</v>
      </c>
      <c r="C313" s="57" t="s">
        <v>2</v>
      </c>
      <c r="D313" s="26" t="s">
        <v>388</v>
      </c>
      <c r="E313" s="121"/>
      <c r="F313" s="27"/>
      <c r="G313" s="27">
        <v>267800</v>
      </c>
      <c r="H313" s="19">
        <f t="shared" si="10"/>
        <v>267800</v>
      </c>
    </row>
    <row r="314" spans="1:8" ht="25.5">
      <c r="A314" s="296" t="s">
        <v>108</v>
      </c>
      <c r="B314" s="41" t="s">
        <v>4</v>
      </c>
      <c r="C314" s="55" t="s">
        <v>2</v>
      </c>
      <c r="D314" s="8" t="s">
        <v>388</v>
      </c>
      <c r="E314" s="128" t="s">
        <v>109</v>
      </c>
      <c r="F314" s="18"/>
      <c r="G314" s="18">
        <v>267800</v>
      </c>
      <c r="H314" s="19">
        <f t="shared" si="10"/>
        <v>267800</v>
      </c>
    </row>
    <row r="315" spans="1:8" ht="12.75">
      <c r="A315" s="341" t="s">
        <v>182</v>
      </c>
      <c r="B315" s="195" t="s">
        <v>4</v>
      </c>
      <c r="C315" s="193" t="s">
        <v>2</v>
      </c>
      <c r="D315" s="196" t="s">
        <v>184</v>
      </c>
      <c r="E315" s="197"/>
      <c r="F315" s="198">
        <f>F316</f>
        <v>100000</v>
      </c>
      <c r="G315" s="198">
        <f>G316</f>
        <v>100000</v>
      </c>
      <c r="H315" s="19">
        <f t="shared" si="10"/>
        <v>0</v>
      </c>
    </row>
    <row r="316" spans="1:8" ht="25.5">
      <c r="A316" s="339" t="s">
        <v>183</v>
      </c>
      <c r="B316" s="158" t="s">
        <v>4</v>
      </c>
      <c r="C316" s="159" t="s">
        <v>2</v>
      </c>
      <c r="D316" s="160" t="s">
        <v>185</v>
      </c>
      <c r="E316" s="161"/>
      <c r="F316" s="162">
        <f>F317</f>
        <v>100000</v>
      </c>
      <c r="G316" s="162">
        <f>G317</f>
        <v>100000</v>
      </c>
      <c r="H316" s="19">
        <f t="shared" si="10"/>
        <v>0</v>
      </c>
    </row>
    <row r="317" spans="1:8" ht="25.5">
      <c r="A317" s="296" t="s">
        <v>112</v>
      </c>
      <c r="B317" s="31" t="s">
        <v>4</v>
      </c>
      <c r="C317" s="55" t="s">
        <v>2</v>
      </c>
      <c r="D317" s="8" t="s">
        <v>185</v>
      </c>
      <c r="E317" s="128" t="s">
        <v>87</v>
      </c>
      <c r="F317" s="18">
        <v>100000</v>
      </c>
      <c r="G317" s="18">
        <v>100000</v>
      </c>
      <c r="H317" s="19">
        <f t="shared" si="10"/>
        <v>0</v>
      </c>
    </row>
    <row r="318" spans="1:8" ht="25.5">
      <c r="A318" s="296" t="s">
        <v>112</v>
      </c>
      <c r="B318" s="39" t="s">
        <v>4</v>
      </c>
      <c r="C318" s="55" t="s">
        <v>2</v>
      </c>
      <c r="D318" s="8" t="s">
        <v>118</v>
      </c>
      <c r="E318" s="128" t="s">
        <v>87</v>
      </c>
      <c r="F318" s="18"/>
      <c r="G318" s="18"/>
      <c r="H318" s="19">
        <f t="shared" si="10"/>
        <v>0</v>
      </c>
    </row>
    <row r="319" spans="1:8" ht="12.75">
      <c r="A319" s="324" t="s">
        <v>186</v>
      </c>
      <c r="B319" s="199" t="s">
        <v>4</v>
      </c>
      <c r="C319" s="191" t="s">
        <v>2</v>
      </c>
      <c r="D319" s="193" t="s">
        <v>187</v>
      </c>
      <c r="E319" s="194"/>
      <c r="F319" s="192">
        <f>F320</f>
        <v>265500</v>
      </c>
      <c r="G319" s="192">
        <f>G320</f>
        <v>265500</v>
      </c>
      <c r="H319" s="19">
        <f t="shared" si="10"/>
        <v>0</v>
      </c>
    </row>
    <row r="320" spans="1:8" ht="12.75">
      <c r="A320" s="301" t="s">
        <v>188</v>
      </c>
      <c r="B320" s="38" t="s">
        <v>4</v>
      </c>
      <c r="C320" s="57" t="s">
        <v>2</v>
      </c>
      <c r="D320" s="26" t="s">
        <v>189</v>
      </c>
      <c r="E320" s="121"/>
      <c r="F320" s="27">
        <f>F321</f>
        <v>265500</v>
      </c>
      <c r="G320" s="27">
        <f>G321</f>
        <v>265500</v>
      </c>
      <c r="H320" s="19">
        <f t="shared" si="10"/>
        <v>0</v>
      </c>
    </row>
    <row r="321" spans="1:8" ht="25.5">
      <c r="A321" s="296" t="s">
        <v>112</v>
      </c>
      <c r="B321" s="39" t="s">
        <v>4</v>
      </c>
      <c r="C321" s="55" t="s">
        <v>2</v>
      </c>
      <c r="D321" s="8" t="s">
        <v>189</v>
      </c>
      <c r="E321" s="128" t="s">
        <v>87</v>
      </c>
      <c r="F321" s="18">
        <v>265500</v>
      </c>
      <c r="G321" s="18">
        <v>265500</v>
      </c>
      <c r="H321" s="19">
        <f t="shared" si="10"/>
        <v>0</v>
      </c>
    </row>
    <row r="322" spans="1:8" ht="25.5">
      <c r="A322" s="324" t="s">
        <v>172</v>
      </c>
      <c r="B322" s="199" t="s">
        <v>4</v>
      </c>
      <c r="C322" s="191" t="s">
        <v>2</v>
      </c>
      <c r="D322" s="193" t="s">
        <v>190</v>
      </c>
      <c r="E322" s="194"/>
      <c r="F322" s="192">
        <f>F323</f>
        <v>150000</v>
      </c>
      <c r="G322" s="192">
        <f>G323</f>
        <v>150000</v>
      </c>
      <c r="H322" s="19">
        <f t="shared" si="10"/>
        <v>0</v>
      </c>
    </row>
    <row r="323" spans="1:8" ht="25.5">
      <c r="A323" s="301" t="s">
        <v>191</v>
      </c>
      <c r="B323" s="38" t="s">
        <v>4</v>
      </c>
      <c r="C323" s="57" t="s">
        <v>2</v>
      </c>
      <c r="D323" s="26" t="s">
        <v>118</v>
      </c>
      <c r="E323" s="121"/>
      <c r="F323" s="27">
        <f>F324</f>
        <v>150000</v>
      </c>
      <c r="G323" s="27">
        <f>G324</f>
        <v>150000</v>
      </c>
      <c r="H323" s="19">
        <f t="shared" si="10"/>
        <v>0</v>
      </c>
    </row>
    <row r="324" spans="1:8" ht="25.5">
      <c r="A324" s="329" t="s">
        <v>112</v>
      </c>
      <c r="B324" s="174" t="s">
        <v>4</v>
      </c>
      <c r="C324" s="55" t="s">
        <v>2</v>
      </c>
      <c r="D324" s="8" t="s">
        <v>118</v>
      </c>
      <c r="E324" s="128" t="s">
        <v>87</v>
      </c>
      <c r="F324" s="18">
        <v>150000</v>
      </c>
      <c r="G324" s="18">
        <v>150000</v>
      </c>
      <c r="H324" s="19">
        <f t="shared" si="10"/>
        <v>0</v>
      </c>
    </row>
    <row r="325" spans="1:8" ht="12.75">
      <c r="A325" s="342" t="s">
        <v>192</v>
      </c>
      <c r="B325" s="208" t="s">
        <v>4</v>
      </c>
      <c r="C325" s="191" t="s">
        <v>2</v>
      </c>
      <c r="D325" s="193" t="s">
        <v>194</v>
      </c>
      <c r="E325" s="194"/>
      <c r="F325" s="192">
        <f>F326</f>
        <v>364451.21</v>
      </c>
      <c r="G325" s="192">
        <f>G326</f>
        <v>364451.21</v>
      </c>
      <c r="H325" s="19">
        <f t="shared" si="10"/>
        <v>0</v>
      </c>
    </row>
    <row r="326" spans="1:8" ht="25.5">
      <c r="A326" s="339" t="s">
        <v>193</v>
      </c>
      <c r="B326" s="52" t="s">
        <v>4</v>
      </c>
      <c r="C326" s="57" t="s">
        <v>2</v>
      </c>
      <c r="D326" s="26" t="s">
        <v>119</v>
      </c>
      <c r="E326" s="121"/>
      <c r="F326" s="27">
        <f>F327</f>
        <v>364451.21</v>
      </c>
      <c r="G326" s="27">
        <f>G327</f>
        <v>364451.21</v>
      </c>
      <c r="H326" s="19">
        <f t="shared" si="10"/>
        <v>0</v>
      </c>
    </row>
    <row r="327" spans="1:8" ht="25.5">
      <c r="A327" s="329" t="s">
        <v>112</v>
      </c>
      <c r="B327" s="174" t="s">
        <v>4</v>
      </c>
      <c r="C327" s="55" t="s">
        <v>2</v>
      </c>
      <c r="D327" s="8" t="s">
        <v>119</v>
      </c>
      <c r="E327" s="128" t="s">
        <v>87</v>
      </c>
      <c r="F327" s="18">
        <v>364451.21</v>
      </c>
      <c r="G327" s="18">
        <v>364451.21</v>
      </c>
      <c r="H327" s="19">
        <f t="shared" si="10"/>
        <v>0</v>
      </c>
    </row>
    <row r="328" spans="1:8" ht="31.5" customHeight="1">
      <c r="A328" s="339" t="s">
        <v>316</v>
      </c>
      <c r="B328" s="52" t="s">
        <v>4</v>
      </c>
      <c r="C328" s="57" t="s">
        <v>2</v>
      </c>
      <c r="D328" s="26" t="s">
        <v>317</v>
      </c>
      <c r="E328" s="121"/>
      <c r="F328" s="27">
        <f>F329</f>
        <v>490300</v>
      </c>
      <c r="G328" s="27">
        <f>G329</f>
        <v>490300</v>
      </c>
      <c r="H328" s="19">
        <f aca="true" t="shared" si="11" ref="H328:H337">G328-F328</f>
        <v>0</v>
      </c>
    </row>
    <row r="329" spans="1:8" ht="25.5">
      <c r="A329" s="316" t="s">
        <v>288</v>
      </c>
      <c r="B329" s="174" t="s">
        <v>4</v>
      </c>
      <c r="C329" s="55" t="s">
        <v>2</v>
      </c>
      <c r="D329" s="8" t="s">
        <v>317</v>
      </c>
      <c r="E329" s="128" t="s">
        <v>135</v>
      </c>
      <c r="F329" s="18">
        <v>490300</v>
      </c>
      <c r="G329" s="18">
        <v>490300</v>
      </c>
      <c r="H329" s="19">
        <f t="shared" si="11"/>
        <v>0</v>
      </c>
    </row>
    <row r="330" spans="1:8" ht="12.75">
      <c r="A330" s="307" t="s">
        <v>346</v>
      </c>
      <c r="B330" s="32" t="s">
        <v>4</v>
      </c>
      <c r="C330" s="57" t="s">
        <v>2</v>
      </c>
      <c r="D330" s="26" t="s">
        <v>347</v>
      </c>
      <c r="E330" s="121"/>
      <c r="F330" s="27">
        <f>F331</f>
        <v>210168</v>
      </c>
      <c r="G330" s="27">
        <f>G331</f>
        <v>297501</v>
      </c>
      <c r="H330" s="19">
        <f t="shared" si="11"/>
        <v>87333</v>
      </c>
    </row>
    <row r="331" spans="1:8" ht="25.5">
      <c r="A331" s="308" t="s">
        <v>288</v>
      </c>
      <c r="B331" s="35" t="s">
        <v>4</v>
      </c>
      <c r="C331" s="55" t="s">
        <v>2</v>
      </c>
      <c r="D331" s="8" t="s">
        <v>347</v>
      </c>
      <c r="E331" s="128" t="s">
        <v>135</v>
      </c>
      <c r="F331" s="18">
        <v>210168</v>
      </c>
      <c r="G331" s="18">
        <f>210168+87333</f>
        <v>297501</v>
      </c>
      <c r="H331" s="19">
        <f t="shared" si="11"/>
        <v>87333</v>
      </c>
    </row>
    <row r="332" spans="1:8" ht="31.5" customHeight="1">
      <c r="A332" s="307" t="s">
        <v>337</v>
      </c>
      <c r="B332" s="52" t="s">
        <v>4</v>
      </c>
      <c r="C332" s="57" t="s">
        <v>2</v>
      </c>
      <c r="D332" s="26" t="s">
        <v>339</v>
      </c>
      <c r="E332" s="121"/>
      <c r="F332" s="27">
        <v>100000</v>
      </c>
      <c r="G332" s="27">
        <v>100000</v>
      </c>
      <c r="H332" s="19">
        <f t="shared" si="11"/>
        <v>0</v>
      </c>
    </row>
    <row r="333" spans="1:8" ht="29.25" customHeight="1">
      <c r="A333" s="343" t="s">
        <v>338</v>
      </c>
      <c r="B333" s="39" t="s">
        <v>4</v>
      </c>
      <c r="C333" s="55" t="s">
        <v>2</v>
      </c>
      <c r="D333" s="8" t="s">
        <v>339</v>
      </c>
      <c r="E333" s="128" t="s">
        <v>294</v>
      </c>
      <c r="F333" s="18">
        <v>100000</v>
      </c>
      <c r="G333" s="18">
        <v>100000</v>
      </c>
      <c r="H333" s="19">
        <f t="shared" si="11"/>
        <v>0</v>
      </c>
    </row>
    <row r="334" spans="1:8" ht="29.25" customHeight="1">
      <c r="A334" s="340" t="s">
        <v>387</v>
      </c>
      <c r="B334" s="38" t="s">
        <v>4</v>
      </c>
      <c r="C334" s="57" t="s">
        <v>2</v>
      </c>
      <c r="D334" s="26" t="s">
        <v>389</v>
      </c>
      <c r="E334" s="128"/>
      <c r="F334" s="18"/>
      <c r="G334" s="27">
        <v>187200</v>
      </c>
      <c r="H334" s="19">
        <f t="shared" si="11"/>
        <v>187200</v>
      </c>
    </row>
    <row r="335" spans="1:8" ht="29.25" customHeight="1">
      <c r="A335" s="316" t="s">
        <v>288</v>
      </c>
      <c r="B335" s="39" t="s">
        <v>4</v>
      </c>
      <c r="C335" s="55" t="s">
        <v>2</v>
      </c>
      <c r="D335" s="8" t="s">
        <v>389</v>
      </c>
      <c r="E335" s="128" t="s">
        <v>135</v>
      </c>
      <c r="F335" s="18"/>
      <c r="G335" s="18">
        <v>187200</v>
      </c>
      <c r="H335" s="19">
        <f t="shared" si="11"/>
        <v>187200</v>
      </c>
    </row>
    <row r="336" spans="1:8" ht="22.5" customHeight="1">
      <c r="A336" s="304" t="s">
        <v>343</v>
      </c>
      <c r="B336" s="32" t="s">
        <v>4</v>
      </c>
      <c r="C336" s="159" t="s">
        <v>2</v>
      </c>
      <c r="D336" s="160" t="s">
        <v>341</v>
      </c>
      <c r="E336" s="161"/>
      <c r="F336" s="162">
        <v>2170274.59</v>
      </c>
      <c r="G336" s="162">
        <v>2170274.59</v>
      </c>
      <c r="H336" s="19">
        <f t="shared" si="11"/>
        <v>0</v>
      </c>
    </row>
    <row r="337" spans="1:8" ht="29.25" customHeight="1">
      <c r="A337" s="317" t="s">
        <v>342</v>
      </c>
      <c r="B337" s="222" t="s">
        <v>4</v>
      </c>
      <c r="C337" s="8" t="s">
        <v>2</v>
      </c>
      <c r="D337" s="16" t="s">
        <v>341</v>
      </c>
      <c r="E337" s="213" t="s">
        <v>135</v>
      </c>
      <c r="F337" s="223">
        <v>2170274.59</v>
      </c>
      <c r="G337" s="223">
        <v>2170274.59</v>
      </c>
      <c r="H337" s="19">
        <f t="shared" si="11"/>
        <v>0</v>
      </c>
    </row>
    <row r="338" spans="1:8" ht="15.75">
      <c r="A338" s="344" t="s">
        <v>212</v>
      </c>
      <c r="B338" s="87" t="s">
        <v>5</v>
      </c>
      <c r="C338" s="89"/>
      <c r="D338" s="88"/>
      <c r="E338" s="118"/>
      <c r="F338" s="86">
        <f aca="true" t="shared" si="12" ref="F338:G340">F339</f>
        <v>802200</v>
      </c>
      <c r="G338" s="86">
        <f t="shared" si="12"/>
        <v>802200</v>
      </c>
      <c r="H338" s="19">
        <f t="shared" si="10"/>
        <v>0</v>
      </c>
    </row>
    <row r="339" spans="1:8" ht="12.75">
      <c r="A339" s="345" t="s">
        <v>213</v>
      </c>
      <c r="B339" s="30" t="s">
        <v>5</v>
      </c>
      <c r="C339" s="71" t="s">
        <v>2</v>
      </c>
      <c r="D339" s="7"/>
      <c r="E339" s="120"/>
      <c r="F339" s="19">
        <f t="shared" si="12"/>
        <v>802200</v>
      </c>
      <c r="G339" s="19">
        <f t="shared" si="12"/>
        <v>802200</v>
      </c>
      <c r="H339" s="19">
        <f t="shared" si="10"/>
        <v>0</v>
      </c>
    </row>
    <row r="340" spans="1:8" ht="12.75">
      <c r="A340" s="346" t="s">
        <v>275</v>
      </c>
      <c r="B340" s="32" t="s">
        <v>5</v>
      </c>
      <c r="C340" s="57" t="s">
        <v>2</v>
      </c>
      <c r="D340" s="26" t="s">
        <v>219</v>
      </c>
      <c r="E340" s="121"/>
      <c r="F340" s="27">
        <f t="shared" si="12"/>
        <v>802200</v>
      </c>
      <c r="G340" s="27">
        <f t="shared" si="12"/>
        <v>802200</v>
      </c>
      <c r="H340" s="19">
        <f t="shared" si="10"/>
        <v>0</v>
      </c>
    </row>
    <row r="341" spans="1:8" ht="12.75">
      <c r="A341" s="347" t="s">
        <v>82</v>
      </c>
      <c r="B341" s="41" t="s">
        <v>5</v>
      </c>
      <c r="C341" s="55" t="s">
        <v>2</v>
      </c>
      <c r="D341" s="8" t="s">
        <v>219</v>
      </c>
      <c r="E341" s="128" t="s">
        <v>81</v>
      </c>
      <c r="F341" s="18">
        <v>802200</v>
      </c>
      <c r="G341" s="18">
        <v>802200</v>
      </c>
      <c r="H341" s="19">
        <f t="shared" si="10"/>
        <v>0</v>
      </c>
    </row>
    <row r="342" spans="1:8" ht="16.5" customHeight="1">
      <c r="A342" s="312" t="s">
        <v>13</v>
      </c>
      <c r="B342" s="87" t="s">
        <v>7</v>
      </c>
      <c r="C342" s="89"/>
      <c r="D342" s="88"/>
      <c r="E342" s="118"/>
      <c r="F342" s="86">
        <f>F343+F346+F351+F365+F390</f>
        <v>60931672.86</v>
      </c>
      <c r="G342" s="86">
        <f>G343+G346+G351+G365+G390</f>
        <v>60931672.86</v>
      </c>
      <c r="H342" s="19">
        <f t="shared" si="10"/>
        <v>0</v>
      </c>
    </row>
    <row r="343" spans="1:8" ht="12.75">
      <c r="A343" s="338" t="s">
        <v>18</v>
      </c>
      <c r="B343" s="30" t="s">
        <v>7</v>
      </c>
      <c r="C343" s="71" t="s">
        <v>2</v>
      </c>
      <c r="D343" s="7"/>
      <c r="E343" s="120"/>
      <c r="F343" s="19">
        <f>F344</f>
        <v>4000000</v>
      </c>
      <c r="G343" s="19">
        <f>G344</f>
        <v>4000000</v>
      </c>
      <c r="H343" s="19">
        <f t="shared" si="10"/>
        <v>0</v>
      </c>
    </row>
    <row r="344" spans="1:8" ht="12.75">
      <c r="A344" s="301" t="s">
        <v>33</v>
      </c>
      <c r="B344" s="32" t="s">
        <v>7</v>
      </c>
      <c r="C344" s="57" t="s">
        <v>2</v>
      </c>
      <c r="D344" s="26" t="s">
        <v>235</v>
      </c>
      <c r="E344" s="121"/>
      <c r="F344" s="27">
        <f>F345</f>
        <v>4000000</v>
      </c>
      <c r="G344" s="27">
        <f>G345</f>
        <v>4000000</v>
      </c>
      <c r="H344" s="19">
        <f t="shared" si="10"/>
        <v>0</v>
      </c>
    </row>
    <row r="345" spans="1:8" ht="12.75">
      <c r="A345" s="321" t="s">
        <v>122</v>
      </c>
      <c r="B345" s="41" t="s">
        <v>7</v>
      </c>
      <c r="C345" s="55" t="s">
        <v>2</v>
      </c>
      <c r="D345" s="8" t="s">
        <v>235</v>
      </c>
      <c r="E345" s="128" t="s">
        <v>123</v>
      </c>
      <c r="F345" s="18">
        <v>4000000</v>
      </c>
      <c r="G345" s="18">
        <v>4000000</v>
      </c>
      <c r="H345" s="19">
        <f t="shared" si="10"/>
        <v>0</v>
      </c>
    </row>
    <row r="346" spans="1:8" ht="12.75">
      <c r="A346" s="338" t="s">
        <v>14</v>
      </c>
      <c r="B346" s="30" t="s">
        <v>7</v>
      </c>
      <c r="C346" s="71" t="s">
        <v>9</v>
      </c>
      <c r="D346" s="8"/>
      <c r="E346" s="128"/>
      <c r="F346" s="19">
        <f>F347+F349</f>
        <v>24224000</v>
      </c>
      <c r="G346" s="19">
        <f>G347+G349</f>
        <v>24224000</v>
      </c>
      <c r="H346" s="19">
        <f t="shared" si="10"/>
        <v>0</v>
      </c>
    </row>
    <row r="347" spans="1:8" ht="48">
      <c r="A347" s="348" t="s">
        <v>44</v>
      </c>
      <c r="B347" s="167" t="s">
        <v>7</v>
      </c>
      <c r="C347" s="169" t="s">
        <v>9</v>
      </c>
      <c r="D347" s="159" t="s">
        <v>236</v>
      </c>
      <c r="E347" s="169"/>
      <c r="F347" s="170">
        <f>F348</f>
        <v>23316000</v>
      </c>
      <c r="G347" s="170">
        <f>G348</f>
        <v>23316000</v>
      </c>
      <c r="H347" s="19">
        <f t="shared" si="10"/>
        <v>0</v>
      </c>
    </row>
    <row r="348" spans="1:8" ht="45" customHeight="1">
      <c r="A348" s="300" t="s">
        <v>113</v>
      </c>
      <c r="B348" s="31" t="s">
        <v>7</v>
      </c>
      <c r="C348" s="55" t="s">
        <v>9</v>
      </c>
      <c r="D348" s="8" t="s">
        <v>236</v>
      </c>
      <c r="E348" s="128" t="s">
        <v>114</v>
      </c>
      <c r="F348" s="18">
        <v>23316000</v>
      </c>
      <c r="G348" s="18">
        <v>23316000</v>
      </c>
      <c r="H348" s="19">
        <f t="shared" si="10"/>
        <v>0</v>
      </c>
    </row>
    <row r="349" spans="1:8" ht="114.75">
      <c r="A349" s="322" t="s">
        <v>42</v>
      </c>
      <c r="B349" s="32" t="s">
        <v>7</v>
      </c>
      <c r="C349" s="57" t="s">
        <v>9</v>
      </c>
      <c r="D349" s="26" t="s">
        <v>237</v>
      </c>
      <c r="E349" s="121"/>
      <c r="F349" s="27">
        <f>F350</f>
        <v>908000</v>
      </c>
      <c r="G349" s="27">
        <f>G350</f>
        <v>908000</v>
      </c>
      <c r="H349" s="19">
        <f t="shared" si="10"/>
        <v>0</v>
      </c>
    </row>
    <row r="350" spans="1:8" ht="15.75" customHeight="1">
      <c r="A350" s="321" t="s">
        <v>120</v>
      </c>
      <c r="B350" s="31" t="s">
        <v>7</v>
      </c>
      <c r="C350" s="55" t="s">
        <v>9</v>
      </c>
      <c r="D350" s="8" t="s">
        <v>237</v>
      </c>
      <c r="E350" s="128" t="s">
        <v>81</v>
      </c>
      <c r="F350" s="22">
        <v>908000</v>
      </c>
      <c r="G350" s="22">
        <v>908000</v>
      </c>
      <c r="H350" s="19">
        <f t="shared" si="10"/>
        <v>0</v>
      </c>
    </row>
    <row r="351" spans="1:8" ht="12.75">
      <c r="A351" s="338" t="s">
        <v>15</v>
      </c>
      <c r="B351" s="30" t="s">
        <v>7</v>
      </c>
      <c r="C351" s="71" t="s">
        <v>11</v>
      </c>
      <c r="D351" s="8"/>
      <c r="E351" s="128"/>
      <c r="F351" s="19">
        <f>F352+F354+F357+F359+F363</f>
        <v>6990528.86</v>
      </c>
      <c r="G351" s="19">
        <f>G352+G354+G357+G359+G363</f>
        <v>6990528.86</v>
      </c>
      <c r="H351" s="19">
        <f t="shared" si="10"/>
        <v>0</v>
      </c>
    </row>
    <row r="352" spans="1:8" ht="12.75">
      <c r="A352" s="301" t="s">
        <v>146</v>
      </c>
      <c r="B352" s="32" t="s">
        <v>7</v>
      </c>
      <c r="C352" s="57" t="s">
        <v>11</v>
      </c>
      <c r="D352" s="26" t="s">
        <v>359</v>
      </c>
      <c r="E352" s="121"/>
      <c r="F352" s="27">
        <f>F353</f>
        <v>442598.63</v>
      </c>
      <c r="G352" s="27">
        <f>G353</f>
        <v>442598.63</v>
      </c>
      <c r="H352" s="19">
        <f t="shared" si="10"/>
        <v>0</v>
      </c>
    </row>
    <row r="353" spans="1:8" ht="12.75">
      <c r="A353" s="321" t="s">
        <v>358</v>
      </c>
      <c r="B353" s="31" t="s">
        <v>7</v>
      </c>
      <c r="C353" s="55" t="s">
        <v>11</v>
      </c>
      <c r="D353" s="8" t="s">
        <v>359</v>
      </c>
      <c r="E353" s="128" t="s">
        <v>155</v>
      </c>
      <c r="F353" s="22">
        <v>442598.63</v>
      </c>
      <c r="G353" s="22">
        <v>442598.63</v>
      </c>
      <c r="H353" s="19">
        <f t="shared" si="10"/>
        <v>0</v>
      </c>
    </row>
    <row r="354" spans="1:8" ht="12.75">
      <c r="A354" s="301" t="s">
        <v>147</v>
      </c>
      <c r="B354" s="32" t="s">
        <v>7</v>
      </c>
      <c r="C354" s="57" t="s">
        <v>11</v>
      </c>
      <c r="D354" s="26" t="s">
        <v>238</v>
      </c>
      <c r="E354" s="121"/>
      <c r="F354" s="27">
        <f>F355+F356</f>
        <v>147532.87</v>
      </c>
      <c r="G354" s="27">
        <f>G355+G356</f>
        <v>147532.87</v>
      </c>
      <c r="H354" s="19">
        <f t="shared" si="10"/>
        <v>0</v>
      </c>
    </row>
    <row r="355" spans="1:8" ht="12.75">
      <c r="A355" s="321" t="s">
        <v>156</v>
      </c>
      <c r="B355" s="31" t="s">
        <v>7</v>
      </c>
      <c r="C355" s="55" t="s">
        <v>11</v>
      </c>
      <c r="D355" s="8" t="s">
        <v>238</v>
      </c>
      <c r="E355" s="128" t="s">
        <v>155</v>
      </c>
      <c r="F355" s="18"/>
      <c r="G355" s="18"/>
      <c r="H355" s="19">
        <f t="shared" si="10"/>
        <v>0</v>
      </c>
    </row>
    <row r="356" spans="1:8" ht="12.75">
      <c r="A356" s="321" t="s">
        <v>358</v>
      </c>
      <c r="B356" s="31" t="s">
        <v>7</v>
      </c>
      <c r="C356" s="55" t="s">
        <v>11</v>
      </c>
      <c r="D356" s="8" t="s">
        <v>238</v>
      </c>
      <c r="E356" s="128" t="s">
        <v>155</v>
      </c>
      <c r="F356" s="22">
        <v>147532.87</v>
      </c>
      <c r="G356" s="22">
        <v>147532.87</v>
      </c>
      <c r="H356" s="19">
        <f t="shared" si="10"/>
        <v>0</v>
      </c>
    </row>
    <row r="357" spans="1:8" ht="82.5" customHeight="1">
      <c r="A357" s="301" t="s">
        <v>278</v>
      </c>
      <c r="B357" s="32" t="s">
        <v>7</v>
      </c>
      <c r="C357" s="57" t="s">
        <v>11</v>
      </c>
      <c r="D357" s="26" t="s">
        <v>265</v>
      </c>
      <c r="E357" s="121"/>
      <c r="F357" s="27">
        <f>F358</f>
        <v>40000</v>
      </c>
      <c r="G357" s="27">
        <f>G358</f>
        <v>40000</v>
      </c>
      <c r="H357" s="19">
        <f t="shared" si="10"/>
        <v>0</v>
      </c>
    </row>
    <row r="358" spans="1:8" ht="25.5">
      <c r="A358" s="321" t="s">
        <v>120</v>
      </c>
      <c r="B358" s="31" t="s">
        <v>7</v>
      </c>
      <c r="C358" s="55" t="s">
        <v>11</v>
      </c>
      <c r="D358" s="8" t="s">
        <v>265</v>
      </c>
      <c r="E358" s="128" t="s">
        <v>121</v>
      </c>
      <c r="F358" s="22">
        <v>40000</v>
      </c>
      <c r="G358" s="22">
        <v>40000</v>
      </c>
      <c r="H358" s="19">
        <f t="shared" si="10"/>
        <v>0</v>
      </c>
    </row>
    <row r="359" spans="1:8" ht="25.5">
      <c r="A359" s="301" t="s">
        <v>69</v>
      </c>
      <c r="B359" s="32" t="s">
        <v>7</v>
      </c>
      <c r="C359" s="57" t="s">
        <v>11</v>
      </c>
      <c r="D359" s="26" t="s">
        <v>282</v>
      </c>
      <c r="E359" s="121"/>
      <c r="F359" s="27">
        <f>SUM(F360:F362)</f>
        <v>5760397.36</v>
      </c>
      <c r="G359" s="27">
        <f>SUM(G360:G362)</f>
        <v>5760397.36</v>
      </c>
      <c r="H359" s="19">
        <f t="shared" si="10"/>
        <v>0</v>
      </c>
    </row>
    <row r="360" spans="1:8" ht="25.5">
      <c r="A360" s="321" t="s">
        <v>120</v>
      </c>
      <c r="B360" s="41" t="s">
        <v>7</v>
      </c>
      <c r="C360" s="55" t="s">
        <v>11</v>
      </c>
      <c r="D360" s="8" t="s">
        <v>282</v>
      </c>
      <c r="E360" s="128" t="s">
        <v>121</v>
      </c>
      <c r="F360" s="18">
        <v>2771000</v>
      </c>
      <c r="G360" s="18">
        <v>2771000</v>
      </c>
      <c r="H360" s="19">
        <f t="shared" si="10"/>
        <v>0</v>
      </c>
    </row>
    <row r="361" spans="1:8" ht="25.5">
      <c r="A361" s="321" t="s">
        <v>120</v>
      </c>
      <c r="B361" s="41" t="s">
        <v>7</v>
      </c>
      <c r="C361" s="55" t="s">
        <v>11</v>
      </c>
      <c r="D361" s="8" t="s">
        <v>282</v>
      </c>
      <c r="E361" s="185" t="s">
        <v>81</v>
      </c>
      <c r="F361" s="18">
        <f>2989397.36-F362</f>
        <v>2915000</v>
      </c>
      <c r="G361" s="18">
        <f>2989397.36-G362</f>
        <v>2915000</v>
      </c>
      <c r="H361" s="19">
        <f>G361-F361</f>
        <v>0</v>
      </c>
    </row>
    <row r="362" spans="1:8" ht="25.5">
      <c r="A362" s="321" t="s">
        <v>318</v>
      </c>
      <c r="B362" s="41" t="s">
        <v>7</v>
      </c>
      <c r="C362" s="55" t="s">
        <v>11</v>
      </c>
      <c r="D362" s="8" t="s">
        <v>282</v>
      </c>
      <c r="E362" s="8" t="s">
        <v>81</v>
      </c>
      <c r="F362" s="18">
        <v>74397.36</v>
      </c>
      <c r="G362" s="18">
        <v>74397.36</v>
      </c>
      <c r="H362" s="19">
        <f t="shared" si="10"/>
        <v>0</v>
      </c>
    </row>
    <row r="363" spans="1:8" ht="12.75">
      <c r="A363" s="301" t="s">
        <v>281</v>
      </c>
      <c r="B363" s="43" t="s">
        <v>7</v>
      </c>
      <c r="C363" s="82" t="s">
        <v>11</v>
      </c>
      <c r="D363" s="26" t="s">
        <v>239</v>
      </c>
      <c r="E363" s="26"/>
      <c r="F363" s="27">
        <f>F364</f>
        <v>600000</v>
      </c>
      <c r="G363" s="27">
        <f>G364</f>
        <v>600000</v>
      </c>
      <c r="H363" s="19">
        <f t="shared" si="10"/>
        <v>0</v>
      </c>
    </row>
    <row r="364" spans="1:8" ht="25.5">
      <c r="A364" s="321" t="s">
        <v>120</v>
      </c>
      <c r="B364" s="31" t="s">
        <v>7</v>
      </c>
      <c r="C364" s="55" t="s">
        <v>11</v>
      </c>
      <c r="D364" s="8" t="s">
        <v>239</v>
      </c>
      <c r="E364" s="128" t="s">
        <v>81</v>
      </c>
      <c r="F364" s="65">
        <v>600000</v>
      </c>
      <c r="G364" s="65">
        <v>600000</v>
      </c>
      <c r="H364" s="19">
        <f t="shared" si="10"/>
        <v>0</v>
      </c>
    </row>
    <row r="365" spans="1:8" ht="12.75">
      <c r="A365" s="338" t="s">
        <v>58</v>
      </c>
      <c r="B365" s="30" t="s">
        <v>7</v>
      </c>
      <c r="C365" s="71" t="s">
        <v>12</v>
      </c>
      <c r="D365" s="10"/>
      <c r="E365" s="147"/>
      <c r="F365" s="19">
        <f>F366+F370+F376+F378+F382+F384+F387</f>
        <v>25517144</v>
      </c>
      <c r="G365" s="19">
        <f>G366+G370+G376+G378+G382+G384+G387</f>
        <v>25517144</v>
      </c>
      <c r="H365" s="19">
        <f t="shared" si="10"/>
        <v>0</v>
      </c>
    </row>
    <row r="366" spans="1:8" ht="54.75" customHeight="1">
      <c r="A366" s="301" t="s">
        <v>78</v>
      </c>
      <c r="B366" s="38" t="s">
        <v>7</v>
      </c>
      <c r="C366" s="80" t="s">
        <v>12</v>
      </c>
      <c r="D366" s="26" t="s">
        <v>266</v>
      </c>
      <c r="E366" s="141"/>
      <c r="F366" s="27">
        <f>F367+F368+F369</f>
        <v>18219000</v>
      </c>
      <c r="G366" s="27">
        <f>G367+G368+G369</f>
        <v>18219000</v>
      </c>
      <c r="H366" s="19">
        <f t="shared" si="10"/>
        <v>0</v>
      </c>
    </row>
    <row r="367" spans="1:8" ht="18.75" customHeight="1">
      <c r="A367" s="296" t="s">
        <v>85</v>
      </c>
      <c r="B367" s="39" t="s">
        <v>7</v>
      </c>
      <c r="C367" s="81" t="s">
        <v>12</v>
      </c>
      <c r="D367" s="8" t="s">
        <v>266</v>
      </c>
      <c r="E367" s="142" t="s">
        <v>87</v>
      </c>
      <c r="F367" s="18">
        <v>30000</v>
      </c>
      <c r="G367" s="18">
        <v>30000</v>
      </c>
      <c r="H367" s="19">
        <f>G367-F367</f>
        <v>0</v>
      </c>
    </row>
    <row r="368" spans="1:8" ht="25.5">
      <c r="A368" s="321" t="s">
        <v>120</v>
      </c>
      <c r="B368" s="39" t="s">
        <v>7</v>
      </c>
      <c r="C368" s="81" t="s">
        <v>12</v>
      </c>
      <c r="D368" s="8" t="s">
        <v>266</v>
      </c>
      <c r="E368" s="142" t="s">
        <v>121</v>
      </c>
      <c r="F368" s="18">
        <v>11903000</v>
      </c>
      <c r="G368" s="18">
        <v>11903000</v>
      </c>
      <c r="H368" s="19">
        <f t="shared" si="10"/>
        <v>0</v>
      </c>
    </row>
    <row r="369" spans="1:8" ht="25.5">
      <c r="A369" s="321" t="s">
        <v>115</v>
      </c>
      <c r="B369" s="39" t="s">
        <v>7</v>
      </c>
      <c r="C369" s="81" t="s">
        <v>12</v>
      </c>
      <c r="D369" s="8" t="s">
        <v>266</v>
      </c>
      <c r="E369" s="142" t="s">
        <v>116</v>
      </c>
      <c r="F369" s="18">
        <v>6286000</v>
      </c>
      <c r="G369" s="18">
        <v>6286000</v>
      </c>
      <c r="H369" s="19">
        <f t="shared" si="10"/>
        <v>0</v>
      </c>
    </row>
    <row r="370" spans="1:8" ht="12.75">
      <c r="A370" s="301" t="s">
        <v>59</v>
      </c>
      <c r="B370" s="38" t="s">
        <v>7</v>
      </c>
      <c r="C370" s="80" t="s">
        <v>12</v>
      </c>
      <c r="D370" s="26" t="s">
        <v>240</v>
      </c>
      <c r="E370" s="141"/>
      <c r="F370" s="27">
        <f>SUM(F371:F375)</f>
        <v>545000</v>
      </c>
      <c r="G370" s="27">
        <f>SUM(G371:G375)</f>
        <v>545000</v>
      </c>
      <c r="H370" s="19">
        <f t="shared" si="10"/>
        <v>0</v>
      </c>
    </row>
    <row r="371" spans="1:8" ht="25.5">
      <c r="A371" s="296" t="s">
        <v>111</v>
      </c>
      <c r="B371" s="31" t="s">
        <v>7</v>
      </c>
      <c r="C371" s="55" t="s">
        <v>12</v>
      </c>
      <c r="D371" s="8" t="s">
        <v>240</v>
      </c>
      <c r="E371" s="128" t="s">
        <v>110</v>
      </c>
      <c r="F371" s="18">
        <v>60000</v>
      </c>
      <c r="G371" s="18">
        <v>60000</v>
      </c>
      <c r="H371" s="19">
        <f t="shared" si="10"/>
        <v>0</v>
      </c>
    </row>
    <row r="372" spans="1:8" ht="25.5" customHeight="1">
      <c r="A372" s="296" t="s">
        <v>88</v>
      </c>
      <c r="B372" s="31" t="s">
        <v>7</v>
      </c>
      <c r="C372" s="55" t="s">
        <v>12</v>
      </c>
      <c r="D372" s="8" t="s">
        <v>240</v>
      </c>
      <c r="E372" s="128" t="s">
        <v>89</v>
      </c>
      <c r="F372" s="18">
        <v>400000</v>
      </c>
      <c r="G372" s="18">
        <v>400000</v>
      </c>
      <c r="H372" s="19">
        <f t="shared" si="10"/>
        <v>0</v>
      </c>
    </row>
    <row r="373" spans="1:8" ht="22.5" customHeight="1">
      <c r="A373" s="296" t="s">
        <v>93</v>
      </c>
      <c r="B373" s="31" t="s">
        <v>7</v>
      </c>
      <c r="C373" s="55" t="s">
        <v>12</v>
      </c>
      <c r="D373" s="8" t="s">
        <v>240</v>
      </c>
      <c r="E373" s="128" t="s">
        <v>95</v>
      </c>
      <c r="F373" s="18">
        <v>22000</v>
      </c>
      <c r="G373" s="18">
        <v>22000</v>
      </c>
      <c r="H373" s="19">
        <f t="shared" si="10"/>
        <v>0</v>
      </c>
    </row>
    <row r="374" spans="1:8" ht="25.5">
      <c r="A374" s="296" t="s">
        <v>84</v>
      </c>
      <c r="B374" s="31" t="s">
        <v>7</v>
      </c>
      <c r="C374" s="55" t="s">
        <v>12</v>
      </c>
      <c r="D374" s="8" t="s">
        <v>240</v>
      </c>
      <c r="E374" s="128" t="s">
        <v>86</v>
      </c>
      <c r="F374" s="18">
        <v>5000</v>
      </c>
      <c r="G374" s="18">
        <v>5000</v>
      </c>
      <c r="H374" s="19">
        <f t="shared" si="10"/>
        <v>0</v>
      </c>
    </row>
    <row r="375" spans="1:8" ht="25.5" customHeight="1">
      <c r="A375" s="296" t="s">
        <v>85</v>
      </c>
      <c r="B375" s="31" t="s">
        <v>7</v>
      </c>
      <c r="C375" s="55" t="s">
        <v>12</v>
      </c>
      <c r="D375" s="8" t="s">
        <v>240</v>
      </c>
      <c r="E375" s="128" t="s">
        <v>87</v>
      </c>
      <c r="F375" s="18">
        <v>58000</v>
      </c>
      <c r="G375" s="18">
        <v>58000</v>
      </c>
      <c r="H375" s="19">
        <f t="shared" si="10"/>
        <v>0</v>
      </c>
    </row>
    <row r="376" spans="1:8" ht="38.25">
      <c r="A376" s="349" t="s">
        <v>152</v>
      </c>
      <c r="B376" s="29" t="s">
        <v>7</v>
      </c>
      <c r="C376" s="124" t="s">
        <v>12</v>
      </c>
      <c r="D376" s="100" t="s">
        <v>241</v>
      </c>
      <c r="E376" s="148"/>
      <c r="F376" s="102">
        <f>F377</f>
        <v>0</v>
      </c>
      <c r="G376" s="102">
        <f>G377</f>
        <v>0</v>
      </c>
      <c r="H376" s="19">
        <f aca="true" t="shared" si="13" ref="H376:H421">G376-F376</f>
        <v>0</v>
      </c>
    </row>
    <row r="377" spans="1:8" ht="38.25">
      <c r="A377" s="296" t="s">
        <v>145</v>
      </c>
      <c r="B377" s="44" t="s">
        <v>7</v>
      </c>
      <c r="C377" s="125" t="s">
        <v>12</v>
      </c>
      <c r="D377" s="104" t="s">
        <v>241</v>
      </c>
      <c r="E377" s="145" t="s">
        <v>144</v>
      </c>
      <c r="F377" s="106"/>
      <c r="G377" s="106"/>
      <c r="H377" s="19">
        <f t="shared" si="13"/>
        <v>0</v>
      </c>
    </row>
    <row r="378" spans="1:8" ht="38.25">
      <c r="A378" s="301" t="s">
        <v>51</v>
      </c>
      <c r="B378" s="38" t="s">
        <v>7</v>
      </c>
      <c r="C378" s="80" t="s">
        <v>12</v>
      </c>
      <c r="D378" s="26" t="s">
        <v>267</v>
      </c>
      <c r="E378" s="141"/>
      <c r="F378" s="27">
        <f>SUM(F379:F381)</f>
        <v>3734000</v>
      </c>
      <c r="G378" s="27">
        <f>SUM(G379:G381)</f>
        <v>3734000</v>
      </c>
      <c r="H378" s="19">
        <f t="shared" si="13"/>
        <v>0</v>
      </c>
    </row>
    <row r="379" spans="1:8" ht="25.5">
      <c r="A379" s="296" t="s">
        <v>85</v>
      </c>
      <c r="B379" s="39" t="s">
        <v>7</v>
      </c>
      <c r="C379" s="81" t="s">
        <v>12</v>
      </c>
      <c r="D379" s="8" t="s">
        <v>267</v>
      </c>
      <c r="E379" s="142" t="s">
        <v>87</v>
      </c>
      <c r="F379" s="18">
        <v>110800</v>
      </c>
      <c r="G379" s="18">
        <v>110800</v>
      </c>
      <c r="H379" s="19">
        <f t="shared" si="13"/>
        <v>0</v>
      </c>
    </row>
    <row r="380" spans="1:8" ht="25.5">
      <c r="A380" s="321" t="s">
        <v>120</v>
      </c>
      <c r="B380" s="39" t="s">
        <v>7</v>
      </c>
      <c r="C380" s="81" t="s">
        <v>12</v>
      </c>
      <c r="D380" s="8" t="s">
        <v>267</v>
      </c>
      <c r="E380" s="142" t="s">
        <v>121</v>
      </c>
      <c r="F380" s="18">
        <v>3431200</v>
      </c>
      <c r="G380" s="18">
        <v>3431200</v>
      </c>
      <c r="H380" s="19">
        <f t="shared" si="13"/>
        <v>0</v>
      </c>
    </row>
    <row r="381" spans="1:8" ht="21.75" customHeight="1">
      <c r="A381" s="321" t="s">
        <v>82</v>
      </c>
      <c r="B381" s="39" t="s">
        <v>124</v>
      </c>
      <c r="C381" s="81" t="s">
        <v>12</v>
      </c>
      <c r="D381" s="8" t="s">
        <v>267</v>
      </c>
      <c r="E381" s="142" t="s">
        <v>81</v>
      </c>
      <c r="F381" s="18">
        <v>192000</v>
      </c>
      <c r="G381" s="18">
        <v>192000</v>
      </c>
      <c r="H381" s="19">
        <f t="shared" si="13"/>
        <v>0</v>
      </c>
    </row>
    <row r="382" spans="1:8" ht="38.25">
      <c r="A382" s="349" t="s">
        <v>39</v>
      </c>
      <c r="B382" s="29" t="s">
        <v>7</v>
      </c>
      <c r="C382" s="124" t="s">
        <v>12</v>
      </c>
      <c r="D382" s="100" t="s">
        <v>242</v>
      </c>
      <c r="E382" s="148"/>
      <c r="F382" s="102">
        <f>F383</f>
        <v>1373000</v>
      </c>
      <c r="G382" s="102">
        <f>G383</f>
        <v>1373000</v>
      </c>
      <c r="H382" s="19">
        <f t="shared" si="13"/>
        <v>0</v>
      </c>
    </row>
    <row r="383" spans="1:8" ht="25.5">
      <c r="A383" s="296" t="s">
        <v>153</v>
      </c>
      <c r="B383" s="44" t="s">
        <v>7</v>
      </c>
      <c r="C383" s="125" t="s">
        <v>12</v>
      </c>
      <c r="D383" s="104" t="s">
        <v>242</v>
      </c>
      <c r="E383" s="145" t="s">
        <v>144</v>
      </c>
      <c r="F383" s="106">
        <v>1373000</v>
      </c>
      <c r="G383" s="106">
        <v>1373000</v>
      </c>
      <c r="H383" s="19">
        <f t="shared" si="13"/>
        <v>0</v>
      </c>
    </row>
    <row r="384" spans="1:8" ht="25.5">
      <c r="A384" s="301" t="s">
        <v>75</v>
      </c>
      <c r="B384" s="38" t="s">
        <v>7</v>
      </c>
      <c r="C384" s="80" t="s">
        <v>12</v>
      </c>
      <c r="D384" s="26" t="s">
        <v>268</v>
      </c>
      <c r="E384" s="141"/>
      <c r="F384" s="27">
        <f>F385+F386</f>
        <v>1496000</v>
      </c>
      <c r="G384" s="27">
        <f>G385+G386</f>
        <v>1496000</v>
      </c>
      <c r="H384" s="19">
        <f t="shared" si="13"/>
        <v>0</v>
      </c>
    </row>
    <row r="385" spans="1:8" ht="25.5">
      <c r="A385" s="296" t="s">
        <v>85</v>
      </c>
      <c r="B385" s="39" t="s">
        <v>7</v>
      </c>
      <c r="C385" s="81" t="s">
        <v>12</v>
      </c>
      <c r="D385" s="8" t="s">
        <v>268</v>
      </c>
      <c r="E385" s="142" t="s">
        <v>87</v>
      </c>
      <c r="F385" s="18">
        <v>532000</v>
      </c>
      <c r="G385" s="18">
        <v>532000</v>
      </c>
      <c r="H385" s="19">
        <f t="shared" si="13"/>
        <v>0</v>
      </c>
    </row>
    <row r="386" spans="1:8" ht="12.75">
      <c r="A386" s="321" t="s">
        <v>82</v>
      </c>
      <c r="B386" s="39" t="s">
        <v>7</v>
      </c>
      <c r="C386" s="81" t="s">
        <v>12</v>
      </c>
      <c r="D386" s="8" t="s">
        <v>268</v>
      </c>
      <c r="E386" s="142" t="s">
        <v>81</v>
      </c>
      <c r="F386" s="18">
        <v>964000</v>
      </c>
      <c r="G386" s="18">
        <v>964000</v>
      </c>
      <c r="H386" s="19">
        <f t="shared" si="13"/>
        <v>0</v>
      </c>
    </row>
    <row r="387" spans="1:8" ht="38.25">
      <c r="A387" s="301" t="s">
        <v>360</v>
      </c>
      <c r="B387" s="38" t="s">
        <v>7</v>
      </c>
      <c r="C387" s="80" t="s">
        <v>12</v>
      </c>
      <c r="D387" s="26" t="s">
        <v>361</v>
      </c>
      <c r="E387" s="141"/>
      <c r="F387" s="27">
        <f>F388+F389</f>
        <v>150144</v>
      </c>
      <c r="G387" s="27">
        <f>G388+G389</f>
        <v>150144</v>
      </c>
      <c r="H387" s="19">
        <f t="shared" si="13"/>
        <v>0</v>
      </c>
    </row>
    <row r="388" spans="1:8" ht="25.5">
      <c r="A388" s="296" t="s">
        <v>85</v>
      </c>
      <c r="B388" s="39" t="s">
        <v>7</v>
      </c>
      <c r="C388" s="81" t="s">
        <v>12</v>
      </c>
      <c r="D388" s="8" t="s">
        <v>361</v>
      </c>
      <c r="E388" s="142" t="s">
        <v>87</v>
      </c>
      <c r="F388" s="18">
        <v>53360</v>
      </c>
      <c r="G388" s="18">
        <v>53360</v>
      </c>
      <c r="H388" s="19">
        <f t="shared" si="13"/>
        <v>0</v>
      </c>
    </row>
    <row r="389" spans="1:8" ht="12.75">
      <c r="A389" s="321" t="s">
        <v>82</v>
      </c>
      <c r="B389" s="39" t="s">
        <v>7</v>
      </c>
      <c r="C389" s="81" t="s">
        <v>12</v>
      </c>
      <c r="D389" s="8" t="s">
        <v>361</v>
      </c>
      <c r="E389" s="142" t="s">
        <v>81</v>
      </c>
      <c r="F389" s="18">
        <v>96784</v>
      </c>
      <c r="G389" s="18">
        <v>96784</v>
      </c>
      <c r="H389" s="19">
        <f t="shared" si="13"/>
        <v>0</v>
      </c>
    </row>
    <row r="390" spans="1:8" ht="12.75">
      <c r="A390" s="338" t="s">
        <v>197</v>
      </c>
      <c r="B390" s="30" t="s">
        <v>7</v>
      </c>
      <c r="C390" s="71" t="s">
        <v>198</v>
      </c>
      <c r="D390" s="10"/>
      <c r="E390" s="147"/>
      <c r="F390" s="19">
        <f>F391</f>
        <v>200000</v>
      </c>
      <c r="G390" s="19">
        <f>G391</f>
        <v>200000</v>
      </c>
      <c r="H390" s="19">
        <f t="shared" si="13"/>
        <v>0</v>
      </c>
    </row>
    <row r="391" spans="1:8" ht="12.75">
      <c r="A391" s="301" t="s">
        <v>195</v>
      </c>
      <c r="B391" s="38" t="s">
        <v>7</v>
      </c>
      <c r="C391" s="80" t="s">
        <v>198</v>
      </c>
      <c r="D391" s="26" t="s">
        <v>196</v>
      </c>
      <c r="E391" s="141"/>
      <c r="F391" s="27">
        <v>200000</v>
      </c>
      <c r="G391" s="27">
        <v>200000</v>
      </c>
      <c r="H391" s="19">
        <f t="shared" si="13"/>
        <v>0</v>
      </c>
    </row>
    <row r="392" spans="1:8" ht="38.25">
      <c r="A392" s="321" t="s">
        <v>199</v>
      </c>
      <c r="B392" s="39" t="s">
        <v>7</v>
      </c>
      <c r="C392" s="81" t="s">
        <v>198</v>
      </c>
      <c r="D392" s="8" t="s">
        <v>196</v>
      </c>
      <c r="E392" s="142" t="s">
        <v>149</v>
      </c>
      <c r="F392" s="18">
        <v>0</v>
      </c>
      <c r="G392" s="18">
        <v>0</v>
      </c>
      <c r="H392" s="19">
        <f t="shared" si="13"/>
        <v>0</v>
      </c>
    </row>
    <row r="393" spans="1:8" ht="42" customHeight="1">
      <c r="A393" s="343" t="s">
        <v>270</v>
      </c>
      <c r="B393" s="39" t="s">
        <v>7</v>
      </c>
      <c r="C393" s="81" t="s">
        <v>198</v>
      </c>
      <c r="D393" s="8" t="s">
        <v>196</v>
      </c>
      <c r="E393" s="142" t="s">
        <v>269</v>
      </c>
      <c r="F393" s="18">
        <v>103500</v>
      </c>
      <c r="G393" s="18">
        <v>103500</v>
      </c>
      <c r="H393" s="19">
        <f t="shared" si="13"/>
        <v>0</v>
      </c>
    </row>
    <row r="394" spans="1:8" ht="25.5">
      <c r="A394" s="296" t="s">
        <v>85</v>
      </c>
      <c r="B394" s="39" t="s">
        <v>7</v>
      </c>
      <c r="C394" s="81" t="s">
        <v>198</v>
      </c>
      <c r="D394" s="8" t="s">
        <v>196</v>
      </c>
      <c r="E394" s="142" t="s">
        <v>87</v>
      </c>
      <c r="F394" s="18">
        <v>96500</v>
      </c>
      <c r="G394" s="18">
        <v>96500</v>
      </c>
      <c r="H394" s="19">
        <f t="shared" si="13"/>
        <v>0</v>
      </c>
    </row>
    <row r="395" spans="1:8" ht="12.75">
      <c r="A395" s="350" t="s">
        <v>60</v>
      </c>
      <c r="B395" s="68" t="s">
        <v>34</v>
      </c>
      <c r="C395" s="85"/>
      <c r="D395" s="62"/>
      <c r="E395" s="149"/>
      <c r="F395" s="86">
        <f>F396</f>
        <v>1887211</v>
      </c>
      <c r="G395" s="86">
        <f>G396</f>
        <v>1887211</v>
      </c>
      <c r="H395" s="19">
        <f t="shared" si="13"/>
        <v>0</v>
      </c>
    </row>
    <row r="396" spans="1:8" ht="12.75">
      <c r="A396" s="351" t="s">
        <v>67</v>
      </c>
      <c r="B396" s="51" t="s">
        <v>34</v>
      </c>
      <c r="C396" s="78" t="s">
        <v>8</v>
      </c>
      <c r="D396" s="7"/>
      <c r="E396" s="143"/>
      <c r="F396" s="19">
        <f>F397+F405+F403</f>
        <v>1887211</v>
      </c>
      <c r="G396" s="19">
        <f>G397+G405+G403</f>
        <v>1887211</v>
      </c>
      <c r="H396" s="19">
        <f t="shared" si="13"/>
        <v>0</v>
      </c>
    </row>
    <row r="397" spans="1:8" ht="25.5">
      <c r="A397" s="324" t="s">
        <v>218</v>
      </c>
      <c r="B397" s="200" t="s">
        <v>34</v>
      </c>
      <c r="C397" s="201" t="s">
        <v>8</v>
      </c>
      <c r="D397" s="193" t="s">
        <v>200</v>
      </c>
      <c r="E397" s="202"/>
      <c r="F397" s="192">
        <f>F398+F402</f>
        <v>613550</v>
      </c>
      <c r="G397" s="192">
        <f>G398+G402</f>
        <v>613550</v>
      </c>
      <c r="H397" s="19">
        <f t="shared" si="13"/>
        <v>0</v>
      </c>
    </row>
    <row r="398" spans="1:8" ht="25.5">
      <c r="A398" s="331" t="s">
        <v>201</v>
      </c>
      <c r="B398" s="49" t="s">
        <v>34</v>
      </c>
      <c r="C398" s="26" t="s">
        <v>8</v>
      </c>
      <c r="D398" s="26" t="s">
        <v>202</v>
      </c>
      <c r="E398" s="26"/>
      <c r="F398" s="27">
        <f>F399+F400</f>
        <v>350000</v>
      </c>
      <c r="G398" s="27">
        <f>G399+G400</f>
        <v>350000</v>
      </c>
      <c r="H398" s="19">
        <f t="shared" si="13"/>
        <v>0</v>
      </c>
    </row>
    <row r="399" spans="1:8" ht="38.25">
      <c r="A399" s="296" t="s">
        <v>273</v>
      </c>
      <c r="B399" s="31" t="s">
        <v>34</v>
      </c>
      <c r="C399" s="55" t="s">
        <v>8</v>
      </c>
      <c r="D399" s="8" t="s">
        <v>202</v>
      </c>
      <c r="E399" s="128" t="s">
        <v>269</v>
      </c>
      <c r="F399" s="65">
        <v>210391.35</v>
      </c>
      <c r="G399" s="65">
        <v>210391.35</v>
      </c>
      <c r="H399" s="19">
        <f t="shared" si="13"/>
        <v>0</v>
      </c>
    </row>
    <row r="400" spans="1:8" ht="25.5">
      <c r="A400" s="296" t="s">
        <v>85</v>
      </c>
      <c r="B400" s="31" t="s">
        <v>34</v>
      </c>
      <c r="C400" s="55" t="s">
        <v>8</v>
      </c>
      <c r="D400" s="8" t="s">
        <v>202</v>
      </c>
      <c r="E400" s="185" t="s">
        <v>87</v>
      </c>
      <c r="F400" s="65">
        <v>139608.65</v>
      </c>
      <c r="G400" s="65">
        <v>139608.65</v>
      </c>
      <c r="H400" s="19">
        <f t="shared" si="13"/>
        <v>0</v>
      </c>
    </row>
    <row r="401" spans="1:8" ht="12.75">
      <c r="A401" s="301" t="s">
        <v>203</v>
      </c>
      <c r="B401" s="43" t="s">
        <v>34</v>
      </c>
      <c r="C401" s="82" t="s">
        <v>8</v>
      </c>
      <c r="D401" s="26" t="s">
        <v>205</v>
      </c>
      <c r="E401" s="146"/>
      <c r="F401" s="27">
        <f>F402</f>
        <v>263550</v>
      </c>
      <c r="G401" s="27">
        <f>G402</f>
        <v>263550</v>
      </c>
      <c r="H401" s="19">
        <f t="shared" si="13"/>
        <v>0</v>
      </c>
    </row>
    <row r="402" spans="1:8" ht="25.5">
      <c r="A402" s="296" t="s">
        <v>204</v>
      </c>
      <c r="B402" s="31" t="s">
        <v>34</v>
      </c>
      <c r="C402" s="55" t="s">
        <v>8</v>
      </c>
      <c r="D402" s="8" t="s">
        <v>205</v>
      </c>
      <c r="E402" s="128" t="s">
        <v>206</v>
      </c>
      <c r="F402" s="65">
        <v>263550</v>
      </c>
      <c r="G402" s="65">
        <v>263550</v>
      </c>
      <c r="H402" s="19">
        <f t="shared" si="13"/>
        <v>0</v>
      </c>
    </row>
    <row r="403" spans="1:8" ht="12.75">
      <c r="A403" s="307" t="s">
        <v>346</v>
      </c>
      <c r="B403" s="32" t="s">
        <v>34</v>
      </c>
      <c r="C403" s="57" t="s">
        <v>8</v>
      </c>
      <c r="D403" s="26" t="s">
        <v>347</v>
      </c>
      <c r="E403" s="121"/>
      <c r="F403" s="27">
        <f>F404</f>
        <v>473661</v>
      </c>
      <c r="G403" s="27">
        <f>G404</f>
        <v>473661</v>
      </c>
      <c r="H403" s="19">
        <f t="shared" si="13"/>
        <v>0</v>
      </c>
    </row>
    <row r="404" spans="1:8" ht="25.5">
      <c r="A404" s="308" t="s">
        <v>288</v>
      </c>
      <c r="B404" s="35" t="s">
        <v>34</v>
      </c>
      <c r="C404" s="55" t="s">
        <v>8</v>
      </c>
      <c r="D404" s="8" t="s">
        <v>347</v>
      </c>
      <c r="E404" s="128" t="s">
        <v>135</v>
      </c>
      <c r="F404" s="18">
        <v>473661</v>
      </c>
      <c r="G404" s="18">
        <v>473661</v>
      </c>
      <c r="H404" s="19">
        <f t="shared" si="13"/>
        <v>0</v>
      </c>
    </row>
    <row r="405" spans="1:8" ht="30.75" customHeight="1">
      <c r="A405" s="304" t="s">
        <v>343</v>
      </c>
      <c r="B405" s="32" t="s">
        <v>34</v>
      </c>
      <c r="C405" s="159" t="s">
        <v>8</v>
      </c>
      <c r="D405" s="160" t="s">
        <v>341</v>
      </c>
      <c r="E405" s="161"/>
      <c r="F405" s="162">
        <v>800000</v>
      </c>
      <c r="G405" s="162">
        <v>800000</v>
      </c>
      <c r="H405" s="19">
        <f>G405-F405</f>
        <v>0</v>
      </c>
    </row>
    <row r="406" spans="1:8" ht="25.5">
      <c r="A406" s="317" t="s">
        <v>342</v>
      </c>
      <c r="B406" s="222" t="s">
        <v>34</v>
      </c>
      <c r="C406" s="8" t="s">
        <v>8</v>
      </c>
      <c r="D406" s="16" t="s">
        <v>341</v>
      </c>
      <c r="E406" s="213" t="s">
        <v>135</v>
      </c>
      <c r="F406" s="223">
        <v>800000</v>
      </c>
      <c r="G406" s="223">
        <v>800000</v>
      </c>
      <c r="H406" s="19">
        <f>G406-F406</f>
        <v>0</v>
      </c>
    </row>
    <row r="407" spans="1:8" ht="12.75">
      <c r="A407" s="352" t="s">
        <v>61</v>
      </c>
      <c r="B407" s="68" t="s">
        <v>6</v>
      </c>
      <c r="C407" s="85"/>
      <c r="D407" s="62"/>
      <c r="E407" s="149"/>
      <c r="F407" s="86">
        <f aca="true" t="shared" si="14" ref="F407:G409">F408</f>
        <v>600000</v>
      </c>
      <c r="G407" s="86">
        <f t="shared" si="14"/>
        <v>600000</v>
      </c>
      <c r="H407" s="19">
        <f t="shared" si="13"/>
        <v>0</v>
      </c>
    </row>
    <row r="408" spans="1:8" ht="12.75">
      <c r="A408" s="351" t="s">
        <v>30</v>
      </c>
      <c r="B408" s="51" t="s">
        <v>6</v>
      </c>
      <c r="C408" s="78" t="s">
        <v>9</v>
      </c>
      <c r="D408" s="7"/>
      <c r="E408" s="143"/>
      <c r="F408" s="19">
        <f t="shared" si="14"/>
        <v>600000</v>
      </c>
      <c r="G408" s="19">
        <f t="shared" si="14"/>
        <v>600000</v>
      </c>
      <c r="H408" s="19">
        <f t="shared" si="13"/>
        <v>0</v>
      </c>
    </row>
    <row r="409" spans="1:8" ht="25.5">
      <c r="A409" s="330" t="s">
        <v>243</v>
      </c>
      <c r="B409" s="95" t="s">
        <v>6</v>
      </c>
      <c r="C409" s="75" t="s">
        <v>9</v>
      </c>
      <c r="D409" s="14" t="s">
        <v>276</v>
      </c>
      <c r="E409" s="134"/>
      <c r="F409" s="17">
        <f t="shared" si="14"/>
        <v>600000</v>
      </c>
      <c r="G409" s="17">
        <f t="shared" si="14"/>
        <v>600000</v>
      </c>
      <c r="H409" s="19">
        <f t="shared" si="13"/>
        <v>0</v>
      </c>
    </row>
    <row r="410" spans="1:8" ht="25.5">
      <c r="A410" s="296" t="s">
        <v>130</v>
      </c>
      <c r="B410" s="31" t="s">
        <v>6</v>
      </c>
      <c r="C410" s="55" t="s">
        <v>9</v>
      </c>
      <c r="D410" s="8" t="s">
        <v>276</v>
      </c>
      <c r="E410" s="128" t="s">
        <v>129</v>
      </c>
      <c r="F410" s="65">
        <v>600000</v>
      </c>
      <c r="G410" s="65">
        <v>600000</v>
      </c>
      <c r="H410" s="19">
        <f t="shared" si="13"/>
        <v>0</v>
      </c>
    </row>
    <row r="411" spans="1:8" ht="15.75">
      <c r="A411" s="353" t="s">
        <v>57</v>
      </c>
      <c r="B411" s="87" t="s">
        <v>52</v>
      </c>
      <c r="C411" s="89"/>
      <c r="D411" s="88"/>
      <c r="E411" s="118"/>
      <c r="F411" s="90">
        <f aca="true" t="shared" si="15" ref="F411:G413">F412</f>
        <v>2000000</v>
      </c>
      <c r="G411" s="90">
        <f t="shared" si="15"/>
        <v>2000000</v>
      </c>
      <c r="H411" s="19">
        <f t="shared" si="13"/>
        <v>0</v>
      </c>
    </row>
    <row r="412" spans="1:8" ht="12.75">
      <c r="A412" s="354" t="s">
        <v>62</v>
      </c>
      <c r="B412" s="30" t="s">
        <v>52</v>
      </c>
      <c r="C412" s="69" t="s">
        <v>2</v>
      </c>
      <c r="D412" s="15"/>
      <c r="E412" s="150"/>
      <c r="F412" s="91">
        <f t="shared" si="15"/>
        <v>2000000</v>
      </c>
      <c r="G412" s="91">
        <f t="shared" si="15"/>
        <v>2000000</v>
      </c>
      <c r="H412" s="19">
        <f t="shared" si="13"/>
        <v>0</v>
      </c>
    </row>
    <row r="413" spans="1:8" ht="12.75">
      <c r="A413" s="334" t="s">
        <v>207</v>
      </c>
      <c r="B413" s="32" t="s">
        <v>52</v>
      </c>
      <c r="C413" s="57" t="s">
        <v>2</v>
      </c>
      <c r="D413" s="26" t="s">
        <v>208</v>
      </c>
      <c r="E413" s="121"/>
      <c r="F413" s="92">
        <f t="shared" si="15"/>
        <v>2000000</v>
      </c>
      <c r="G413" s="92">
        <f t="shared" si="15"/>
        <v>2000000</v>
      </c>
      <c r="H413" s="19">
        <f t="shared" si="13"/>
        <v>0</v>
      </c>
    </row>
    <row r="414" spans="1:8" ht="12.75">
      <c r="A414" s="316" t="s">
        <v>125</v>
      </c>
      <c r="B414" s="31" t="s">
        <v>52</v>
      </c>
      <c r="C414" s="55" t="s">
        <v>2</v>
      </c>
      <c r="D414" s="8" t="s">
        <v>208</v>
      </c>
      <c r="E414" s="128" t="s">
        <v>126</v>
      </c>
      <c r="F414" s="65">
        <v>2000000</v>
      </c>
      <c r="G414" s="65">
        <v>2000000</v>
      </c>
      <c r="H414" s="19">
        <f t="shared" si="13"/>
        <v>0</v>
      </c>
    </row>
    <row r="415" spans="1:8" ht="25.5">
      <c r="A415" s="352" t="s">
        <v>63</v>
      </c>
      <c r="B415" s="61" t="s">
        <v>40</v>
      </c>
      <c r="C415" s="76"/>
      <c r="D415" s="62"/>
      <c r="E415" s="119"/>
      <c r="F415" s="86">
        <f>F416</f>
        <v>8167000</v>
      </c>
      <c r="G415" s="86">
        <f>G416</f>
        <v>8167000</v>
      </c>
      <c r="H415" s="19">
        <f t="shared" si="13"/>
        <v>0</v>
      </c>
    </row>
    <row r="416" spans="1:8" ht="25.5">
      <c r="A416" s="313" t="s">
        <v>64</v>
      </c>
      <c r="B416" s="60" t="s">
        <v>40</v>
      </c>
      <c r="C416" s="126" t="s">
        <v>2</v>
      </c>
      <c r="D416" s="15"/>
      <c r="E416" s="151"/>
      <c r="F416" s="19">
        <f>F417+F419</f>
        <v>8167000</v>
      </c>
      <c r="G416" s="19">
        <f>G417+G419</f>
        <v>8167000</v>
      </c>
      <c r="H416" s="19">
        <f t="shared" si="13"/>
        <v>0</v>
      </c>
    </row>
    <row r="417" spans="1:8" ht="12.75">
      <c r="A417" s="355" t="s">
        <v>46</v>
      </c>
      <c r="B417" s="58" t="s">
        <v>40</v>
      </c>
      <c r="C417" s="58" t="s">
        <v>2</v>
      </c>
      <c r="D417" s="59" t="s">
        <v>209</v>
      </c>
      <c r="E417" s="152"/>
      <c r="F417" s="27">
        <f>F418</f>
        <v>2834000</v>
      </c>
      <c r="G417" s="27">
        <f>G418</f>
        <v>2834000</v>
      </c>
      <c r="H417" s="19">
        <f t="shared" si="13"/>
        <v>0</v>
      </c>
    </row>
    <row r="418" spans="1:8" ht="12.75">
      <c r="A418" s="356" t="s">
        <v>127</v>
      </c>
      <c r="B418" s="6" t="s">
        <v>40</v>
      </c>
      <c r="C418" s="70" t="s">
        <v>2</v>
      </c>
      <c r="D418" s="16" t="s">
        <v>209</v>
      </c>
      <c r="E418" s="25" t="s">
        <v>128</v>
      </c>
      <c r="F418" s="23">
        <v>2834000</v>
      </c>
      <c r="G418" s="23">
        <v>2834000</v>
      </c>
      <c r="H418" s="19">
        <f t="shared" si="13"/>
        <v>0</v>
      </c>
    </row>
    <row r="419" spans="1:8" ht="25.5">
      <c r="A419" s="357" t="s">
        <v>45</v>
      </c>
      <c r="B419" s="58" t="s">
        <v>40</v>
      </c>
      <c r="C419" s="58" t="s">
        <v>2</v>
      </c>
      <c r="D419" s="59" t="s">
        <v>210</v>
      </c>
      <c r="E419" s="152"/>
      <c r="F419" s="27">
        <f>F420</f>
        <v>5333000</v>
      </c>
      <c r="G419" s="27">
        <f>G420</f>
        <v>5333000</v>
      </c>
      <c r="H419" s="19">
        <f t="shared" si="13"/>
        <v>0</v>
      </c>
    </row>
    <row r="420" spans="1:8" ht="13.5" thickBot="1">
      <c r="A420" s="358" t="s">
        <v>127</v>
      </c>
      <c r="B420" s="54" t="s">
        <v>40</v>
      </c>
      <c r="C420" s="70" t="s">
        <v>2</v>
      </c>
      <c r="D420" s="16" t="s">
        <v>210</v>
      </c>
      <c r="E420" s="25" t="s">
        <v>128</v>
      </c>
      <c r="F420" s="23">
        <v>5333000</v>
      </c>
      <c r="G420" s="23">
        <v>5333000</v>
      </c>
      <c r="H420" s="19">
        <f t="shared" si="13"/>
        <v>0</v>
      </c>
    </row>
    <row r="421" spans="1:8" ht="16.5" thickBot="1">
      <c r="A421" s="180" t="s">
        <v>19</v>
      </c>
      <c r="B421" s="181"/>
      <c r="C421" s="182"/>
      <c r="D421" s="68"/>
      <c r="E421" s="183"/>
      <c r="F421" s="184">
        <f>F10+F80+F84+F90+F107+F158+F289+F338+F342+F395+F407+F411+F415</f>
        <v>421991000</v>
      </c>
      <c r="G421" s="184">
        <f>G10+G80+G84+G90+G107+G158+G289+G338+G342+G395+G407+G411+G415</f>
        <v>424006950</v>
      </c>
      <c r="H421" s="19">
        <f t="shared" si="13"/>
        <v>2015950</v>
      </c>
    </row>
    <row r="423" spans="3:8" ht="12.75">
      <c r="C423" s="186" t="s">
        <v>70</v>
      </c>
      <c r="D423" s="186"/>
      <c r="E423" s="186"/>
      <c r="F423" s="187">
        <f>F12+F16+F22+F55+F63+F70+F97+F103+F105+F109+F115+F130+F132+F134+F136+F144+F146+F150+F156+F163+F165+F191+F198+F207+F242+F245+F250+F259+F78+F263+F271+F278+F282+F284+F287+F305+F316+F320+F323+F326+F340+F344+F363+F387+F390+F398+F401+F409+F413+F417+F248</f>
        <v>143634584.89</v>
      </c>
      <c r="G423" s="187">
        <f>G12+G16+G22+G55+G63+G70+G97+G103+G105+G109+G115+G130+G132+G134+G136+G144+G146+G150+G156+G163+G165+G191+G198+G207+G242+G245+G250+G259+G78+G263+G271+G278+G282+G284+G287+G305+G316+G320+G323+G326+G340+G344+G363+G387+G390+G398+G401+G409+G413+G417+G248</f>
        <v>143634584.89</v>
      </c>
      <c r="H423" s="187">
        <f aca="true" t="shared" si="16" ref="H423:H428">G423-F423</f>
        <v>0</v>
      </c>
    </row>
    <row r="424" spans="3:8" ht="12.75">
      <c r="C424" s="186" t="s">
        <v>244</v>
      </c>
      <c r="D424" s="186"/>
      <c r="E424" s="186"/>
      <c r="F424" s="187">
        <f>F58+F125+F139+F353+F356+F362</f>
        <v>6079229.0200000005</v>
      </c>
      <c r="G424" s="187">
        <f>G58+G125+G139+G353+G356+G362</f>
        <v>6079229.0200000005</v>
      </c>
      <c r="H424" s="187">
        <f t="shared" si="16"/>
        <v>0</v>
      </c>
    </row>
    <row r="425" spans="3:8" ht="12.75">
      <c r="C425" s="186" t="s">
        <v>71</v>
      </c>
      <c r="D425" s="186"/>
      <c r="E425" s="186"/>
      <c r="F425" s="187">
        <f>F161+F194+F196+F301</f>
        <v>15000000</v>
      </c>
      <c r="G425" s="187">
        <f>G161+G194+G196+G301</f>
        <v>15000000</v>
      </c>
      <c r="H425" s="187">
        <f t="shared" si="16"/>
        <v>0</v>
      </c>
    </row>
    <row r="426" spans="3:8" ht="12.75">
      <c r="C426" s="186" t="s">
        <v>72</v>
      </c>
      <c r="D426" s="186"/>
      <c r="E426" s="186"/>
      <c r="F426" s="187">
        <f>F24+F28+F31+F34+F59+F62+F82+F86+F88+F92+F95+F117+F121+F126+F129+F140+F142+F148+F174+F180+F183+F187+F189+F209+F212+F219+F228+F232+F234+F236+F256+F292+F299+F328+F330+F332+F337+F346+F357+F359-F362+F365-F387+F403+F406+F419+F238+F240+F334+F313</f>
        <v>255541363.59</v>
      </c>
      <c r="G426" s="187">
        <f>G24+G28+G31+G34+G59+G62+G82+G86+G88+G92+G95+G117+G121+G126+G129+G140+G142+G148+G174+G180+G183+G187+G189+G209+G212+G219+G228+G232+G234+G236+G256+G292+G299+G328+G330+G332+G337+G346+G357+G359-G362+G365-G387+G403+G406+G419+G238+G240+G334+G313</f>
        <v>257557313.59</v>
      </c>
      <c r="H426" s="187">
        <f t="shared" si="16"/>
        <v>2015950</v>
      </c>
    </row>
    <row r="427" spans="3:8" ht="12.75">
      <c r="C427" s="186" t="s">
        <v>376</v>
      </c>
      <c r="D427" s="186"/>
      <c r="E427" s="186"/>
      <c r="F427" s="187">
        <f>F111+F113</f>
        <v>412822.5</v>
      </c>
      <c r="G427" s="187">
        <f>G111+G113</f>
        <v>412822.5</v>
      </c>
      <c r="H427" s="187">
        <f t="shared" si="16"/>
        <v>0</v>
      </c>
    </row>
    <row r="428" spans="3:8" ht="12.75">
      <c r="C428" s="186" t="s">
        <v>73</v>
      </c>
      <c r="D428" s="186"/>
      <c r="E428" s="186"/>
      <c r="F428" s="187">
        <f>F39+F42+F44+F46+F48+F51+F295</f>
        <v>1323000</v>
      </c>
      <c r="G428" s="187">
        <f>G39+G42+G44+G46+G48+G51+G295</f>
        <v>1323000</v>
      </c>
      <c r="H428" s="187">
        <f t="shared" si="16"/>
        <v>0</v>
      </c>
    </row>
    <row r="429" spans="3:8" ht="12.75">
      <c r="C429" s="186"/>
      <c r="D429" s="186"/>
      <c r="E429" s="186"/>
      <c r="F429" s="187">
        <f>SUM(F423:F428)</f>
        <v>421991000</v>
      </c>
      <c r="G429" s="187">
        <f>SUM(G423:G428)</f>
        <v>424006950</v>
      </c>
      <c r="H429" s="187">
        <f>SUM(H423:H428)</f>
        <v>2015950</v>
      </c>
    </row>
    <row r="431" spans="3:7" ht="12.75">
      <c r="C431" s="239" t="s">
        <v>370</v>
      </c>
      <c r="F431" t="s">
        <v>371</v>
      </c>
      <c r="G431" s="230">
        <f>G38+G58+G60+G83+G87+G96+G104+G110+G116+G118+G125+G127+G129+G131+G135+G139+G140+G143+G145+G147+G329+G331+G333+G335+G337+G404+G406+G418+G420</f>
        <v>35505486.25</v>
      </c>
    </row>
  </sheetData>
  <sheetProtection/>
  <mergeCells count="9">
    <mergeCell ref="F4:F9"/>
    <mergeCell ref="G4:G9"/>
    <mergeCell ref="H4:H9"/>
    <mergeCell ref="A2:E2"/>
    <mergeCell ref="A4:A9"/>
    <mergeCell ref="B4:B9"/>
    <mergeCell ref="C4:C9"/>
    <mergeCell ref="D4:D9"/>
    <mergeCell ref="E4:E9"/>
  </mergeCells>
  <printOptions/>
  <pageMargins left="0.7" right="0.7" top="0.75" bottom="0.33" header="0.3" footer="0.17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Надежда</cp:lastModifiedBy>
  <cp:lastPrinted>2015-10-02T08:16:39Z</cp:lastPrinted>
  <dcterms:created xsi:type="dcterms:W3CDTF">2004-09-08T10:28:32Z</dcterms:created>
  <dcterms:modified xsi:type="dcterms:W3CDTF">2015-10-02T08:17:58Z</dcterms:modified>
  <cp:category/>
  <cp:version/>
  <cp:contentType/>
  <cp:contentStatus/>
</cp:coreProperties>
</file>