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6" sheetId="1" r:id="rId1"/>
    <sheet name="Пояснительная" sheetId="2" r:id="rId2"/>
    <sheet name="анализ" sheetId="3" r:id="rId3"/>
  </sheets>
  <definedNames>
    <definedName name="_xlnm.Print_Area" localSheetId="0">'2016'!$A$1:$S$134</definedName>
    <definedName name="_xlnm.Print_Area" localSheetId="2">'анализ'!$A$1:$U$124</definedName>
    <definedName name="_xlnm.Print_Area" localSheetId="1">'Пояснительная'!$A$1:$U$125</definedName>
  </definedNames>
  <calcPr fullCalcOnLoad="1"/>
</workbook>
</file>

<file path=xl/sharedStrings.xml><?xml version="1.0" encoding="utf-8"?>
<sst xmlns="http://schemas.openxmlformats.org/spreadsheetml/2006/main" count="3364" uniqueCount="338">
  <si>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</si>
  <si>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</si>
  <si>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</si>
  <si>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</si>
  <si>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</si>
  <si>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</si>
  <si>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</si>
  <si>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</si>
  <si>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</si>
  <si>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</si>
  <si>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</si>
  <si>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</si>
  <si>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</si>
  <si>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</si>
  <si>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</si>
  <si>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0004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</si>
  <si>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</si>
  <si>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</si>
  <si>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</si>
  <si>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</si>
  <si>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</si>
  <si>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</si>
  <si>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</si>
  <si>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</si>
  <si>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</si>
  <si>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</si>
  <si>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</si>
  <si>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</si>
  <si>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</si>
  <si>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</si>
  <si>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</si>
  <si>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</si>
  <si>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</si>
  <si>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</si>
  <si>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</si>
  <si>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</si>
  <si>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</si>
  <si>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</si>
  <si>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</si>
  <si>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</si>
  <si>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</si>
  <si>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</si>
  <si>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</si>
  <si>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</si>
  <si>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</si>
  <si>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</si>
  <si>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</si>
  <si>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</si>
  <si>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</si>
  <si>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</si>
  <si>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</si>
  <si>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</si>
  <si>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</si>
  <si>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</si>
  <si>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</si>
  <si>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</si>
  <si>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</si>
  <si>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</si>
  <si>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</si>
  <si>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</si>
  <si>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</si>
  <si>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</si>
  <si>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</si>
  <si>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</si>
  <si>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</si>
  <si>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</si>
  <si>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</si>
  <si>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</si>
  <si>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</si>
  <si>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</si>
  <si>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</si>
  <si>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</si>
  <si>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</si>
  <si>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</si>
  <si>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</si>
  <si>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</si>
  <si>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</si>
  <si>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</si>
  <si>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</si>
  <si>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</si>
  <si>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</si>
  <si>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</si>
  <si>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</si>
  <si>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</si>
  <si>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</si>
  <si>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</si>
  <si>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</si>
  <si>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</si>
  <si>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</si>
  <si>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</si>
  <si>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</si>
  <si>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</si>
  <si>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</si>
  <si>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</si>
  <si>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</si>
  <si>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</si>
  <si>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</si>
  <si>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</si>
  <si>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</si>
  <si>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</si>
  <si>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</si>
  <si>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</si>
  <si>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</si>
  <si>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</si>
  <si>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</si>
  <si>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</si>
  <si>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</si>
  <si>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</si>
  <si>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</si>
  <si>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</si>
  <si>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</si>
  <si>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</si>
  <si>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</si>
  <si>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</si>
  <si>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</si>
  <si>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</si>
  <si>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</si>
  <si>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</si>
  <si>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</si>
  <si>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</si>
  <si>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</si>
  <si>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</si>
  <si>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</si>
  <si>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</si>
  <si>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</si>
  <si>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</si>
  <si>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</si>
  <si>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</si>
  <si>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</si>
  <si>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</si>
  <si>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</si>
  <si>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</si>
  <si>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</si>
  <si>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</si>
  <si>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</si>
  <si>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</si>
  <si>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</si>
  <si>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</si>
  <si>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</si>
  <si>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</si>
  <si>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</si>
  <si>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</si>
  <si>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</si>
  <si>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</si>
  <si>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</si>
  <si>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</si>
  <si>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</si>
  <si>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</si>
  <si>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</si>
  <si>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</si>
  <si>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</si>
  <si>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</si>
  <si>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</si>
  <si>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</si>
  <si>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</si>
  <si>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</si>
  <si>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</si>
  <si>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</si>
  <si>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</si>
  <si>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</si>
  <si>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</si>
  <si>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</si>
  <si>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</si>
  <si>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</si>
  <si>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</si>
  <si>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</si>
  <si>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</si>
  <si>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</si>
  <si>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</si>
  <si>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</si>
  <si>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</si>
  <si>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</si>
  <si>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</si>
  <si>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</si>
  <si>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</si>
  <si>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</si>
  <si>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</si>
  <si>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</si>
  <si>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</si>
  <si>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</si>
  <si>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</si>
  <si>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</si>
  <si>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</si>
  <si>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</si>
  <si>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</si>
  <si>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</si>
  <si>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</si>
  <si>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</si>
  <si>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</si>
  <si>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</si>
  <si>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</si>
  <si>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</si>
  <si>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</si>
  <si>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</si>
  <si>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</si>
  <si>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</si>
  <si>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</si>
  <si>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</si>
  <si>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</si>
  <si>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</si>
  <si>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</si>
  <si>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</si>
  <si>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</si>
  <si>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</si>
  <si>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</si>
  <si>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</si>
  <si>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</si>
  <si>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</si>
  <si>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</si>
  <si>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</si>
  <si>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</si>
  <si>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</si>
  <si>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</si>
  <si>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</si>
  <si>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</si>
  <si>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</si>
  <si>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</si>
  <si>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</si>
  <si>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</si>
  <si>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</si>
  <si>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</si>
  <si>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</si>
  <si>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</si>
  <si>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</si>
  <si>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</si>
  <si>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</si>
  <si>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</si>
  <si>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</si>
  <si>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</si>
  <si>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</si>
  <si>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</si>
  <si>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</si>
  <si>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</si>
  <si>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</si>
  <si>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</si>
  <si>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</si>
  <si>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</si>
  <si>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</si>
  <si>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</si>
  <si>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</si>
  <si>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</si>
  <si>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</si>
  <si>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</si>
  <si>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</si>
  <si>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</si>
  <si>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</si>
  <si>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</si>
  <si>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</si>
  <si>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</si>
  <si>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</si>
  <si>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</si>
  <si>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</si>
  <si>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</si>
  <si>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</si>
  <si>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</si>
  <si>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</si>
  <si>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</si>
  <si>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</si>
  <si>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</si>
  <si>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</si>
  <si>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</si>
  <si>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</si>
  <si>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</si>
  <si>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</si>
  <si>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</si>
  <si>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</si>
  <si>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</si>
  <si>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</si>
  <si>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</si>
  <si>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</si>
  <si>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</si>
  <si>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</si>
  <si>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</si>
  <si>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</si>
  <si>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</si>
  <si>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</si>
  <si>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</si>
  <si>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</si>
  <si>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</si>
  <si>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</si>
  <si>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</si>
  <si>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</si>
  <si>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</si>
  <si>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</si>
  <si>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</si>
  <si>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</si>
  <si>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</si>
  <si>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</si>
  <si>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</si>
  <si>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</si>
  <si>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</si>
  <si>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</si>
  <si>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</si>
  <si>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</si>
  <si>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</si>
  <si>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</si>
  <si>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</si>
  <si>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</si>
  <si>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</si>
  <si>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</si>
  <si>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</si>
  <si>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</si>
  <si>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Субсидии на создание в общеоразовательных учреждениях,расположенных в сельской местности,условий для занятий физической культурой и спортом</t>
  </si>
  <si>
    <t>Структура доходов бюджета муниципального образования "Суоярвский район" в 2016 году</t>
  </si>
  <si>
    <t>Отклонение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</si>
  <si>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</si>
  <si>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</si>
  <si>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</si>
  <si>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</si>
  <si>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002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</si>
  <si>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</si>
  <si>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</si>
  <si>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</si>
  <si>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</si>
  <si>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</si>
  <si>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</si>
  <si>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</si>
  <si>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</si>
  <si>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</si>
  <si>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</si>
  <si>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</si>
  <si>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</si>
  <si>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</si>
  <si>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</si>
  <si>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</si>
  <si>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</si>
  <si>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</si>
  <si>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</si>
  <si>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</si>
  <si>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</si>
  <si>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План на 2016 год</t>
  </si>
  <si>
    <t>Поправки на 07.04.16</t>
  </si>
  <si>
    <t>Поступило на 11.04.</t>
  </si>
  <si>
    <t>в %</t>
  </si>
  <si>
    <t>150</t>
  </si>
  <si>
    <t>Госпошлина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</si>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</sst>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8" applyNumberFormat="1" applyFont="1" applyFill="1" applyBorder="1" applyAlignment="1" applyProtection="1">
      <alignment vertical="center" wrapText="1"/>
      <protection hidden="1"/>
    </xf>
    <xf numFmtId="0" fontId="19" fillId="0" borderId="12" xfId="58" applyNumberFormat="1" applyFont="1" applyFill="1" applyBorder="1" applyAlignment="1" applyProtection="1">
      <alignment horizontal="left" vertical="top" wrapText="1"/>
      <protection hidden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8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8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8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8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8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164" fontId="25" fillId="0" borderId="12" xfId="62" applyNumberFormat="1" applyFont="1" applyBorder="1" applyAlignment="1">
      <alignment/>
      <protection/>
    </xf>
    <xf numFmtId="4" fontId="26" fillId="0" borderId="12" xfId="0" applyNumberFormat="1" applyFont="1" applyBorder="1" applyAlignment="1">
      <alignment vertical="top"/>
    </xf>
    <xf numFmtId="0" fontId="1" fillId="0" borderId="23" xfId="58" applyNumberFormat="1" applyFont="1" applyFill="1" applyBorder="1" applyAlignment="1" applyProtection="1">
      <alignment wrapText="1"/>
      <protection hidden="1"/>
    </xf>
    <xf numFmtId="0" fontId="19" fillId="0" borderId="12" xfId="58" applyNumberFormat="1" applyFont="1" applyFill="1" applyBorder="1" applyAlignment="1" applyProtection="1">
      <alignment vertical="center" wrapText="1"/>
      <protection hidden="1"/>
    </xf>
    <xf numFmtId="0" fontId="5" fillId="0" borderId="23" xfId="58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3" fillId="0" borderId="12" xfId="58" applyNumberFormat="1" applyFont="1" applyFill="1" applyBorder="1" applyAlignment="1" applyProtection="1">
      <alignment horizontal="left" vertical="top" wrapText="1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top"/>
    </xf>
    <xf numFmtId="0" fontId="33" fillId="0" borderId="12" xfId="58" applyNumberFormat="1" applyFont="1" applyFill="1" applyBorder="1" applyAlignment="1" applyProtection="1">
      <alignment vertical="center" wrapText="1"/>
      <protection hidden="1"/>
    </xf>
    <xf numFmtId="0" fontId="24" fillId="0" borderId="12" xfId="0" applyFont="1" applyBorder="1" applyAlignment="1">
      <alignment vertical="justify" wrapText="1"/>
    </xf>
    <xf numFmtId="0" fontId="24" fillId="0" borderId="12" xfId="0" applyFont="1" applyBorder="1" applyAlignment="1">
      <alignment horizontal="left" wrapText="1"/>
    </xf>
    <xf numFmtId="0" fontId="1" fillId="0" borderId="23" xfId="60" applyNumberFormat="1" applyFont="1" applyFill="1" applyBorder="1" applyAlignment="1" applyProtection="1">
      <alignment wrapText="1"/>
      <protection hidden="1"/>
    </xf>
    <xf numFmtId="0" fontId="33" fillId="0" borderId="23" xfId="60" applyNumberFormat="1" applyFont="1" applyFill="1" applyBorder="1" applyAlignment="1" applyProtection="1">
      <alignment wrapText="1"/>
      <protection hidden="1"/>
    </xf>
    <xf numFmtId="173" fontId="33" fillId="0" borderId="12" xfId="58" applyNumberFormat="1" applyFont="1" applyFill="1" applyBorder="1" applyAlignment="1" applyProtection="1">
      <alignment horizontal="right" vertical="justify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justify"/>
    </xf>
    <xf numFmtId="16" fontId="35" fillId="0" borderId="12" xfId="0" applyNumberFormat="1" applyFont="1" applyBorder="1" applyAlignment="1">
      <alignment vertical="top"/>
    </xf>
    <xf numFmtId="49" fontId="35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4" fillId="0" borderId="12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2" xfId="0" applyFont="1" applyBorder="1" applyAlignment="1">
      <alignment horizontal="justify"/>
    </xf>
    <xf numFmtId="4" fontId="5" fillId="0" borderId="25" xfId="0" applyNumberFormat="1" applyFont="1" applyBorder="1" applyAlignment="1">
      <alignment vertical="top"/>
    </xf>
    <xf numFmtId="173" fontId="1" fillId="0" borderId="23" xfId="61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24" fillId="0" borderId="23" xfId="0" applyNumberFormat="1" applyFont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173" fontId="1" fillId="0" borderId="13" xfId="58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0" fontId="27" fillId="0" borderId="0" xfId="0" applyFont="1" applyAlignment="1">
      <alignment wrapText="1"/>
    </xf>
    <xf numFmtId="49" fontId="11" fillId="0" borderId="12" xfId="0" applyNumberFormat="1" applyFont="1" applyBorder="1" applyAlignment="1">
      <alignment vertical="top"/>
    </xf>
    <xf numFmtId="0" fontId="27" fillId="0" borderId="12" xfId="0" applyFont="1" applyBorder="1" applyAlignment="1">
      <alignment horizontal="justify" vertical="top" wrapText="1"/>
    </xf>
    <xf numFmtId="49" fontId="27" fillId="0" borderId="13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4" fontId="27" fillId="0" borderId="23" xfId="0" applyNumberFormat="1" applyFont="1" applyBorder="1" applyAlignment="1">
      <alignment vertical="top"/>
    </xf>
    <xf numFmtId="0" fontId="27" fillId="0" borderId="15" xfId="0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top" wrapText="1"/>
    </xf>
    <xf numFmtId="3" fontId="38" fillId="0" borderId="15" xfId="0" applyNumberFormat="1" applyFont="1" applyBorder="1" applyAlignment="1">
      <alignment vertical="top"/>
    </xf>
    <xf numFmtId="3" fontId="38" fillId="0" borderId="12" xfId="0" applyNumberFormat="1" applyFont="1" applyBorder="1" applyAlignment="1">
      <alignment vertical="top"/>
    </xf>
    <xf numFmtId="3" fontId="38" fillId="0" borderId="14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27" fillId="0" borderId="0" xfId="0" applyNumberFormat="1" applyFont="1" applyBorder="1" applyAlignment="1">
      <alignment vertical="justify" wrapText="1"/>
    </xf>
    <xf numFmtId="0" fontId="27" fillId="0" borderId="12" xfId="0" applyFont="1" applyBorder="1" applyAlignment="1">
      <alignment wrapText="1"/>
    </xf>
    <xf numFmtId="0" fontId="27" fillId="0" borderId="15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wrapText="1"/>
    </xf>
    <xf numFmtId="49" fontId="18" fillId="0" borderId="12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7" fillId="0" borderId="23" xfId="55" applyNumberFormat="1" applyFont="1" applyFill="1" applyBorder="1" applyAlignment="1" applyProtection="1">
      <alignment horizontal="right" vertical="center"/>
      <protection hidden="1"/>
    </xf>
    <xf numFmtId="4" fontId="27" fillId="0" borderId="23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49" fontId="31" fillId="0" borderId="0" xfId="0" applyNumberFormat="1" applyFont="1" applyBorder="1" applyAlignment="1">
      <alignment horizontal="left" vertical="justify" wrapText="1"/>
    </xf>
    <xf numFmtId="0" fontId="32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 wrapText="1"/>
    </xf>
    <xf numFmtId="3" fontId="36" fillId="0" borderId="18" xfId="0" applyNumberFormat="1" applyFont="1" applyBorder="1" applyAlignment="1">
      <alignment horizontal="center" vertical="center" wrapText="1"/>
    </xf>
    <xf numFmtId="0" fontId="1" fillId="0" borderId="23" xfId="59" applyNumberFormat="1" applyFont="1" applyFill="1" applyBorder="1" applyAlignment="1" applyProtection="1">
      <alignment wrapText="1"/>
      <protection hidden="1"/>
    </xf>
    <xf numFmtId="0" fontId="27" fillId="0" borderId="23" xfId="59" applyNumberFormat="1" applyFont="1" applyFill="1" applyBorder="1" applyAlignment="1" applyProtection="1">
      <alignment wrapText="1"/>
      <protection hidden="1"/>
    </xf>
    <xf numFmtId="49" fontId="56" fillId="0" borderId="12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vertical="top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tmp" xfId="58"/>
    <cellStyle name="Обычный_tmp_2016" xfId="59"/>
    <cellStyle name="Обычный_tmp_дох" xfId="60"/>
    <cellStyle name="Обычный_tmp_Пояснительная" xfId="61"/>
    <cellStyle name="Обычный_прил7-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1"/>
  <sheetViews>
    <sheetView tabSelected="1" view="pageBreakPreview" zoomScale="75" zoomScaleSheetLayoutView="75" zoomScalePageLayoutView="0" workbookViewId="0" topLeftCell="A102">
      <selection activeCell="S12" sqref="S12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103.25390625" style="1" customWidth="1"/>
    <col min="4" max="4" width="6.375" style="4" customWidth="1"/>
    <col min="5" max="5" width="7.375" style="4" customWidth="1"/>
    <col min="6" max="6" width="8.375" style="4" customWidth="1"/>
    <col min="7" max="7" width="8.25390625" style="4" customWidth="1"/>
    <col min="8" max="8" width="9.25390625" style="4" customWidth="1"/>
    <col min="9" max="9" width="10.75390625" style="4" customWidth="1"/>
    <col min="10" max="10" width="12.00390625" style="4" customWidth="1"/>
    <col min="11" max="11" width="9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5.125" style="1" customWidth="1"/>
    <col min="20" max="16384" width="9.125" style="1" customWidth="1"/>
  </cols>
  <sheetData>
    <row r="1" spans="8:11" ht="15.75">
      <c r="H1" t="s">
        <v>139</v>
      </c>
      <c r="I1"/>
      <c r="J1"/>
      <c r="K1"/>
    </row>
    <row r="2" spans="6:11" ht="15.75">
      <c r="F2" t="s">
        <v>138</v>
      </c>
      <c r="I2"/>
      <c r="J2"/>
      <c r="K2"/>
    </row>
    <row r="3" spans="8:11" ht="15.75">
      <c r="H3" t="s">
        <v>307</v>
      </c>
      <c r="I3"/>
      <c r="J3"/>
      <c r="K3"/>
    </row>
    <row r="4" spans="1:18" ht="16.5" customHeight="1">
      <c r="A4" s="215" t="s">
        <v>303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24</v>
      </c>
    </row>
    <row r="6" spans="1:19" s="5" customFormat="1" ht="42.75" customHeight="1">
      <c r="A6" s="218" t="s">
        <v>25</v>
      </c>
      <c r="B6" s="16"/>
      <c r="C6" s="216" t="s">
        <v>26</v>
      </c>
      <c r="D6" s="212" t="s">
        <v>27</v>
      </c>
      <c r="E6" s="213"/>
      <c r="F6" s="213"/>
      <c r="G6" s="213"/>
      <c r="H6" s="213"/>
      <c r="I6" s="213"/>
      <c r="J6" s="213"/>
      <c r="K6" s="214"/>
      <c r="L6" s="209" t="s">
        <v>28</v>
      </c>
      <c r="M6" s="209" t="s">
        <v>29</v>
      </c>
      <c r="N6" s="209" t="s">
        <v>30</v>
      </c>
      <c r="O6" s="209" t="s">
        <v>31</v>
      </c>
      <c r="P6" s="209" t="s">
        <v>32</v>
      </c>
      <c r="Q6" s="209"/>
      <c r="R6" s="209" t="s">
        <v>33</v>
      </c>
      <c r="S6" s="209" t="s">
        <v>306</v>
      </c>
    </row>
    <row r="7" spans="1:19" s="5" customFormat="1" ht="110.25" customHeight="1">
      <c r="A7" s="219"/>
      <c r="B7" s="17"/>
      <c r="C7" s="217"/>
      <c r="D7" s="56" t="s">
        <v>179</v>
      </c>
      <c r="E7" s="56" t="s">
        <v>180</v>
      </c>
      <c r="F7" s="56" t="s">
        <v>181</v>
      </c>
      <c r="G7" s="56" t="s">
        <v>34</v>
      </c>
      <c r="H7" s="56" t="s">
        <v>182</v>
      </c>
      <c r="I7" s="56" t="s">
        <v>184</v>
      </c>
      <c r="J7" s="56" t="s">
        <v>183</v>
      </c>
      <c r="K7" s="56" t="s">
        <v>35</v>
      </c>
      <c r="L7" s="210"/>
      <c r="M7" s="210"/>
      <c r="N7" s="210"/>
      <c r="O7" s="210"/>
      <c r="P7" s="210"/>
      <c r="Q7" s="210"/>
      <c r="R7" s="210"/>
      <c r="S7" s="210"/>
    </row>
    <row r="8" spans="1:19" s="6" customFormat="1" ht="18.75" customHeight="1">
      <c r="A8" s="18" t="s">
        <v>36</v>
      </c>
      <c r="B8" s="18"/>
      <c r="C8" s="107" t="s">
        <v>37</v>
      </c>
      <c r="D8" s="108" t="s">
        <v>38</v>
      </c>
      <c r="E8" s="108">
        <v>1</v>
      </c>
      <c r="F8" s="108" t="s">
        <v>39</v>
      </c>
      <c r="G8" s="109" t="s">
        <v>39</v>
      </c>
      <c r="H8" s="109" t="s">
        <v>38</v>
      </c>
      <c r="I8" s="109" t="s">
        <v>39</v>
      </c>
      <c r="J8" s="109" t="s">
        <v>40</v>
      </c>
      <c r="K8" s="109" t="s">
        <v>38</v>
      </c>
      <c r="L8" s="19" t="e">
        <f>L9+L15+#REF!+L22+#REF!+#REF!+L31+L41+L37+L47+#REF!+L62</f>
        <v>#REF!</v>
      </c>
      <c r="M8" s="19" t="e">
        <f>M9+M15+#REF!+M22+#REF!+#REF!+M31+M41+M37+M47+#REF!+M62</f>
        <v>#REF!</v>
      </c>
      <c r="N8" s="19" t="e">
        <f>N9+N15+#REF!+N22+#REF!+#REF!+N31+N37+N47+#REF!</f>
        <v>#REF!</v>
      </c>
      <c r="O8" s="19" t="e">
        <f>O9+O15+#REF!+O22+#REF!+#REF!+O31+O41+O37+O47+#REF!+O62</f>
        <v>#REF!</v>
      </c>
      <c r="P8" s="19" t="e">
        <f>P9+P15+#REF!+P22+#REF!+#REF!+P31+P41+P37+P47+#REF!+P62</f>
        <v>#REF!</v>
      </c>
      <c r="Q8" s="19" t="e">
        <f>Q9+Q15+#REF!+Q22+#REF!+#REF!+Q31+Q41+Q37+Q47+#REF!+Q62</f>
        <v>#REF!</v>
      </c>
      <c r="R8" s="20" t="e">
        <f>#REF!=SUM(L8:Q8)</f>
        <v>#REF!</v>
      </c>
      <c r="S8" s="84">
        <f>S9+S15+S24+S27+S36+S42+S45+S53+S74</f>
        <v>130951000.44</v>
      </c>
    </row>
    <row r="9" spans="1:19" s="7" customFormat="1" ht="18.75" customHeight="1">
      <c r="A9" s="21" t="s">
        <v>41</v>
      </c>
      <c r="B9" s="21"/>
      <c r="C9" s="57" t="s">
        <v>42</v>
      </c>
      <c r="D9" s="110" t="s">
        <v>38</v>
      </c>
      <c r="E9" s="110">
        <v>1</v>
      </c>
      <c r="F9" s="110" t="s">
        <v>43</v>
      </c>
      <c r="G9" s="58" t="s">
        <v>39</v>
      </c>
      <c r="H9" s="58" t="s">
        <v>38</v>
      </c>
      <c r="I9" s="58" t="s">
        <v>39</v>
      </c>
      <c r="J9" s="58" t="s">
        <v>40</v>
      </c>
      <c r="K9" s="58" t="s">
        <v>38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92320000</v>
      </c>
    </row>
    <row r="10" spans="1:19" s="8" customFormat="1" ht="19.5" customHeight="1">
      <c r="A10" s="24" t="s">
        <v>44</v>
      </c>
      <c r="B10" s="24"/>
      <c r="C10" s="48" t="s">
        <v>45</v>
      </c>
      <c r="D10" s="49" t="s">
        <v>38</v>
      </c>
      <c r="E10" s="59">
        <v>1</v>
      </c>
      <c r="F10" s="59" t="s">
        <v>43</v>
      </c>
      <c r="G10" s="49" t="s">
        <v>46</v>
      </c>
      <c r="H10" s="49" t="s">
        <v>38</v>
      </c>
      <c r="I10" s="49" t="s">
        <v>43</v>
      </c>
      <c r="J10" s="49" t="s">
        <v>40</v>
      </c>
      <c r="K10" s="49" t="s">
        <v>47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92320000</v>
      </c>
    </row>
    <row r="11" spans="1:19" s="8" customFormat="1" ht="48.75" customHeight="1">
      <c r="A11" s="41"/>
      <c r="B11" s="24"/>
      <c r="C11" s="158" t="s">
        <v>226</v>
      </c>
      <c r="D11" s="62" t="s">
        <v>38</v>
      </c>
      <c r="E11" s="62" t="s">
        <v>51</v>
      </c>
      <c r="F11" s="62" t="s">
        <v>43</v>
      </c>
      <c r="G11" s="62" t="s">
        <v>46</v>
      </c>
      <c r="H11" s="62" t="s">
        <v>48</v>
      </c>
      <c r="I11" s="62" t="s">
        <v>43</v>
      </c>
      <c r="J11" s="62" t="s">
        <v>40</v>
      </c>
      <c r="K11" s="62" t="s">
        <v>47</v>
      </c>
      <c r="L11" s="26"/>
      <c r="M11" s="26"/>
      <c r="N11" s="26"/>
      <c r="O11" s="26"/>
      <c r="P11" s="26"/>
      <c r="Q11" s="27"/>
      <c r="R11" s="27"/>
      <c r="S11" s="88">
        <v>91985000</v>
      </c>
    </row>
    <row r="12" spans="1:19" ht="83.25" customHeight="1">
      <c r="A12" s="41"/>
      <c r="B12" s="28"/>
      <c r="C12" s="158" t="s">
        <v>191</v>
      </c>
      <c r="D12" s="51" t="s">
        <v>38</v>
      </c>
      <c r="E12" s="112">
        <v>1</v>
      </c>
      <c r="F12" s="112" t="s">
        <v>43</v>
      </c>
      <c r="G12" s="51" t="s">
        <v>46</v>
      </c>
      <c r="H12" s="51" t="s">
        <v>49</v>
      </c>
      <c r="I12" s="51" t="s">
        <v>43</v>
      </c>
      <c r="J12" s="51" t="s">
        <v>40</v>
      </c>
      <c r="K12" s="51" t="s">
        <v>47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8">
        <v>140000</v>
      </c>
    </row>
    <row r="13" spans="1:19" ht="36" customHeight="1">
      <c r="A13" s="41"/>
      <c r="B13" s="28"/>
      <c r="C13" s="158" t="s">
        <v>192</v>
      </c>
      <c r="D13" s="51" t="s">
        <v>38</v>
      </c>
      <c r="E13" s="112">
        <v>1</v>
      </c>
      <c r="F13" s="112" t="s">
        <v>43</v>
      </c>
      <c r="G13" s="51" t="s">
        <v>46</v>
      </c>
      <c r="H13" s="51" t="s">
        <v>52</v>
      </c>
      <c r="I13" s="51" t="s">
        <v>43</v>
      </c>
      <c r="J13" s="51" t="s">
        <v>40</v>
      </c>
      <c r="K13" s="51" t="s">
        <v>47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</row>
    <row r="14" spans="1:19" ht="64.5" customHeight="1">
      <c r="A14" s="41"/>
      <c r="B14" s="28"/>
      <c r="C14" s="158" t="s">
        <v>227</v>
      </c>
      <c r="D14" s="51" t="s">
        <v>38</v>
      </c>
      <c r="E14" s="112">
        <v>1</v>
      </c>
      <c r="F14" s="112" t="s">
        <v>43</v>
      </c>
      <c r="G14" s="51" t="s">
        <v>46</v>
      </c>
      <c r="H14" s="51" t="s">
        <v>64</v>
      </c>
      <c r="I14" s="51" t="s">
        <v>43</v>
      </c>
      <c r="J14" s="51" t="s">
        <v>40</v>
      </c>
      <c r="K14" s="51" t="s">
        <v>47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95000</v>
      </c>
    </row>
    <row r="15" spans="1:19" s="8" customFormat="1" ht="18" customHeight="1">
      <c r="A15" s="21" t="s">
        <v>53</v>
      </c>
      <c r="B15" s="21"/>
      <c r="C15" s="57" t="s">
        <v>54</v>
      </c>
      <c r="D15" s="110" t="s">
        <v>38</v>
      </c>
      <c r="E15" s="58" t="s">
        <v>51</v>
      </c>
      <c r="F15" s="58" t="s">
        <v>55</v>
      </c>
      <c r="G15" s="58" t="s">
        <v>39</v>
      </c>
      <c r="H15" s="58" t="s">
        <v>38</v>
      </c>
      <c r="I15" s="58" t="s">
        <v>39</v>
      </c>
      <c r="J15" s="58" t="s">
        <v>40</v>
      </c>
      <c r="K15" s="58" t="s">
        <v>38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5">
        <f>S16+S19+S22</f>
        <v>7410000</v>
      </c>
    </row>
    <row r="16" spans="1:19" s="8" customFormat="1" ht="18.75" customHeight="1">
      <c r="A16" s="24" t="s">
        <v>56</v>
      </c>
      <c r="B16" s="24"/>
      <c r="C16" s="48" t="s">
        <v>57</v>
      </c>
      <c r="D16" s="49" t="s">
        <v>38</v>
      </c>
      <c r="E16" s="49" t="s">
        <v>51</v>
      </c>
      <c r="F16" s="49" t="s">
        <v>55</v>
      </c>
      <c r="G16" s="49" t="s">
        <v>46</v>
      </c>
      <c r="H16" s="49" t="s">
        <v>38</v>
      </c>
      <c r="I16" s="49" t="s">
        <v>46</v>
      </c>
      <c r="J16" s="49" t="s">
        <v>40</v>
      </c>
      <c r="K16" s="49" t="s">
        <v>47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</row>
    <row r="17" spans="1:19" ht="20.25" customHeight="1">
      <c r="A17" s="41"/>
      <c r="B17" s="24"/>
      <c r="C17" s="106" t="s">
        <v>57</v>
      </c>
      <c r="D17" s="62" t="s">
        <v>38</v>
      </c>
      <c r="E17" s="62" t="s">
        <v>51</v>
      </c>
      <c r="F17" s="62" t="s">
        <v>55</v>
      </c>
      <c r="G17" s="62" t="s">
        <v>46</v>
      </c>
      <c r="H17" s="62" t="s">
        <v>48</v>
      </c>
      <c r="I17" s="62" t="s">
        <v>46</v>
      </c>
      <c r="J17" s="62" t="s">
        <v>40</v>
      </c>
      <c r="K17" s="62" t="s">
        <v>47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</row>
    <row r="18" spans="1:19" ht="35.25" customHeight="1">
      <c r="A18" s="41"/>
      <c r="B18" s="24"/>
      <c r="C18" s="106" t="s">
        <v>175</v>
      </c>
      <c r="D18" s="62" t="s">
        <v>38</v>
      </c>
      <c r="E18" s="62" t="s">
        <v>51</v>
      </c>
      <c r="F18" s="62" t="s">
        <v>55</v>
      </c>
      <c r="G18" s="62" t="s">
        <v>46</v>
      </c>
      <c r="H18" s="62" t="s">
        <v>49</v>
      </c>
      <c r="I18" s="62" t="s">
        <v>46</v>
      </c>
      <c r="J18" s="62" t="s">
        <v>40</v>
      </c>
      <c r="K18" s="62" t="s">
        <v>47</v>
      </c>
      <c r="L18" s="29"/>
      <c r="M18" s="29"/>
      <c r="N18" s="29"/>
      <c r="O18" s="29"/>
      <c r="P18" s="29"/>
      <c r="Q18" s="30"/>
      <c r="R18" s="30"/>
      <c r="S18" s="88">
        <v>0</v>
      </c>
    </row>
    <row r="19" spans="1:19" ht="24.75" customHeight="1">
      <c r="A19" s="24" t="s">
        <v>59</v>
      </c>
      <c r="B19" s="24"/>
      <c r="C19" s="48" t="s">
        <v>60</v>
      </c>
      <c r="D19" s="49" t="s">
        <v>38</v>
      </c>
      <c r="E19" s="49" t="s">
        <v>51</v>
      </c>
      <c r="F19" s="49" t="s">
        <v>55</v>
      </c>
      <c r="G19" s="49" t="s">
        <v>61</v>
      </c>
      <c r="H19" s="49" t="s">
        <v>38</v>
      </c>
      <c r="I19" s="49" t="s">
        <v>43</v>
      </c>
      <c r="J19" s="49" t="s">
        <v>40</v>
      </c>
      <c r="K19" s="49" t="s">
        <v>47</v>
      </c>
      <c r="L19" s="26"/>
      <c r="M19" s="26"/>
      <c r="N19" s="26"/>
      <c r="O19" s="26"/>
      <c r="P19" s="26"/>
      <c r="Q19" s="27"/>
      <c r="R19" s="27"/>
      <c r="S19" s="86">
        <f>S20+S21</f>
        <v>270000</v>
      </c>
    </row>
    <row r="20" spans="1:19" ht="37.5" customHeight="1">
      <c r="A20" s="41"/>
      <c r="B20" s="21"/>
      <c r="C20" s="98" t="s">
        <v>195</v>
      </c>
      <c r="D20" s="62" t="s">
        <v>38</v>
      </c>
      <c r="E20" s="62" t="s">
        <v>51</v>
      </c>
      <c r="F20" s="62" t="s">
        <v>55</v>
      </c>
      <c r="G20" s="62" t="s">
        <v>61</v>
      </c>
      <c r="H20" s="62" t="s">
        <v>48</v>
      </c>
      <c r="I20" s="62" t="s">
        <v>43</v>
      </c>
      <c r="J20" s="62" t="s">
        <v>40</v>
      </c>
      <c r="K20" s="62" t="s">
        <v>47</v>
      </c>
      <c r="L20" s="26"/>
      <c r="M20" s="26"/>
      <c r="N20" s="26"/>
      <c r="O20" s="26"/>
      <c r="P20" s="26"/>
      <c r="Q20" s="27"/>
      <c r="R20" s="27"/>
      <c r="S20" s="88">
        <v>270000</v>
      </c>
    </row>
    <row r="21" spans="1:19" ht="33" customHeight="1">
      <c r="A21" s="41"/>
      <c r="B21" s="21"/>
      <c r="C21" s="98" t="s">
        <v>19</v>
      </c>
      <c r="D21" s="62" t="s">
        <v>38</v>
      </c>
      <c r="E21" s="62" t="s">
        <v>51</v>
      </c>
      <c r="F21" s="62" t="s">
        <v>55</v>
      </c>
      <c r="G21" s="62" t="s">
        <v>61</v>
      </c>
      <c r="H21" s="62" t="s">
        <v>49</v>
      </c>
      <c r="I21" s="62" t="s">
        <v>43</v>
      </c>
      <c r="J21" s="62" t="s">
        <v>40</v>
      </c>
      <c r="K21" s="62" t="s">
        <v>47</v>
      </c>
      <c r="L21" s="26"/>
      <c r="M21" s="26"/>
      <c r="N21" s="26"/>
      <c r="O21" s="26"/>
      <c r="P21" s="26"/>
      <c r="Q21" s="27"/>
      <c r="R21" s="27"/>
      <c r="S21" s="88">
        <v>0</v>
      </c>
    </row>
    <row r="22" spans="1:19" s="8" customFormat="1" ht="26.25" customHeight="1">
      <c r="A22" s="24" t="s">
        <v>213</v>
      </c>
      <c r="B22" s="24"/>
      <c r="C22" s="48" t="s">
        <v>214</v>
      </c>
      <c r="D22" s="49" t="s">
        <v>38</v>
      </c>
      <c r="E22" s="49" t="s">
        <v>51</v>
      </c>
      <c r="F22" s="49" t="s">
        <v>55</v>
      </c>
      <c r="G22" s="49" t="s">
        <v>68</v>
      </c>
      <c r="H22" s="49" t="s">
        <v>38</v>
      </c>
      <c r="I22" s="49" t="s">
        <v>46</v>
      </c>
      <c r="J22" s="49" t="s">
        <v>40</v>
      </c>
      <c r="K22" s="49" t="s">
        <v>47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140000</v>
      </c>
    </row>
    <row r="23" spans="1:19" ht="34.5" customHeight="1">
      <c r="A23" s="41"/>
      <c r="B23" s="31"/>
      <c r="C23" s="98" t="s">
        <v>215</v>
      </c>
      <c r="D23" s="62" t="s">
        <v>38</v>
      </c>
      <c r="E23" s="62" t="s">
        <v>51</v>
      </c>
      <c r="F23" s="62" t="s">
        <v>55</v>
      </c>
      <c r="G23" s="62" t="s">
        <v>68</v>
      </c>
      <c r="H23" s="62" t="s">
        <v>49</v>
      </c>
      <c r="I23" s="62" t="s">
        <v>46</v>
      </c>
      <c r="J23" s="62" t="s">
        <v>40</v>
      </c>
      <c r="K23" s="62" t="s">
        <v>47</v>
      </c>
      <c r="L23" s="22"/>
      <c r="M23" s="22"/>
      <c r="N23" s="22"/>
      <c r="O23" s="22"/>
      <c r="P23" s="22"/>
      <c r="Q23" s="23"/>
      <c r="R23" s="23"/>
      <c r="S23" s="87">
        <v>140000</v>
      </c>
    </row>
    <row r="24" spans="1:19" ht="21.75" customHeight="1">
      <c r="A24" s="21" t="s">
        <v>121</v>
      </c>
      <c r="B24" s="31"/>
      <c r="C24" s="57" t="s">
        <v>66</v>
      </c>
      <c r="D24" s="110" t="s">
        <v>38</v>
      </c>
      <c r="E24" s="58" t="s">
        <v>51</v>
      </c>
      <c r="F24" s="58" t="s">
        <v>67</v>
      </c>
      <c r="G24" s="58" t="s">
        <v>39</v>
      </c>
      <c r="H24" s="58" t="s">
        <v>38</v>
      </c>
      <c r="I24" s="58" t="s">
        <v>39</v>
      </c>
      <c r="J24" s="58" t="s">
        <v>40</v>
      </c>
      <c r="K24" s="58" t="s">
        <v>38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S25</f>
        <v>4184000</v>
      </c>
    </row>
    <row r="25" spans="1:19" ht="32.25" customHeight="1">
      <c r="A25" s="24" t="s">
        <v>128</v>
      </c>
      <c r="B25" s="21"/>
      <c r="C25" s="113" t="s">
        <v>171</v>
      </c>
      <c r="D25" s="114" t="s">
        <v>38</v>
      </c>
      <c r="E25" s="114" t="s">
        <v>51</v>
      </c>
      <c r="F25" s="114" t="s">
        <v>67</v>
      </c>
      <c r="G25" s="114" t="s">
        <v>61</v>
      </c>
      <c r="H25" s="114" t="s">
        <v>38</v>
      </c>
      <c r="I25" s="114" t="s">
        <v>43</v>
      </c>
      <c r="J25" s="114" t="s">
        <v>40</v>
      </c>
      <c r="K25" s="114" t="s">
        <v>38</v>
      </c>
      <c r="L25" s="29"/>
      <c r="M25" s="29"/>
      <c r="N25" s="29"/>
      <c r="O25" s="29"/>
      <c r="P25" s="29"/>
      <c r="Q25" s="30"/>
      <c r="R25" s="30"/>
      <c r="S25" s="86">
        <f>S26</f>
        <v>4184000</v>
      </c>
    </row>
    <row r="26" spans="1:19" ht="42.75" customHeight="1">
      <c r="A26" s="41"/>
      <c r="B26" s="24"/>
      <c r="C26" s="115" t="s">
        <v>172</v>
      </c>
      <c r="D26" s="51" t="s">
        <v>38</v>
      </c>
      <c r="E26" s="51" t="s">
        <v>51</v>
      </c>
      <c r="F26" s="51" t="s">
        <v>67</v>
      </c>
      <c r="G26" s="51" t="s">
        <v>61</v>
      </c>
      <c r="H26" s="51" t="s">
        <v>48</v>
      </c>
      <c r="I26" s="51" t="s">
        <v>43</v>
      </c>
      <c r="J26" s="51" t="s">
        <v>40</v>
      </c>
      <c r="K26" s="51" t="s">
        <v>47</v>
      </c>
      <c r="L26" s="29"/>
      <c r="M26" s="29"/>
      <c r="N26" s="29"/>
      <c r="O26" s="29"/>
      <c r="P26" s="29"/>
      <c r="Q26" s="30"/>
      <c r="R26" s="30"/>
      <c r="S26" s="88">
        <v>4184000</v>
      </c>
    </row>
    <row r="27" spans="1:19" ht="35.25" customHeight="1">
      <c r="A27" s="21" t="s">
        <v>318</v>
      </c>
      <c r="B27" s="21"/>
      <c r="C27" s="57" t="s">
        <v>75</v>
      </c>
      <c r="D27" s="110" t="s">
        <v>38</v>
      </c>
      <c r="E27" s="58" t="s">
        <v>51</v>
      </c>
      <c r="F27" s="58" t="s">
        <v>76</v>
      </c>
      <c r="G27" s="58" t="s">
        <v>39</v>
      </c>
      <c r="H27" s="58" t="s">
        <v>38</v>
      </c>
      <c r="I27" s="58" t="s">
        <v>39</v>
      </c>
      <c r="J27" s="58" t="s">
        <v>40</v>
      </c>
      <c r="K27" s="58" t="s">
        <v>38</v>
      </c>
      <c r="L27" s="29"/>
      <c r="M27" s="29"/>
      <c r="N27" s="29"/>
      <c r="O27" s="29"/>
      <c r="P27" s="29"/>
      <c r="Q27" s="30"/>
      <c r="R27" s="30"/>
      <c r="S27" s="85">
        <f>S30+S28</f>
        <v>7520000</v>
      </c>
    </row>
    <row r="28" spans="1:19" ht="30" customHeight="1">
      <c r="A28" s="32" t="s">
        <v>319</v>
      </c>
      <c r="B28" s="24"/>
      <c r="C28" s="74" t="s">
        <v>262</v>
      </c>
      <c r="D28" s="77" t="s">
        <v>38</v>
      </c>
      <c r="E28" s="77" t="s">
        <v>51</v>
      </c>
      <c r="F28" s="77" t="s">
        <v>76</v>
      </c>
      <c r="G28" s="77" t="s">
        <v>61</v>
      </c>
      <c r="H28" s="77" t="s">
        <v>38</v>
      </c>
      <c r="I28" s="77" t="s">
        <v>39</v>
      </c>
      <c r="J28" s="77" t="s">
        <v>40</v>
      </c>
      <c r="K28" s="77" t="s">
        <v>77</v>
      </c>
      <c r="L28" s="29" t="e">
        <f>#REF!</f>
        <v>#REF!</v>
      </c>
      <c r="M28" s="29" t="e">
        <f>#REF!</f>
        <v>#REF!</v>
      </c>
      <c r="N28" s="29" t="e">
        <f>#REF!</f>
        <v>#REF!</v>
      </c>
      <c r="O28" s="29" t="e">
        <f>#REF!</f>
        <v>#REF!</v>
      </c>
      <c r="P28" s="29" t="e">
        <f>#REF!</f>
        <v>#REF!</v>
      </c>
      <c r="Q28" s="30" t="e">
        <f>#REF!</f>
        <v>#REF!</v>
      </c>
      <c r="R28" s="30" t="e">
        <f>#REF!=SUM(L28:Q28)</f>
        <v>#REF!</v>
      </c>
      <c r="S28" s="86">
        <f>S29</f>
        <v>720000</v>
      </c>
    </row>
    <row r="29" spans="1:19" ht="39.75" customHeight="1">
      <c r="A29" s="41"/>
      <c r="B29" s="24"/>
      <c r="C29" s="143" t="s">
        <v>196</v>
      </c>
      <c r="D29" s="62" t="s">
        <v>38</v>
      </c>
      <c r="E29" s="62" t="s">
        <v>51</v>
      </c>
      <c r="F29" s="62" t="s">
        <v>76</v>
      </c>
      <c r="G29" s="62" t="s">
        <v>61</v>
      </c>
      <c r="H29" s="62" t="s">
        <v>74</v>
      </c>
      <c r="I29" s="62" t="s">
        <v>55</v>
      </c>
      <c r="J29" s="62" t="s">
        <v>40</v>
      </c>
      <c r="K29" s="62" t="s">
        <v>77</v>
      </c>
      <c r="L29" s="29"/>
      <c r="M29" s="29"/>
      <c r="N29" s="29"/>
      <c r="O29" s="29"/>
      <c r="P29" s="29"/>
      <c r="Q29" s="30"/>
      <c r="R29" s="30"/>
      <c r="S29" s="88">
        <v>720000</v>
      </c>
    </row>
    <row r="30" spans="1:19" ht="67.5" customHeight="1">
      <c r="A30" s="32" t="s">
        <v>320</v>
      </c>
      <c r="B30" s="28"/>
      <c r="C30" s="61" t="s">
        <v>174</v>
      </c>
      <c r="D30" s="59" t="s">
        <v>38</v>
      </c>
      <c r="E30" s="49" t="s">
        <v>51</v>
      </c>
      <c r="F30" s="49" t="s">
        <v>76</v>
      </c>
      <c r="G30" s="49" t="s">
        <v>55</v>
      </c>
      <c r="H30" s="49" t="s">
        <v>38</v>
      </c>
      <c r="I30" s="49" t="s">
        <v>39</v>
      </c>
      <c r="J30" s="49" t="s">
        <v>40</v>
      </c>
      <c r="K30" s="49" t="s">
        <v>77</v>
      </c>
      <c r="L30" s="29"/>
      <c r="M30" s="29"/>
      <c r="N30" s="29"/>
      <c r="O30" s="29"/>
      <c r="P30" s="29"/>
      <c r="Q30" s="30"/>
      <c r="R30" s="30"/>
      <c r="S30" s="86">
        <f>S31+S34</f>
        <v>6800000</v>
      </c>
    </row>
    <row r="31" spans="1:19" ht="57.75" customHeight="1">
      <c r="A31" s="41"/>
      <c r="B31" s="28"/>
      <c r="C31" s="144" t="s">
        <v>124</v>
      </c>
      <c r="D31" s="138" t="s">
        <v>38</v>
      </c>
      <c r="E31" s="138" t="s">
        <v>51</v>
      </c>
      <c r="F31" s="138" t="s">
        <v>76</v>
      </c>
      <c r="G31" s="138" t="s">
        <v>55</v>
      </c>
      <c r="H31" s="138" t="s">
        <v>48</v>
      </c>
      <c r="I31" s="138" t="s">
        <v>39</v>
      </c>
      <c r="J31" s="138" t="s">
        <v>40</v>
      </c>
      <c r="K31" s="138" t="s">
        <v>77</v>
      </c>
      <c r="L31" s="22" t="e">
        <f>L32+#REF!+#REF!</f>
        <v>#REF!</v>
      </c>
      <c r="M31" s="22" t="e">
        <f>M32+#REF!+#REF!</f>
        <v>#REF!</v>
      </c>
      <c r="N31" s="22" t="e">
        <f>N32+#REF!+#REF!</f>
        <v>#REF!</v>
      </c>
      <c r="O31" s="22" t="e">
        <f>O32+#REF!+#REF!</f>
        <v>#REF!</v>
      </c>
      <c r="P31" s="22" t="e">
        <f>P32+#REF!+#REF!</f>
        <v>#REF!</v>
      </c>
      <c r="Q31" s="23" t="e">
        <f>Q32+#REF!+#REF!</f>
        <v>#REF!</v>
      </c>
      <c r="R31" s="23" t="e">
        <f>#REF!=SUM(L31:Q31)</f>
        <v>#REF!</v>
      </c>
      <c r="S31" s="139">
        <f>S32+S33</f>
        <v>3000000</v>
      </c>
    </row>
    <row r="32" spans="1:19" s="7" customFormat="1" ht="54.75" customHeight="1">
      <c r="A32" s="41"/>
      <c r="B32" s="28"/>
      <c r="C32" s="118" t="s">
        <v>293</v>
      </c>
      <c r="D32" s="51" t="s">
        <v>38</v>
      </c>
      <c r="E32" s="51" t="s">
        <v>51</v>
      </c>
      <c r="F32" s="51" t="s">
        <v>76</v>
      </c>
      <c r="G32" s="51" t="s">
        <v>55</v>
      </c>
      <c r="H32" s="51" t="s">
        <v>65</v>
      </c>
      <c r="I32" s="51" t="s">
        <v>63</v>
      </c>
      <c r="J32" s="51" t="s">
        <v>40</v>
      </c>
      <c r="K32" s="51" t="s">
        <v>77</v>
      </c>
      <c r="L32" s="26"/>
      <c r="M32" s="26"/>
      <c r="N32" s="26"/>
      <c r="O32" s="26"/>
      <c r="P32" s="26"/>
      <c r="Q32" s="27"/>
      <c r="R32" s="27" t="e">
        <f>#REF!=SUM(L32:Q32)</f>
        <v>#REF!</v>
      </c>
      <c r="S32" s="88">
        <v>1700000</v>
      </c>
    </row>
    <row r="33" spans="1:19" s="7" customFormat="1" ht="51" customHeight="1">
      <c r="A33" s="41"/>
      <c r="B33" s="28"/>
      <c r="C33" s="118" t="s">
        <v>290</v>
      </c>
      <c r="D33" s="51" t="s">
        <v>38</v>
      </c>
      <c r="E33" s="51" t="s">
        <v>51</v>
      </c>
      <c r="F33" s="51" t="s">
        <v>76</v>
      </c>
      <c r="G33" s="51" t="s">
        <v>55</v>
      </c>
      <c r="H33" s="51" t="s">
        <v>65</v>
      </c>
      <c r="I33" s="51" t="s">
        <v>88</v>
      </c>
      <c r="J33" s="51" t="s">
        <v>40</v>
      </c>
      <c r="K33" s="51" t="s">
        <v>77</v>
      </c>
      <c r="L33" s="26"/>
      <c r="M33" s="26"/>
      <c r="N33" s="26"/>
      <c r="O33" s="26"/>
      <c r="P33" s="26"/>
      <c r="Q33" s="27"/>
      <c r="R33" s="27"/>
      <c r="S33" s="88">
        <v>1300000</v>
      </c>
    </row>
    <row r="34" spans="1:19" s="8" customFormat="1" ht="50.25" customHeight="1">
      <c r="A34" s="41"/>
      <c r="B34" s="28"/>
      <c r="C34" s="145" t="s">
        <v>123</v>
      </c>
      <c r="D34" s="138" t="s">
        <v>38</v>
      </c>
      <c r="E34" s="138" t="s">
        <v>51</v>
      </c>
      <c r="F34" s="138" t="s">
        <v>76</v>
      </c>
      <c r="G34" s="138" t="s">
        <v>55</v>
      </c>
      <c r="H34" s="138" t="s">
        <v>135</v>
      </c>
      <c r="I34" s="138" t="s">
        <v>55</v>
      </c>
      <c r="J34" s="138" t="s">
        <v>40</v>
      </c>
      <c r="K34" s="138" t="s">
        <v>77</v>
      </c>
      <c r="L34" s="29"/>
      <c r="M34" s="29"/>
      <c r="N34" s="29"/>
      <c r="O34" s="29"/>
      <c r="P34" s="29"/>
      <c r="Q34" s="30"/>
      <c r="R34" s="30"/>
      <c r="S34" s="139">
        <f>S35</f>
        <v>3800000</v>
      </c>
    </row>
    <row r="35" spans="1:19" s="9" customFormat="1" ht="53.25" customHeight="1">
      <c r="A35" s="41"/>
      <c r="B35" s="36"/>
      <c r="C35" s="118" t="s">
        <v>134</v>
      </c>
      <c r="D35" s="51" t="s">
        <v>38</v>
      </c>
      <c r="E35" s="51" t="s">
        <v>51</v>
      </c>
      <c r="F35" s="51" t="s">
        <v>76</v>
      </c>
      <c r="G35" s="51" t="s">
        <v>55</v>
      </c>
      <c r="H35" s="51" t="s">
        <v>135</v>
      </c>
      <c r="I35" s="51" t="s">
        <v>55</v>
      </c>
      <c r="J35" s="51" t="s">
        <v>40</v>
      </c>
      <c r="K35" s="51" t="s">
        <v>77</v>
      </c>
      <c r="L35" s="29"/>
      <c r="M35" s="29"/>
      <c r="N35" s="29"/>
      <c r="O35" s="29"/>
      <c r="P35" s="29"/>
      <c r="Q35" s="30"/>
      <c r="R35" s="30"/>
      <c r="S35" s="88">
        <v>3800000</v>
      </c>
    </row>
    <row r="36" spans="1:19" s="8" customFormat="1" ht="22.5" customHeight="1">
      <c r="A36" s="21" t="s">
        <v>71</v>
      </c>
      <c r="B36" s="24"/>
      <c r="C36" s="57" t="s">
        <v>81</v>
      </c>
      <c r="D36" s="110" t="s">
        <v>38</v>
      </c>
      <c r="E36" s="58" t="s">
        <v>51</v>
      </c>
      <c r="F36" s="58" t="s">
        <v>82</v>
      </c>
      <c r="G36" s="58" t="s">
        <v>39</v>
      </c>
      <c r="H36" s="58" t="s">
        <v>38</v>
      </c>
      <c r="I36" s="58" t="s">
        <v>39</v>
      </c>
      <c r="J36" s="58" t="s">
        <v>40</v>
      </c>
      <c r="K36" s="58" t="s">
        <v>38</v>
      </c>
      <c r="L36" s="29"/>
      <c r="M36" s="29"/>
      <c r="N36" s="29"/>
      <c r="O36" s="29"/>
      <c r="P36" s="29"/>
      <c r="Q36" s="30"/>
      <c r="R36" s="30"/>
      <c r="S36" s="85">
        <f>S37</f>
        <v>700000</v>
      </c>
    </row>
    <row r="37" spans="1:19" s="9" customFormat="1" ht="23.25" customHeight="1">
      <c r="A37" s="32" t="s">
        <v>72</v>
      </c>
      <c r="B37" s="33"/>
      <c r="C37" s="48" t="s">
        <v>84</v>
      </c>
      <c r="D37" s="49" t="s">
        <v>38</v>
      </c>
      <c r="E37" s="49" t="s">
        <v>51</v>
      </c>
      <c r="F37" s="49" t="s">
        <v>82</v>
      </c>
      <c r="G37" s="49" t="s">
        <v>43</v>
      </c>
      <c r="H37" s="49" t="s">
        <v>38</v>
      </c>
      <c r="I37" s="49" t="s">
        <v>43</v>
      </c>
      <c r="J37" s="49" t="s">
        <v>40</v>
      </c>
      <c r="K37" s="49" t="s">
        <v>77</v>
      </c>
      <c r="L37" s="22"/>
      <c r="M37" s="22">
        <v>0</v>
      </c>
      <c r="N37" s="22"/>
      <c r="O37" s="22"/>
      <c r="P37" s="29"/>
      <c r="Q37" s="30"/>
      <c r="R37" s="30"/>
      <c r="S37" s="86">
        <f>S38+S39+S40+S41</f>
        <v>700000</v>
      </c>
    </row>
    <row r="38" spans="1:19" ht="24" customHeight="1">
      <c r="A38" s="151"/>
      <c r="B38" s="28"/>
      <c r="C38" s="119" t="s">
        <v>204</v>
      </c>
      <c r="D38" s="51" t="s">
        <v>38</v>
      </c>
      <c r="E38" s="51" t="s">
        <v>51</v>
      </c>
      <c r="F38" s="51" t="s">
        <v>82</v>
      </c>
      <c r="G38" s="51" t="s">
        <v>43</v>
      </c>
      <c r="H38" s="51" t="s">
        <v>48</v>
      </c>
      <c r="I38" s="51" t="s">
        <v>43</v>
      </c>
      <c r="J38" s="51" t="s">
        <v>40</v>
      </c>
      <c r="K38" s="51" t="s">
        <v>77</v>
      </c>
      <c r="L38" s="29"/>
      <c r="M38" s="29"/>
      <c r="N38" s="29"/>
      <c r="O38" s="29"/>
      <c r="P38" s="29"/>
      <c r="Q38" s="30"/>
      <c r="R38" s="30"/>
      <c r="S38" s="88">
        <v>150000</v>
      </c>
    </row>
    <row r="39" spans="1:19" ht="27" customHeight="1">
      <c r="A39" s="151"/>
      <c r="B39" s="49"/>
      <c r="C39" s="119" t="s">
        <v>205</v>
      </c>
      <c r="D39" s="51" t="s">
        <v>38</v>
      </c>
      <c r="E39" s="51" t="s">
        <v>51</v>
      </c>
      <c r="F39" s="51" t="s">
        <v>82</v>
      </c>
      <c r="G39" s="51" t="s">
        <v>43</v>
      </c>
      <c r="H39" s="51" t="s">
        <v>49</v>
      </c>
      <c r="I39" s="51" t="s">
        <v>43</v>
      </c>
      <c r="J39" s="51" t="s">
        <v>40</v>
      </c>
      <c r="K39" s="51" t="s">
        <v>77</v>
      </c>
      <c r="L39" s="29"/>
      <c r="M39" s="29"/>
      <c r="N39" s="29"/>
      <c r="O39" s="29"/>
      <c r="P39" s="29"/>
      <c r="Q39" s="30"/>
      <c r="R39" s="30"/>
      <c r="S39" s="88">
        <v>190000</v>
      </c>
    </row>
    <row r="40" spans="1:19" ht="28.5" customHeight="1">
      <c r="A40" s="151"/>
      <c r="B40" s="49"/>
      <c r="C40" s="119" t="s">
        <v>2</v>
      </c>
      <c r="D40" s="51" t="s">
        <v>38</v>
      </c>
      <c r="E40" s="51" t="s">
        <v>51</v>
      </c>
      <c r="F40" s="51" t="s">
        <v>82</v>
      </c>
      <c r="G40" s="51" t="s">
        <v>43</v>
      </c>
      <c r="H40" s="51" t="s">
        <v>52</v>
      </c>
      <c r="I40" s="51" t="s">
        <v>43</v>
      </c>
      <c r="J40" s="51" t="s">
        <v>40</v>
      </c>
      <c r="K40" s="51" t="s">
        <v>77</v>
      </c>
      <c r="L40" s="29"/>
      <c r="M40" s="29"/>
      <c r="N40" s="29"/>
      <c r="O40" s="29"/>
      <c r="P40" s="29"/>
      <c r="Q40" s="30"/>
      <c r="R40" s="30"/>
      <c r="S40" s="88">
        <v>0</v>
      </c>
    </row>
    <row r="41" spans="1:19" ht="24" customHeight="1">
      <c r="A41" s="151"/>
      <c r="B41" s="25"/>
      <c r="C41" s="119" t="s">
        <v>197</v>
      </c>
      <c r="D41" s="51" t="s">
        <v>38</v>
      </c>
      <c r="E41" s="51" t="s">
        <v>51</v>
      </c>
      <c r="F41" s="51" t="s">
        <v>82</v>
      </c>
      <c r="G41" s="51" t="s">
        <v>43</v>
      </c>
      <c r="H41" s="51" t="s">
        <v>64</v>
      </c>
      <c r="I41" s="51" t="s">
        <v>43</v>
      </c>
      <c r="J41" s="51" t="s">
        <v>40</v>
      </c>
      <c r="K41" s="51" t="s">
        <v>77</v>
      </c>
      <c r="L41" s="22">
        <f aca="true" t="shared" si="3" ref="L41:Q42">L42</f>
        <v>0</v>
      </c>
      <c r="M41" s="22">
        <f t="shared" si="3"/>
        <v>0</v>
      </c>
      <c r="N41" s="22">
        <f t="shared" si="3"/>
        <v>0</v>
      </c>
      <c r="O41" s="22">
        <f t="shared" si="3"/>
        <v>0</v>
      </c>
      <c r="P41" s="22">
        <f t="shared" si="3"/>
        <v>0</v>
      </c>
      <c r="Q41" s="23">
        <f t="shared" si="3"/>
        <v>0</v>
      </c>
      <c r="R41" s="23" t="e">
        <f>#REF!=SUM(L41:Q41)</f>
        <v>#REF!</v>
      </c>
      <c r="S41" s="88">
        <v>360000</v>
      </c>
    </row>
    <row r="42" spans="1:19" ht="24" customHeight="1">
      <c r="A42" s="21" t="s">
        <v>80</v>
      </c>
      <c r="B42" s="24"/>
      <c r="C42" s="57" t="s">
        <v>87</v>
      </c>
      <c r="D42" s="58" t="s">
        <v>38</v>
      </c>
      <c r="E42" s="58" t="s">
        <v>51</v>
      </c>
      <c r="F42" s="58" t="s">
        <v>88</v>
      </c>
      <c r="G42" s="58" t="s">
        <v>39</v>
      </c>
      <c r="H42" s="58" t="s">
        <v>38</v>
      </c>
      <c r="I42" s="58" t="s">
        <v>39</v>
      </c>
      <c r="J42" s="58" t="s">
        <v>40</v>
      </c>
      <c r="K42" s="58" t="s">
        <v>38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7">
        <f t="shared" si="3"/>
        <v>0</v>
      </c>
      <c r="R42" s="27" t="e">
        <f>#REF!=SUM(L42:Q42)</f>
        <v>#REF!</v>
      </c>
      <c r="S42" s="85">
        <f>S43</f>
        <v>16000000</v>
      </c>
    </row>
    <row r="43" spans="1:19" s="7" customFormat="1" ht="18.75" customHeight="1">
      <c r="A43" s="45" t="s">
        <v>83</v>
      </c>
      <c r="B43" s="24"/>
      <c r="C43" s="48" t="s">
        <v>228</v>
      </c>
      <c r="D43" s="51" t="s">
        <v>38</v>
      </c>
      <c r="E43" s="51" t="s">
        <v>51</v>
      </c>
      <c r="F43" s="51" t="s">
        <v>88</v>
      </c>
      <c r="G43" s="51" t="s">
        <v>43</v>
      </c>
      <c r="H43" s="51" t="s">
        <v>229</v>
      </c>
      <c r="I43" s="51" t="s">
        <v>39</v>
      </c>
      <c r="J43" s="51" t="s">
        <v>40</v>
      </c>
      <c r="K43" s="51" t="s">
        <v>90</v>
      </c>
      <c r="L43" s="29"/>
      <c r="M43" s="29"/>
      <c r="N43" s="29"/>
      <c r="O43" s="29"/>
      <c r="P43" s="29"/>
      <c r="Q43" s="30"/>
      <c r="R43" s="30" t="e">
        <f>#REF!=SUM(L43:Q43)</f>
        <v>#REF!</v>
      </c>
      <c r="S43" s="88">
        <f>S44</f>
        <v>16000000</v>
      </c>
    </row>
    <row r="44" spans="1:19" ht="33" customHeight="1">
      <c r="A44" s="152"/>
      <c r="B44" s="28"/>
      <c r="C44" s="100" t="s">
        <v>206</v>
      </c>
      <c r="D44" s="51" t="s">
        <v>38</v>
      </c>
      <c r="E44" s="51" t="s">
        <v>51</v>
      </c>
      <c r="F44" s="51" t="s">
        <v>88</v>
      </c>
      <c r="G44" s="51" t="s">
        <v>43</v>
      </c>
      <c r="H44" s="51" t="s">
        <v>193</v>
      </c>
      <c r="I44" s="51" t="s">
        <v>55</v>
      </c>
      <c r="J44" s="51" t="s">
        <v>40</v>
      </c>
      <c r="K44" s="51" t="s">
        <v>90</v>
      </c>
      <c r="L44" s="29"/>
      <c r="M44" s="29"/>
      <c r="N44" s="29"/>
      <c r="O44" s="29"/>
      <c r="P44" s="29"/>
      <c r="Q44" s="30"/>
      <c r="R44" s="30"/>
      <c r="S44" s="88">
        <v>16000000</v>
      </c>
    </row>
    <row r="45" spans="1:19" s="11" customFormat="1" ht="23.25" customHeight="1">
      <c r="A45" s="21" t="s">
        <v>96</v>
      </c>
      <c r="B45" s="28"/>
      <c r="C45" s="57" t="s">
        <v>92</v>
      </c>
      <c r="D45" s="58" t="s">
        <v>38</v>
      </c>
      <c r="E45" s="58" t="s">
        <v>51</v>
      </c>
      <c r="F45" s="58" t="s">
        <v>93</v>
      </c>
      <c r="G45" s="58" t="s">
        <v>39</v>
      </c>
      <c r="H45" s="58" t="s">
        <v>38</v>
      </c>
      <c r="I45" s="58" t="s">
        <v>39</v>
      </c>
      <c r="J45" s="58" t="s">
        <v>40</v>
      </c>
      <c r="K45" s="58" t="s">
        <v>38</v>
      </c>
      <c r="L45" s="72"/>
      <c r="M45" s="72"/>
      <c r="N45" s="72"/>
      <c r="O45" s="72"/>
      <c r="P45" s="72"/>
      <c r="Q45" s="73"/>
      <c r="R45" s="73"/>
      <c r="S45" s="85">
        <f>S46+S49</f>
        <v>1430000</v>
      </c>
    </row>
    <row r="46" spans="1:19" s="7" customFormat="1" ht="46.5" customHeight="1">
      <c r="A46" s="24" t="s">
        <v>230</v>
      </c>
      <c r="B46" s="28"/>
      <c r="C46" s="48" t="s">
        <v>149</v>
      </c>
      <c r="D46" s="49" t="s">
        <v>38</v>
      </c>
      <c r="E46" s="49" t="s">
        <v>51</v>
      </c>
      <c r="F46" s="49" t="s">
        <v>93</v>
      </c>
      <c r="G46" s="49" t="s">
        <v>46</v>
      </c>
      <c r="H46" s="49" t="s">
        <v>38</v>
      </c>
      <c r="I46" s="49" t="s">
        <v>39</v>
      </c>
      <c r="J46" s="49" t="s">
        <v>40</v>
      </c>
      <c r="K46" s="49" t="s">
        <v>38</v>
      </c>
      <c r="L46" s="29"/>
      <c r="M46" s="29"/>
      <c r="N46" s="29"/>
      <c r="O46" s="29"/>
      <c r="P46" s="29"/>
      <c r="Q46" s="30"/>
      <c r="R46" s="30"/>
      <c r="S46" s="86">
        <f>S47</f>
        <v>700000</v>
      </c>
    </row>
    <row r="47" spans="1:19" s="8" customFormat="1" ht="63" customHeight="1">
      <c r="A47" s="152"/>
      <c r="B47" s="18"/>
      <c r="C47" s="111" t="s">
        <v>296</v>
      </c>
      <c r="D47" s="62" t="s">
        <v>38</v>
      </c>
      <c r="E47" s="62" t="s">
        <v>51</v>
      </c>
      <c r="F47" s="62" t="s">
        <v>93</v>
      </c>
      <c r="G47" s="62" t="s">
        <v>46</v>
      </c>
      <c r="H47" s="62" t="s">
        <v>74</v>
      </c>
      <c r="I47" s="62" t="s">
        <v>55</v>
      </c>
      <c r="J47" s="62" t="s">
        <v>40</v>
      </c>
      <c r="K47" s="62" t="s">
        <v>95</v>
      </c>
      <c r="L47" s="37"/>
      <c r="M47" s="37" t="e">
        <f>M48+M57</f>
        <v>#REF!</v>
      </c>
      <c r="N47" s="37" t="e">
        <f>N48+N57</f>
        <v>#REF!</v>
      </c>
      <c r="O47" s="37" t="e">
        <f>O48+O57</f>
        <v>#REF!</v>
      </c>
      <c r="P47" s="37" t="e">
        <f>P48+P57</f>
        <v>#REF!</v>
      </c>
      <c r="Q47" s="38" t="e">
        <f>Q48+Q57</f>
        <v>#REF!</v>
      </c>
      <c r="R47" s="38" t="e">
        <f>#REF!=SUM(L47:Q47)</f>
        <v>#REF!</v>
      </c>
      <c r="S47" s="88">
        <f>S48</f>
        <v>700000</v>
      </c>
    </row>
    <row r="48" spans="1:19" ht="69" customHeight="1">
      <c r="A48" s="152"/>
      <c r="B48" s="21"/>
      <c r="C48" s="165" t="s">
        <v>294</v>
      </c>
      <c r="D48" s="62" t="s">
        <v>38</v>
      </c>
      <c r="E48" s="62" t="s">
        <v>51</v>
      </c>
      <c r="F48" s="62" t="s">
        <v>93</v>
      </c>
      <c r="G48" s="62" t="s">
        <v>46</v>
      </c>
      <c r="H48" s="62" t="s">
        <v>85</v>
      </c>
      <c r="I48" s="62" t="s">
        <v>55</v>
      </c>
      <c r="J48" s="62" t="s">
        <v>40</v>
      </c>
      <c r="K48" s="62" t="s">
        <v>95</v>
      </c>
      <c r="L48" s="26"/>
      <c r="M48" s="26" t="e">
        <f>M49+#REF!+M51</f>
        <v>#REF!</v>
      </c>
      <c r="N48" s="26" t="e">
        <f>N49+#REF!+N51</f>
        <v>#REF!</v>
      </c>
      <c r="O48" s="26" t="e">
        <f>O49+#REF!+O51</f>
        <v>#REF!</v>
      </c>
      <c r="P48" s="26" t="e">
        <f>P49+#REF!+P51</f>
        <v>#REF!</v>
      </c>
      <c r="Q48" s="26" t="e">
        <f>Q49+#REF!+Q51</f>
        <v>#REF!</v>
      </c>
      <c r="R48" s="27" t="e">
        <f>#REF!=SUM(L48:Q48)</f>
        <v>#REF!</v>
      </c>
      <c r="S48" s="88">
        <v>700000</v>
      </c>
    </row>
    <row r="49" spans="1:19" ht="41.25" customHeight="1">
      <c r="A49" s="24" t="s">
        <v>20</v>
      </c>
      <c r="B49" s="24"/>
      <c r="C49" s="121" t="s">
        <v>297</v>
      </c>
      <c r="D49" s="49" t="s">
        <v>38</v>
      </c>
      <c r="E49" s="49" t="s">
        <v>51</v>
      </c>
      <c r="F49" s="49" t="s">
        <v>93</v>
      </c>
      <c r="G49" s="49" t="s">
        <v>62</v>
      </c>
      <c r="H49" s="49" t="s">
        <v>38</v>
      </c>
      <c r="I49" s="49" t="s">
        <v>39</v>
      </c>
      <c r="J49" s="49" t="s">
        <v>40</v>
      </c>
      <c r="K49" s="49" t="s">
        <v>154</v>
      </c>
      <c r="L49" s="29"/>
      <c r="M49" s="29"/>
      <c r="N49" s="29"/>
      <c r="O49" s="29"/>
      <c r="P49" s="29"/>
      <c r="Q49" s="30"/>
      <c r="R49" s="30" t="e">
        <f>#REF!=SUM(L49:Q49)</f>
        <v>#REF!</v>
      </c>
      <c r="S49" s="86">
        <f>S50+S51+S52</f>
        <v>730000</v>
      </c>
    </row>
    <row r="50" spans="1:19" ht="41.25" customHeight="1">
      <c r="A50" s="152"/>
      <c r="B50" s="24"/>
      <c r="C50" s="111" t="s">
        <v>292</v>
      </c>
      <c r="D50" s="51" t="s">
        <v>38</v>
      </c>
      <c r="E50" s="51" t="s">
        <v>51</v>
      </c>
      <c r="F50" s="51" t="s">
        <v>93</v>
      </c>
      <c r="G50" s="51" t="s">
        <v>62</v>
      </c>
      <c r="H50" s="51" t="s">
        <v>65</v>
      </c>
      <c r="I50" s="51" t="s">
        <v>63</v>
      </c>
      <c r="J50" s="51" t="s">
        <v>40</v>
      </c>
      <c r="K50" s="51" t="s">
        <v>154</v>
      </c>
      <c r="L50" s="29"/>
      <c r="M50" s="29"/>
      <c r="N50" s="29"/>
      <c r="O50" s="29"/>
      <c r="P50" s="29"/>
      <c r="Q50" s="30"/>
      <c r="R50" s="30"/>
      <c r="S50" s="88">
        <v>130000</v>
      </c>
    </row>
    <row r="51" spans="1:19" ht="30" customHeight="1">
      <c r="A51" s="152"/>
      <c r="B51" s="43"/>
      <c r="C51" s="111" t="s">
        <v>300</v>
      </c>
      <c r="D51" s="51" t="s">
        <v>38</v>
      </c>
      <c r="E51" s="51" t="s">
        <v>51</v>
      </c>
      <c r="F51" s="51" t="s">
        <v>93</v>
      </c>
      <c r="G51" s="51" t="s">
        <v>62</v>
      </c>
      <c r="H51" s="51" t="s">
        <v>65</v>
      </c>
      <c r="I51" s="51" t="s">
        <v>88</v>
      </c>
      <c r="J51" s="51" t="s">
        <v>40</v>
      </c>
      <c r="K51" s="51" t="s">
        <v>154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8">
        <v>300000</v>
      </c>
    </row>
    <row r="52" spans="1:19" ht="35.25" customHeight="1">
      <c r="A52" s="152"/>
      <c r="B52" s="28"/>
      <c r="C52" s="111" t="s">
        <v>295</v>
      </c>
      <c r="D52" s="51" t="s">
        <v>38</v>
      </c>
      <c r="E52" s="51" t="s">
        <v>51</v>
      </c>
      <c r="F52" s="51" t="s">
        <v>93</v>
      </c>
      <c r="G52" s="51" t="s">
        <v>62</v>
      </c>
      <c r="H52" s="51" t="s">
        <v>187</v>
      </c>
      <c r="I52" s="51" t="s">
        <v>55</v>
      </c>
      <c r="J52" s="51" t="s">
        <v>40</v>
      </c>
      <c r="K52" s="51" t="s">
        <v>154</v>
      </c>
      <c r="L52" s="29"/>
      <c r="M52" s="29"/>
      <c r="N52" s="29"/>
      <c r="O52" s="29"/>
      <c r="P52" s="29"/>
      <c r="Q52" s="30"/>
      <c r="R52" s="30"/>
      <c r="S52" s="167">
        <v>300000</v>
      </c>
    </row>
    <row r="53" spans="1:19" ht="21.75" customHeight="1">
      <c r="A53" s="36" t="s">
        <v>99</v>
      </c>
      <c r="B53" s="28"/>
      <c r="C53" s="57" t="s">
        <v>101</v>
      </c>
      <c r="D53" s="122" t="s">
        <v>38</v>
      </c>
      <c r="E53" s="123" t="s">
        <v>51</v>
      </c>
      <c r="F53" s="123" t="s">
        <v>102</v>
      </c>
      <c r="G53" s="123" t="s">
        <v>39</v>
      </c>
      <c r="H53" s="123" t="s">
        <v>38</v>
      </c>
      <c r="I53" s="123" t="s">
        <v>39</v>
      </c>
      <c r="J53" s="123" t="s">
        <v>40</v>
      </c>
      <c r="K53" s="123" t="s">
        <v>38</v>
      </c>
      <c r="L53" s="29"/>
      <c r="M53" s="29"/>
      <c r="N53" s="29"/>
      <c r="O53" s="29"/>
      <c r="P53" s="29"/>
      <c r="Q53" s="30"/>
      <c r="R53" s="30"/>
      <c r="S53" s="89">
        <f>S54+S57+S59+S61+S64+S66+S68+S70+S72</f>
        <v>1157000</v>
      </c>
    </row>
    <row r="54" spans="1:19" ht="24.75" customHeight="1">
      <c r="A54" s="32" t="s">
        <v>100</v>
      </c>
      <c r="B54" s="28"/>
      <c r="C54" s="48" t="s">
        <v>103</v>
      </c>
      <c r="D54" s="49" t="s">
        <v>38</v>
      </c>
      <c r="E54" s="49" t="s">
        <v>51</v>
      </c>
      <c r="F54" s="49" t="s">
        <v>102</v>
      </c>
      <c r="G54" s="49" t="s">
        <v>61</v>
      </c>
      <c r="H54" s="49" t="s">
        <v>38</v>
      </c>
      <c r="I54" s="49" t="s">
        <v>39</v>
      </c>
      <c r="J54" s="49" t="s">
        <v>40</v>
      </c>
      <c r="K54" s="49" t="s">
        <v>70</v>
      </c>
      <c r="L54" s="29"/>
      <c r="M54" s="29"/>
      <c r="N54" s="29"/>
      <c r="O54" s="29"/>
      <c r="P54" s="29"/>
      <c r="Q54" s="30"/>
      <c r="R54" s="30"/>
      <c r="S54" s="90">
        <f>S55+S56</f>
        <v>45000</v>
      </c>
    </row>
    <row r="55" spans="1:19" ht="45" customHeight="1">
      <c r="A55" s="151"/>
      <c r="B55" s="28"/>
      <c r="C55" s="135" t="s">
        <v>4</v>
      </c>
      <c r="D55" s="51" t="s">
        <v>38</v>
      </c>
      <c r="E55" s="51" t="s">
        <v>51</v>
      </c>
      <c r="F55" s="51" t="s">
        <v>102</v>
      </c>
      <c r="G55" s="51" t="s">
        <v>61</v>
      </c>
      <c r="H55" s="51" t="s">
        <v>48</v>
      </c>
      <c r="I55" s="51" t="s">
        <v>43</v>
      </c>
      <c r="J55" s="51" t="s">
        <v>40</v>
      </c>
      <c r="K55" s="51" t="s">
        <v>70</v>
      </c>
      <c r="L55" s="34"/>
      <c r="M55" s="34"/>
      <c r="N55" s="34"/>
      <c r="O55" s="34"/>
      <c r="P55" s="34"/>
      <c r="Q55" s="35"/>
      <c r="R55" s="35"/>
      <c r="S55" s="88">
        <v>42000</v>
      </c>
    </row>
    <row r="56" spans="1:19" ht="39" customHeight="1">
      <c r="A56" s="151"/>
      <c r="B56" s="28"/>
      <c r="C56" s="78" t="s">
        <v>104</v>
      </c>
      <c r="D56" s="51" t="s">
        <v>38</v>
      </c>
      <c r="E56" s="51" t="s">
        <v>51</v>
      </c>
      <c r="F56" s="51" t="s">
        <v>102</v>
      </c>
      <c r="G56" s="51" t="s">
        <v>61</v>
      </c>
      <c r="H56" s="51" t="s">
        <v>52</v>
      </c>
      <c r="I56" s="51" t="s">
        <v>43</v>
      </c>
      <c r="J56" s="51" t="s">
        <v>40</v>
      </c>
      <c r="K56" s="51" t="s">
        <v>70</v>
      </c>
      <c r="L56" s="29"/>
      <c r="M56" s="29"/>
      <c r="N56" s="29"/>
      <c r="O56" s="29"/>
      <c r="P56" s="29"/>
      <c r="Q56" s="30"/>
      <c r="R56" s="30"/>
      <c r="S56" s="88">
        <v>3000</v>
      </c>
    </row>
    <row r="57" spans="1:19" ht="46.5" customHeight="1">
      <c r="A57" s="32" t="s">
        <v>20</v>
      </c>
      <c r="B57" s="28"/>
      <c r="C57" s="137" t="s">
        <v>3</v>
      </c>
      <c r="D57" s="49" t="s">
        <v>38</v>
      </c>
      <c r="E57" s="49" t="s">
        <v>51</v>
      </c>
      <c r="F57" s="49" t="s">
        <v>102</v>
      </c>
      <c r="G57" s="49" t="s">
        <v>62</v>
      </c>
      <c r="H57" s="49" t="s">
        <v>38</v>
      </c>
      <c r="I57" s="49" t="s">
        <v>39</v>
      </c>
      <c r="J57" s="49" t="s">
        <v>40</v>
      </c>
      <c r="K57" s="49" t="s">
        <v>39</v>
      </c>
      <c r="L57" s="26">
        <f aca="true" t="shared" si="4" ref="L57:Q57">L59</f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0</v>
      </c>
      <c r="Q57" s="27">
        <f t="shared" si="4"/>
        <v>0</v>
      </c>
      <c r="R57" s="27" t="e">
        <f>#REF!=SUM(L57:Q57)</f>
        <v>#REF!</v>
      </c>
      <c r="S57" s="86">
        <f>S58</f>
        <v>65000</v>
      </c>
    </row>
    <row r="58" spans="1:19" ht="52.5" customHeight="1">
      <c r="A58" s="151"/>
      <c r="B58" s="28"/>
      <c r="C58" s="146" t="s">
        <v>3</v>
      </c>
      <c r="D58" s="141" t="s">
        <v>38</v>
      </c>
      <c r="E58" s="141" t="s">
        <v>51</v>
      </c>
      <c r="F58" s="141" t="s">
        <v>102</v>
      </c>
      <c r="G58" s="141" t="s">
        <v>62</v>
      </c>
      <c r="H58" s="141" t="s">
        <v>38</v>
      </c>
      <c r="I58" s="141" t="s">
        <v>43</v>
      </c>
      <c r="J58" s="141" t="s">
        <v>40</v>
      </c>
      <c r="K58" s="141" t="s">
        <v>70</v>
      </c>
      <c r="L58" s="26"/>
      <c r="M58" s="26"/>
      <c r="N58" s="26"/>
      <c r="O58" s="26"/>
      <c r="P58" s="26"/>
      <c r="Q58" s="27"/>
      <c r="R58" s="27"/>
      <c r="S58" s="142">
        <v>65000</v>
      </c>
    </row>
    <row r="59" spans="1:19" s="8" customFormat="1" ht="51" customHeight="1">
      <c r="A59" s="32" t="s">
        <v>321</v>
      </c>
      <c r="B59" s="24"/>
      <c r="C59" s="136" t="s">
        <v>222</v>
      </c>
      <c r="D59" s="49" t="s">
        <v>38</v>
      </c>
      <c r="E59" s="49" t="s">
        <v>51</v>
      </c>
      <c r="F59" s="49" t="s">
        <v>102</v>
      </c>
      <c r="G59" s="49" t="s">
        <v>67</v>
      </c>
      <c r="H59" s="49" t="s">
        <v>38</v>
      </c>
      <c r="I59" s="49" t="s">
        <v>39</v>
      </c>
      <c r="J59" s="49" t="s">
        <v>40</v>
      </c>
      <c r="K59" s="49" t="s">
        <v>39</v>
      </c>
      <c r="L59" s="29"/>
      <c r="M59" s="29"/>
      <c r="N59" s="29"/>
      <c r="O59" s="29"/>
      <c r="P59" s="29"/>
      <c r="Q59" s="30"/>
      <c r="R59" s="30" t="e">
        <f>#REF!=SUM(L59:Q59)</f>
        <v>#REF!</v>
      </c>
      <c r="S59" s="86">
        <f>S60</f>
        <v>2000</v>
      </c>
    </row>
    <row r="60" spans="1:19" s="8" customFormat="1" ht="30" customHeight="1">
      <c r="A60" s="151"/>
      <c r="B60" s="24"/>
      <c r="C60" s="147" t="s">
        <v>298</v>
      </c>
      <c r="D60" s="141" t="s">
        <v>38</v>
      </c>
      <c r="E60" s="141" t="s">
        <v>51</v>
      </c>
      <c r="F60" s="141" t="s">
        <v>102</v>
      </c>
      <c r="G60" s="141" t="s">
        <v>67</v>
      </c>
      <c r="H60" s="141" t="s">
        <v>49</v>
      </c>
      <c r="I60" s="141" t="s">
        <v>43</v>
      </c>
      <c r="J60" s="141" t="s">
        <v>40</v>
      </c>
      <c r="K60" s="141" t="s">
        <v>70</v>
      </c>
      <c r="L60" s="29"/>
      <c r="M60" s="29"/>
      <c r="N60" s="29"/>
      <c r="O60" s="29"/>
      <c r="P60" s="29"/>
      <c r="Q60" s="30"/>
      <c r="R60" s="30"/>
      <c r="S60" s="142">
        <v>2000</v>
      </c>
    </row>
    <row r="61" spans="1:19" s="8" customFormat="1" ht="86.25" customHeight="1">
      <c r="A61" s="32" t="s">
        <v>322</v>
      </c>
      <c r="B61" s="24"/>
      <c r="C61" s="137" t="s">
        <v>8</v>
      </c>
      <c r="D61" s="49" t="s">
        <v>38</v>
      </c>
      <c r="E61" s="49" t="s">
        <v>51</v>
      </c>
      <c r="F61" s="49" t="s">
        <v>102</v>
      </c>
      <c r="G61" s="49" t="s">
        <v>152</v>
      </c>
      <c r="H61" s="49" t="s">
        <v>38</v>
      </c>
      <c r="I61" s="49" t="s">
        <v>39</v>
      </c>
      <c r="J61" s="49" t="s">
        <v>40</v>
      </c>
      <c r="K61" s="49" t="s">
        <v>38</v>
      </c>
      <c r="L61" s="29"/>
      <c r="M61" s="29"/>
      <c r="N61" s="29"/>
      <c r="O61" s="29"/>
      <c r="P61" s="29"/>
      <c r="Q61" s="30"/>
      <c r="R61" s="30"/>
      <c r="S61" s="86">
        <f>S62+S63</f>
        <v>55000</v>
      </c>
    </row>
    <row r="62" spans="1:19" s="8" customFormat="1" ht="36.75" customHeight="1">
      <c r="A62" s="151"/>
      <c r="B62" s="24"/>
      <c r="C62" s="140" t="s">
        <v>17</v>
      </c>
      <c r="D62" s="141" t="s">
        <v>38</v>
      </c>
      <c r="E62" s="141" t="s">
        <v>51</v>
      </c>
      <c r="F62" s="141" t="s">
        <v>102</v>
      </c>
      <c r="G62" s="141" t="s">
        <v>152</v>
      </c>
      <c r="H62" s="141" t="s">
        <v>52</v>
      </c>
      <c r="I62" s="141" t="s">
        <v>43</v>
      </c>
      <c r="J62" s="141" t="s">
        <v>40</v>
      </c>
      <c r="K62" s="141" t="s">
        <v>70</v>
      </c>
      <c r="L62" s="29"/>
      <c r="M62" s="29"/>
      <c r="N62" s="29"/>
      <c r="O62" s="29"/>
      <c r="P62" s="29"/>
      <c r="Q62" s="30"/>
      <c r="R62" s="30" t="e">
        <f>#REF!=SUM(L62:Q62)</f>
        <v>#REF!</v>
      </c>
      <c r="S62" s="142">
        <v>25000</v>
      </c>
    </row>
    <row r="63" spans="1:19" s="8" customFormat="1" ht="18.75" customHeight="1">
      <c r="A63" s="151"/>
      <c r="B63" s="46"/>
      <c r="C63" s="143" t="s">
        <v>198</v>
      </c>
      <c r="D63" s="141" t="s">
        <v>38</v>
      </c>
      <c r="E63" s="141" t="s">
        <v>51</v>
      </c>
      <c r="F63" s="141" t="s">
        <v>102</v>
      </c>
      <c r="G63" s="141" t="s">
        <v>152</v>
      </c>
      <c r="H63" s="141" t="s">
        <v>200</v>
      </c>
      <c r="I63" s="141" t="s">
        <v>43</v>
      </c>
      <c r="J63" s="141" t="s">
        <v>40</v>
      </c>
      <c r="K63" s="141" t="s">
        <v>70</v>
      </c>
      <c r="L63" s="29"/>
      <c r="M63" s="29"/>
      <c r="N63" s="29"/>
      <c r="O63" s="29"/>
      <c r="P63" s="29"/>
      <c r="Q63" s="30"/>
      <c r="R63" s="30"/>
      <c r="S63" s="142">
        <v>30000</v>
      </c>
    </row>
    <row r="64" spans="1:19" s="8" customFormat="1" ht="46.5" customHeight="1">
      <c r="A64" s="32" t="s">
        <v>323</v>
      </c>
      <c r="B64" s="28"/>
      <c r="C64" s="75" t="s">
        <v>18</v>
      </c>
      <c r="D64" s="49" t="s">
        <v>38</v>
      </c>
      <c r="E64" s="49" t="s">
        <v>51</v>
      </c>
      <c r="F64" s="49" t="s">
        <v>102</v>
      </c>
      <c r="G64" s="49" t="s">
        <v>122</v>
      </c>
      <c r="H64" s="49" t="s">
        <v>38</v>
      </c>
      <c r="I64" s="49" t="s">
        <v>39</v>
      </c>
      <c r="J64" s="49" t="s">
        <v>40</v>
      </c>
      <c r="K64" s="49" t="s">
        <v>38</v>
      </c>
      <c r="L64" s="29"/>
      <c r="M64" s="29"/>
      <c r="N64" s="29"/>
      <c r="O64" s="29"/>
      <c r="P64" s="29"/>
      <c r="Q64" s="30"/>
      <c r="R64" s="30"/>
      <c r="S64" s="91">
        <f>S65</f>
        <v>20000</v>
      </c>
    </row>
    <row r="65" spans="1:19" s="8" customFormat="1" ht="42.75" customHeight="1">
      <c r="A65" s="151"/>
      <c r="B65" s="28"/>
      <c r="C65" s="146" t="s">
        <v>10</v>
      </c>
      <c r="D65" s="141" t="s">
        <v>38</v>
      </c>
      <c r="E65" s="141" t="s">
        <v>51</v>
      </c>
      <c r="F65" s="141" t="s">
        <v>102</v>
      </c>
      <c r="G65" s="141" t="s">
        <v>122</v>
      </c>
      <c r="H65" s="141" t="s">
        <v>38</v>
      </c>
      <c r="I65" s="141" t="s">
        <v>43</v>
      </c>
      <c r="J65" s="141" t="s">
        <v>40</v>
      </c>
      <c r="K65" s="141" t="s">
        <v>70</v>
      </c>
      <c r="L65" s="29"/>
      <c r="M65" s="29"/>
      <c r="N65" s="29"/>
      <c r="O65" s="29"/>
      <c r="P65" s="29"/>
      <c r="Q65" s="30"/>
      <c r="R65" s="30"/>
      <c r="S65" s="148">
        <v>20000</v>
      </c>
    </row>
    <row r="66" spans="1:19" ht="39.75" customHeight="1">
      <c r="A66" s="32" t="s">
        <v>324</v>
      </c>
      <c r="B66" s="28"/>
      <c r="C66" s="137" t="s">
        <v>105</v>
      </c>
      <c r="D66" s="49" t="s">
        <v>38</v>
      </c>
      <c r="E66" s="49" t="s">
        <v>51</v>
      </c>
      <c r="F66" s="49" t="s">
        <v>102</v>
      </c>
      <c r="G66" s="49" t="s">
        <v>14</v>
      </c>
      <c r="H66" s="49" t="s">
        <v>38</v>
      </c>
      <c r="I66" s="49" t="s">
        <v>39</v>
      </c>
      <c r="J66" s="49" t="s">
        <v>40</v>
      </c>
      <c r="K66" s="49" t="s">
        <v>38</v>
      </c>
      <c r="L66" s="19" t="e">
        <f aca="true" t="shared" si="5" ref="L66:Q66">L72</f>
        <v>#REF!</v>
      </c>
      <c r="M66" s="19" t="e">
        <f t="shared" si="5"/>
        <v>#REF!</v>
      </c>
      <c r="N66" s="19" t="e">
        <f t="shared" si="5"/>
        <v>#REF!</v>
      </c>
      <c r="O66" s="19" t="e">
        <f t="shared" si="5"/>
        <v>#REF!</v>
      </c>
      <c r="P66" s="19" t="e">
        <f t="shared" si="5"/>
        <v>#REF!</v>
      </c>
      <c r="Q66" s="39" t="e">
        <f t="shared" si="5"/>
        <v>#REF!</v>
      </c>
      <c r="R66" s="39" t="e">
        <f>#REF!=SUM(L66:Q66)</f>
        <v>#REF!</v>
      </c>
      <c r="S66" s="92">
        <f>S67</f>
        <v>0</v>
      </c>
    </row>
    <row r="67" spans="1:19" ht="37.5" customHeight="1">
      <c r="A67" s="151"/>
      <c r="B67" s="28"/>
      <c r="C67" s="146" t="s">
        <v>11</v>
      </c>
      <c r="D67" s="149" t="s">
        <v>38</v>
      </c>
      <c r="E67" s="149" t="s">
        <v>51</v>
      </c>
      <c r="F67" s="149" t="s">
        <v>102</v>
      </c>
      <c r="G67" s="149" t="s">
        <v>14</v>
      </c>
      <c r="H67" s="149" t="s">
        <v>78</v>
      </c>
      <c r="I67" s="149" t="s">
        <v>43</v>
      </c>
      <c r="J67" s="149" t="s">
        <v>40</v>
      </c>
      <c r="K67" s="149" t="s">
        <v>70</v>
      </c>
      <c r="L67" s="19"/>
      <c r="M67" s="19"/>
      <c r="N67" s="19"/>
      <c r="O67" s="19"/>
      <c r="P67" s="19"/>
      <c r="Q67" s="39"/>
      <c r="R67" s="39"/>
      <c r="S67" s="150">
        <v>0</v>
      </c>
    </row>
    <row r="68" spans="1:19" ht="39.75" customHeight="1">
      <c r="A68" s="32" t="s">
        <v>325</v>
      </c>
      <c r="B68" s="28"/>
      <c r="C68" s="76" t="s">
        <v>199</v>
      </c>
      <c r="D68" s="49" t="s">
        <v>38</v>
      </c>
      <c r="E68" s="49" t="s">
        <v>51</v>
      </c>
      <c r="F68" s="49" t="s">
        <v>102</v>
      </c>
      <c r="G68" s="49" t="s">
        <v>201</v>
      </c>
      <c r="H68" s="49" t="s">
        <v>38</v>
      </c>
      <c r="I68" s="49" t="s">
        <v>39</v>
      </c>
      <c r="J68" s="49" t="s">
        <v>40</v>
      </c>
      <c r="K68" s="49" t="s">
        <v>38</v>
      </c>
      <c r="L68" s="19"/>
      <c r="M68" s="19"/>
      <c r="N68" s="19"/>
      <c r="O68" s="19"/>
      <c r="P68" s="19"/>
      <c r="Q68" s="39"/>
      <c r="R68" s="39"/>
      <c r="S68" s="92">
        <f>S69</f>
        <v>350000</v>
      </c>
    </row>
    <row r="69" spans="1:19" ht="51.75" customHeight="1">
      <c r="A69" s="151"/>
      <c r="B69" s="28"/>
      <c r="C69" s="146" t="s">
        <v>12</v>
      </c>
      <c r="D69" s="149" t="s">
        <v>38</v>
      </c>
      <c r="E69" s="149" t="s">
        <v>51</v>
      </c>
      <c r="F69" s="149" t="s">
        <v>102</v>
      </c>
      <c r="G69" s="149" t="s">
        <v>201</v>
      </c>
      <c r="H69" s="149" t="s">
        <v>38</v>
      </c>
      <c r="I69" s="149" t="s">
        <v>43</v>
      </c>
      <c r="J69" s="149" t="s">
        <v>40</v>
      </c>
      <c r="K69" s="149" t="s">
        <v>70</v>
      </c>
      <c r="L69" s="19"/>
      <c r="M69" s="19"/>
      <c r="N69" s="19"/>
      <c r="O69" s="19"/>
      <c r="P69" s="19"/>
      <c r="Q69" s="39"/>
      <c r="R69" s="39"/>
      <c r="S69" s="150">
        <v>350000</v>
      </c>
    </row>
    <row r="70" spans="1:19" ht="48" customHeight="1">
      <c r="A70" s="32" t="s">
        <v>326</v>
      </c>
      <c r="B70" s="28"/>
      <c r="C70" s="76" t="s">
        <v>217</v>
      </c>
      <c r="D70" s="49" t="s">
        <v>38</v>
      </c>
      <c r="E70" s="49" t="s">
        <v>51</v>
      </c>
      <c r="F70" s="49" t="s">
        <v>102</v>
      </c>
      <c r="G70" s="49" t="s">
        <v>218</v>
      </c>
      <c r="H70" s="49" t="s">
        <v>52</v>
      </c>
      <c r="I70" s="49" t="s">
        <v>46</v>
      </c>
      <c r="J70" s="49" t="s">
        <v>219</v>
      </c>
      <c r="K70" s="49" t="s">
        <v>70</v>
      </c>
      <c r="L70" s="19"/>
      <c r="M70" s="19"/>
      <c r="N70" s="19"/>
      <c r="O70" s="19"/>
      <c r="P70" s="19"/>
      <c r="Q70" s="39"/>
      <c r="R70" s="39"/>
      <c r="S70" s="92">
        <f>S71</f>
        <v>0</v>
      </c>
    </row>
    <row r="71" spans="1:19" ht="36.75" customHeight="1">
      <c r="A71" s="151"/>
      <c r="B71" s="28"/>
      <c r="C71" s="146" t="s">
        <v>13</v>
      </c>
      <c r="D71" s="149" t="s">
        <v>38</v>
      </c>
      <c r="E71" s="149" t="s">
        <v>51</v>
      </c>
      <c r="F71" s="149" t="s">
        <v>102</v>
      </c>
      <c r="G71" s="149" t="s">
        <v>218</v>
      </c>
      <c r="H71" s="149" t="s">
        <v>52</v>
      </c>
      <c r="I71" s="149" t="s">
        <v>46</v>
      </c>
      <c r="J71" s="149" t="s">
        <v>219</v>
      </c>
      <c r="K71" s="149" t="s">
        <v>70</v>
      </c>
      <c r="L71" s="19"/>
      <c r="M71" s="19"/>
      <c r="N71" s="19"/>
      <c r="O71" s="19"/>
      <c r="P71" s="19"/>
      <c r="Q71" s="39"/>
      <c r="R71" s="39"/>
      <c r="S71" s="150">
        <v>0</v>
      </c>
    </row>
    <row r="72" spans="1:19" ht="32.25" customHeight="1">
      <c r="A72" s="32" t="s">
        <v>327</v>
      </c>
      <c r="B72" s="28"/>
      <c r="C72" s="48" t="s">
        <v>105</v>
      </c>
      <c r="D72" s="49" t="s">
        <v>38</v>
      </c>
      <c r="E72" s="49" t="s">
        <v>51</v>
      </c>
      <c r="F72" s="49" t="s">
        <v>102</v>
      </c>
      <c r="G72" s="49" t="s">
        <v>106</v>
      </c>
      <c r="H72" s="49" t="s">
        <v>38</v>
      </c>
      <c r="I72" s="49" t="s">
        <v>39</v>
      </c>
      <c r="J72" s="49" t="s">
        <v>40</v>
      </c>
      <c r="K72" s="49" t="s">
        <v>70</v>
      </c>
      <c r="L72" s="22" t="e">
        <f>L73+L82+#REF!+#REF!</f>
        <v>#REF!</v>
      </c>
      <c r="M72" s="22" t="e">
        <f>M73+M82+#REF!+#REF!</f>
        <v>#REF!</v>
      </c>
      <c r="N72" s="22" t="e">
        <f>N73+N82+#REF!+#REF!</f>
        <v>#REF!</v>
      </c>
      <c r="O72" s="22" t="e">
        <f>O73+O82+#REF!+#REF!</f>
        <v>#REF!</v>
      </c>
      <c r="P72" s="22" t="e">
        <f>P73+P82+#REF!+#REF!</f>
        <v>#REF!</v>
      </c>
      <c r="Q72" s="23" t="e">
        <f>Q73+Q82+#REF!+#REF!</f>
        <v>#REF!</v>
      </c>
      <c r="R72" s="23" t="e">
        <f>#REF!=SUM(L72:Q72)</f>
        <v>#REF!</v>
      </c>
      <c r="S72" s="93">
        <f>S73</f>
        <v>620000</v>
      </c>
    </row>
    <row r="73" spans="1:19" ht="36" customHeight="1">
      <c r="A73" s="151"/>
      <c r="B73" s="28"/>
      <c r="C73" s="124" t="s">
        <v>107</v>
      </c>
      <c r="D73" s="51" t="s">
        <v>38</v>
      </c>
      <c r="E73" s="51" t="s">
        <v>51</v>
      </c>
      <c r="F73" s="51" t="s">
        <v>102</v>
      </c>
      <c r="G73" s="51" t="s">
        <v>106</v>
      </c>
      <c r="H73" s="51" t="s">
        <v>74</v>
      </c>
      <c r="I73" s="51" t="s">
        <v>55</v>
      </c>
      <c r="J73" s="51" t="s">
        <v>40</v>
      </c>
      <c r="K73" s="51" t="s">
        <v>70</v>
      </c>
      <c r="L73" s="26">
        <f aca="true" t="shared" si="6" ref="L73:Q73">SUM(L74:L74)</f>
        <v>0</v>
      </c>
      <c r="M73" s="26">
        <f t="shared" si="6"/>
        <v>0</v>
      </c>
      <c r="N73" s="26">
        <f t="shared" si="6"/>
        <v>0</v>
      </c>
      <c r="O73" s="26">
        <f t="shared" si="6"/>
        <v>0</v>
      </c>
      <c r="P73" s="26">
        <f t="shared" si="6"/>
        <v>0</v>
      </c>
      <c r="Q73" s="27">
        <f t="shared" si="6"/>
        <v>0</v>
      </c>
      <c r="R73" s="27" t="e">
        <f>#REF!=SUM(L73:Q73)</f>
        <v>#REF!</v>
      </c>
      <c r="S73" s="88">
        <v>620000</v>
      </c>
    </row>
    <row r="74" spans="1:19" ht="18.75" customHeight="1">
      <c r="A74" s="44" t="s">
        <v>86</v>
      </c>
      <c r="B74" s="28"/>
      <c r="C74" s="57" t="s">
        <v>108</v>
      </c>
      <c r="D74" s="125" t="s">
        <v>38</v>
      </c>
      <c r="E74" s="125" t="s">
        <v>51</v>
      </c>
      <c r="F74" s="125" t="s">
        <v>109</v>
      </c>
      <c r="G74" s="125" t="s">
        <v>39</v>
      </c>
      <c r="H74" s="125" t="s">
        <v>38</v>
      </c>
      <c r="I74" s="125" t="s">
        <v>39</v>
      </c>
      <c r="J74" s="125" t="s">
        <v>40</v>
      </c>
      <c r="K74" s="125" t="s">
        <v>38</v>
      </c>
      <c r="L74" s="29"/>
      <c r="M74" s="29"/>
      <c r="N74" s="29"/>
      <c r="O74" s="29"/>
      <c r="P74" s="29"/>
      <c r="Q74" s="30"/>
      <c r="R74" s="30" t="e">
        <f>#REF!=SUM(L74:Q74)</f>
        <v>#REF!</v>
      </c>
      <c r="S74" s="94">
        <f>S75</f>
        <v>230000.44</v>
      </c>
    </row>
    <row r="75" spans="1:19" ht="22.5" customHeight="1">
      <c r="A75" s="32" t="s">
        <v>89</v>
      </c>
      <c r="B75" s="50"/>
      <c r="C75" s="48" t="s">
        <v>110</v>
      </c>
      <c r="D75" s="49" t="s">
        <v>38</v>
      </c>
      <c r="E75" s="49" t="s">
        <v>51</v>
      </c>
      <c r="F75" s="49" t="s">
        <v>109</v>
      </c>
      <c r="G75" s="49" t="s">
        <v>55</v>
      </c>
      <c r="H75" s="49" t="s">
        <v>38</v>
      </c>
      <c r="I75" s="49" t="s">
        <v>39</v>
      </c>
      <c r="J75" s="49" t="s">
        <v>40</v>
      </c>
      <c r="K75" s="49" t="s">
        <v>38</v>
      </c>
      <c r="L75" s="29"/>
      <c r="M75" s="29"/>
      <c r="N75" s="29"/>
      <c r="O75" s="29"/>
      <c r="P75" s="29"/>
      <c r="Q75" s="30"/>
      <c r="R75" s="30"/>
      <c r="S75" s="93">
        <f>S76</f>
        <v>230000.44</v>
      </c>
    </row>
    <row r="76" spans="1:19" ht="22.5" customHeight="1">
      <c r="A76" s="42"/>
      <c r="B76" s="43"/>
      <c r="C76" s="60" t="s">
        <v>112</v>
      </c>
      <c r="D76" s="62" t="s">
        <v>38</v>
      </c>
      <c r="E76" s="62" t="s">
        <v>51</v>
      </c>
      <c r="F76" s="62" t="s">
        <v>109</v>
      </c>
      <c r="G76" s="62" t="s">
        <v>55</v>
      </c>
      <c r="H76" s="62" t="s">
        <v>74</v>
      </c>
      <c r="I76" s="62" t="s">
        <v>55</v>
      </c>
      <c r="J76" s="62" t="s">
        <v>40</v>
      </c>
      <c r="K76" s="62" t="s">
        <v>111</v>
      </c>
      <c r="L76" s="29"/>
      <c r="M76" s="29"/>
      <c r="N76" s="29"/>
      <c r="O76" s="29"/>
      <c r="P76" s="29"/>
      <c r="Q76" s="30"/>
      <c r="R76" s="30"/>
      <c r="S76" s="88">
        <v>230000.44</v>
      </c>
    </row>
    <row r="77" spans="1:19" ht="19.5" customHeight="1">
      <c r="A77" s="18" t="s">
        <v>113</v>
      </c>
      <c r="B77" s="28"/>
      <c r="C77" s="107" t="s">
        <v>114</v>
      </c>
      <c r="D77" s="108" t="s">
        <v>38</v>
      </c>
      <c r="E77" s="109" t="s">
        <v>115</v>
      </c>
      <c r="F77" s="109" t="s">
        <v>39</v>
      </c>
      <c r="G77" s="109" t="s">
        <v>39</v>
      </c>
      <c r="H77" s="109" t="s">
        <v>38</v>
      </c>
      <c r="I77" s="109" t="s">
        <v>39</v>
      </c>
      <c r="J77" s="109" t="s">
        <v>40</v>
      </c>
      <c r="K77" s="109" t="s">
        <v>38</v>
      </c>
      <c r="L77" s="29"/>
      <c r="M77" s="29"/>
      <c r="N77" s="29"/>
      <c r="O77" s="29"/>
      <c r="P77" s="29"/>
      <c r="Q77" s="30"/>
      <c r="R77" s="30"/>
      <c r="S77" s="84">
        <f>S78+S114+S116+S118</f>
        <v>271283504.83</v>
      </c>
    </row>
    <row r="78" spans="1:19" ht="36.75" customHeight="1">
      <c r="A78" s="21" t="s">
        <v>41</v>
      </c>
      <c r="B78" s="24"/>
      <c r="C78" s="57" t="s">
        <v>130</v>
      </c>
      <c r="D78" s="110" t="s">
        <v>38</v>
      </c>
      <c r="E78" s="58" t="s">
        <v>115</v>
      </c>
      <c r="F78" s="58" t="s">
        <v>46</v>
      </c>
      <c r="G78" s="58" t="s">
        <v>39</v>
      </c>
      <c r="H78" s="58" t="s">
        <v>38</v>
      </c>
      <c r="I78" s="58" t="s">
        <v>39</v>
      </c>
      <c r="J78" s="58" t="s">
        <v>40</v>
      </c>
      <c r="K78" s="58" t="s">
        <v>38</v>
      </c>
      <c r="L78" s="29"/>
      <c r="M78" s="29"/>
      <c r="N78" s="29"/>
      <c r="O78" s="29"/>
      <c r="P78" s="29"/>
      <c r="Q78" s="30"/>
      <c r="R78" s="30"/>
      <c r="S78" s="85">
        <f>S79+S82+S93+S108</f>
        <v>273705768.76</v>
      </c>
    </row>
    <row r="79" spans="1:19" ht="30.75" customHeight="1">
      <c r="A79" s="24" t="s">
        <v>44</v>
      </c>
      <c r="B79" s="28"/>
      <c r="C79" s="48" t="s">
        <v>116</v>
      </c>
      <c r="D79" s="49" t="s">
        <v>38</v>
      </c>
      <c r="E79" s="49" t="s">
        <v>115</v>
      </c>
      <c r="F79" s="49" t="s">
        <v>46</v>
      </c>
      <c r="G79" s="49" t="s">
        <v>43</v>
      </c>
      <c r="H79" s="49" t="s">
        <v>38</v>
      </c>
      <c r="I79" s="49" t="s">
        <v>39</v>
      </c>
      <c r="J79" s="49" t="s">
        <v>40</v>
      </c>
      <c r="K79" s="49" t="s">
        <v>117</v>
      </c>
      <c r="L79" s="29"/>
      <c r="M79" s="29"/>
      <c r="N79" s="29"/>
      <c r="O79" s="29"/>
      <c r="P79" s="29"/>
      <c r="Q79" s="30"/>
      <c r="R79" s="30"/>
      <c r="S79" s="86">
        <f>S80</f>
        <v>18939000</v>
      </c>
    </row>
    <row r="80" spans="1:19" ht="21" customHeight="1">
      <c r="A80" s="41"/>
      <c r="B80" s="28"/>
      <c r="C80" s="63" t="s">
        <v>131</v>
      </c>
      <c r="D80" s="52" t="s">
        <v>38</v>
      </c>
      <c r="E80" s="52" t="s">
        <v>115</v>
      </c>
      <c r="F80" s="52" t="s">
        <v>46</v>
      </c>
      <c r="G80" s="52" t="s">
        <v>43</v>
      </c>
      <c r="H80" s="52" t="s">
        <v>119</v>
      </c>
      <c r="I80" s="52" t="s">
        <v>39</v>
      </c>
      <c r="J80" s="52" t="s">
        <v>40</v>
      </c>
      <c r="K80" s="52" t="s">
        <v>117</v>
      </c>
      <c r="L80" s="29"/>
      <c r="M80" s="29"/>
      <c r="N80" s="29"/>
      <c r="O80" s="29"/>
      <c r="P80" s="29"/>
      <c r="Q80" s="30"/>
      <c r="R80" s="30"/>
      <c r="S80" s="95">
        <f>S81</f>
        <v>18939000</v>
      </c>
    </row>
    <row r="81" spans="1:19" ht="24" customHeight="1">
      <c r="A81" s="41"/>
      <c r="B81" s="28"/>
      <c r="C81" s="116" t="s">
        <v>132</v>
      </c>
      <c r="D81" s="51" t="s">
        <v>38</v>
      </c>
      <c r="E81" s="51" t="s">
        <v>115</v>
      </c>
      <c r="F81" s="51" t="s">
        <v>46</v>
      </c>
      <c r="G81" s="51" t="s">
        <v>43</v>
      </c>
      <c r="H81" s="51" t="s">
        <v>119</v>
      </c>
      <c r="I81" s="51" t="s">
        <v>55</v>
      </c>
      <c r="J81" s="51" t="s">
        <v>40</v>
      </c>
      <c r="K81" s="51" t="s">
        <v>117</v>
      </c>
      <c r="L81" s="29"/>
      <c r="M81" s="29"/>
      <c r="N81" s="29"/>
      <c r="O81" s="29"/>
      <c r="P81" s="29"/>
      <c r="Q81" s="30"/>
      <c r="R81" s="30"/>
      <c r="S81" s="88">
        <v>18939000</v>
      </c>
    </row>
    <row r="82" spans="1:19" ht="25.5" customHeight="1">
      <c r="A82" s="24" t="s">
        <v>162</v>
      </c>
      <c r="B82" s="28"/>
      <c r="C82" s="48" t="s">
        <v>163</v>
      </c>
      <c r="D82" s="49" t="s">
        <v>38</v>
      </c>
      <c r="E82" s="49" t="s">
        <v>115</v>
      </c>
      <c r="F82" s="49" t="s">
        <v>46</v>
      </c>
      <c r="G82" s="49" t="s">
        <v>46</v>
      </c>
      <c r="H82" s="49" t="s">
        <v>38</v>
      </c>
      <c r="I82" s="49" t="s">
        <v>39</v>
      </c>
      <c r="J82" s="49" t="s">
        <v>40</v>
      </c>
      <c r="K82" s="49" t="s">
        <v>117</v>
      </c>
      <c r="L82" s="26" t="e">
        <f>#REF!+#REF!</f>
        <v>#REF!</v>
      </c>
      <c r="M82" s="26" t="e">
        <f>#REF!+#REF!</f>
        <v>#REF!</v>
      </c>
      <c r="N82" s="26" t="e">
        <f>#REF!+#REF!</f>
        <v>#REF!</v>
      </c>
      <c r="O82" s="26" t="e">
        <f>#REF!+#REF!</f>
        <v>#REF!</v>
      </c>
      <c r="P82" s="26" t="e">
        <f>#REF!+#REF!</f>
        <v>#REF!</v>
      </c>
      <c r="Q82" s="27" t="e">
        <f>#REF!+#REF!</f>
        <v>#REF!</v>
      </c>
      <c r="R82" s="27" t="e">
        <f>#REF!=SUM(L82:Q82)</f>
        <v>#REF!</v>
      </c>
      <c r="S82" s="86">
        <f>S85+S87+S91+S83</f>
        <v>32169268.759999998</v>
      </c>
    </row>
    <row r="83" spans="1:19" ht="31.5" customHeight="1">
      <c r="A83" s="24"/>
      <c r="B83" s="195"/>
      <c r="C83" s="223" t="s">
        <v>337</v>
      </c>
      <c r="D83" s="224" t="s">
        <v>38</v>
      </c>
      <c r="E83" s="224" t="s">
        <v>115</v>
      </c>
      <c r="F83" s="224" t="s">
        <v>46</v>
      </c>
      <c r="G83" s="224" t="s">
        <v>46</v>
      </c>
      <c r="H83" s="224" t="s">
        <v>208</v>
      </c>
      <c r="I83" s="224" t="s">
        <v>39</v>
      </c>
      <c r="J83" s="224" t="s">
        <v>40</v>
      </c>
      <c r="K83" s="224" t="s">
        <v>117</v>
      </c>
      <c r="L83" s="26"/>
      <c r="M83" s="26"/>
      <c r="N83" s="26"/>
      <c r="O83" s="26"/>
      <c r="P83" s="26"/>
      <c r="Q83" s="27"/>
      <c r="R83" s="27"/>
      <c r="S83" s="225">
        <f>S84</f>
        <v>3455500</v>
      </c>
    </row>
    <row r="84" spans="1:19" ht="34.5" customHeight="1">
      <c r="A84" s="24"/>
      <c r="B84" s="195"/>
      <c r="C84" s="222" t="s">
        <v>337</v>
      </c>
      <c r="D84" s="62" t="s">
        <v>38</v>
      </c>
      <c r="E84" s="62" t="s">
        <v>115</v>
      </c>
      <c r="F84" s="62" t="s">
        <v>46</v>
      </c>
      <c r="G84" s="62" t="s">
        <v>46</v>
      </c>
      <c r="H84" s="62" t="s">
        <v>208</v>
      </c>
      <c r="I84" s="62" t="s">
        <v>55</v>
      </c>
      <c r="J84" s="62" t="s">
        <v>40</v>
      </c>
      <c r="K84" s="62" t="s">
        <v>117</v>
      </c>
      <c r="L84" s="26"/>
      <c r="M84" s="26"/>
      <c r="N84" s="26"/>
      <c r="O84" s="26"/>
      <c r="P84" s="26"/>
      <c r="Q84" s="27"/>
      <c r="R84" s="27"/>
      <c r="S84" s="88">
        <v>3455500</v>
      </c>
    </row>
    <row r="85" spans="1:19" ht="73.5" customHeight="1">
      <c r="A85" s="24"/>
      <c r="B85" s="195"/>
      <c r="C85" s="196" t="s">
        <v>316</v>
      </c>
      <c r="D85" s="190" t="s">
        <v>38</v>
      </c>
      <c r="E85" s="190" t="s">
        <v>115</v>
      </c>
      <c r="F85" s="190" t="s">
        <v>46</v>
      </c>
      <c r="G85" s="190" t="s">
        <v>46</v>
      </c>
      <c r="H85" s="190" t="s">
        <v>313</v>
      </c>
      <c r="I85" s="190" t="s">
        <v>39</v>
      </c>
      <c r="J85" s="190" t="s">
        <v>40</v>
      </c>
      <c r="K85" s="190" t="s">
        <v>117</v>
      </c>
      <c r="L85" s="192"/>
      <c r="M85" s="192"/>
      <c r="N85" s="192"/>
      <c r="O85" s="192"/>
      <c r="P85" s="192"/>
      <c r="Q85" s="193"/>
      <c r="R85" s="193"/>
      <c r="S85" s="194">
        <f>S86</f>
        <v>4321013.46</v>
      </c>
    </row>
    <row r="86" spans="1:19" ht="54" customHeight="1">
      <c r="A86" s="41"/>
      <c r="B86" s="82"/>
      <c r="C86" s="111" t="s">
        <v>314</v>
      </c>
      <c r="D86" s="62" t="s">
        <v>38</v>
      </c>
      <c r="E86" s="62" t="s">
        <v>115</v>
      </c>
      <c r="F86" s="62" t="s">
        <v>46</v>
      </c>
      <c r="G86" s="62" t="s">
        <v>46</v>
      </c>
      <c r="H86" s="62" t="s">
        <v>313</v>
      </c>
      <c r="I86" s="62" t="s">
        <v>46</v>
      </c>
      <c r="J86" s="62" t="s">
        <v>40</v>
      </c>
      <c r="K86" s="62" t="s">
        <v>117</v>
      </c>
      <c r="L86" s="29"/>
      <c r="M86" s="29"/>
      <c r="N86" s="29"/>
      <c r="O86" s="29"/>
      <c r="P86" s="29"/>
      <c r="Q86" s="30"/>
      <c r="R86" s="30"/>
      <c r="S86" s="88">
        <v>4321013.46</v>
      </c>
    </row>
    <row r="87" spans="1:19" ht="54" customHeight="1">
      <c r="A87" s="41"/>
      <c r="B87" s="82"/>
      <c r="C87" s="197" t="s">
        <v>317</v>
      </c>
      <c r="D87" s="190" t="s">
        <v>38</v>
      </c>
      <c r="E87" s="190" t="s">
        <v>115</v>
      </c>
      <c r="F87" s="190" t="s">
        <v>46</v>
      </c>
      <c r="G87" s="190" t="s">
        <v>46</v>
      </c>
      <c r="H87" s="190" t="s">
        <v>16</v>
      </c>
      <c r="I87" s="190" t="s">
        <v>39</v>
      </c>
      <c r="J87" s="190" t="s">
        <v>40</v>
      </c>
      <c r="K87" s="190" t="s">
        <v>117</v>
      </c>
      <c r="L87" s="192"/>
      <c r="M87" s="192"/>
      <c r="N87" s="192"/>
      <c r="O87" s="192"/>
      <c r="P87" s="192"/>
      <c r="Q87" s="193"/>
      <c r="R87" s="193"/>
      <c r="S87" s="194">
        <f>S88</f>
        <v>3416039.03</v>
      </c>
    </row>
    <row r="88" spans="1:19" ht="35.25" customHeight="1">
      <c r="A88" s="41"/>
      <c r="B88" s="82"/>
      <c r="C88" s="106" t="s">
        <v>315</v>
      </c>
      <c r="D88" s="62" t="s">
        <v>38</v>
      </c>
      <c r="E88" s="62" t="s">
        <v>115</v>
      </c>
      <c r="F88" s="62" t="s">
        <v>46</v>
      </c>
      <c r="G88" s="62" t="s">
        <v>46</v>
      </c>
      <c r="H88" s="62" t="s">
        <v>16</v>
      </c>
      <c r="I88" s="62" t="s">
        <v>46</v>
      </c>
      <c r="J88" s="62" t="s">
        <v>40</v>
      </c>
      <c r="K88" s="62" t="s">
        <v>117</v>
      </c>
      <c r="L88" s="29"/>
      <c r="M88" s="29"/>
      <c r="N88" s="29"/>
      <c r="O88" s="29"/>
      <c r="P88" s="29"/>
      <c r="Q88" s="30"/>
      <c r="R88" s="30"/>
      <c r="S88" s="88">
        <v>3416039.03</v>
      </c>
    </row>
    <row r="89" spans="1:19" ht="1.5" customHeight="1" hidden="1" thickBot="1">
      <c r="A89" s="41"/>
      <c r="B89" s="83"/>
      <c r="C89" s="98" t="s">
        <v>202</v>
      </c>
      <c r="D89" s="62" t="s">
        <v>38</v>
      </c>
      <c r="E89" s="62" t="s">
        <v>115</v>
      </c>
      <c r="F89" s="62" t="s">
        <v>46</v>
      </c>
      <c r="G89" s="62" t="s">
        <v>46</v>
      </c>
      <c r="H89" s="62" t="s">
        <v>16</v>
      </c>
      <c r="I89" s="62" t="s">
        <v>55</v>
      </c>
      <c r="J89" s="62" t="s">
        <v>15</v>
      </c>
      <c r="K89" s="62" t="s">
        <v>117</v>
      </c>
      <c r="L89" s="29"/>
      <c r="M89" s="29"/>
      <c r="N89" s="29"/>
      <c r="O89" s="29"/>
      <c r="P89" s="29"/>
      <c r="Q89" s="30"/>
      <c r="R89" s="30"/>
      <c r="S89" s="87"/>
    </row>
    <row r="90" spans="1:19" ht="37.5" customHeight="1" hidden="1">
      <c r="A90" s="41"/>
      <c r="B90" s="53"/>
      <c r="C90" s="106"/>
      <c r="D90" s="62"/>
      <c r="E90" s="62"/>
      <c r="F90" s="62"/>
      <c r="G90" s="62"/>
      <c r="H90" s="62"/>
      <c r="I90" s="62"/>
      <c r="J90" s="62"/>
      <c r="K90" s="62"/>
      <c r="L90" s="29"/>
      <c r="M90" s="29"/>
      <c r="N90" s="29"/>
      <c r="O90" s="29"/>
      <c r="P90" s="29"/>
      <c r="Q90" s="30"/>
      <c r="R90" s="30"/>
      <c r="S90" s="88"/>
    </row>
    <row r="91" spans="1:19" ht="27" customHeight="1">
      <c r="A91" s="41"/>
      <c r="B91" s="13"/>
      <c r="C91" s="65" t="s">
        <v>164</v>
      </c>
      <c r="D91" s="52" t="s">
        <v>38</v>
      </c>
      <c r="E91" s="52" t="s">
        <v>115</v>
      </c>
      <c r="F91" s="52" t="s">
        <v>46</v>
      </c>
      <c r="G91" s="52" t="s">
        <v>46</v>
      </c>
      <c r="H91" s="52" t="s">
        <v>120</v>
      </c>
      <c r="I91" s="52" t="s">
        <v>39</v>
      </c>
      <c r="J91" s="52" t="s">
        <v>40</v>
      </c>
      <c r="K91" s="52" t="s">
        <v>117</v>
      </c>
      <c r="L91" s="29"/>
      <c r="M91" s="29"/>
      <c r="N91" s="29"/>
      <c r="O91" s="29"/>
      <c r="P91" s="29"/>
      <c r="Q91" s="30"/>
      <c r="R91" s="30"/>
      <c r="S91" s="95">
        <f>S92</f>
        <v>20976716.27</v>
      </c>
    </row>
    <row r="92" spans="1:19" s="11" customFormat="1" ht="27.75" customHeight="1">
      <c r="A92" s="41"/>
      <c r="B92" s="13"/>
      <c r="C92" s="101" t="s">
        <v>165</v>
      </c>
      <c r="D92" s="62" t="s">
        <v>38</v>
      </c>
      <c r="E92" s="62" t="s">
        <v>115</v>
      </c>
      <c r="F92" s="62" t="s">
        <v>46</v>
      </c>
      <c r="G92" s="62" t="s">
        <v>46</v>
      </c>
      <c r="H92" s="62" t="s">
        <v>120</v>
      </c>
      <c r="I92" s="62" t="s">
        <v>55</v>
      </c>
      <c r="J92" s="62" t="s">
        <v>40</v>
      </c>
      <c r="K92" s="62" t="s">
        <v>117</v>
      </c>
      <c r="L92" s="29"/>
      <c r="M92" s="29"/>
      <c r="N92" s="29"/>
      <c r="O92" s="29"/>
      <c r="P92" s="29"/>
      <c r="Q92" s="30"/>
      <c r="R92" s="30"/>
      <c r="S92" s="87">
        <v>20976716.27</v>
      </c>
    </row>
    <row r="93" spans="1:19" s="11" customFormat="1" ht="31.5" customHeight="1">
      <c r="A93" s="24" t="s">
        <v>136</v>
      </c>
      <c r="B93" s="13"/>
      <c r="C93" s="48" t="s">
        <v>133</v>
      </c>
      <c r="D93" s="49" t="s">
        <v>38</v>
      </c>
      <c r="E93" s="49" t="s">
        <v>115</v>
      </c>
      <c r="F93" s="49" t="s">
        <v>46</v>
      </c>
      <c r="G93" s="49" t="s">
        <v>61</v>
      </c>
      <c r="H93" s="49" t="s">
        <v>38</v>
      </c>
      <c r="I93" s="49" t="s">
        <v>39</v>
      </c>
      <c r="J93" s="49" t="s">
        <v>40</v>
      </c>
      <c r="K93" s="49" t="s">
        <v>117</v>
      </c>
      <c r="L93" s="29"/>
      <c r="M93" s="29"/>
      <c r="N93" s="29"/>
      <c r="O93" s="29"/>
      <c r="P93" s="29"/>
      <c r="Q93" s="30"/>
      <c r="R93" s="30"/>
      <c r="S93" s="86">
        <f>S94+S96+S98+S102+S104+S106</f>
        <v>220691500</v>
      </c>
    </row>
    <row r="94" spans="1:19" s="11" customFormat="1" ht="31.5" customHeight="1">
      <c r="A94" s="41"/>
      <c r="B94" s="13"/>
      <c r="C94" s="153" t="s">
        <v>190</v>
      </c>
      <c r="D94" s="52" t="s">
        <v>38</v>
      </c>
      <c r="E94" s="52" t="s">
        <v>115</v>
      </c>
      <c r="F94" s="52" t="s">
        <v>46</v>
      </c>
      <c r="G94" s="52" t="s">
        <v>61</v>
      </c>
      <c r="H94" s="52" t="s">
        <v>188</v>
      </c>
      <c r="I94" s="52" t="s">
        <v>39</v>
      </c>
      <c r="J94" s="52" t="s">
        <v>40</v>
      </c>
      <c r="K94" s="52" t="s">
        <v>117</v>
      </c>
      <c r="L94" s="29"/>
      <c r="M94" s="29"/>
      <c r="N94" s="29"/>
      <c r="O94" s="29"/>
      <c r="P94" s="29"/>
      <c r="Q94" s="30"/>
      <c r="R94" s="30"/>
      <c r="S94" s="134">
        <f>S95</f>
        <v>10500</v>
      </c>
    </row>
    <row r="95" spans="1:19" ht="41.25" customHeight="1">
      <c r="A95" s="181"/>
      <c r="B95" s="13"/>
      <c r="C95" s="126" t="s">
        <v>310</v>
      </c>
      <c r="D95" s="127" t="s">
        <v>38</v>
      </c>
      <c r="E95" s="127" t="s">
        <v>115</v>
      </c>
      <c r="F95" s="127" t="s">
        <v>46</v>
      </c>
      <c r="G95" s="127" t="s">
        <v>61</v>
      </c>
      <c r="H95" s="127" t="s">
        <v>188</v>
      </c>
      <c r="I95" s="127" t="s">
        <v>55</v>
      </c>
      <c r="J95" s="127" t="s">
        <v>40</v>
      </c>
      <c r="K95" s="51" t="s">
        <v>117</v>
      </c>
      <c r="L95" s="29"/>
      <c r="M95" s="29"/>
      <c r="N95" s="29"/>
      <c r="O95" s="29"/>
      <c r="P95" s="29"/>
      <c r="Q95" s="30"/>
      <c r="R95" s="30"/>
      <c r="S95" s="88">
        <v>10500</v>
      </c>
    </row>
    <row r="96" spans="1:19" ht="39" customHeight="1">
      <c r="A96" s="41"/>
      <c r="B96" s="13"/>
      <c r="C96" s="65" t="s">
        <v>140</v>
      </c>
      <c r="D96" s="52" t="s">
        <v>38</v>
      </c>
      <c r="E96" s="52" t="s">
        <v>115</v>
      </c>
      <c r="F96" s="52" t="s">
        <v>46</v>
      </c>
      <c r="G96" s="52" t="s">
        <v>61</v>
      </c>
      <c r="H96" s="52" t="s">
        <v>141</v>
      </c>
      <c r="I96" s="52" t="s">
        <v>39</v>
      </c>
      <c r="J96" s="52" t="s">
        <v>40</v>
      </c>
      <c r="K96" s="52" t="s">
        <v>117</v>
      </c>
      <c r="L96" s="29"/>
      <c r="M96" s="29"/>
      <c r="N96" s="29"/>
      <c r="O96" s="29"/>
      <c r="P96" s="29"/>
      <c r="Q96" s="30"/>
      <c r="R96" s="30"/>
      <c r="S96" s="134">
        <f>S97</f>
        <v>643000</v>
      </c>
    </row>
    <row r="97" spans="1:19" ht="31.5">
      <c r="A97" s="41"/>
      <c r="B97" s="13"/>
      <c r="C97" s="101" t="s">
        <v>142</v>
      </c>
      <c r="D97" s="51" t="s">
        <v>38</v>
      </c>
      <c r="E97" s="51" t="s">
        <v>115</v>
      </c>
      <c r="F97" s="51" t="s">
        <v>46</v>
      </c>
      <c r="G97" s="51" t="s">
        <v>61</v>
      </c>
      <c r="H97" s="51" t="s">
        <v>141</v>
      </c>
      <c r="I97" s="51" t="s">
        <v>55</v>
      </c>
      <c r="J97" s="51" t="s">
        <v>40</v>
      </c>
      <c r="K97" s="51" t="s">
        <v>117</v>
      </c>
      <c r="L97" s="29"/>
      <c r="M97" s="29"/>
      <c r="N97" s="29"/>
      <c r="O97" s="29"/>
      <c r="P97" s="29"/>
      <c r="Q97" s="30"/>
      <c r="R97" s="30"/>
      <c r="S97" s="88">
        <v>643000</v>
      </c>
    </row>
    <row r="98" spans="1:19" ht="38.25" customHeight="1">
      <c r="A98" s="41"/>
      <c r="B98" s="13"/>
      <c r="C98" s="65" t="s">
        <v>143</v>
      </c>
      <c r="D98" s="52" t="s">
        <v>38</v>
      </c>
      <c r="E98" s="52" t="s">
        <v>115</v>
      </c>
      <c r="F98" s="52" t="s">
        <v>46</v>
      </c>
      <c r="G98" s="52" t="s">
        <v>61</v>
      </c>
      <c r="H98" s="52" t="s">
        <v>98</v>
      </c>
      <c r="I98" s="52" t="s">
        <v>39</v>
      </c>
      <c r="J98" s="52" t="s">
        <v>40</v>
      </c>
      <c r="K98" s="52" t="s">
        <v>117</v>
      </c>
      <c r="L98" s="29"/>
      <c r="M98" s="29"/>
      <c r="N98" s="29"/>
      <c r="O98" s="29"/>
      <c r="P98" s="29"/>
      <c r="Q98" s="30"/>
      <c r="R98" s="30"/>
      <c r="S98" s="95">
        <f>S101</f>
        <v>64456000</v>
      </c>
    </row>
    <row r="99" spans="1:19" ht="36" customHeight="1" hidden="1">
      <c r="A99" s="41" t="s">
        <v>272</v>
      </c>
      <c r="B99" s="13"/>
      <c r="C99" s="156" t="s">
        <v>166</v>
      </c>
      <c r="D99" s="51" t="s">
        <v>38</v>
      </c>
      <c r="E99" s="51" t="s">
        <v>115</v>
      </c>
      <c r="F99" s="51" t="s">
        <v>46</v>
      </c>
      <c r="G99" s="51" t="s">
        <v>61</v>
      </c>
      <c r="H99" s="51" t="s">
        <v>50</v>
      </c>
      <c r="I99" s="51" t="s">
        <v>55</v>
      </c>
      <c r="J99" s="51" t="s">
        <v>167</v>
      </c>
      <c r="K99" s="51" t="s">
        <v>117</v>
      </c>
      <c r="L99" s="29"/>
      <c r="M99" s="29"/>
      <c r="N99" s="29"/>
      <c r="O99" s="29"/>
      <c r="P99" s="29"/>
      <c r="Q99" s="30"/>
      <c r="R99" s="30"/>
      <c r="S99" s="133"/>
    </row>
    <row r="100" spans="1:19" ht="30.75" customHeight="1" hidden="1">
      <c r="A100" s="41" t="s">
        <v>275</v>
      </c>
      <c r="B100" s="13"/>
      <c r="C100" s="65" t="s">
        <v>143</v>
      </c>
      <c r="D100" s="52" t="s">
        <v>38</v>
      </c>
      <c r="E100" s="52" t="s">
        <v>115</v>
      </c>
      <c r="F100" s="52" t="s">
        <v>46</v>
      </c>
      <c r="G100" s="52" t="s">
        <v>61</v>
      </c>
      <c r="H100" s="52" t="s">
        <v>98</v>
      </c>
      <c r="I100" s="52" t="s">
        <v>39</v>
      </c>
      <c r="J100" s="52" t="s">
        <v>40</v>
      </c>
      <c r="K100" s="52" t="s">
        <v>117</v>
      </c>
      <c r="L100" s="29"/>
      <c r="M100" s="29"/>
      <c r="N100" s="29"/>
      <c r="O100" s="29"/>
      <c r="P100" s="29"/>
      <c r="Q100" s="30"/>
      <c r="R100" s="30"/>
      <c r="S100" s="96">
        <f>S101</f>
        <v>64456000</v>
      </c>
    </row>
    <row r="101" spans="1:19" ht="40.5" customHeight="1">
      <c r="A101" s="41"/>
      <c r="B101" s="13"/>
      <c r="C101" s="101" t="s">
        <v>144</v>
      </c>
      <c r="D101" s="62" t="s">
        <v>38</v>
      </c>
      <c r="E101" s="62" t="s">
        <v>115</v>
      </c>
      <c r="F101" s="62" t="s">
        <v>46</v>
      </c>
      <c r="G101" s="62" t="s">
        <v>61</v>
      </c>
      <c r="H101" s="62" t="s">
        <v>98</v>
      </c>
      <c r="I101" s="62" t="s">
        <v>55</v>
      </c>
      <c r="J101" s="62" t="s">
        <v>40</v>
      </c>
      <c r="K101" s="62" t="s">
        <v>117</v>
      </c>
      <c r="L101" s="79"/>
      <c r="M101" s="29"/>
      <c r="N101" s="29"/>
      <c r="O101" s="29"/>
      <c r="P101" s="29"/>
      <c r="Q101" s="30"/>
      <c r="R101" s="30"/>
      <c r="S101" s="88">
        <v>64456000</v>
      </c>
    </row>
    <row r="102" spans="1:19" ht="58.5" customHeight="1">
      <c r="A102" s="41"/>
      <c r="B102" s="13"/>
      <c r="C102" s="198" t="s">
        <v>328</v>
      </c>
      <c r="D102" s="190" t="s">
        <v>38</v>
      </c>
      <c r="E102" s="190" t="s">
        <v>115</v>
      </c>
      <c r="F102" s="190" t="s">
        <v>46</v>
      </c>
      <c r="G102" s="190" t="s">
        <v>61</v>
      </c>
      <c r="H102" s="190" t="s">
        <v>210</v>
      </c>
      <c r="I102" s="190" t="s">
        <v>39</v>
      </c>
      <c r="J102" s="190" t="s">
        <v>40</v>
      </c>
      <c r="K102" s="190" t="s">
        <v>117</v>
      </c>
      <c r="L102" s="191"/>
      <c r="M102" s="192"/>
      <c r="N102" s="192"/>
      <c r="O102" s="192"/>
      <c r="P102" s="192"/>
      <c r="Q102" s="193"/>
      <c r="R102" s="193"/>
      <c r="S102" s="194">
        <f>S103</f>
        <v>686000</v>
      </c>
    </row>
    <row r="103" spans="1:19" ht="47.25" customHeight="1">
      <c r="A103" s="41"/>
      <c r="B103" s="13"/>
      <c r="C103" s="97" t="s">
        <v>212</v>
      </c>
      <c r="D103" s="51" t="s">
        <v>38</v>
      </c>
      <c r="E103" s="51" t="s">
        <v>115</v>
      </c>
      <c r="F103" s="51" t="s">
        <v>46</v>
      </c>
      <c r="G103" s="51" t="s">
        <v>61</v>
      </c>
      <c r="H103" s="51" t="s">
        <v>210</v>
      </c>
      <c r="I103" s="51" t="s">
        <v>55</v>
      </c>
      <c r="J103" s="51" t="s">
        <v>40</v>
      </c>
      <c r="K103" s="51" t="s">
        <v>117</v>
      </c>
      <c r="L103" s="79"/>
      <c r="M103" s="29"/>
      <c r="N103" s="29"/>
      <c r="O103" s="29"/>
      <c r="P103" s="29"/>
      <c r="Q103" s="30"/>
      <c r="R103" s="30"/>
      <c r="S103" s="88">
        <v>686000</v>
      </c>
    </row>
    <row r="104" spans="1:19" ht="30" customHeight="1">
      <c r="A104" s="41"/>
      <c r="B104" s="13"/>
      <c r="C104" s="189" t="s">
        <v>329</v>
      </c>
      <c r="D104" s="190" t="s">
        <v>38</v>
      </c>
      <c r="E104" s="190" t="s">
        <v>115</v>
      </c>
      <c r="F104" s="190" t="s">
        <v>46</v>
      </c>
      <c r="G104" s="190" t="s">
        <v>61</v>
      </c>
      <c r="H104" s="190" t="s">
        <v>311</v>
      </c>
      <c r="I104" s="190" t="s">
        <v>39</v>
      </c>
      <c r="J104" s="190" t="s">
        <v>40</v>
      </c>
      <c r="K104" s="190" t="s">
        <v>117</v>
      </c>
      <c r="L104" s="191"/>
      <c r="M104" s="192"/>
      <c r="N104" s="192"/>
      <c r="O104" s="192"/>
      <c r="P104" s="192"/>
      <c r="Q104" s="193"/>
      <c r="R104" s="193"/>
      <c r="S104" s="194">
        <f>S105</f>
        <v>541000</v>
      </c>
    </row>
    <row r="105" spans="1:19" ht="30" customHeight="1">
      <c r="A105" s="41"/>
      <c r="B105" s="13"/>
      <c r="C105" s="199" t="s">
        <v>312</v>
      </c>
      <c r="D105" s="200" t="s">
        <v>38</v>
      </c>
      <c r="E105" s="200" t="s">
        <v>115</v>
      </c>
      <c r="F105" s="200" t="s">
        <v>46</v>
      </c>
      <c r="G105" s="200" t="s">
        <v>61</v>
      </c>
      <c r="H105" s="200" t="s">
        <v>311</v>
      </c>
      <c r="I105" s="200" t="s">
        <v>55</v>
      </c>
      <c r="J105" s="200" t="s">
        <v>40</v>
      </c>
      <c r="K105" s="200" t="s">
        <v>117</v>
      </c>
      <c r="L105" s="191"/>
      <c r="M105" s="192"/>
      <c r="N105" s="192"/>
      <c r="O105" s="192"/>
      <c r="P105" s="192"/>
      <c r="Q105" s="193"/>
      <c r="R105" s="193"/>
      <c r="S105" s="201">
        <v>541000</v>
      </c>
    </row>
    <row r="106" spans="1:19" ht="21.75" customHeight="1">
      <c r="A106" s="41"/>
      <c r="B106" s="13"/>
      <c r="C106" s="64" t="s">
        <v>161</v>
      </c>
      <c r="D106" s="52" t="s">
        <v>38</v>
      </c>
      <c r="E106" s="52" t="s">
        <v>115</v>
      </c>
      <c r="F106" s="52" t="s">
        <v>46</v>
      </c>
      <c r="G106" s="52" t="s">
        <v>61</v>
      </c>
      <c r="H106" s="52" t="s">
        <v>120</v>
      </c>
      <c r="I106" s="52" t="s">
        <v>39</v>
      </c>
      <c r="J106" s="52" t="s">
        <v>40</v>
      </c>
      <c r="K106" s="52" t="s">
        <v>117</v>
      </c>
      <c r="L106" s="80"/>
      <c r="M106" s="66"/>
      <c r="N106" s="66"/>
      <c r="O106" s="66"/>
      <c r="P106" s="66"/>
      <c r="Q106" s="67"/>
      <c r="R106" s="67"/>
      <c r="S106" s="95">
        <f>S107</f>
        <v>154355000</v>
      </c>
    </row>
    <row r="107" spans="1:19" ht="21" customHeight="1">
      <c r="A107" s="41"/>
      <c r="B107" s="13"/>
      <c r="C107" s="111" t="s">
        <v>160</v>
      </c>
      <c r="D107" s="51" t="s">
        <v>38</v>
      </c>
      <c r="E107" s="51" t="s">
        <v>115</v>
      </c>
      <c r="F107" s="51" t="s">
        <v>46</v>
      </c>
      <c r="G107" s="51" t="s">
        <v>61</v>
      </c>
      <c r="H107" s="51" t="s">
        <v>120</v>
      </c>
      <c r="I107" s="51" t="s">
        <v>55</v>
      </c>
      <c r="J107" s="51" t="s">
        <v>40</v>
      </c>
      <c r="K107" s="51" t="s">
        <v>117</v>
      </c>
      <c r="L107" s="80"/>
      <c r="M107" s="66"/>
      <c r="N107" s="66"/>
      <c r="O107" s="66"/>
      <c r="P107" s="66"/>
      <c r="Q107" s="67"/>
      <c r="R107" s="67"/>
      <c r="S107" s="88">
        <f>113610000+40745000</f>
        <v>154355000</v>
      </c>
    </row>
    <row r="108" spans="1:19" ht="27.75" customHeight="1">
      <c r="A108" s="24" t="s">
        <v>145</v>
      </c>
      <c r="B108" s="13"/>
      <c r="C108" s="48" t="s">
        <v>146</v>
      </c>
      <c r="D108" s="49" t="s">
        <v>38</v>
      </c>
      <c r="E108" s="49" t="s">
        <v>115</v>
      </c>
      <c r="F108" s="49" t="s">
        <v>46</v>
      </c>
      <c r="G108" s="49" t="s">
        <v>68</v>
      </c>
      <c r="H108" s="49" t="s">
        <v>38</v>
      </c>
      <c r="I108" s="49" t="s">
        <v>39</v>
      </c>
      <c r="J108" s="49" t="s">
        <v>40</v>
      </c>
      <c r="K108" s="49" t="s">
        <v>117</v>
      </c>
      <c r="L108" s="80"/>
      <c r="M108" s="66"/>
      <c r="N108" s="66"/>
      <c r="O108" s="66"/>
      <c r="P108" s="66"/>
      <c r="Q108" s="67"/>
      <c r="R108" s="67"/>
      <c r="S108" s="86">
        <f>S109+S111+S113</f>
        <v>1906000</v>
      </c>
    </row>
    <row r="109" spans="1:19" ht="35.25" customHeight="1">
      <c r="A109" s="41"/>
      <c r="B109" s="13"/>
      <c r="C109" s="64" t="s">
        <v>159</v>
      </c>
      <c r="D109" s="52" t="s">
        <v>38</v>
      </c>
      <c r="E109" s="52" t="s">
        <v>115</v>
      </c>
      <c r="F109" s="52" t="s">
        <v>46</v>
      </c>
      <c r="G109" s="52" t="s">
        <v>68</v>
      </c>
      <c r="H109" s="52" t="s">
        <v>79</v>
      </c>
      <c r="I109" s="52" t="s">
        <v>39</v>
      </c>
      <c r="J109" s="52" t="s">
        <v>40</v>
      </c>
      <c r="K109" s="52" t="s">
        <v>117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</row>
    <row r="110" spans="1:19" ht="42" customHeight="1">
      <c r="A110" s="41"/>
      <c r="B110" s="13"/>
      <c r="C110" s="111" t="s">
        <v>158</v>
      </c>
      <c r="D110" s="51" t="s">
        <v>38</v>
      </c>
      <c r="E110" s="51" t="s">
        <v>115</v>
      </c>
      <c r="F110" s="51" t="s">
        <v>46</v>
      </c>
      <c r="G110" s="51" t="s">
        <v>68</v>
      </c>
      <c r="H110" s="51" t="s">
        <v>79</v>
      </c>
      <c r="I110" s="51" t="s">
        <v>55</v>
      </c>
      <c r="J110" s="51" t="s">
        <v>40</v>
      </c>
      <c r="K110" s="51" t="s">
        <v>117</v>
      </c>
      <c r="L110" s="69"/>
      <c r="M110" s="68"/>
      <c r="N110" s="68"/>
      <c r="O110" s="68"/>
      <c r="P110" s="68"/>
      <c r="Q110" s="67"/>
      <c r="R110" s="67"/>
      <c r="S110" s="88">
        <v>0</v>
      </c>
    </row>
    <row r="111" spans="1:19" ht="57" customHeight="1">
      <c r="A111" s="41"/>
      <c r="B111" s="13"/>
      <c r="C111" s="65" t="s">
        <v>147</v>
      </c>
      <c r="D111" s="52" t="s">
        <v>38</v>
      </c>
      <c r="E111" s="52" t="s">
        <v>115</v>
      </c>
      <c r="F111" s="52" t="s">
        <v>46</v>
      </c>
      <c r="G111" s="52" t="s">
        <v>68</v>
      </c>
      <c r="H111" s="52" t="s">
        <v>78</v>
      </c>
      <c r="I111" s="52" t="s">
        <v>39</v>
      </c>
      <c r="J111" s="52" t="s">
        <v>40</v>
      </c>
      <c r="K111" s="52" t="s">
        <v>117</v>
      </c>
      <c r="L111" s="54"/>
      <c r="M111" s="55"/>
      <c r="N111" s="55"/>
      <c r="O111" s="55"/>
      <c r="P111" s="55"/>
      <c r="Q111" s="55"/>
      <c r="R111" s="55"/>
      <c r="S111" s="95">
        <f>S112</f>
        <v>1803000</v>
      </c>
    </row>
    <row r="112" spans="1:19" ht="50.25" customHeight="1">
      <c r="A112" s="41"/>
      <c r="B112" s="13"/>
      <c r="C112" s="101" t="s">
        <v>148</v>
      </c>
      <c r="D112" s="51" t="s">
        <v>38</v>
      </c>
      <c r="E112" s="51" t="s">
        <v>115</v>
      </c>
      <c r="F112" s="51" t="s">
        <v>46</v>
      </c>
      <c r="G112" s="51" t="s">
        <v>68</v>
      </c>
      <c r="H112" s="51" t="s">
        <v>78</v>
      </c>
      <c r="I112" s="51" t="s">
        <v>55</v>
      </c>
      <c r="J112" s="51" t="s">
        <v>40</v>
      </c>
      <c r="K112" s="51" t="s">
        <v>117</v>
      </c>
      <c r="L112" s="70"/>
      <c r="M112" s="71"/>
      <c r="N112" s="71"/>
      <c r="O112" s="71"/>
      <c r="P112" s="71"/>
      <c r="Q112" s="67"/>
      <c r="R112" s="67"/>
      <c r="S112" s="87">
        <v>1803000</v>
      </c>
    </row>
    <row r="113" spans="1:19" ht="33.75" customHeight="1">
      <c r="A113" s="41"/>
      <c r="B113" s="13"/>
      <c r="C113" s="101" t="s">
        <v>216</v>
      </c>
      <c r="D113" s="51" t="s">
        <v>38</v>
      </c>
      <c r="E113" s="51" t="s">
        <v>115</v>
      </c>
      <c r="F113" s="51" t="s">
        <v>46</v>
      </c>
      <c r="G113" s="51" t="s">
        <v>68</v>
      </c>
      <c r="H113" s="51" t="s">
        <v>120</v>
      </c>
      <c r="I113" s="51" t="s">
        <v>55</v>
      </c>
      <c r="J113" s="51" t="s">
        <v>40</v>
      </c>
      <c r="K113" s="51" t="s">
        <v>117</v>
      </c>
      <c r="L113" s="40"/>
      <c r="M113" s="40"/>
      <c r="N113" s="40"/>
      <c r="O113" s="40"/>
      <c r="P113" s="40"/>
      <c r="Q113" s="40"/>
      <c r="R113" s="40"/>
      <c r="S113" s="88">
        <v>103000</v>
      </c>
    </row>
    <row r="114" spans="1:19" ht="30" customHeight="1">
      <c r="A114" s="24" t="s">
        <v>232</v>
      </c>
      <c r="B114" s="13"/>
      <c r="C114" s="48" t="s">
        <v>155</v>
      </c>
      <c r="D114" s="49" t="s">
        <v>38</v>
      </c>
      <c r="E114" s="49" t="s">
        <v>115</v>
      </c>
      <c r="F114" s="49" t="s">
        <v>69</v>
      </c>
      <c r="G114" s="49" t="s">
        <v>39</v>
      </c>
      <c r="H114" s="49" t="s">
        <v>38</v>
      </c>
      <c r="I114" s="49" t="s">
        <v>39</v>
      </c>
      <c r="J114" s="49" t="s">
        <v>40</v>
      </c>
      <c r="K114" s="49" t="s">
        <v>111</v>
      </c>
      <c r="L114" s="40"/>
      <c r="M114" s="40"/>
      <c r="N114" s="40"/>
      <c r="O114" s="40"/>
      <c r="P114" s="40"/>
      <c r="Q114" s="40"/>
      <c r="R114" s="40"/>
      <c r="S114" s="86">
        <f>S115</f>
        <v>940860</v>
      </c>
    </row>
    <row r="115" spans="1:19" ht="23.25" customHeight="1">
      <c r="A115" s="41"/>
      <c r="B115" s="13"/>
      <c r="C115" s="103" t="s">
        <v>156</v>
      </c>
      <c r="D115" s="104" t="s">
        <v>38</v>
      </c>
      <c r="E115" s="104" t="s">
        <v>115</v>
      </c>
      <c r="F115" s="104" t="s">
        <v>69</v>
      </c>
      <c r="G115" s="104" t="s">
        <v>55</v>
      </c>
      <c r="H115" s="104" t="s">
        <v>52</v>
      </c>
      <c r="I115" s="104" t="s">
        <v>55</v>
      </c>
      <c r="J115" s="104" t="s">
        <v>40</v>
      </c>
      <c r="K115" s="104" t="s">
        <v>111</v>
      </c>
      <c r="L115" s="40"/>
      <c r="M115" s="40"/>
      <c r="N115" s="40"/>
      <c r="O115" s="40"/>
      <c r="P115" s="40"/>
      <c r="Q115" s="40"/>
      <c r="R115" s="40"/>
      <c r="S115" s="128">
        <v>940860</v>
      </c>
    </row>
    <row r="116" spans="1:19" ht="87" customHeight="1">
      <c r="A116" s="24" t="s">
        <v>170</v>
      </c>
      <c r="B116" s="13"/>
      <c r="C116" s="102" t="s">
        <v>223</v>
      </c>
      <c r="D116" s="49" t="s">
        <v>38</v>
      </c>
      <c r="E116" s="49" t="s">
        <v>115</v>
      </c>
      <c r="F116" s="49" t="s">
        <v>224</v>
      </c>
      <c r="G116" s="49" t="s">
        <v>55</v>
      </c>
      <c r="H116" s="49" t="s">
        <v>38</v>
      </c>
      <c r="I116" s="49" t="s">
        <v>39</v>
      </c>
      <c r="J116" s="49" t="s">
        <v>40</v>
      </c>
      <c r="K116" s="49" t="s">
        <v>38</v>
      </c>
      <c r="L116" s="40"/>
      <c r="M116" s="40"/>
      <c r="N116" s="40"/>
      <c r="O116" s="40"/>
      <c r="P116" s="40"/>
      <c r="Q116" s="40"/>
      <c r="R116" s="40"/>
      <c r="S116" s="86">
        <f>S117</f>
        <v>0</v>
      </c>
    </row>
    <row r="117" spans="1:19" ht="33" customHeight="1">
      <c r="A117" s="41"/>
      <c r="B117" s="13"/>
      <c r="C117" s="103" t="s">
        <v>225</v>
      </c>
      <c r="D117" s="104" t="s">
        <v>38</v>
      </c>
      <c r="E117" s="104" t="s">
        <v>115</v>
      </c>
      <c r="F117" s="104" t="s">
        <v>224</v>
      </c>
      <c r="G117" s="104" t="s">
        <v>55</v>
      </c>
      <c r="H117" s="104" t="s">
        <v>48</v>
      </c>
      <c r="I117" s="104" t="s">
        <v>55</v>
      </c>
      <c r="J117" s="104" t="s">
        <v>40</v>
      </c>
      <c r="K117" s="104" t="s">
        <v>117</v>
      </c>
      <c r="L117" s="40"/>
      <c r="M117" s="40"/>
      <c r="N117" s="40"/>
      <c r="O117" s="40"/>
      <c r="P117" s="40"/>
      <c r="Q117" s="40"/>
      <c r="R117" s="40"/>
      <c r="S117" s="128">
        <v>0</v>
      </c>
    </row>
    <row r="118" spans="1:19" ht="32.25" customHeight="1">
      <c r="A118" s="24" t="s">
        <v>23</v>
      </c>
      <c r="B118" s="13"/>
      <c r="C118" s="48" t="s">
        <v>176</v>
      </c>
      <c r="D118" s="49" t="s">
        <v>38</v>
      </c>
      <c r="E118" s="49" t="s">
        <v>115</v>
      </c>
      <c r="F118" s="49" t="s">
        <v>177</v>
      </c>
      <c r="G118" s="49" t="s">
        <v>39</v>
      </c>
      <c r="H118" s="49" t="s">
        <v>38</v>
      </c>
      <c r="I118" s="49" t="s">
        <v>39</v>
      </c>
      <c r="J118" s="49" t="s">
        <v>40</v>
      </c>
      <c r="K118" s="49" t="s">
        <v>38</v>
      </c>
      <c r="L118" s="40"/>
      <c r="M118" s="40"/>
      <c r="N118" s="40"/>
      <c r="O118" s="40"/>
      <c r="P118" s="40"/>
      <c r="Q118" s="40"/>
      <c r="R118" s="40"/>
      <c r="S118" s="86">
        <f>S119</f>
        <v>-3363123.93</v>
      </c>
    </row>
    <row r="119" spans="1:19" ht="33.75" customHeight="1" thickBot="1">
      <c r="A119" s="154"/>
      <c r="B119" s="13"/>
      <c r="C119" s="129" t="s">
        <v>178</v>
      </c>
      <c r="D119" s="105" t="s">
        <v>38</v>
      </c>
      <c r="E119" s="105" t="s">
        <v>115</v>
      </c>
      <c r="F119" s="105" t="s">
        <v>177</v>
      </c>
      <c r="G119" s="105" t="s">
        <v>55</v>
      </c>
      <c r="H119" s="105" t="s">
        <v>38</v>
      </c>
      <c r="I119" s="105" t="s">
        <v>55</v>
      </c>
      <c r="J119" s="105" t="s">
        <v>40</v>
      </c>
      <c r="K119" s="105" t="s">
        <v>117</v>
      </c>
      <c r="L119" s="40"/>
      <c r="M119" s="40"/>
      <c r="N119" s="40"/>
      <c r="O119" s="40"/>
      <c r="P119" s="40"/>
      <c r="Q119" s="40"/>
      <c r="R119" s="40"/>
      <c r="S119" s="203">
        <v>-3363123.93</v>
      </c>
    </row>
    <row r="120" spans="1:19" ht="18" customHeight="1" thickBot="1">
      <c r="A120" s="155"/>
      <c r="B120" s="13"/>
      <c r="C120" s="130" t="s">
        <v>118</v>
      </c>
      <c r="D120" s="131"/>
      <c r="E120" s="131"/>
      <c r="F120" s="131"/>
      <c r="G120" s="131"/>
      <c r="H120" s="131"/>
      <c r="I120" s="131"/>
      <c r="J120" s="131"/>
      <c r="K120" s="131"/>
      <c r="L120" s="40"/>
      <c r="M120" s="40"/>
      <c r="N120" s="40"/>
      <c r="O120" s="40"/>
      <c r="P120" s="40"/>
      <c r="Q120" s="40"/>
      <c r="R120" s="40"/>
      <c r="S120" s="157">
        <f>S8+S77</f>
        <v>402234505.27</v>
      </c>
    </row>
    <row r="121" spans="1:18" ht="13.5" customHeight="1">
      <c r="A121" s="12"/>
      <c r="B121" s="13"/>
      <c r="L121" s="40"/>
      <c r="M121" s="40"/>
      <c r="N121" s="40"/>
      <c r="O121" s="40"/>
      <c r="P121" s="40"/>
      <c r="Q121" s="40"/>
      <c r="R121" s="40"/>
    </row>
    <row r="122" spans="1:19" ht="13.5" customHeight="1">
      <c r="A122" s="12"/>
      <c r="B122" s="13"/>
      <c r="L122" s="40"/>
      <c r="M122" s="40"/>
      <c r="N122" s="40"/>
      <c r="O122" s="40"/>
      <c r="P122" s="40"/>
      <c r="Q122" s="40"/>
      <c r="R122" s="40"/>
      <c r="S122" s="179">
        <v>906000</v>
      </c>
    </row>
    <row r="123" spans="1:19" ht="18.75" customHeight="1">
      <c r="A123" s="12"/>
      <c r="B123" s="13"/>
      <c r="H123" s="207"/>
      <c r="I123" s="208"/>
      <c r="J123" s="208"/>
      <c r="K123" s="208"/>
      <c r="L123" s="40"/>
      <c r="M123" s="40"/>
      <c r="N123" s="40"/>
      <c r="O123" s="40"/>
      <c r="P123" s="40"/>
      <c r="Q123" s="40"/>
      <c r="R123" s="40"/>
      <c r="S123" s="179">
        <v>628000</v>
      </c>
    </row>
    <row r="124" spans="1:19" ht="18.75" customHeight="1">
      <c r="A124" s="12"/>
      <c r="B124" s="13"/>
      <c r="H124" s="205"/>
      <c r="I124" s="206"/>
      <c r="J124" s="206"/>
      <c r="K124" s="206"/>
      <c r="L124" s="40"/>
      <c r="M124" s="40"/>
      <c r="N124" s="40"/>
      <c r="O124" s="40"/>
      <c r="P124" s="40"/>
      <c r="Q124" s="40"/>
      <c r="R124" s="40"/>
      <c r="S124" s="179">
        <v>4565000</v>
      </c>
    </row>
    <row r="125" spans="1:19" ht="18.75" customHeight="1">
      <c r="A125" s="12"/>
      <c r="B125" s="13"/>
      <c r="H125" s="205"/>
      <c r="I125" s="206"/>
      <c r="J125" s="206"/>
      <c r="K125" s="206"/>
      <c r="L125" s="40"/>
      <c r="M125" s="40"/>
      <c r="N125" s="40"/>
      <c r="O125" s="40"/>
      <c r="P125" s="40"/>
      <c r="Q125" s="40"/>
      <c r="R125" s="40"/>
      <c r="S125" s="179">
        <v>6064000</v>
      </c>
    </row>
    <row r="126" spans="1:19" ht="18.75" customHeight="1">
      <c r="A126" s="12"/>
      <c r="B126" s="13"/>
      <c r="H126" s="205"/>
      <c r="I126" s="206"/>
      <c r="J126" s="206"/>
      <c r="K126" s="206"/>
      <c r="L126" s="40"/>
      <c r="M126" s="40"/>
      <c r="N126" s="40"/>
      <c r="O126" s="40"/>
      <c r="P126" s="40"/>
      <c r="Q126" s="40"/>
      <c r="R126" s="40"/>
      <c r="S126" s="179">
        <v>23542000</v>
      </c>
    </row>
    <row r="127" spans="1:19" ht="18.75" customHeight="1">
      <c r="A127" s="12"/>
      <c r="B127" s="13"/>
      <c r="H127" s="205"/>
      <c r="I127" s="206"/>
      <c r="J127" s="206"/>
      <c r="K127" s="206"/>
      <c r="L127" s="40"/>
      <c r="M127" s="40"/>
      <c r="N127" s="40"/>
      <c r="O127" s="40"/>
      <c r="P127" s="40"/>
      <c r="Q127" s="40"/>
      <c r="R127" s="40"/>
      <c r="S127" s="179">
        <v>20592000</v>
      </c>
    </row>
    <row r="128" spans="1:19" ht="18.75" customHeight="1">
      <c r="A128" s="12"/>
      <c r="B128" s="13"/>
      <c r="H128" s="205"/>
      <c r="I128" s="206"/>
      <c r="J128" s="206"/>
      <c r="K128" s="206"/>
      <c r="L128" s="40"/>
      <c r="M128" s="40"/>
      <c r="N128" s="40"/>
      <c r="O128" s="40"/>
      <c r="P128" s="40"/>
      <c r="Q128" s="40"/>
      <c r="R128" s="40"/>
      <c r="S128" s="179">
        <v>333000</v>
      </c>
    </row>
    <row r="129" spans="1:19" ht="18.75" customHeight="1">
      <c r="A129" s="12"/>
      <c r="B129" s="13"/>
      <c r="H129" s="205"/>
      <c r="I129" s="206"/>
      <c r="J129" s="206"/>
      <c r="K129" s="206"/>
      <c r="L129" s="40"/>
      <c r="M129" s="40"/>
      <c r="N129" s="40"/>
      <c r="O129" s="40"/>
      <c r="P129" s="40"/>
      <c r="Q129" s="40"/>
      <c r="R129" s="40"/>
      <c r="S129" s="179">
        <v>69000</v>
      </c>
    </row>
    <row r="130" spans="1:19" ht="18.75" customHeight="1">
      <c r="A130" s="12"/>
      <c r="B130" s="13"/>
      <c r="H130" s="205"/>
      <c r="I130" s="206"/>
      <c r="J130" s="206"/>
      <c r="K130" s="206"/>
      <c r="L130" s="40"/>
      <c r="M130" s="40"/>
      <c r="N130" s="40"/>
      <c r="O130" s="40"/>
      <c r="P130" s="40"/>
      <c r="Q130" s="40"/>
      <c r="R130" s="40"/>
      <c r="S130" s="179">
        <v>620000</v>
      </c>
    </row>
    <row r="131" spans="1:19" ht="18.75" customHeight="1">
      <c r="A131" s="12"/>
      <c r="B131" s="13"/>
      <c r="H131" s="205"/>
      <c r="I131" s="206"/>
      <c r="J131" s="206"/>
      <c r="K131" s="206"/>
      <c r="L131" s="40"/>
      <c r="M131" s="40"/>
      <c r="N131" s="40"/>
      <c r="O131" s="40"/>
      <c r="P131" s="40"/>
      <c r="Q131" s="40"/>
      <c r="R131" s="40"/>
      <c r="S131" s="179">
        <v>6583000</v>
      </c>
    </row>
    <row r="132" spans="1:19" ht="18.75" customHeight="1">
      <c r="A132" s="12"/>
      <c r="B132" s="13"/>
      <c r="H132" s="205"/>
      <c r="I132" s="206"/>
      <c r="J132" s="206"/>
      <c r="K132" s="206"/>
      <c r="L132" s="40"/>
      <c r="M132" s="40"/>
      <c r="N132" s="40"/>
      <c r="O132" s="40"/>
      <c r="P132" s="40"/>
      <c r="Q132" s="40"/>
      <c r="R132" s="40"/>
      <c r="S132" s="179">
        <v>342000</v>
      </c>
    </row>
    <row r="133" spans="1:19" ht="18.75">
      <c r="A133" s="12"/>
      <c r="B133" s="13"/>
      <c r="H133" s="205"/>
      <c r="I133" s="206"/>
      <c r="J133" s="206"/>
      <c r="K133" s="206"/>
      <c r="L133" s="40"/>
      <c r="M133" s="40"/>
      <c r="N133" s="40"/>
      <c r="O133" s="40"/>
      <c r="P133" s="40"/>
      <c r="Q133" s="40"/>
      <c r="R133" s="40"/>
      <c r="S133" s="1">
        <v>212000</v>
      </c>
    </row>
    <row r="134" spans="1:19" ht="18.75">
      <c r="A134" s="12"/>
      <c r="B134" s="13"/>
      <c r="H134" s="205"/>
      <c r="I134" s="206"/>
      <c r="J134" s="206"/>
      <c r="K134" s="206"/>
      <c r="L134" s="40"/>
      <c r="M134" s="40"/>
      <c r="N134" s="40"/>
      <c r="O134" s="40"/>
      <c r="P134" s="40"/>
      <c r="Q134" s="40"/>
      <c r="R134" s="40"/>
      <c r="S134" s="179">
        <f>SUM(S122:S133)</f>
        <v>64456000</v>
      </c>
    </row>
    <row r="135" spans="1:18" ht="18.75">
      <c r="A135" s="12"/>
      <c r="B135" s="13"/>
      <c r="H135" s="205"/>
      <c r="I135" s="211"/>
      <c r="J135" s="211"/>
      <c r="K135" s="211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H136" s="205"/>
      <c r="I136" s="211"/>
      <c r="J136" s="211"/>
      <c r="K136" s="211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H137" s="205"/>
      <c r="I137" s="206"/>
      <c r="J137" s="206"/>
      <c r="K137" s="206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</sheetData>
  <sheetProtection/>
  <mergeCells count="27"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  <mergeCell ref="L6:L7"/>
    <mergeCell ref="H137:K137"/>
    <mergeCell ref="H130:K130"/>
    <mergeCell ref="H131:K131"/>
    <mergeCell ref="H132:K132"/>
    <mergeCell ref="H136:K136"/>
    <mergeCell ref="H135:K135"/>
    <mergeCell ref="H133:K133"/>
    <mergeCell ref="H134:K134"/>
    <mergeCell ref="D6:K6"/>
    <mergeCell ref="H129:K129"/>
    <mergeCell ref="H125:K125"/>
    <mergeCell ref="H127:K127"/>
    <mergeCell ref="H123:K123"/>
    <mergeCell ref="H126:K126"/>
    <mergeCell ref="H124:K124"/>
    <mergeCell ref="H128:K128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45" r:id="rId1"/>
  <rowBreaks count="2" manualBreakCount="2">
    <brk id="40" max="19" man="1"/>
    <brk id="7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view="pageBreakPreview" zoomScale="75" zoomScaleSheetLayoutView="75" zoomScalePageLayoutView="0" workbookViewId="0" topLeftCell="A111">
      <selection activeCell="K12" sqref="K12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215" t="s">
        <v>305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24</v>
      </c>
      <c r="S5" s="15" t="s">
        <v>157</v>
      </c>
      <c r="T5" s="15"/>
      <c r="U5" s="15"/>
    </row>
    <row r="6" spans="1:21" s="5" customFormat="1" ht="110.25" customHeight="1">
      <c r="A6" s="218" t="s">
        <v>25</v>
      </c>
      <c r="B6" s="16"/>
      <c r="C6" s="216" t="s">
        <v>26</v>
      </c>
      <c r="D6" s="212" t="s">
        <v>27</v>
      </c>
      <c r="E6" s="213"/>
      <c r="F6" s="213"/>
      <c r="G6" s="213"/>
      <c r="H6" s="213"/>
      <c r="I6" s="213"/>
      <c r="J6" s="213"/>
      <c r="K6" s="214"/>
      <c r="L6" s="209" t="s">
        <v>28</v>
      </c>
      <c r="M6" s="209" t="s">
        <v>29</v>
      </c>
      <c r="N6" s="209" t="s">
        <v>30</v>
      </c>
      <c r="O6" s="209" t="s">
        <v>31</v>
      </c>
      <c r="P6" s="209" t="s">
        <v>32</v>
      </c>
      <c r="Q6" s="209"/>
      <c r="R6" s="209" t="s">
        <v>33</v>
      </c>
      <c r="S6" s="220" t="s">
        <v>330</v>
      </c>
      <c r="T6" s="220" t="s">
        <v>331</v>
      </c>
      <c r="U6" s="220" t="s">
        <v>304</v>
      </c>
    </row>
    <row r="7" spans="1:21" s="6" customFormat="1" ht="81" customHeight="1">
      <c r="A7" s="219"/>
      <c r="B7" s="17"/>
      <c r="C7" s="217"/>
      <c r="D7" s="56" t="s">
        <v>179</v>
      </c>
      <c r="E7" s="56" t="s">
        <v>180</v>
      </c>
      <c r="F7" s="56" t="s">
        <v>181</v>
      </c>
      <c r="G7" s="56" t="s">
        <v>34</v>
      </c>
      <c r="H7" s="56" t="s">
        <v>182</v>
      </c>
      <c r="I7" s="56" t="s">
        <v>184</v>
      </c>
      <c r="J7" s="56" t="s">
        <v>183</v>
      </c>
      <c r="K7" s="56" t="s">
        <v>35</v>
      </c>
      <c r="L7" s="210"/>
      <c r="M7" s="210"/>
      <c r="N7" s="210"/>
      <c r="O7" s="210"/>
      <c r="P7" s="210"/>
      <c r="Q7" s="210"/>
      <c r="R7" s="210"/>
      <c r="S7" s="221"/>
      <c r="T7" s="221"/>
      <c r="U7" s="221"/>
    </row>
    <row r="8" spans="1:22" s="7" customFormat="1" ht="18.75" customHeight="1">
      <c r="A8" s="18" t="s">
        <v>36</v>
      </c>
      <c r="B8" s="18"/>
      <c r="C8" s="107" t="s">
        <v>37</v>
      </c>
      <c r="D8" s="108" t="s">
        <v>38</v>
      </c>
      <c r="E8" s="108">
        <v>1</v>
      </c>
      <c r="F8" s="108" t="s">
        <v>39</v>
      </c>
      <c r="G8" s="109" t="s">
        <v>39</v>
      </c>
      <c r="H8" s="109" t="s">
        <v>38</v>
      </c>
      <c r="I8" s="109" t="s">
        <v>39</v>
      </c>
      <c r="J8" s="109" t="s">
        <v>40</v>
      </c>
      <c r="K8" s="109" t="s">
        <v>38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126251000</v>
      </c>
      <c r="T8" s="84">
        <f>T9+T15+T24+T29+T38+T44+T47+T55+T77</f>
        <v>130951000.44</v>
      </c>
      <c r="U8" s="159">
        <f>T8-S8</f>
        <v>4700000.439999998</v>
      </c>
      <c r="V8" s="160"/>
    </row>
    <row r="9" spans="1:22" s="8" customFormat="1" ht="19.5" customHeight="1">
      <c r="A9" s="21" t="s">
        <v>41</v>
      </c>
      <c r="B9" s="21"/>
      <c r="C9" s="57" t="s">
        <v>42</v>
      </c>
      <c r="D9" s="110" t="s">
        <v>38</v>
      </c>
      <c r="E9" s="110">
        <v>1</v>
      </c>
      <c r="F9" s="110" t="s">
        <v>43</v>
      </c>
      <c r="G9" s="58" t="s">
        <v>39</v>
      </c>
      <c r="H9" s="58" t="s">
        <v>38</v>
      </c>
      <c r="I9" s="58" t="s">
        <v>39</v>
      </c>
      <c r="J9" s="58" t="s">
        <v>40</v>
      </c>
      <c r="K9" s="58" t="s">
        <v>38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88620000</v>
      </c>
      <c r="T9" s="85">
        <f>T10</f>
        <v>92320000</v>
      </c>
      <c r="U9" s="174">
        <f aca="true" t="shared" si="1" ref="U9:U74">T9-S9</f>
        <v>3700000</v>
      </c>
      <c r="V9" s="161"/>
    </row>
    <row r="10" spans="1:22" s="8" customFormat="1" ht="26.25" customHeight="1">
      <c r="A10" s="24" t="s">
        <v>44</v>
      </c>
      <c r="B10" s="24"/>
      <c r="C10" s="48" t="s">
        <v>45</v>
      </c>
      <c r="D10" s="49" t="s">
        <v>38</v>
      </c>
      <c r="E10" s="59">
        <v>1</v>
      </c>
      <c r="F10" s="59" t="s">
        <v>43</v>
      </c>
      <c r="G10" s="49" t="s">
        <v>46</v>
      </c>
      <c r="H10" s="49" t="s">
        <v>38</v>
      </c>
      <c r="I10" s="49" t="s">
        <v>43</v>
      </c>
      <c r="J10" s="49" t="s">
        <v>40</v>
      </c>
      <c r="K10" s="49" t="s">
        <v>47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88620000</v>
      </c>
      <c r="T10" s="86">
        <f>T11+T12+T13+T14</f>
        <v>92320000</v>
      </c>
      <c r="U10" s="170">
        <f t="shared" si="1"/>
        <v>3700000</v>
      </c>
      <c r="V10" s="161"/>
    </row>
    <row r="11" spans="1:22" ht="69.75" customHeight="1">
      <c r="A11" s="41" t="s">
        <v>137</v>
      </c>
      <c r="B11" s="24"/>
      <c r="C11" s="202" t="s">
        <v>226</v>
      </c>
      <c r="D11" s="62" t="s">
        <v>38</v>
      </c>
      <c r="E11" s="62" t="s">
        <v>51</v>
      </c>
      <c r="F11" s="62" t="s">
        <v>43</v>
      </c>
      <c r="G11" s="62" t="s">
        <v>46</v>
      </c>
      <c r="H11" s="62" t="s">
        <v>48</v>
      </c>
      <c r="I11" s="62" t="s">
        <v>43</v>
      </c>
      <c r="J11" s="62" t="s">
        <v>40</v>
      </c>
      <c r="K11" s="62" t="s">
        <v>47</v>
      </c>
      <c r="L11" s="26"/>
      <c r="M11" s="26"/>
      <c r="N11" s="26"/>
      <c r="O11" s="26"/>
      <c r="P11" s="26"/>
      <c r="Q11" s="27"/>
      <c r="R11" s="27"/>
      <c r="S11" s="88">
        <v>88285000</v>
      </c>
      <c r="T11" s="88">
        <f>88285000+3700000</f>
        <v>91985000</v>
      </c>
      <c r="U11" s="171">
        <f t="shared" si="1"/>
        <v>3700000</v>
      </c>
      <c r="V11" s="2"/>
    </row>
    <row r="12" spans="1:22" ht="88.5" customHeight="1">
      <c r="A12" s="41" t="s">
        <v>125</v>
      </c>
      <c r="B12" s="28"/>
      <c r="C12" s="202" t="s">
        <v>191</v>
      </c>
      <c r="D12" s="51" t="s">
        <v>38</v>
      </c>
      <c r="E12" s="112">
        <v>1</v>
      </c>
      <c r="F12" s="112" t="s">
        <v>43</v>
      </c>
      <c r="G12" s="51" t="s">
        <v>46</v>
      </c>
      <c r="H12" s="51" t="s">
        <v>49</v>
      </c>
      <c r="I12" s="51" t="s">
        <v>43</v>
      </c>
      <c r="J12" s="51" t="s">
        <v>40</v>
      </c>
      <c r="K12" s="51" t="s">
        <v>47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140000</v>
      </c>
      <c r="T12" s="88">
        <v>140000</v>
      </c>
      <c r="U12" s="171">
        <f t="shared" si="1"/>
        <v>0</v>
      </c>
      <c r="V12" s="2"/>
    </row>
    <row r="13" spans="1:23" ht="38.25" customHeight="1">
      <c r="A13" s="41" t="s">
        <v>126</v>
      </c>
      <c r="B13" s="28"/>
      <c r="C13" s="202" t="s">
        <v>192</v>
      </c>
      <c r="D13" s="51" t="s">
        <v>38</v>
      </c>
      <c r="E13" s="112">
        <v>1</v>
      </c>
      <c r="F13" s="112" t="s">
        <v>43</v>
      </c>
      <c r="G13" s="51" t="s">
        <v>46</v>
      </c>
      <c r="H13" s="51" t="s">
        <v>52</v>
      </c>
      <c r="I13" s="51" t="s">
        <v>43</v>
      </c>
      <c r="J13" s="51" t="s">
        <v>40</v>
      </c>
      <c r="K13" s="51" t="s">
        <v>47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  <c r="T13" s="88">
        <v>100000</v>
      </c>
      <c r="U13" s="171">
        <f t="shared" si="1"/>
        <v>0</v>
      </c>
      <c r="V13" s="2"/>
      <c r="W13" s="2"/>
    </row>
    <row r="14" spans="1:23" s="8" customFormat="1" ht="73.5" customHeight="1">
      <c r="A14" s="41" t="s">
        <v>127</v>
      </c>
      <c r="B14" s="28"/>
      <c r="C14" s="111" t="s">
        <v>227</v>
      </c>
      <c r="D14" s="51" t="s">
        <v>38</v>
      </c>
      <c r="E14" s="112">
        <v>1</v>
      </c>
      <c r="F14" s="112" t="s">
        <v>43</v>
      </c>
      <c r="G14" s="51" t="s">
        <v>46</v>
      </c>
      <c r="H14" s="51" t="s">
        <v>64</v>
      </c>
      <c r="I14" s="51" t="s">
        <v>43</v>
      </c>
      <c r="J14" s="51" t="s">
        <v>40</v>
      </c>
      <c r="K14" s="51" t="s">
        <v>47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95000</v>
      </c>
      <c r="T14" s="88">
        <v>95000</v>
      </c>
      <c r="U14" s="171">
        <f t="shared" si="1"/>
        <v>0</v>
      </c>
      <c r="V14" s="161"/>
      <c r="W14" s="161"/>
    </row>
    <row r="15" spans="1:23" s="8" customFormat="1" ht="18.75" customHeight="1">
      <c r="A15" s="21" t="s">
        <v>53</v>
      </c>
      <c r="B15" s="21"/>
      <c r="C15" s="57" t="s">
        <v>54</v>
      </c>
      <c r="D15" s="110" t="s">
        <v>38</v>
      </c>
      <c r="E15" s="58" t="s">
        <v>51</v>
      </c>
      <c r="F15" s="58" t="s">
        <v>55</v>
      </c>
      <c r="G15" s="58" t="s">
        <v>39</v>
      </c>
      <c r="H15" s="58" t="s">
        <v>38</v>
      </c>
      <c r="I15" s="58" t="s">
        <v>39</v>
      </c>
      <c r="J15" s="58" t="s">
        <v>40</v>
      </c>
      <c r="K15" s="58" t="s">
        <v>38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7410000</v>
      </c>
      <c r="T15" s="85">
        <f>T16+T19+T22</f>
        <v>7410000</v>
      </c>
      <c r="U15" s="174">
        <f t="shared" si="1"/>
        <v>0</v>
      </c>
      <c r="V15" s="161"/>
      <c r="W15" s="161"/>
    </row>
    <row r="16" spans="1:23" ht="30" customHeight="1">
      <c r="A16" s="24" t="s">
        <v>56</v>
      </c>
      <c r="B16" s="24"/>
      <c r="C16" s="48" t="s">
        <v>57</v>
      </c>
      <c r="D16" s="49" t="s">
        <v>38</v>
      </c>
      <c r="E16" s="49" t="s">
        <v>51</v>
      </c>
      <c r="F16" s="49" t="s">
        <v>55</v>
      </c>
      <c r="G16" s="49" t="s">
        <v>46</v>
      </c>
      <c r="H16" s="49" t="s">
        <v>38</v>
      </c>
      <c r="I16" s="49" t="s">
        <v>46</v>
      </c>
      <c r="J16" s="49" t="s">
        <v>40</v>
      </c>
      <c r="K16" s="49" t="s">
        <v>47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7000000</v>
      </c>
      <c r="U16" s="170">
        <f t="shared" si="1"/>
        <v>0</v>
      </c>
      <c r="V16" s="2"/>
      <c r="W16" s="2"/>
    </row>
    <row r="17" spans="1:23" ht="30" customHeight="1">
      <c r="A17" s="41" t="s">
        <v>233</v>
      </c>
      <c r="B17" s="24"/>
      <c r="C17" s="106" t="s">
        <v>57</v>
      </c>
      <c r="D17" s="62" t="s">
        <v>38</v>
      </c>
      <c r="E17" s="62" t="s">
        <v>51</v>
      </c>
      <c r="F17" s="62" t="s">
        <v>55</v>
      </c>
      <c r="G17" s="62" t="s">
        <v>46</v>
      </c>
      <c r="H17" s="62" t="s">
        <v>48</v>
      </c>
      <c r="I17" s="62" t="s">
        <v>46</v>
      </c>
      <c r="J17" s="62" t="s">
        <v>40</v>
      </c>
      <c r="K17" s="62" t="s">
        <v>47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7000000</v>
      </c>
      <c r="U17" s="171">
        <f t="shared" si="1"/>
        <v>0</v>
      </c>
      <c r="V17" s="2"/>
      <c r="W17" s="2"/>
    </row>
    <row r="18" spans="1:23" ht="37.5" customHeight="1">
      <c r="A18" s="41" t="s">
        <v>234</v>
      </c>
      <c r="B18" s="24"/>
      <c r="C18" s="106" t="s">
        <v>175</v>
      </c>
      <c r="D18" s="62" t="s">
        <v>38</v>
      </c>
      <c r="E18" s="62" t="s">
        <v>51</v>
      </c>
      <c r="F18" s="62" t="s">
        <v>55</v>
      </c>
      <c r="G18" s="62" t="s">
        <v>46</v>
      </c>
      <c r="H18" s="62" t="s">
        <v>49</v>
      </c>
      <c r="I18" s="62" t="s">
        <v>46</v>
      </c>
      <c r="J18" s="62" t="s">
        <v>40</v>
      </c>
      <c r="K18" s="62" t="s">
        <v>47</v>
      </c>
      <c r="L18" s="29"/>
      <c r="M18" s="29"/>
      <c r="N18" s="29"/>
      <c r="O18" s="29"/>
      <c r="P18" s="29"/>
      <c r="Q18" s="30"/>
      <c r="R18" s="30"/>
      <c r="S18" s="88">
        <v>0</v>
      </c>
      <c r="T18" s="88"/>
      <c r="U18" s="171">
        <f t="shared" si="1"/>
        <v>0</v>
      </c>
      <c r="V18" s="2"/>
      <c r="W18" s="2"/>
    </row>
    <row r="19" spans="1:23" ht="18.75" customHeight="1">
      <c r="A19" s="24" t="s">
        <v>59</v>
      </c>
      <c r="B19" s="24"/>
      <c r="C19" s="48" t="s">
        <v>60</v>
      </c>
      <c r="D19" s="49" t="s">
        <v>38</v>
      </c>
      <c r="E19" s="49" t="s">
        <v>51</v>
      </c>
      <c r="F19" s="49" t="s">
        <v>55</v>
      </c>
      <c r="G19" s="49" t="s">
        <v>61</v>
      </c>
      <c r="H19" s="49" t="s">
        <v>38</v>
      </c>
      <c r="I19" s="49" t="s">
        <v>43</v>
      </c>
      <c r="J19" s="49" t="s">
        <v>40</v>
      </c>
      <c r="K19" s="49" t="s">
        <v>47</v>
      </c>
      <c r="L19" s="26"/>
      <c r="M19" s="26"/>
      <c r="N19" s="26"/>
      <c r="O19" s="26"/>
      <c r="P19" s="26"/>
      <c r="Q19" s="27"/>
      <c r="R19" s="27"/>
      <c r="S19" s="86">
        <f>S20+S21</f>
        <v>270000</v>
      </c>
      <c r="T19" s="86">
        <f>T20+T21</f>
        <v>270000</v>
      </c>
      <c r="U19" s="170">
        <f t="shared" si="1"/>
        <v>0</v>
      </c>
      <c r="V19" s="2"/>
      <c r="W19" s="2"/>
    </row>
    <row r="20" spans="1:23" ht="33" customHeight="1">
      <c r="A20" s="41" t="s">
        <v>235</v>
      </c>
      <c r="B20" s="21"/>
      <c r="C20" s="98" t="s">
        <v>195</v>
      </c>
      <c r="D20" s="62" t="s">
        <v>38</v>
      </c>
      <c r="E20" s="62" t="s">
        <v>51</v>
      </c>
      <c r="F20" s="62" t="s">
        <v>55</v>
      </c>
      <c r="G20" s="62" t="s">
        <v>61</v>
      </c>
      <c r="H20" s="62" t="s">
        <v>48</v>
      </c>
      <c r="I20" s="62" t="s">
        <v>43</v>
      </c>
      <c r="J20" s="62" t="s">
        <v>40</v>
      </c>
      <c r="K20" s="62" t="s">
        <v>47</v>
      </c>
      <c r="L20" s="26"/>
      <c r="M20" s="26"/>
      <c r="N20" s="26"/>
      <c r="O20" s="26"/>
      <c r="P20" s="26"/>
      <c r="Q20" s="27"/>
      <c r="R20" s="27"/>
      <c r="S20" s="88">
        <v>270000</v>
      </c>
      <c r="T20" s="88">
        <v>270000</v>
      </c>
      <c r="U20" s="171">
        <f t="shared" si="1"/>
        <v>0</v>
      </c>
      <c r="V20" s="2"/>
      <c r="W20" s="2"/>
    </row>
    <row r="21" spans="1:23" s="8" customFormat="1" ht="36" customHeight="1">
      <c r="A21" s="41" t="s">
        <v>236</v>
      </c>
      <c r="B21" s="21"/>
      <c r="C21" s="98" t="s">
        <v>19</v>
      </c>
      <c r="D21" s="62" t="s">
        <v>38</v>
      </c>
      <c r="E21" s="62" t="s">
        <v>51</v>
      </c>
      <c r="F21" s="62" t="s">
        <v>55</v>
      </c>
      <c r="G21" s="62" t="s">
        <v>61</v>
      </c>
      <c r="H21" s="62" t="s">
        <v>49</v>
      </c>
      <c r="I21" s="62" t="s">
        <v>43</v>
      </c>
      <c r="J21" s="62" t="s">
        <v>40</v>
      </c>
      <c r="K21" s="62" t="s">
        <v>47</v>
      </c>
      <c r="L21" s="26"/>
      <c r="M21" s="26"/>
      <c r="N21" s="26"/>
      <c r="O21" s="26"/>
      <c r="P21" s="26"/>
      <c r="Q21" s="27"/>
      <c r="R21" s="27"/>
      <c r="S21" s="88">
        <v>0</v>
      </c>
      <c r="T21" s="88"/>
      <c r="U21" s="171">
        <f t="shared" si="1"/>
        <v>0</v>
      </c>
      <c r="V21" s="161"/>
      <c r="W21" s="161"/>
    </row>
    <row r="22" spans="1:23" ht="26.25" customHeight="1">
      <c r="A22" s="24" t="s">
        <v>213</v>
      </c>
      <c r="B22" s="24"/>
      <c r="C22" s="48" t="s">
        <v>214</v>
      </c>
      <c r="D22" s="49" t="s">
        <v>38</v>
      </c>
      <c r="E22" s="49" t="s">
        <v>51</v>
      </c>
      <c r="F22" s="49" t="s">
        <v>55</v>
      </c>
      <c r="G22" s="49" t="s">
        <v>68</v>
      </c>
      <c r="H22" s="49" t="s">
        <v>38</v>
      </c>
      <c r="I22" s="49" t="s">
        <v>46</v>
      </c>
      <c r="J22" s="49" t="s">
        <v>40</v>
      </c>
      <c r="K22" s="49" t="s">
        <v>47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140000</v>
      </c>
      <c r="T22" s="86">
        <f>T23</f>
        <v>140000</v>
      </c>
      <c r="U22" s="170">
        <f t="shared" si="1"/>
        <v>0</v>
      </c>
      <c r="V22" s="2"/>
      <c r="W22" s="2"/>
    </row>
    <row r="23" spans="1:23" ht="40.5" customHeight="1">
      <c r="A23" s="41" t="s">
        <v>237</v>
      </c>
      <c r="B23" s="31"/>
      <c r="C23" s="98" t="s">
        <v>215</v>
      </c>
      <c r="D23" s="62" t="s">
        <v>38</v>
      </c>
      <c r="E23" s="62" t="s">
        <v>51</v>
      </c>
      <c r="F23" s="62" t="s">
        <v>55</v>
      </c>
      <c r="G23" s="62" t="s">
        <v>68</v>
      </c>
      <c r="H23" s="62" t="s">
        <v>49</v>
      </c>
      <c r="I23" s="62" t="s">
        <v>46</v>
      </c>
      <c r="J23" s="62" t="s">
        <v>40</v>
      </c>
      <c r="K23" s="62" t="s">
        <v>47</v>
      </c>
      <c r="L23" s="22"/>
      <c r="M23" s="22"/>
      <c r="N23" s="22"/>
      <c r="O23" s="22"/>
      <c r="P23" s="22"/>
      <c r="Q23" s="23"/>
      <c r="R23" s="23"/>
      <c r="S23" s="87">
        <v>140000</v>
      </c>
      <c r="T23" s="87">
        <v>140000</v>
      </c>
      <c r="U23" s="171">
        <f t="shared" si="1"/>
        <v>0</v>
      </c>
      <c r="V23" s="2"/>
      <c r="W23" s="2"/>
    </row>
    <row r="24" spans="1:23" ht="27.75" customHeight="1">
      <c r="A24" s="21" t="s">
        <v>121</v>
      </c>
      <c r="B24" s="31"/>
      <c r="C24" s="57" t="s">
        <v>66</v>
      </c>
      <c r="D24" s="110" t="s">
        <v>38</v>
      </c>
      <c r="E24" s="58" t="s">
        <v>51</v>
      </c>
      <c r="F24" s="58" t="s">
        <v>67</v>
      </c>
      <c r="G24" s="58" t="s">
        <v>39</v>
      </c>
      <c r="H24" s="58" t="s">
        <v>38</v>
      </c>
      <c r="I24" s="58" t="s">
        <v>39</v>
      </c>
      <c r="J24" s="58" t="s">
        <v>40</v>
      </c>
      <c r="K24" s="58" t="s">
        <v>38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4184000</v>
      </c>
      <c r="T24" s="85">
        <f>T26+T27</f>
        <v>4184000</v>
      </c>
      <c r="U24" s="174">
        <f t="shared" si="1"/>
        <v>0</v>
      </c>
      <c r="V24" s="2"/>
      <c r="W24" s="2"/>
    </row>
    <row r="25" spans="1:23" ht="21.75" customHeight="1">
      <c r="A25" s="24" t="s">
        <v>128</v>
      </c>
      <c r="B25" s="21"/>
      <c r="C25" s="113" t="s">
        <v>171</v>
      </c>
      <c r="D25" s="114" t="s">
        <v>38</v>
      </c>
      <c r="E25" s="114" t="s">
        <v>51</v>
      </c>
      <c r="F25" s="114" t="s">
        <v>67</v>
      </c>
      <c r="G25" s="114" t="s">
        <v>61</v>
      </c>
      <c r="H25" s="114" t="s">
        <v>38</v>
      </c>
      <c r="I25" s="114" t="s">
        <v>43</v>
      </c>
      <c r="J25" s="114" t="s">
        <v>40</v>
      </c>
      <c r="K25" s="114" t="s">
        <v>38</v>
      </c>
      <c r="L25" s="29"/>
      <c r="M25" s="29"/>
      <c r="N25" s="29"/>
      <c r="O25" s="29"/>
      <c r="P25" s="29"/>
      <c r="Q25" s="30"/>
      <c r="R25" s="30"/>
      <c r="S25" s="86">
        <f>S26</f>
        <v>4184000</v>
      </c>
      <c r="T25" s="86">
        <f>T26</f>
        <v>4184000</v>
      </c>
      <c r="U25" s="170">
        <f t="shared" si="1"/>
        <v>0</v>
      </c>
      <c r="V25" s="2"/>
      <c r="W25" s="2"/>
    </row>
    <row r="26" spans="1:23" ht="41.25" customHeight="1">
      <c r="A26" s="41" t="s">
        <v>238</v>
      </c>
      <c r="B26" s="24"/>
      <c r="C26" s="115" t="s">
        <v>172</v>
      </c>
      <c r="D26" s="51" t="s">
        <v>38</v>
      </c>
      <c r="E26" s="51" t="s">
        <v>51</v>
      </c>
      <c r="F26" s="51" t="s">
        <v>67</v>
      </c>
      <c r="G26" s="51" t="s">
        <v>61</v>
      </c>
      <c r="H26" s="51" t="s">
        <v>48</v>
      </c>
      <c r="I26" s="51" t="s">
        <v>43</v>
      </c>
      <c r="J26" s="51" t="s">
        <v>40</v>
      </c>
      <c r="K26" s="51" t="s">
        <v>47</v>
      </c>
      <c r="L26" s="29"/>
      <c r="M26" s="29"/>
      <c r="N26" s="29"/>
      <c r="O26" s="29"/>
      <c r="P26" s="29"/>
      <c r="Q26" s="30"/>
      <c r="R26" s="30"/>
      <c r="S26" s="88">
        <v>4184000</v>
      </c>
      <c r="T26" s="88">
        <v>4184000</v>
      </c>
      <c r="U26" s="171">
        <f t="shared" si="1"/>
        <v>0</v>
      </c>
      <c r="V26" s="2"/>
      <c r="W26" s="2"/>
    </row>
    <row r="27" spans="1:23" ht="40.5" customHeight="1">
      <c r="A27" s="47" t="s">
        <v>58</v>
      </c>
      <c r="B27" s="28"/>
      <c r="C27" s="117" t="s">
        <v>173</v>
      </c>
      <c r="D27" s="49" t="s">
        <v>38</v>
      </c>
      <c r="E27" s="49" t="s">
        <v>51</v>
      </c>
      <c r="F27" s="49" t="s">
        <v>67</v>
      </c>
      <c r="G27" s="49" t="s">
        <v>69</v>
      </c>
      <c r="H27" s="49" t="s">
        <v>38</v>
      </c>
      <c r="I27" s="49" t="s">
        <v>43</v>
      </c>
      <c r="J27" s="49" t="s">
        <v>40</v>
      </c>
      <c r="K27" s="49" t="s">
        <v>38</v>
      </c>
      <c r="L27" s="29"/>
      <c r="M27" s="29"/>
      <c r="N27" s="29"/>
      <c r="O27" s="29"/>
      <c r="P27" s="29"/>
      <c r="Q27" s="30"/>
      <c r="R27" s="30"/>
      <c r="S27" s="86">
        <f>S28</f>
        <v>0</v>
      </c>
      <c r="T27" s="86">
        <f>T28</f>
        <v>0</v>
      </c>
      <c r="U27" s="170">
        <f t="shared" si="1"/>
        <v>0</v>
      </c>
      <c r="V27" s="2"/>
      <c r="W27" s="2"/>
    </row>
    <row r="28" spans="1:23" s="8" customFormat="1" ht="54.75" customHeight="1">
      <c r="A28" s="41" t="s">
        <v>129</v>
      </c>
      <c r="B28" s="21"/>
      <c r="C28" s="115" t="s">
        <v>168</v>
      </c>
      <c r="D28" s="62" t="s">
        <v>38</v>
      </c>
      <c r="E28" s="62" t="s">
        <v>51</v>
      </c>
      <c r="F28" s="62" t="s">
        <v>67</v>
      </c>
      <c r="G28" s="62" t="s">
        <v>69</v>
      </c>
      <c r="H28" s="62" t="s">
        <v>169</v>
      </c>
      <c r="I28" s="62" t="s">
        <v>43</v>
      </c>
      <c r="J28" s="62" t="s">
        <v>40</v>
      </c>
      <c r="K28" s="62" t="s">
        <v>47</v>
      </c>
      <c r="L28" s="29"/>
      <c r="M28" s="29"/>
      <c r="N28" s="29"/>
      <c r="O28" s="29"/>
      <c r="P28" s="29"/>
      <c r="Q28" s="30"/>
      <c r="R28" s="30"/>
      <c r="S28" s="88">
        <v>0</v>
      </c>
      <c r="T28" s="88">
        <v>0</v>
      </c>
      <c r="U28" s="171">
        <f t="shared" si="1"/>
        <v>0</v>
      </c>
      <c r="V28" s="161"/>
      <c r="W28" s="161"/>
    </row>
    <row r="29" spans="1:23" s="10" customFormat="1" ht="34.5" customHeight="1">
      <c r="A29" s="21" t="s">
        <v>71</v>
      </c>
      <c r="B29" s="21"/>
      <c r="C29" s="57" t="s">
        <v>75</v>
      </c>
      <c r="D29" s="110" t="s">
        <v>38</v>
      </c>
      <c r="E29" s="58" t="s">
        <v>51</v>
      </c>
      <c r="F29" s="58" t="s">
        <v>76</v>
      </c>
      <c r="G29" s="58" t="s">
        <v>39</v>
      </c>
      <c r="H29" s="58" t="s">
        <v>38</v>
      </c>
      <c r="I29" s="58" t="s">
        <v>39</v>
      </c>
      <c r="J29" s="58" t="s">
        <v>40</v>
      </c>
      <c r="K29" s="58" t="s">
        <v>38</v>
      </c>
      <c r="L29" s="29"/>
      <c r="M29" s="29"/>
      <c r="N29" s="29"/>
      <c r="O29" s="29"/>
      <c r="P29" s="29"/>
      <c r="Q29" s="30"/>
      <c r="R29" s="30"/>
      <c r="S29" s="85">
        <f>S32+S30</f>
        <v>6820000</v>
      </c>
      <c r="T29" s="85">
        <f>T32+T30</f>
        <v>7520000</v>
      </c>
      <c r="U29" s="174">
        <f t="shared" si="1"/>
        <v>700000</v>
      </c>
      <c r="V29" s="162"/>
      <c r="W29" s="162"/>
    </row>
    <row r="30" spans="1:23" ht="33.75" customHeight="1">
      <c r="A30" s="32" t="s">
        <v>72</v>
      </c>
      <c r="B30" s="24"/>
      <c r="C30" s="74" t="s">
        <v>262</v>
      </c>
      <c r="D30" s="77" t="s">
        <v>38</v>
      </c>
      <c r="E30" s="77" t="s">
        <v>51</v>
      </c>
      <c r="F30" s="77" t="s">
        <v>76</v>
      </c>
      <c r="G30" s="77" t="s">
        <v>61</v>
      </c>
      <c r="H30" s="77" t="s">
        <v>38</v>
      </c>
      <c r="I30" s="77" t="s">
        <v>39</v>
      </c>
      <c r="J30" s="77" t="s">
        <v>40</v>
      </c>
      <c r="K30" s="77" t="s">
        <v>77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720000</v>
      </c>
      <c r="T30" s="86">
        <f>T31</f>
        <v>720000</v>
      </c>
      <c r="U30" s="170">
        <f t="shared" si="1"/>
        <v>0</v>
      </c>
      <c r="V30" s="2"/>
      <c r="W30" s="2"/>
    </row>
    <row r="31" spans="1:23" ht="39" customHeight="1">
      <c r="A31" s="41" t="s">
        <v>150</v>
      </c>
      <c r="B31" s="24"/>
      <c r="C31" s="119" t="s">
        <v>196</v>
      </c>
      <c r="D31" s="62" t="s">
        <v>38</v>
      </c>
      <c r="E31" s="62" t="s">
        <v>51</v>
      </c>
      <c r="F31" s="62" t="s">
        <v>76</v>
      </c>
      <c r="G31" s="62" t="s">
        <v>61</v>
      </c>
      <c r="H31" s="62" t="s">
        <v>74</v>
      </c>
      <c r="I31" s="62" t="s">
        <v>55</v>
      </c>
      <c r="J31" s="62" t="s">
        <v>40</v>
      </c>
      <c r="K31" s="62" t="s">
        <v>77</v>
      </c>
      <c r="L31" s="168"/>
      <c r="M31" s="168"/>
      <c r="N31" s="168"/>
      <c r="O31" s="168"/>
      <c r="P31" s="168"/>
      <c r="Q31" s="169"/>
      <c r="R31" s="169"/>
      <c r="S31" s="88">
        <v>720000</v>
      </c>
      <c r="T31" s="88">
        <v>720000</v>
      </c>
      <c r="U31" s="171">
        <f t="shared" si="1"/>
        <v>0</v>
      </c>
      <c r="V31" s="2"/>
      <c r="W31" s="2"/>
    </row>
    <row r="32" spans="1:23" ht="61.5" customHeight="1">
      <c r="A32" s="32" t="s">
        <v>73</v>
      </c>
      <c r="B32" s="28"/>
      <c r="C32" s="61" t="s">
        <v>174</v>
      </c>
      <c r="D32" s="59" t="s">
        <v>38</v>
      </c>
      <c r="E32" s="49" t="s">
        <v>51</v>
      </c>
      <c r="F32" s="49" t="s">
        <v>76</v>
      </c>
      <c r="G32" s="49" t="s">
        <v>55</v>
      </c>
      <c r="H32" s="49" t="s">
        <v>38</v>
      </c>
      <c r="I32" s="49" t="s">
        <v>39</v>
      </c>
      <c r="J32" s="49" t="s">
        <v>40</v>
      </c>
      <c r="K32" s="49" t="s">
        <v>77</v>
      </c>
      <c r="L32" s="29"/>
      <c r="M32" s="29"/>
      <c r="N32" s="29"/>
      <c r="O32" s="29"/>
      <c r="P32" s="29"/>
      <c r="Q32" s="30"/>
      <c r="R32" s="30"/>
      <c r="S32" s="86">
        <f>S33+S36</f>
        <v>6100000</v>
      </c>
      <c r="T32" s="86">
        <f>T33+T36</f>
        <v>6800000</v>
      </c>
      <c r="U32" s="170">
        <f t="shared" si="1"/>
        <v>700000</v>
      </c>
      <c r="V32" s="2"/>
      <c r="W32" s="2"/>
    </row>
    <row r="33" spans="1:23" ht="54.75" customHeight="1">
      <c r="A33" s="41" t="s">
        <v>258</v>
      </c>
      <c r="B33" s="28"/>
      <c r="C33" s="144" t="s">
        <v>124</v>
      </c>
      <c r="D33" s="138" t="s">
        <v>38</v>
      </c>
      <c r="E33" s="138" t="s">
        <v>51</v>
      </c>
      <c r="F33" s="138" t="s">
        <v>76</v>
      </c>
      <c r="G33" s="138" t="s">
        <v>55</v>
      </c>
      <c r="H33" s="138" t="s">
        <v>48</v>
      </c>
      <c r="I33" s="138" t="s">
        <v>39</v>
      </c>
      <c r="J33" s="138" t="s">
        <v>40</v>
      </c>
      <c r="K33" s="138" t="s">
        <v>77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2300000</v>
      </c>
      <c r="T33" s="139">
        <f>T34+T35</f>
        <v>3000000</v>
      </c>
      <c r="U33" s="172">
        <f t="shared" si="1"/>
        <v>700000</v>
      </c>
      <c r="V33" s="2"/>
      <c r="W33" s="2"/>
    </row>
    <row r="34" spans="1:23" ht="69.75" customHeight="1">
      <c r="A34" s="41" t="s">
        <v>259</v>
      </c>
      <c r="B34" s="28"/>
      <c r="C34" s="118" t="s">
        <v>293</v>
      </c>
      <c r="D34" s="51" t="s">
        <v>38</v>
      </c>
      <c r="E34" s="51" t="s">
        <v>51</v>
      </c>
      <c r="F34" s="51" t="s">
        <v>76</v>
      </c>
      <c r="G34" s="51" t="s">
        <v>55</v>
      </c>
      <c r="H34" s="51" t="s">
        <v>65</v>
      </c>
      <c r="I34" s="51" t="s">
        <v>63</v>
      </c>
      <c r="J34" s="51" t="s">
        <v>40</v>
      </c>
      <c r="K34" s="51" t="s">
        <v>77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1500000</v>
      </c>
      <c r="T34" s="88">
        <v>1700000</v>
      </c>
      <c r="U34" s="171">
        <f t="shared" si="1"/>
        <v>200000</v>
      </c>
      <c r="V34" s="2"/>
      <c r="W34" s="2"/>
    </row>
    <row r="35" spans="1:23" ht="66.75" customHeight="1">
      <c r="A35" s="41" t="s">
        <v>291</v>
      </c>
      <c r="B35" s="28"/>
      <c r="C35" s="118" t="s">
        <v>290</v>
      </c>
      <c r="D35" s="51" t="s">
        <v>38</v>
      </c>
      <c r="E35" s="51" t="s">
        <v>51</v>
      </c>
      <c r="F35" s="51" t="s">
        <v>76</v>
      </c>
      <c r="G35" s="51" t="s">
        <v>55</v>
      </c>
      <c r="H35" s="51" t="s">
        <v>65</v>
      </c>
      <c r="I35" s="51" t="s">
        <v>88</v>
      </c>
      <c r="J35" s="51" t="s">
        <v>40</v>
      </c>
      <c r="K35" s="51" t="s">
        <v>77</v>
      </c>
      <c r="L35" s="26"/>
      <c r="M35" s="26"/>
      <c r="N35" s="26"/>
      <c r="O35" s="26"/>
      <c r="P35" s="26"/>
      <c r="Q35" s="27"/>
      <c r="R35" s="27"/>
      <c r="S35" s="88">
        <v>800000</v>
      </c>
      <c r="T35" s="88">
        <v>1300000</v>
      </c>
      <c r="U35" s="171">
        <f t="shared" si="1"/>
        <v>500000</v>
      </c>
      <c r="V35" s="2"/>
      <c r="W35" s="2"/>
    </row>
    <row r="36" spans="1:23" ht="49.5" customHeight="1">
      <c r="A36" s="41" t="s">
        <v>260</v>
      </c>
      <c r="B36" s="28"/>
      <c r="C36" s="145" t="s">
        <v>123</v>
      </c>
      <c r="D36" s="138" t="s">
        <v>97</v>
      </c>
      <c r="E36" s="138" t="s">
        <v>51</v>
      </c>
      <c r="F36" s="138" t="s">
        <v>76</v>
      </c>
      <c r="G36" s="138" t="s">
        <v>55</v>
      </c>
      <c r="H36" s="138" t="s">
        <v>135</v>
      </c>
      <c r="I36" s="138" t="s">
        <v>55</v>
      </c>
      <c r="J36" s="138" t="s">
        <v>40</v>
      </c>
      <c r="K36" s="138" t="s">
        <v>77</v>
      </c>
      <c r="L36" s="29"/>
      <c r="M36" s="29"/>
      <c r="N36" s="29"/>
      <c r="O36" s="29"/>
      <c r="P36" s="29"/>
      <c r="Q36" s="30"/>
      <c r="R36" s="30"/>
      <c r="S36" s="139">
        <f>S37</f>
        <v>3800000</v>
      </c>
      <c r="T36" s="139">
        <f>T37</f>
        <v>3800000</v>
      </c>
      <c r="U36" s="172">
        <f t="shared" si="1"/>
        <v>0</v>
      </c>
      <c r="V36" s="2"/>
      <c r="W36" s="2"/>
    </row>
    <row r="37" spans="1:23" ht="55.5" customHeight="1">
      <c r="A37" s="41" t="s">
        <v>261</v>
      </c>
      <c r="B37" s="36"/>
      <c r="C37" s="118" t="s">
        <v>134</v>
      </c>
      <c r="D37" s="51" t="s">
        <v>38</v>
      </c>
      <c r="E37" s="51" t="s">
        <v>51</v>
      </c>
      <c r="F37" s="51" t="s">
        <v>76</v>
      </c>
      <c r="G37" s="51" t="s">
        <v>55</v>
      </c>
      <c r="H37" s="51" t="s">
        <v>135</v>
      </c>
      <c r="I37" s="51" t="s">
        <v>55</v>
      </c>
      <c r="J37" s="51" t="s">
        <v>40</v>
      </c>
      <c r="K37" s="51" t="s">
        <v>77</v>
      </c>
      <c r="L37" s="29"/>
      <c r="M37" s="29"/>
      <c r="N37" s="29"/>
      <c r="O37" s="29"/>
      <c r="P37" s="29"/>
      <c r="Q37" s="30"/>
      <c r="R37" s="30"/>
      <c r="S37" s="88">
        <v>3800000</v>
      </c>
      <c r="T37" s="88">
        <v>3800000</v>
      </c>
      <c r="U37" s="171">
        <f t="shared" si="1"/>
        <v>0</v>
      </c>
      <c r="V37" s="2"/>
      <c r="W37" s="2"/>
    </row>
    <row r="38" spans="1:23" s="7" customFormat="1" ht="24.75" customHeight="1">
      <c r="A38" s="21" t="s">
        <v>80</v>
      </c>
      <c r="B38" s="24"/>
      <c r="C38" s="57" t="s">
        <v>81</v>
      </c>
      <c r="D38" s="110" t="s">
        <v>38</v>
      </c>
      <c r="E38" s="58" t="s">
        <v>51</v>
      </c>
      <c r="F38" s="58" t="s">
        <v>82</v>
      </c>
      <c r="G38" s="58" t="s">
        <v>39</v>
      </c>
      <c r="H38" s="58" t="s">
        <v>38</v>
      </c>
      <c r="I38" s="58" t="s">
        <v>39</v>
      </c>
      <c r="J38" s="58" t="s">
        <v>40</v>
      </c>
      <c r="K38" s="58" t="s">
        <v>38</v>
      </c>
      <c r="L38" s="29"/>
      <c r="M38" s="29"/>
      <c r="N38" s="29"/>
      <c r="O38" s="29"/>
      <c r="P38" s="29"/>
      <c r="Q38" s="30"/>
      <c r="R38" s="30"/>
      <c r="S38" s="85">
        <f>S39</f>
        <v>700000</v>
      </c>
      <c r="T38" s="85">
        <f>T39</f>
        <v>700000</v>
      </c>
      <c r="U38" s="174">
        <f t="shared" si="1"/>
        <v>0</v>
      </c>
      <c r="V38" s="160"/>
      <c r="W38" s="160"/>
    </row>
    <row r="39" spans="1:23" s="8" customFormat="1" ht="24.75" customHeight="1">
      <c r="A39" s="32" t="s">
        <v>83</v>
      </c>
      <c r="B39" s="33"/>
      <c r="C39" s="48" t="s">
        <v>84</v>
      </c>
      <c r="D39" s="49" t="s">
        <v>38</v>
      </c>
      <c r="E39" s="49" t="s">
        <v>51</v>
      </c>
      <c r="F39" s="49" t="s">
        <v>82</v>
      </c>
      <c r="G39" s="49" t="s">
        <v>43</v>
      </c>
      <c r="H39" s="49" t="s">
        <v>38</v>
      </c>
      <c r="I39" s="49" t="s">
        <v>43</v>
      </c>
      <c r="J39" s="49" t="s">
        <v>40</v>
      </c>
      <c r="K39" s="49" t="s">
        <v>77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700000</v>
      </c>
      <c r="T39" s="86">
        <f>T40+T41+T42+T43</f>
        <v>700000</v>
      </c>
      <c r="U39" s="173">
        <f t="shared" si="1"/>
        <v>0</v>
      </c>
      <c r="V39" s="161"/>
      <c r="W39" s="161"/>
    </row>
    <row r="40" spans="1:23" s="9" customFormat="1" ht="29.25" customHeight="1">
      <c r="A40" s="151" t="s">
        <v>239</v>
      </c>
      <c r="B40" s="28"/>
      <c r="C40" s="119" t="s">
        <v>204</v>
      </c>
      <c r="D40" s="51" t="s">
        <v>38</v>
      </c>
      <c r="E40" s="51" t="s">
        <v>51</v>
      </c>
      <c r="F40" s="51" t="s">
        <v>82</v>
      </c>
      <c r="G40" s="51" t="s">
        <v>43</v>
      </c>
      <c r="H40" s="51" t="s">
        <v>48</v>
      </c>
      <c r="I40" s="51" t="s">
        <v>43</v>
      </c>
      <c r="J40" s="51" t="s">
        <v>40</v>
      </c>
      <c r="K40" s="51" t="s">
        <v>77</v>
      </c>
      <c r="L40" s="29"/>
      <c r="M40" s="29"/>
      <c r="N40" s="29"/>
      <c r="O40" s="29"/>
      <c r="P40" s="29"/>
      <c r="Q40" s="30"/>
      <c r="R40" s="30"/>
      <c r="S40" s="88">
        <v>150000</v>
      </c>
      <c r="T40" s="88">
        <v>150000</v>
      </c>
      <c r="U40" s="171">
        <f t="shared" si="1"/>
        <v>0</v>
      </c>
      <c r="V40" s="163"/>
      <c r="W40" s="163"/>
    </row>
    <row r="41" spans="1:23" s="8" customFormat="1" ht="25.5" customHeight="1">
      <c r="A41" s="151" t="s">
        <v>240</v>
      </c>
      <c r="B41" s="49"/>
      <c r="C41" s="119" t="s">
        <v>205</v>
      </c>
      <c r="D41" s="51" t="s">
        <v>38</v>
      </c>
      <c r="E41" s="51" t="s">
        <v>51</v>
      </c>
      <c r="F41" s="51" t="s">
        <v>82</v>
      </c>
      <c r="G41" s="51" t="s">
        <v>43</v>
      </c>
      <c r="H41" s="51" t="s">
        <v>49</v>
      </c>
      <c r="I41" s="51" t="s">
        <v>43</v>
      </c>
      <c r="J41" s="51" t="s">
        <v>40</v>
      </c>
      <c r="K41" s="51" t="s">
        <v>77</v>
      </c>
      <c r="L41" s="29"/>
      <c r="M41" s="29"/>
      <c r="N41" s="29"/>
      <c r="O41" s="29"/>
      <c r="P41" s="29"/>
      <c r="Q41" s="30"/>
      <c r="R41" s="30"/>
      <c r="S41" s="88">
        <v>190000</v>
      </c>
      <c r="T41" s="88">
        <v>190000</v>
      </c>
      <c r="U41" s="171">
        <f t="shared" si="1"/>
        <v>0</v>
      </c>
      <c r="V41" s="161"/>
      <c r="W41" s="161"/>
    </row>
    <row r="42" spans="1:23" s="9" customFormat="1" ht="23.25" customHeight="1">
      <c r="A42" s="151" t="s">
        <v>241</v>
      </c>
      <c r="B42" s="49"/>
      <c r="C42" s="119" t="s">
        <v>2</v>
      </c>
      <c r="D42" s="51" t="s">
        <v>38</v>
      </c>
      <c r="E42" s="51" t="s">
        <v>51</v>
      </c>
      <c r="F42" s="51" t="s">
        <v>82</v>
      </c>
      <c r="G42" s="51" t="s">
        <v>43</v>
      </c>
      <c r="H42" s="51" t="s">
        <v>52</v>
      </c>
      <c r="I42" s="51" t="s">
        <v>43</v>
      </c>
      <c r="J42" s="51" t="s">
        <v>40</v>
      </c>
      <c r="K42" s="51" t="s">
        <v>77</v>
      </c>
      <c r="L42" s="29"/>
      <c r="M42" s="29"/>
      <c r="N42" s="29"/>
      <c r="O42" s="29"/>
      <c r="P42" s="29"/>
      <c r="Q42" s="30"/>
      <c r="R42" s="30"/>
      <c r="S42" s="88">
        <v>0</v>
      </c>
      <c r="T42" s="88">
        <v>0</v>
      </c>
      <c r="U42" s="171">
        <f t="shared" si="1"/>
        <v>0</v>
      </c>
      <c r="V42" s="163"/>
      <c r="W42" s="163"/>
    </row>
    <row r="43" spans="1:23" ht="21" customHeight="1">
      <c r="A43" s="151" t="s">
        <v>242</v>
      </c>
      <c r="B43" s="25"/>
      <c r="C43" s="119" t="s">
        <v>197</v>
      </c>
      <c r="D43" s="51" t="s">
        <v>38</v>
      </c>
      <c r="E43" s="51" t="s">
        <v>51</v>
      </c>
      <c r="F43" s="51" t="s">
        <v>82</v>
      </c>
      <c r="G43" s="51" t="s">
        <v>43</v>
      </c>
      <c r="H43" s="51" t="s">
        <v>64</v>
      </c>
      <c r="I43" s="51" t="s">
        <v>43</v>
      </c>
      <c r="J43" s="51" t="s">
        <v>40</v>
      </c>
      <c r="K43" s="51" t="s">
        <v>77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360000</v>
      </c>
      <c r="T43" s="88">
        <v>360000</v>
      </c>
      <c r="U43" s="171">
        <f t="shared" si="1"/>
        <v>0</v>
      </c>
      <c r="V43" s="2"/>
      <c r="W43" s="2"/>
    </row>
    <row r="44" spans="1:23" ht="33.75" customHeight="1">
      <c r="A44" s="21" t="s">
        <v>96</v>
      </c>
      <c r="B44" s="24"/>
      <c r="C44" s="57" t="s">
        <v>87</v>
      </c>
      <c r="D44" s="58" t="s">
        <v>38</v>
      </c>
      <c r="E44" s="58" t="s">
        <v>51</v>
      </c>
      <c r="F44" s="58" t="s">
        <v>88</v>
      </c>
      <c r="G44" s="58" t="s">
        <v>39</v>
      </c>
      <c r="H44" s="58" t="s">
        <v>38</v>
      </c>
      <c r="I44" s="58" t="s">
        <v>39</v>
      </c>
      <c r="J44" s="58" t="s">
        <v>40</v>
      </c>
      <c r="K44" s="58" t="s">
        <v>38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16000000</v>
      </c>
      <c r="T44" s="85">
        <f>T45</f>
        <v>16000000</v>
      </c>
      <c r="U44" s="174">
        <f t="shared" si="1"/>
        <v>0</v>
      </c>
      <c r="V44" s="2"/>
      <c r="W44" s="2"/>
    </row>
    <row r="45" spans="1:23" ht="30.75" customHeight="1">
      <c r="A45" s="45" t="s">
        <v>230</v>
      </c>
      <c r="B45" s="24"/>
      <c r="C45" s="48" t="s">
        <v>228</v>
      </c>
      <c r="D45" s="51" t="s">
        <v>38</v>
      </c>
      <c r="E45" s="51" t="s">
        <v>51</v>
      </c>
      <c r="F45" s="51" t="s">
        <v>88</v>
      </c>
      <c r="G45" s="51" t="s">
        <v>43</v>
      </c>
      <c r="H45" s="51" t="s">
        <v>229</v>
      </c>
      <c r="I45" s="51" t="s">
        <v>39</v>
      </c>
      <c r="J45" s="51" t="s">
        <v>40</v>
      </c>
      <c r="K45" s="51" t="s">
        <v>90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16000000</v>
      </c>
      <c r="T45" s="88">
        <f>T46</f>
        <v>16000000</v>
      </c>
      <c r="U45" s="171">
        <f t="shared" si="1"/>
        <v>0</v>
      </c>
      <c r="V45" s="2"/>
      <c r="W45" s="2"/>
    </row>
    <row r="46" spans="1:23" ht="40.5" customHeight="1">
      <c r="A46" s="152" t="s">
        <v>243</v>
      </c>
      <c r="B46" s="28"/>
      <c r="C46" s="100" t="s">
        <v>206</v>
      </c>
      <c r="D46" s="51" t="s">
        <v>38</v>
      </c>
      <c r="E46" s="51" t="s">
        <v>51</v>
      </c>
      <c r="F46" s="51" t="s">
        <v>88</v>
      </c>
      <c r="G46" s="51" t="s">
        <v>43</v>
      </c>
      <c r="H46" s="51" t="s">
        <v>193</v>
      </c>
      <c r="I46" s="51" t="s">
        <v>55</v>
      </c>
      <c r="J46" s="51" t="s">
        <v>40</v>
      </c>
      <c r="K46" s="51" t="s">
        <v>90</v>
      </c>
      <c r="L46" s="29"/>
      <c r="M46" s="29"/>
      <c r="N46" s="29"/>
      <c r="O46" s="29"/>
      <c r="P46" s="29"/>
      <c r="Q46" s="30"/>
      <c r="R46" s="30"/>
      <c r="S46" s="88">
        <v>16000000</v>
      </c>
      <c r="T46" s="88">
        <v>16000000</v>
      </c>
      <c r="U46" s="171">
        <f t="shared" si="1"/>
        <v>0</v>
      </c>
      <c r="V46" s="2"/>
      <c r="W46" s="2"/>
    </row>
    <row r="47" spans="1:23" s="7" customFormat="1" ht="27.75" customHeight="1">
      <c r="A47" s="21" t="s">
        <v>99</v>
      </c>
      <c r="B47" s="28"/>
      <c r="C47" s="57" t="s">
        <v>92</v>
      </c>
      <c r="D47" s="58" t="s">
        <v>38</v>
      </c>
      <c r="E47" s="58" t="s">
        <v>51</v>
      </c>
      <c r="F47" s="58" t="s">
        <v>93</v>
      </c>
      <c r="G47" s="58" t="s">
        <v>39</v>
      </c>
      <c r="H47" s="58" t="s">
        <v>38</v>
      </c>
      <c r="I47" s="58" t="s">
        <v>39</v>
      </c>
      <c r="J47" s="58" t="s">
        <v>40</v>
      </c>
      <c r="K47" s="58" t="s">
        <v>38</v>
      </c>
      <c r="L47" s="72"/>
      <c r="M47" s="72"/>
      <c r="N47" s="72"/>
      <c r="O47" s="72"/>
      <c r="P47" s="72"/>
      <c r="Q47" s="73"/>
      <c r="R47" s="73"/>
      <c r="S47" s="85">
        <f>S48+S51</f>
        <v>1130000</v>
      </c>
      <c r="T47" s="85">
        <f>T48+T51</f>
        <v>1430000</v>
      </c>
      <c r="U47" s="174">
        <f t="shared" si="1"/>
        <v>300000</v>
      </c>
      <c r="V47" s="160"/>
      <c r="W47" s="160"/>
    </row>
    <row r="48" spans="1:23" ht="65.25" customHeight="1">
      <c r="A48" s="24" t="s">
        <v>100</v>
      </c>
      <c r="B48" s="28"/>
      <c r="C48" s="48" t="s">
        <v>149</v>
      </c>
      <c r="D48" s="49" t="s">
        <v>97</v>
      </c>
      <c r="E48" s="49" t="s">
        <v>51</v>
      </c>
      <c r="F48" s="49" t="s">
        <v>93</v>
      </c>
      <c r="G48" s="49" t="s">
        <v>46</v>
      </c>
      <c r="H48" s="49" t="s">
        <v>38</v>
      </c>
      <c r="I48" s="49" t="s">
        <v>39</v>
      </c>
      <c r="J48" s="49" t="s">
        <v>40</v>
      </c>
      <c r="K48" s="49" t="s">
        <v>38</v>
      </c>
      <c r="L48" s="29"/>
      <c r="M48" s="29"/>
      <c r="N48" s="29"/>
      <c r="O48" s="29"/>
      <c r="P48" s="29"/>
      <c r="Q48" s="30"/>
      <c r="R48" s="30"/>
      <c r="S48" s="86">
        <f>S49</f>
        <v>700000</v>
      </c>
      <c r="T48" s="86">
        <f>T49</f>
        <v>700000</v>
      </c>
      <c r="U48" s="173">
        <f t="shared" si="1"/>
        <v>0</v>
      </c>
      <c r="V48" s="2"/>
      <c r="W48" s="2"/>
    </row>
    <row r="49" spans="1:23" s="11" customFormat="1" ht="69.75" customHeight="1">
      <c r="A49" s="152" t="s">
        <v>244</v>
      </c>
      <c r="B49" s="18"/>
      <c r="C49" s="100" t="s">
        <v>207</v>
      </c>
      <c r="D49" s="62" t="s">
        <v>97</v>
      </c>
      <c r="E49" s="62" t="s">
        <v>51</v>
      </c>
      <c r="F49" s="62" t="s">
        <v>93</v>
      </c>
      <c r="G49" s="62" t="s">
        <v>46</v>
      </c>
      <c r="H49" s="62" t="s">
        <v>74</v>
      </c>
      <c r="I49" s="62" t="s">
        <v>55</v>
      </c>
      <c r="J49" s="62" t="s">
        <v>40</v>
      </c>
      <c r="K49" s="62" t="s">
        <v>95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f>S50</f>
        <v>700000</v>
      </c>
      <c r="T49" s="88">
        <f>T50</f>
        <v>700000</v>
      </c>
      <c r="U49" s="171">
        <f t="shared" si="1"/>
        <v>0</v>
      </c>
      <c r="V49" s="164"/>
      <c r="W49" s="164"/>
    </row>
    <row r="50" spans="1:23" s="7" customFormat="1" ht="60" customHeight="1">
      <c r="A50" s="152" t="s">
        <v>245</v>
      </c>
      <c r="B50" s="21"/>
      <c r="C50" s="120" t="s">
        <v>185</v>
      </c>
      <c r="D50" s="62" t="s">
        <v>97</v>
      </c>
      <c r="E50" s="62" t="s">
        <v>51</v>
      </c>
      <c r="F50" s="62" t="s">
        <v>93</v>
      </c>
      <c r="G50" s="62" t="s">
        <v>46</v>
      </c>
      <c r="H50" s="62" t="s">
        <v>85</v>
      </c>
      <c r="I50" s="62" t="s">
        <v>55</v>
      </c>
      <c r="J50" s="62" t="s">
        <v>40</v>
      </c>
      <c r="K50" s="62" t="s">
        <v>95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700000</v>
      </c>
      <c r="T50" s="88">
        <v>700000</v>
      </c>
      <c r="U50" s="171">
        <f t="shared" si="1"/>
        <v>0</v>
      </c>
      <c r="V50" s="160"/>
      <c r="W50" s="160"/>
    </row>
    <row r="51" spans="1:23" s="8" customFormat="1" ht="51" customHeight="1">
      <c r="A51" s="24" t="s">
        <v>20</v>
      </c>
      <c r="B51" s="24"/>
      <c r="C51" s="121" t="s">
        <v>194</v>
      </c>
      <c r="D51" s="49" t="s">
        <v>97</v>
      </c>
      <c r="E51" s="49" t="s">
        <v>51</v>
      </c>
      <c r="F51" s="49" t="s">
        <v>93</v>
      </c>
      <c r="G51" s="49" t="s">
        <v>62</v>
      </c>
      <c r="H51" s="49" t="s">
        <v>38</v>
      </c>
      <c r="I51" s="49" t="s">
        <v>39</v>
      </c>
      <c r="J51" s="49" t="s">
        <v>40</v>
      </c>
      <c r="K51" s="49" t="s">
        <v>154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430000</v>
      </c>
      <c r="T51" s="86">
        <f>T52+T53+T54</f>
        <v>730000</v>
      </c>
      <c r="U51" s="173">
        <f t="shared" si="1"/>
        <v>300000</v>
      </c>
      <c r="V51" s="161"/>
      <c r="W51" s="161"/>
    </row>
    <row r="52" spans="1:23" s="8" customFormat="1" ht="41.25" customHeight="1">
      <c r="A52" s="152" t="s">
        <v>246</v>
      </c>
      <c r="B52" s="24"/>
      <c r="C52" s="111" t="s">
        <v>292</v>
      </c>
      <c r="D52" s="51" t="s">
        <v>38</v>
      </c>
      <c r="E52" s="51" t="s">
        <v>51</v>
      </c>
      <c r="F52" s="51" t="s">
        <v>93</v>
      </c>
      <c r="G52" s="51" t="s">
        <v>62</v>
      </c>
      <c r="H52" s="51" t="s">
        <v>65</v>
      </c>
      <c r="I52" s="51" t="s">
        <v>63</v>
      </c>
      <c r="J52" s="51" t="s">
        <v>40</v>
      </c>
      <c r="K52" s="51" t="s">
        <v>154</v>
      </c>
      <c r="L52" s="29"/>
      <c r="M52" s="29"/>
      <c r="N52" s="29"/>
      <c r="O52" s="29"/>
      <c r="P52" s="29"/>
      <c r="Q52" s="30"/>
      <c r="R52" s="30"/>
      <c r="S52" s="88">
        <v>130000</v>
      </c>
      <c r="T52" s="88">
        <v>130000</v>
      </c>
      <c r="U52" s="171">
        <f>T52-S52</f>
        <v>0</v>
      </c>
      <c r="V52" s="161"/>
      <c r="W52" s="161"/>
    </row>
    <row r="53" spans="1:23" ht="40.5" customHeight="1">
      <c r="A53" s="152" t="s">
        <v>247</v>
      </c>
      <c r="B53" s="43"/>
      <c r="C53" s="111" t="s">
        <v>300</v>
      </c>
      <c r="D53" s="51" t="s">
        <v>38</v>
      </c>
      <c r="E53" s="51" t="s">
        <v>51</v>
      </c>
      <c r="F53" s="51" t="s">
        <v>93</v>
      </c>
      <c r="G53" s="51" t="s">
        <v>62</v>
      </c>
      <c r="H53" s="51" t="s">
        <v>65</v>
      </c>
      <c r="I53" s="51" t="s">
        <v>88</v>
      </c>
      <c r="J53" s="51" t="s">
        <v>40</v>
      </c>
      <c r="K53" s="51" t="s">
        <v>154</v>
      </c>
      <c r="L53" s="29"/>
      <c r="M53" s="29"/>
      <c r="N53" s="29"/>
      <c r="O53" s="29"/>
      <c r="P53" s="29"/>
      <c r="Q53" s="30"/>
      <c r="R53" s="30"/>
      <c r="S53" s="88">
        <v>0</v>
      </c>
      <c r="T53" s="88">
        <v>300000</v>
      </c>
      <c r="U53" s="171">
        <f>T53-S53</f>
        <v>300000</v>
      </c>
      <c r="V53" s="2"/>
      <c r="W53" s="2"/>
    </row>
    <row r="54" spans="1:23" ht="45.75" customHeight="1">
      <c r="A54" s="152" t="s">
        <v>299</v>
      </c>
      <c r="B54" s="28"/>
      <c r="C54" s="111" t="s">
        <v>295</v>
      </c>
      <c r="D54" s="51" t="s">
        <v>38</v>
      </c>
      <c r="E54" s="51" t="s">
        <v>51</v>
      </c>
      <c r="F54" s="51" t="s">
        <v>93</v>
      </c>
      <c r="G54" s="51" t="s">
        <v>62</v>
      </c>
      <c r="H54" s="51" t="s">
        <v>187</v>
      </c>
      <c r="I54" s="51" t="s">
        <v>55</v>
      </c>
      <c r="J54" s="51" t="s">
        <v>40</v>
      </c>
      <c r="K54" s="51" t="s">
        <v>154</v>
      </c>
      <c r="L54" s="29"/>
      <c r="M54" s="29"/>
      <c r="N54" s="29"/>
      <c r="O54" s="29"/>
      <c r="P54" s="29"/>
      <c r="Q54" s="30"/>
      <c r="R54" s="30"/>
      <c r="S54" s="167">
        <v>300000</v>
      </c>
      <c r="T54" s="167">
        <v>300000</v>
      </c>
      <c r="U54" s="171">
        <f t="shared" si="1"/>
        <v>0</v>
      </c>
      <c r="V54" s="2"/>
      <c r="W54" s="111"/>
    </row>
    <row r="55" spans="1:23" ht="26.25" customHeight="1">
      <c r="A55" s="36" t="s">
        <v>86</v>
      </c>
      <c r="B55" s="28"/>
      <c r="C55" s="57" t="s">
        <v>101</v>
      </c>
      <c r="D55" s="122" t="s">
        <v>38</v>
      </c>
      <c r="E55" s="123" t="s">
        <v>51</v>
      </c>
      <c r="F55" s="123" t="s">
        <v>102</v>
      </c>
      <c r="G55" s="123" t="s">
        <v>39</v>
      </c>
      <c r="H55" s="123" t="s">
        <v>38</v>
      </c>
      <c r="I55" s="123" t="s">
        <v>39</v>
      </c>
      <c r="J55" s="123" t="s">
        <v>40</v>
      </c>
      <c r="K55" s="123" t="s">
        <v>38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1157000</v>
      </c>
      <c r="T55" s="89">
        <f>T56+T59+T61+T64+T67+T69+T71+T73+T75</f>
        <v>1157000</v>
      </c>
      <c r="U55" s="174">
        <f t="shared" si="1"/>
        <v>0</v>
      </c>
      <c r="V55" s="2"/>
      <c r="W55" s="2"/>
    </row>
    <row r="56" spans="1:23" ht="34.5" customHeight="1">
      <c r="A56" s="32" t="s">
        <v>89</v>
      </c>
      <c r="B56" s="28"/>
      <c r="C56" s="48" t="s">
        <v>103</v>
      </c>
      <c r="D56" s="49" t="s">
        <v>38</v>
      </c>
      <c r="E56" s="49" t="s">
        <v>51</v>
      </c>
      <c r="F56" s="49" t="s">
        <v>102</v>
      </c>
      <c r="G56" s="49" t="s">
        <v>61</v>
      </c>
      <c r="H56" s="49" t="s">
        <v>38</v>
      </c>
      <c r="I56" s="49" t="s">
        <v>39</v>
      </c>
      <c r="J56" s="49" t="s">
        <v>40</v>
      </c>
      <c r="K56" s="49" t="s">
        <v>70</v>
      </c>
      <c r="L56" s="29"/>
      <c r="M56" s="29"/>
      <c r="N56" s="29"/>
      <c r="O56" s="29"/>
      <c r="P56" s="29"/>
      <c r="Q56" s="30"/>
      <c r="R56" s="30"/>
      <c r="S56" s="90">
        <f>S57+S58</f>
        <v>45000</v>
      </c>
      <c r="T56" s="90">
        <f>T57+T58</f>
        <v>45000</v>
      </c>
      <c r="U56" s="170">
        <f t="shared" si="1"/>
        <v>0</v>
      </c>
      <c r="V56" s="2"/>
      <c r="W56" s="2"/>
    </row>
    <row r="57" spans="1:23" ht="60.75" customHeight="1">
      <c r="A57" s="151" t="s">
        <v>248</v>
      </c>
      <c r="B57" s="28"/>
      <c r="C57" s="135" t="s">
        <v>4</v>
      </c>
      <c r="D57" s="51" t="s">
        <v>38</v>
      </c>
      <c r="E57" s="51" t="s">
        <v>51</v>
      </c>
      <c r="F57" s="51" t="s">
        <v>102</v>
      </c>
      <c r="G57" s="51" t="s">
        <v>61</v>
      </c>
      <c r="H57" s="51" t="s">
        <v>48</v>
      </c>
      <c r="I57" s="51" t="s">
        <v>43</v>
      </c>
      <c r="J57" s="51" t="s">
        <v>40</v>
      </c>
      <c r="K57" s="51" t="s">
        <v>70</v>
      </c>
      <c r="L57" s="34"/>
      <c r="M57" s="34"/>
      <c r="N57" s="34"/>
      <c r="O57" s="34"/>
      <c r="P57" s="34"/>
      <c r="Q57" s="35"/>
      <c r="R57" s="35"/>
      <c r="S57" s="88">
        <v>42000</v>
      </c>
      <c r="T57" s="88">
        <v>42000</v>
      </c>
      <c r="U57" s="171">
        <f t="shared" si="1"/>
        <v>0</v>
      </c>
      <c r="V57" s="2"/>
      <c r="W57" s="2"/>
    </row>
    <row r="58" spans="1:23" ht="52.5" customHeight="1">
      <c r="A58" s="151" t="s">
        <v>249</v>
      </c>
      <c r="B58" s="28"/>
      <c r="C58" s="78" t="s">
        <v>104</v>
      </c>
      <c r="D58" s="51" t="s">
        <v>38</v>
      </c>
      <c r="E58" s="51" t="s">
        <v>51</v>
      </c>
      <c r="F58" s="51" t="s">
        <v>102</v>
      </c>
      <c r="G58" s="51" t="s">
        <v>61</v>
      </c>
      <c r="H58" s="51" t="s">
        <v>52</v>
      </c>
      <c r="I58" s="51" t="s">
        <v>43</v>
      </c>
      <c r="J58" s="51" t="s">
        <v>40</v>
      </c>
      <c r="K58" s="51" t="s">
        <v>70</v>
      </c>
      <c r="L58" s="29"/>
      <c r="M58" s="29"/>
      <c r="N58" s="29"/>
      <c r="O58" s="29"/>
      <c r="P58" s="29"/>
      <c r="Q58" s="30"/>
      <c r="R58" s="30"/>
      <c r="S58" s="88">
        <v>3000</v>
      </c>
      <c r="T58" s="88">
        <v>3000</v>
      </c>
      <c r="U58" s="171">
        <f t="shared" si="1"/>
        <v>0</v>
      </c>
      <c r="V58" s="2"/>
      <c r="W58" s="2"/>
    </row>
    <row r="59" spans="1:23" ht="52.5" customHeight="1">
      <c r="A59" s="32" t="s">
        <v>203</v>
      </c>
      <c r="B59" s="28"/>
      <c r="C59" s="137" t="s">
        <v>3</v>
      </c>
      <c r="D59" s="49" t="s">
        <v>38</v>
      </c>
      <c r="E59" s="49" t="s">
        <v>51</v>
      </c>
      <c r="F59" s="49" t="s">
        <v>102</v>
      </c>
      <c r="G59" s="49" t="s">
        <v>62</v>
      </c>
      <c r="H59" s="49" t="s">
        <v>38</v>
      </c>
      <c r="I59" s="49" t="s">
        <v>39</v>
      </c>
      <c r="J59" s="49" t="s">
        <v>40</v>
      </c>
      <c r="K59" s="49" t="s">
        <v>39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65000</v>
      </c>
      <c r="T59" s="86">
        <f>T60</f>
        <v>65000</v>
      </c>
      <c r="U59" s="170">
        <f t="shared" si="1"/>
        <v>0</v>
      </c>
      <c r="V59" s="2"/>
      <c r="W59" s="2"/>
    </row>
    <row r="60" spans="1:23" ht="55.5" customHeight="1">
      <c r="A60" s="151" t="s">
        <v>250</v>
      </c>
      <c r="B60" s="28"/>
      <c r="C60" s="146" t="s">
        <v>3</v>
      </c>
      <c r="D60" s="141" t="s">
        <v>38</v>
      </c>
      <c r="E60" s="141" t="s">
        <v>51</v>
      </c>
      <c r="F60" s="141" t="s">
        <v>102</v>
      </c>
      <c r="G60" s="141" t="s">
        <v>62</v>
      </c>
      <c r="H60" s="141" t="s">
        <v>38</v>
      </c>
      <c r="I60" s="141" t="s">
        <v>43</v>
      </c>
      <c r="J60" s="141" t="s">
        <v>40</v>
      </c>
      <c r="K60" s="141" t="s">
        <v>70</v>
      </c>
      <c r="L60" s="26"/>
      <c r="M60" s="26"/>
      <c r="N60" s="26"/>
      <c r="O60" s="26"/>
      <c r="P60" s="26"/>
      <c r="Q60" s="27"/>
      <c r="R60" s="27"/>
      <c r="S60" s="142">
        <v>65000</v>
      </c>
      <c r="T60" s="142">
        <v>65000</v>
      </c>
      <c r="U60" s="171">
        <f t="shared" si="1"/>
        <v>0</v>
      </c>
      <c r="V60" s="2"/>
      <c r="W60" s="2"/>
    </row>
    <row r="61" spans="1:23" ht="55.5" customHeight="1">
      <c r="A61" s="32" t="s">
        <v>21</v>
      </c>
      <c r="B61" s="24"/>
      <c r="C61" s="136" t="s">
        <v>222</v>
      </c>
      <c r="D61" s="49" t="s">
        <v>38</v>
      </c>
      <c r="E61" s="49" t="s">
        <v>51</v>
      </c>
      <c r="F61" s="49" t="s">
        <v>102</v>
      </c>
      <c r="G61" s="49" t="s">
        <v>67</v>
      </c>
      <c r="H61" s="49" t="s">
        <v>38</v>
      </c>
      <c r="I61" s="49" t="s">
        <v>39</v>
      </c>
      <c r="J61" s="49" t="s">
        <v>40</v>
      </c>
      <c r="K61" s="49" t="s">
        <v>39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2000</v>
      </c>
      <c r="T61" s="86">
        <f>T62+T63</f>
        <v>2000</v>
      </c>
      <c r="U61" s="170">
        <f t="shared" si="1"/>
        <v>0</v>
      </c>
      <c r="V61" s="2"/>
      <c r="W61" s="2"/>
    </row>
    <row r="62" spans="1:23" ht="47.25" customHeight="1">
      <c r="A62" s="151" t="s">
        <v>251</v>
      </c>
      <c r="B62" s="24"/>
      <c r="C62" s="147" t="s">
        <v>9</v>
      </c>
      <c r="D62" s="141" t="s">
        <v>38</v>
      </c>
      <c r="E62" s="141" t="s">
        <v>51</v>
      </c>
      <c r="F62" s="141" t="s">
        <v>102</v>
      </c>
      <c r="G62" s="141" t="s">
        <v>67</v>
      </c>
      <c r="H62" s="141" t="s">
        <v>48</v>
      </c>
      <c r="I62" s="141" t="s">
        <v>43</v>
      </c>
      <c r="J62" s="141" t="s">
        <v>40</v>
      </c>
      <c r="K62" s="141" t="s">
        <v>70</v>
      </c>
      <c r="L62" s="29"/>
      <c r="M62" s="29"/>
      <c r="N62" s="29"/>
      <c r="O62" s="29"/>
      <c r="P62" s="29"/>
      <c r="Q62" s="30"/>
      <c r="R62" s="30"/>
      <c r="S62" s="142">
        <v>0</v>
      </c>
      <c r="T62" s="142">
        <v>0</v>
      </c>
      <c r="U62" s="171">
        <f>T62-S62</f>
        <v>0</v>
      </c>
      <c r="V62" s="2"/>
      <c r="W62" s="2"/>
    </row>
    <row r="63" spans="1:23" ht="35.25" customHeight="1">
      <c r="A63" s="151" t="s">
        <v>0</v>
      </c>
      <c r="B63" s="24"/>
      <c r="C63" s="147" t="s">
        <v>298</v>
      </c>
      <c r="D63" s="141" t="s">
        <v>38</v>
      </c>
      <c r="E63" s="141" t="s">
        <v>51</v>
      </c>
      <c r="F63" s="141" t="s">
        <v>102</v>
      </c>
      <c r="G63" s="141" t="s">
        <v>67</v>
      </c>
      <c r="H63" s="141" t="s">
        <v>49</v>
      </c>
      <c r="I63" s="141" t="s">
        <v>43</v>
      </c>
      <c r="J63" s="141" t="s">
        <v>40</v>
      </c>
      <c r="K63" s="141" t="s">
        <v>70</v>
      </c>
      <c r="L63" s="29"/>
      <c r="M63" s="29"/>
      <c r="N63" s="29"/>
      <c r="O63" s="29"/>
      <c r="P63" s="29"/>
      <c r="Q63" s="30"/>
      <c r="R63" s="30"/>
      <c r="S63" s="142">
        <v>2000</v>
      </c>
      <c r="T63" s="142">
        <v>2000</v>
      </c>
      <c r="U63" s="171">
        <f t="shared" si="1"/>
        <v>0</v>
      </c>
      <c r="V63" s="2"/>
      <c r="W63" s="2"/>
    </row>
    <row r="64" spans="1:24" s="8" customFormat="1" ht="63.75" customHeight="1">
      <c r="A64" s="32" t="s">
        <v>151</v>
      </c>
      <c r="B64" s="24"/>
      <c r="C64" s="137" t="s">
        <v>8</v>
      </c>
      <c r="D64" s="49" t="s">
        <v>38</v>
      </c>
      <c r="E64" s="49" t="s">
        <v>51</v>
      </c>
      <c r="F64" s="49" t="s">
        <v>102</v>
      </c>
      <c r="G64" s="49" t="s">
        <v>152</v>
      </c>
      <c r="H64" s="49" t="s">
        <v>38</v>
      </c>
      <c r="I64" s="49" t="s">
        <v>39</v>
      </c>
      <c r="J64" s="49" t="s">
        <v>40</v>
      </c>
      <c r="K64" s="49" t="s">
        <v>38</v>
      </c>
      <c r="L64" s="29"/>
      <c r="M64" s="29"/>
      <c r="N64" s="29"/>
      <c r="O64" s="29"/>
      <c r="P64" s="29"/>
      <c r="Q64" s="30"/>
      <c r="R64" s="30"/>
      <c r="S64" s="86">
        <f>S65+S66</f>
        <v>55000</v>
      </c>
      <c r="T64" s="86">
        <f>T65+T66</f>
        <v>55000</v>
      </c>
      <c r="U64" s="170">
        <f t="shared" si="1"/>
        <v>0</v>
      </c>
      <c r="V64" s="161"/>
      <c r="W64" s="161"/>
      <c r="X64" s="86"/>
    </row>
    <row r="65" spans="1:23" s="8" customFormat="1" ht="39" customHeight="1">
      <c r="A65" s="151" t="s">
        <v>252</v>
      </c>
      <c r="B65" s="24"/>
      <c r="C65" s="140" t="s">
        <v>17</v>
      </c>
      <c r="D65" s="141" t="s">
        <v>38</v>
      </c>
      <c r="E65" s="141" t="s">
        <v>51</v>
      </c>
      <c r="F65" s="141" t="s">
        <v>102</v>
      </c>
      <c r="G65" s="141" t="s">
        <v>152</v>
      </c>
      <c r="H65" s="141" t="s">
        <v>52</v>
      </c>
      <c r="I65" s="141" t="s">
        <v>43</v>
      </c>
      <c r="J65" s="141" t="s">
        <v>40</v>
      </c>
      <c r="K65" s="141" t="s">
        <v>70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2">
        <v>25000</v>
      </c>
      <c r="T65" s="142">
        <v>25000</v>
      </c>
      <c r="U65" s="171">
        <f t="shared" si="1"/>
        <v>0</v>
      </c>
      <c r="V65" s="161"/>
      <c r="W65" s="161"/>
    </row>
    <row r="66" spans="1:23" s="8" customFormat="1" ht="23.25" customHeight="1">
      <c r="A66" s="151" t="s">
        <v>253</v>
      </c>
      <c r="B66" s="46"/>
      <c r="C66" s="143" t="s">
        <v>198</v>
      </c>
      <c r="D66" s="141" t="s">
        <v>38</v>
      </c>
      <c r="E66" s="141" t="s">
        <v>51</v>
      </c>
      <c r="F66" s="141" t="s">
        <v>102</v>
      </c>
      <c r="G66" s="141" t="s">
        <v>152</v>
      </c>
      <c r="H66" s="141" t="s">
        <v>200</v>
      </c>
      <c r="I66" s="141" t="s">
        <v>43</v>
      </c>
      <c r="J66" s="141" t="s">
        <v>40</v>
      </c>
      <c r="K66" s="141" t="s">
        <v>70</v>
      </c>
      <c r="L66" s="29"/>
      <c r="M66" s="29"/>
      <c r="N66" s="29"/>
      <c r="O66" s="29"/>
      <c r="P66" s="29"/>
      <c r="Q66" s="30"/>
      <c r="R66" s="30"/>
      <c r="S66" s="142">
        <v>30000</v>
      </c>
      <c r="T66" s="142">
        <v>30000</v>
      </c>
      <c r="U66" s="171">
        <f t="shared" si="1"/>
        <v>0</v>
      </c>
      <c r="V66" s="161"/>
      <c r="W66" s="161"/>
    </row>
    <row r="67" spans="1:23" s="8" customFormat="1" ht="52.5" customHeight="1">
      <c r="A67" s="32" t="s">
        <v>5</v>
      </c>
      <c r="B67" s="28"/>
      <c r="C67" s="75" t="s">
        <v>18</v>
      </c>
      <c r="D67" s="49" t="s">
        <v>38</v>
      </c>
      <c r="E67" s="49" t="s">
        <v>51</v>
      </c>
      <c r="F67" s="49" t="s">
        <v>102</v>
      </c>
      <c r="G67" s="49" t="s">
        <v>122</v>
      </c>
      <c r="H67" s="49" t="s">
        <v>38</v>
      </c>
      <c r="I67" s="49" t="s">
        <v>39</v>
      </c>
      <c r="J67" s="49" t="s">
        <v>40</v>
      </c>
      <c r="K67" s="49" t="s">
        <v>38</v>
      </c>
      <c r="L67" s="29"/>
      <c r="M67" s="29"/>
      <c r="N67" s="29"/>
      <c r="O67" s="29"/>
      <c r="P67" s="29"/>
      <c r="Q67" s="30"/>
      <c r="R67" s="30"/>
      <c r="S67" s="91">
        <f>S68</f>
        <v>20000</v>
      </c>
      <c r="T67" s="91">
        <f>T68</f>
        <v>20000</v>
      </c>
      <c r="U67" s="170">
        <f t="shared" si="1"/>
        <v>0</v>
      </c>
      <c r="V67" s="161"/>
      <c r="W67" s="161"/>
    </row>
    <row r="68" spans="1:23" ht="52.5" customHeight="1">
      <c r="A68" s="151" t="s">
        <v>254</v>
      </c>
      <c r="B68" s="28"/>
      <c r="C68" s="146" t="s">
        <v>10</v>
      </c>
      <c r="D68" s="141" t="s">
        <v>38</v>
      </c>
      <c r="E68" s="141" t="s">
        <v>51</v>
      </c>
      <c r="F68" s="141" t="s">
        <v>102</v>
      </c>
      <c r="G68" s="141" t="s">
        <v>122</v>
      </c>
      <c r="H68" s="141" t="s">
        <v>38</v>
      </c>
      <c r="I68" s="141" t="s">
        <v>43</v>
      </c>
      <c r="J68" s="141" t="s">
        <v>40</v>
      </c>
      <c r="K68" s="141" t="s">
        <v>70</v>
      </c>
      <c r="L68" s="29"/>
      <c r="M68" s="29"/>
      <c r="N68" s="29"/>
      <c r="O68" s="29"/>
      <c r="P68" s="29"/>
      <c r="Q68" s="30"/>
      <c r="R68" s="30"/>
      <c r="S68" s="148">
        <v>20000</v>
      </c>
      <c r="T68" s="148">
        <v>20000</v>
      </c>
      <c r="U68" s="171">
        <f t="shared" si="1"/>
        <v>0</v>
      </c>
      <c r="V68" s="2"/>
      <c r="W68" s="2"/>
    </row>
    <row r="69" spans="1:23" ht="33" customHeight="1">
      <c r="A69" s="32" t="s">
        <v>153</v>
      </c>
      <c r="B69" s="28"/>
      <c r="C69" s="137" t="s">
        <v>105</v>
      </c>
      <c r="D69" s="49" t="s">
        <v>38</v>
      </c>
      <c r="E69" s="49" t="s">
        <v>51</v>
      </c>
      <c r="F69" s="49" t="s">
        <v>102</v>
      </c>
      <c r="G69" s="49" t="s">
        <v>14</v>
      </c>
      <c r="H69" s="49" t="s">
        <v>38</v>
      </c>
      <c r="I69" s="49" t="s">
        <v>39</v>
      </c>
      <c r="J69" s="49" t="s">
        <v>40</v>
      </c>
      <c r="K69" s="49" t="s">
        <v>38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0</v>
      </c>
      <c r="T69" s="92">
        <f>T70</f>
        <v>0</v>
      </c>
      <c r="U69" s="170">
        <f t="shared" si="1"/>
        <v>0</v>
      </c>
      <c r="V69" s="2"/>
      <c r="W69" s="2"/>
    </row>
    <row r="70" spans="1:23" ht="50.25" customHeight="1">
      <c r="A70" s="151" t="s">
        <v>22</v>
      </c>
      <c r="B70" s="28"/>
      <c r="C70" s="146" t="s">
        <v>11</v>
      </c>
      <c r="D70" s="149" t="s">
        <v>38</v>
      </c>
      <c r="E70" s="149" t="s">
        <v>51</v>
      </c>
      <c r="F70" s="149" t="s">
        <v>102</v>
      </c>
      <c r="G70" s="149" t="s">
        <v>14</v>
      </c>
      <c r="H70" s="149" t="s">
        <v>78</v>
      </c>
      <c r="I70" s="149" t="s">
        <v>43</v>
      </c>
      <c r="J70" s="149" t="s">
        <v>40</v>
      </c>
      <c r="K70" s="149" t="s">
        <v>70</v>
      </c>
      <c r="L70" s="19"/>
      <c r="M70" s="19"/>
      <c r="N70" s="19"/>
      <c r="O70" s="19"/>
      <c r="P70" s="19"/>
      <c r="Q70" s="39"/>
      <c r="R70" s="39"/>
      <c r="S70" s="150">
        <v>0</v>
      </c>
      <c r="T70" s="150">
        <v>0</v>
      </c>
      <c r="U70" s="159">
        <f t="shared" si="1"/>
        <v>0</v>
      </c>
      <c r="V70" s="2"/>
      <c r="W70" s="2"/>
    </row>
    <row r="71" spans="1:23" ht="30.75" customHeight="1">
      <c r="A71" s="32" t="s">
        <v>6</v>
      </c>
      <c r="B71" s="28"/>
      <c r="C71" s="76" t="s">
        <v>199</v>
      </c>
      <c r="D71" s="49" t="s">
        <v>38</v>
      </c>
      <c r="E71" s="49" t="s">
        <v>51</v>
      </c>
      <c r="F71" s="49" t="s">
        <v>102</v>
      </c>
      <c r="G71" s="49" t="s">
        <v>201</v>
      </c>
      <c r="H71" s="49" t="s">
        <v>38</v>
      </c>
      <c r="I71" s="49" t="s">
        <v>39</v>
      </c>
      <c r="J71" s="49" t="s">
        <v>40</v>
      </c>
      <c r="K71" s="49" t="s">
        <v>38</v>
      </c>
      <c r="L71" s="19"/>
      <c r="M71" s="19"/>
      <c r="N71" s="19"/>
      <c r="O71" s="19"/>
      <c r="P71" s="19"/>
      <c r="Q71" s="39"/>
      <c r="R71" s="39"/>
      <c r="S71" s="92">
        <f>S72</f>
        <v>350000</v>
      </c>
      <c r="T71" s="92">
        <f>T72</f>
        <v>350000</v>
      </c>
      <c r="U71" s="170">
        <f t="shared" si="1"/>
        <v>0</v>
      </c>
      <c r="V71" s="2"/>
      <c r="W71" s="2"/>
    </row>
    <row r="72" spans="1:23" ht="48.75" customHeight="1">
      <c r="A72" s="151" t="s">
        <v>255</v>
      </c>
      <c r="B72" s="28"/>
      <c r="C72" s="146" t="s">
        <v>12</v>
      </c>
      <c r="D72" s="149" t="s">
        <v>38</v>
      </c>
      <c r="E72" s="149" t="s">
        <v>51</v>
      </c>
      <c r="F72" s="149" t="s">
        <v>102</v>
      </c>
      <c r="G72" s="149" t="s">
        <v>201</v>
      </c>
      <c r="H72" s="149" t="s">
        <v>38</v>
      </c>
      <c r="I72" s="149" t="s">
        <v>43</v>
      </c>
      <c r="J72" s="149" t="s">
        <v>40</v>
      </c>
      <c r="K72" s="149" t="s">
        <v>70</v>
      </c>
      <c r="L72" s="19"/>
      <c r="M72" s="19"/>
      <c r="N72" s="19"/>
      <c r="O72" s="19"/>
      <c r="P72" s="19"/>
      <c r="Q72" s="39"/>
      <c r="R72" s="39"/>
      <c r="S72" s="150">
        <v>350000</v>
      </c>
      <c r="T72" s="150">
        <v>350000</v>
      </c>
      <c r="U72" s="171">
        <f t="shared" si="1"/>
        <v>0</v>
      </c>
      <c r="V72" s="2"/>
      <c r="W72" s="2"/>
    </row>
    <row r="73" spans="1:23" ht="53.25" customHeight="1">
      <c r="A73" s="32" t="s">
        <v>7</v>
      </c>
      <c r="B73" s="28"/>
      <c r="C73" s="76" t="s">
        <v>217</v>
      </c>
      <c r="D73" s="49" t="s">
        <v>97</v>
      </c>
      <c r="E73" s="49" t="s">
        <v>51</v>
      </c>
      <c r="F73" s="49" t="s">
        <v>102</v>
      </c>
      <c r="G73" s="49" t="s">
        <v>218</v>
      </c>
      <c r="H73" s="49" t="s">
        <v>52</v>
      </c>
      <c r="I73" s="49" t="s">
        <v>46</v>
      </c>
      <c r="J73" s="49" t="s">
        <v>219</v>
      </c>
      <c r="K73" s="49" t="s">
        <v>70</v>
      </c>
      <c r="L73" s="19"/>
      <c r="M73" s="19"/>
      <c r="N73" s="19"/>
      <c r="O73" s="19"/>
      <c r="P73" s="19"/>
      <c r="Q73" s="39"/>
      <c r="R73" s="39"/>
      <c r="S73" s="92">
        <f>S74</f>
        <v>0</v>
      </c>
      <c r="T73" s="92">
        <f>T74</f>
        <v>0</v>
      </c>
      <c r="U73" s="170">
        <f t="shared" si="1"/>
        <v>0</v>
      </c>
      <c r="V73" s="2"/>
      <c r="W73" s="2"/>
    </row>
    <row r="74" spans="1:23" ht="45.75" customHeight="1">
      <c r="A74" s="151" t="s">
        <v>256</v>
      </c>
      <c r="B74" s="28"/>
      <c r="C74" s="146" t="s">
        <v>13</v>
      </c>
      <c r="D74" s="149" t="s">
        <v>97</v>
      </c>
      <c r="E74" s="149" t="s">
        <v>51</v>
      </c>
      <c r="F74" s="149" t="s">
        <v>102</v>
      </c>
      <c r="G74" s="149" t="s">
        <v>218</v>
      </c>
      <c r="H74" s="149" t="s">
        <v>52</v>
      </c>
      <c r="I74" s="149" t="s">
        <v>46</v>
      </c>
      <c r="J74" s="149" t="s">
        <v>219</v>
      </c>
      <c r="K74" s="149" t="s">
        <v>70</v>
      </c>
      <c r="L74" s="19"/>
      <c r="M74" s="19"/>
      <c r="N74" s="19"/>
      <c r="O74" s="19"/>
      <c r="P74" s="19"/>
      <c r="Q74" s="39"/>
      <c r="R74" s="39"/>
      <c r="S74" s="150">
        <v>0</v>
      </c>
      <c r="T74" s="150">
        <v>0</v>
      </c>
      <c r="U74" s="171">
        <f t="shared" si="1"/>
        <v>0</v>
      </c>
      <c r="V74" s="2"/>
      <c r="W74" s="2"/>
    </row>
    <row r="75" spans="1:23" ht="32.25" customHeight="1">
      <c r="A75" s="32" t="s">
        <v>231</v>
      </c>
      <c r="B75" s="28"/>
      <c r="C75" s="48" t="s">
        <v>105</v>
      </c>
      <c r="D75" s="49" t="s">
        <v>38</v>
      </c>
      <c r="E75" s="49" t="s">
        <v>51</v>
      </c>
      <c r="F75" s="49" t="s">
        <v>102</v>
      </c>
      <c r="G75" s="49" t="s">
        <v>106</v>
      </c>
      <c r="H75" s="49" t="s">
        <v>38</v>
      </c>
      <c r="I75" s="49" t="s">
        <v>39</v>
      </c>
      <c r="J75" s="49" t="s">
        <v>40</v>
      </c>
      <c r="K75" s="49" t="s">
        <v>70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620000</v>
      </c>
      <c r="T75" s="93">
        <f>T76</f>
        <v>620000</v>
      </c>
      <c r="U75" s="170">
        <f aca="true" t="shared" si="7" ref="U75:U123">T75-S75</f>
        <v>0</v>
      </c>
      <c r="V75" s="2"/>
      <c r="W75" s="2"/>
    </row>
    <row r="76" spans="1:23" ht="19.5" customHeight="1">
      <c r="A76" s="151" t="s">
        <v>257</v>
      </c>
      <c r="B76" s="28"/>
      <c r="C76" s="124" t="s">
        <v>107</v>
      </c>
      <c r="D76" s="51" t="s">
        <v>38</v>
      </c>
      <c r="E76" s="51" t="s">
        <v>51</v>
      </c>
      <c r="F76" s="51" t="s">
        <v>102</v>
      </c>
      <c r="G76" s="51" t="s">
        <v>106</v>
      </c>
      <c r="H76" s="51" t="s">
        <v>74</v>
      </c>
      <c r="I76" s="51" t="s">
        <v>55</v>
      </c>
      <c r="J76" s="51" t="s">
        <v>40</v>
      </c>
      <c r="K76" s="51" t="s">
        <v>70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620000</v>
      </c>
      <c r="T76" s="88">
        <v>620000</v>
      </c>
      <c r="U76" s="171">
        <f t="shared" si="7"/>
        <v>0</v>
      </c>
      <c r="V76" s="2"/>
      <c r="W76" s="2"/>
    </row>
    <row r="77" spans="1:23" ht="24.75" customHeight="1">
      <c r="A77" s="44" t="s">
        <v>91</v>
      </c>
      <c r="B77" s="28"/>
      <c r="C77" s="57" t="s">
        <v>108</v>
      </c>
      <c r="D77" s="125" t="s">
        <v>38</v>
      </c>
      <c r="E77" s="125" t="s">
        <v>51</v>
      </c>
      <c r="F77" s="125" t="s">
        <v>109</v>
      </c>
      <c r="G77" s="125" t="s">
        <v>39</v>
      </c>
      <c r="H77" s="125" t="s">
        <v>38</v>
      </c>
      <c r="I77" s="125" t="s">
        <v>39</v>
      </c>
      <c r="J77" s="125" t="s">
        <v>40</v>
      </c>
      <c r="K77" s="125" t="s">
        <v>38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230000</v>
      </c>
      <c r="T77" s="94">
        <f>T78</f>
        <v>230000.44</v>
      </c>
      <c r="U77" s="174">
        <f t="shared" si="7"/>
        <v>0.4400000000023283</v>
      </c>
      <c r="V77" s="2"/>
      <c r="W77" s="2"/>
    </row>
    <row r="78" spans="1:23" ht="20.25" customHeight="1">
      <c r="A78" s="32" t="s">
        <v>94</v>
      </c>
      <c r="B78" s="50"/>
      <c r="C78" s="48" t="s">
        <v>110</v>
      </c>
      <c r="D78" s="49" t="s">
        <v>38</v>
      </c>
      <c r="E78" s="49" t="s">
        <v>51</v>
      </c>
      <c r="F78" s="49" t="s">
        <v>109</v>
      </c>
      <c r="G78" s="49" t="s">
        <v>55</v>
      </c>
      <c r="H78" s="49" t="s">
        <v>38</v>
      </c>
      <c r="I78" s="49" t="s">
        <v>39</v>
      </c>
      <c r="J78" s="49" t="s">
        <v>40</v>
      </c>
      <c r="K78" s="49" t="s">
        <v>38</v>
      </c>
      <c r="L78" s="29"/>
      <c r="M78" s="29"/>
      <c r="N78" s="29"/>
      <c r="O78" s="29"/>
      <c r="P78" s="29"/>
      <c r="Q78" s="30"/>
      <c r="R78" s="30"/>
      <c r="S78" s="93">
        <f>S79</f>
        <v>230000</v>
      </c>
      <c r="T78" s="93">
        <f>T79</f>
        <v>230000.44</v>
      </c>
      <c r="U78" s="170">
        <f t="shared" si="7"/>
        <v>0.4400000000023283</v>
      </c>
      <c r="V78" s="2"/>
      <c r="W78" s="2"/>
    </row>
    <row r="79" spans="1:23" ht="21" customHeight="1">
      <c r="A79" s="42"/>
      <c r="B79" s="43"/>
      <c r="C79" s="60" t="s">
        <v>112</v>
      </c>
      <c r="D79" s="62" t="s">
        <v>38</v>
      </c>
      <c r="E79" s="62" t="s">
        <v>51</v>
      </c>
      <c r="F79" s="62" t="s">
        <v>109</v>
      </c>
      <c r="G79" s="62" t="s">
        <v>55</v>
      </c>
      <c r="H79" s="62" t="s">
        <v>74</v>
      </c>
      <c r="I79" s="62" t="s">
        <v>55</v>
      </c>
      <c r="J79" s="62" t="s">
        <v>40</v>
      </c>
      <c r="K79" s="62" t="s">
        <v>111</v>
      </c>
      <c r="L79" s="29"/>
      <c r="M79" s="29"/>
      <c r="N79" s="29"/>
      <c r="O79" s="29"/>
      <c r="P79" s="29"/>
      <c r="Q79" s="30"/>
      <c r="R79" s="30"/>
      <c r="S79" s="88">
        <v>230000</v>
      </c>
      <c r="T79" s="88">
        <v>230000.44</v>
      </c>
      <c r="U79" s="171">
        <f t="shared" si="7"/>
        <v>0.4400000000023283</v>
      </c>
      <c r="V79" s="2"/>
      <c r="W79" s="2"/>
    </row>
    <row r="80" spans="1:23" ht="24.75" customHeight="1">
      <c r="A80" s="18" t="s">
        <v>113</v>
      </c>
      <c r="B80" s="28"/>
      <c r="C80" s="107" t="s">
        <v>114</v>
      </c>
      <c r="D80" s="108" t="s">
        <v>38</v>
      </c>
      <c r="E80" s="109" t="s">
        <v>115</v>
      </c>
      <c r="F80" s="109" t="s">
        <v>39</v>
      </c>
      <c r="G80" s="109" t="s">
        <v>39</v>
      </c>
      <c r="H80" s="109" t="s">
        <v>38</v>
      </c>
      <c r="I80" s="109" t="s">
        <v>39</v>
      </c>
      <c r="J80" s="109" t="s">
        <v>40</v>
      </c>
      <c r="K80" s="109" t="s">
        <v>38</v>
      </c>
      <c r="L80" s="29"/>
      <c r="M80" s="29"/>
      <c r="N80" s="29"/>
      <c r="O80" s="29"/>
      <c r="P80" s="29"/>
      <c r="Q80" s="30"/>
      <c r="R80" s="30"/>
      <c r="S80" s="84">
        <f>S81+S117+S119+S121</f>
        <v>242304360</v>
      </c>
      <c r="T80" s="84">
        <f>T81+T117+T119+T121</f>
        <v>263518288.56</v>
      </c>
      <c r="U80" s="159">
        <f t="shared" si="7"/>
        <v>21213928.560000002</v>
      </c>
      <c r="V80" s="2"/>
      <c r="W80" s="2"/>
    </row>
    <row r="81" spans="1:23" ht="38.25" customHeight="1">
      <c r="A81" s="21" t="s">
        <v>41</v>
      </c>
      <c r="B81" s="24"/>
      <c r="C81" s="57" t="s">
        <v>130</v>
      </c>
      <c r="D81" s="110" t="s">
        <v>38</v>
      </c>
      <c r="E81" s="58" t="s">
        <v>115</v>
      </c>
      <c r="F81" s="58" t="s">
        <v>46</v>
      </c>
      <c r="G81" s="58" t="s">
        <v>39</v>
      </c>
      <c r="H81" s="58" t="s">
        <v>38</v>
      </c>
      <c r="I81" s="58" t="s">
        <v>39</v>
      </c>
      <c r="J81" s="58" t="s">
        <v>40</v>
      </c>
      <c r="K81" s="58" t="s">
        <v>38</v>
      </c>
      <c r="L81" s="29"/>
      <c r="M81" s="29"/>
      <c r="N81" s="29"/>
      <c r="O81" s="29"/>
      <c r="P81" s="29"/>
      <c r="Q81" s="30"/>
      <c r="R81" s="30"/>
      <c r="S81" s="85">
        <f>S82+S85+S95+S109</f>
        <v>241363500</v>
      </c>
      <c r="T81" s="85">
        <f>T82+T85+T95+T109</f>
        <v>265940552.49</v>
      </c>
      <c r="U81" s="174">
        <f t="shared" si="7"/>
        <v>24577052.49000001</v>
      </c>
      <c r="V81" s="2"/>
      <c r="W81" s="2"/>
    </row>
    <row r="82" spans="1:23" ht="24" customHeight="1">
      <c r="A82" s="24" t="s">
        <v>44</v>
      </c>
      <c r="B82" s="28"/>
      <c r="C82" s="48" t="s">
        <v>116</v>
      </c>
      <c r="D82" s="49" t="s">
        <v>38</v>
      </c>
      <c r="E82" s="49" t="s">
        <v>115</v>
      </c>
      <c r="F82" s="49" t="s">
        <v>46</v>
      </c>
      <c r="G82" s="49" t="s">
        <v>43</v>
      </c>
      <c r="H82" s="49" t="s">
        <v>38</v>
      </c>
      <c r="I82" s="49" t="s">
        <v>39</v>
      </c>
      <c r="J82" s="49" t="s">
        <v>40</v>
      </c>
      <c r="K82" s="49" t="s">
        <v>117</v>
      </c>
      <c r="L82" s="29"/>
      <c r="M82" s="29"/>
      <c r="N82" s="29"/>
      <c r="O82" s="29"/>
      <c r="P82" s="29"/>
      <c r="Q82" s="30"/>
      <c r="R82" s="30"/>
      <c r="S82" s="86">
        <f>S83</f>
        <v>18939000</v>
      </c>
      <c r="T82" s="86">
        <f>T83</f>
        <v>18939000</v>
      </c>
      <c r="U82" s="170">
        <f t="shared" si="7"/>
        <v>0</v>
      </c>
      <c r="V82" s="2"/>
      <c r="W82" s="2"/>
    </row>
    <row r="83" spans="1:23" ht="20.25" customHeight="1">
      <c r="A83" s="41" t="s">
        <v>137</v>
      </c>
      <c r="B83" s="28"/>
      <c r="C83" s="63" t="s">
        <v>131</v>
      </c>
      <c r="D83" s="52" t="s">
        <v>38</v>
      </c>
      <c r="E83" s="52" t="s">
        <v>115</v>
      </c>
      <c r="F83" s="52" t="s">
        <v>46</v>
      </c>
      <c r="G83" s="52" t="s">
        <v>43</v>
      </c>
      <c r="H83" s="52" t="s">
        <v>119</v>
      </c>
      <c r="I83" s="52" t="s">
        <v>39</v>
      </c>
      <c r="J83" s="52" t="s">
        <v>40</v>
      </c>
      <c r="K83" s="52" t="s">
        <v>117</v>
      </c>
      <c r="L83" s="29"/>
      <c r="M83" s="29"/>
      <c r="N83" s="29"/>
      <c r="O83" s="29"/>
      <c r="P83" s="29"/>
      <c r="Q83" s="30"/>
      <c r="R83" s="30"/>
      <c r="S83" s="95">
        <f>S84</f>
        <v>18939000</v>
      </c>
      <c r="T83" s="95">
        <f>T84</f>
        <v>18939000</v>
      </c>
      <c r="U83" s="171">
        <f t="shared" si="7"/>
        <v>0</v>
      </c>
      <c r="V83" s="2"/>
      <c r="W83" s="2"/>
    </row>
    <row r="84" spans="1:23" ht="30" customHeight="1">
      <c r="A84" s="41" t="s">
        <v>263</v>
      </c>
      <c r="B84" s="28"/>
      <c r="C84" s="116" t="s">
        <v>132</v>
      </c>
      <c r="D84" s="51" t="s">
        <v>38</v>
      </c>
      <c r="E84" s="51" t="s">
        <v>115</v>
      </c>
      <c r="F84" s="51" t="s">
        <v>46</v>
      </c>
      <c r="G84" s="51" t="s">
        <v>43</v>
      </c>
      <c r="H84" s="51" t="s">
        <v>119</v>
      </c>
      <c r="I84" s="51" t="s">
        <v>55</v>
      </c>
      <c r="J84" s="51" t="s">
        <v>40</v>
      </c>
      <c r="K84" s="51" t="s">
        <v>117</v>
      </c>
      <c r="L84" s="29"/>
      <c r="M84" s="29"/>
      <c r="N84" s="29"/>
      <c r="O84" s="29"/>
      <c r="P84" s="29"/>
      <c r="Q84" s="30"/>
      <c r="R84" s="30"/>
      <c r="S84" s="88">
        <v>18939000</v>
      </c>
      <c r="T84" s="88">
        <v>18939000</v>
      </c>
      <c r="U84" s="171">
        <f t="shared" si="7"/>
        <v>0</v>
      </c>
      <c r="V84" s="2"/>
      <c r="W84" s="2"/>
    </row>
    <row r="85" spans="1:23" ht="31.5" customHeight="1">
      <c r="A85" s="24" t="s">
        <v>162</v>
      </c>
      <c r="B85" s="28"/>
      <c r="C85" s="48" t="s">
        <v>163</v>
      </c>
      <c r="D85" s="49" t="s">
        <v>38</v>
      </c>
      <c r="E85" s="49" t="s">
        <v>115</v>
      </c>
      <c r="F85" s="49" t="s">
        <v>46</v>
      </c>
      <c r="G85" s="49" t="s">
        <v>46</v>
      </c>
      <c r="H85" s="49" t="s">
        <v>38</v>
      </c>
      <c r="I85" s="49" t="s">
        <v>39</v>
      </c>
      <c r="J85" s="49" t="s">
        <v>40</v>
      </c>
      <c r="K85" s="49" t="s">
        <v>117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S87+S88+S89+S90+S93</f>
        <v>0</v>
      </c>
      <c r="T85" s="86">
        <f>T87+T88+T89+T90+T93</f>
        <v>24404052.490000002</v>
      </c>
      <c r="U85" s="170">
        <f t="shared" si="7"/>
        <v>24404052.490000002</v>
      </c>
      <c r="V85" s="2"/>
      <c r="W85" s="2"/>
    </row>
    <row r="86" spans="1:23" ht="33" customHeight="1" hidden="1">
      <c r="A86" s="41" t="s">
        <v>137</v>
      </c>
      <c r="B86" s="28"/>
      <c r="C86" s="106"/>
      <c r="D86" s="62"/>
      <c r="E86" s="62"/>
      <c r="F86" s="62"/>
      <c r="G86" s="62"/>
      <c r="H86" s="62"/>
      <c r="I86" s="62"/>
      <c r="J86" s="62"/>
      <c r="K86" s="62"/>
      <c r="L86" s="26"/>
      <c r="M86" s="26"/>
      <c r="N86" s="26"/>
      <c r="O86" s="26"/>
      <c r="P86" s="26"/>
      <c r="Q86" s="27"/>
      <c r="R86" s="27"/>
      <c r="S86" s="88"/>
      <c r="T86" s="88"/>
      <c r="U86" s="171">
        <f t="shared" si="7"/>
        <v>0</v>
      </c>
      <c r="V86" s="2"/>
      <c r="W86" s="2"/>
    </row>
    <row r="87" spans="1:23" ht="51" customHeight="1">
      <c r="A87" s="41" t="s">
        <v>125</v>
      </c>
      <c r="B87" s="24"/>
      <c r="C87" s="111" t="s">
        <v>314</v>
      </c>
      <c r="D87" s="62" t="s">
        <v>38</v>
      </c>
      <c r="E87" s="62" t="s">
        <v>115</v>
      </c>
      <c r="F87" s="62" t="s">
        <v>46</v>
      </c>
      <c r="G87" s="62" t="s">
        <v>46</v>
      </c>
      <c r="H87" s="62" t="s">
        <v>313</v>
      </c>
      <c r="I87" s="62" t="s">
        <v>46</v>
      </c>
      <c r="J87" s="62" t="s">
        <v>40</v>
      </c>
      <c r="K87" s="62" t="s">
        <v>117</v>
      </c>
      <c r="L87" s="29"/>
      <c r="M87" s="29"/>
      <c r="N87" s="29"/>
      <c r="O87" s="29"/>
      <c r="P87" s="29"/>
      <c r="Q87" s="30"/>
      <c r="R87" s="30"/>
      <c r="S87" s="88"/>
      <c r="T87" s="88">
        <v>4321013.46</v>
      </c>
      <c r="U87" s="171">
        <f t="shared" si="7"/>
        <v>4321013.46</v>
      </c>
      <c r="V87" s="2"/>
      <c r="W87" s="2"/>
    </row>
    <row r="88" spans="1:23" ht="34.5" customHeight="1">
      <c r="A88" s="41" t="s">
        <v>126</v>
      </c>
      <c r="B88" s="81"/>
      <c r="C88" s="106" t="s">
        <v>315</v>
      </c>
      <c r="D88" s="62" t="s">
        <v>38</v>
      </c>
      <c r="E88" s="62" t="s">
        <v>115</v>
      </c>
      <c r="F88" s="62" t="s">
        <v>46</v>
      </c>
      <c r="G88" s="62" t="s">
        <v>46</v>
      </c>
      <c r="H88" s="62" t="s">
        <v>16</v>
      </c>
      <c r="I88" s="62" t="s">
        <v>46</v>
      </c>
      <c r="J88" s="62" t="s">
        <v>40</v>
      </c>
      <c r="K88" s="62" t="s">
        <v>117</v>
      </c>
      <c r="L88" s="29"/>
      <c r="M88" s="29"/>
      <c r="N88" s="29"/>
      <c r="O88" s="29"/>
      <c r="P88" s="29"/>
      <c r="Q88" s="30"/>
      <c r="R88" s="30"/>
      <c r="S88" s="88"/>
      <c r="T88" s="88">
        <v>3416039.03</v>
      </c>
      <c r="U88" s="171">
        <f t="shared" si="7"/>
        <v>3416039.03</v>
      </c>
      <c r="V88" s="2"/>
      <c r="W88" s="2"/>
    </row>
    <row r="89" spans="1:23" ht="39.75" customHeight="1">
      <c r="A89" s="41" t="s">
        <v>127</v>
      </c>
      <c r="B89" s="82"/>
      <c r="C89" s="100" t="s">
        <v>209</v>
      </c>
      <c r="D89" s="62" t="s">
        <v>38</v>
      </c>
      <c r="E89" s="62" t="s">
        <v>115</v>
      </c>
      <c r="F89" s="62" t="s">
        <v>46</v>
      </c>
      <c r="G89" s="62" t="s">
        <v>46</v>
      </c>
      <c r="H89" s="62" t="s">
        <v>208</v>
      </c>
      <c r="I89" s="62" t="s">
        <v>55</v>
      </c>
      <c r="J89" s="62" t="s">
        <v>40</v>
      </c>
      <c r="K89" s="62" t="s">
        <v>117</v>
      </c>
      <c r="L89" s="29"/>
      <c r="M89" s="29"/>
      <c r="N89" s="29"/>
      <c r="O89" s="29"/>
      <c r="P89" s="29"/>
      <c r="Q89" s="30"/>
      <c r="R89" s="30"/>
      <c r="S89" s="88"/>
      <c r="T89" s="88"/>
      <c r="U89" s="171">
        <f t="shared" si="7"/>
        <v>0</v>
      </c>
      <c r="V89" s="2"/>
      <c r="W89" s="2"/>
    </row>
    <row r="90" spans="1:23" s="11" customFormat="1" ht="30.75" customHeight="1" thickBot="1">
      <c r="A90" s="41" t="s">
        <v>264</v>
      </c>
      <c r="B90" s="82"/>
      <c r="C90" s="106" t="s">
        <v>302</v>
      </c>
      <c r="D90" s="62" t="s">
        <v>38</v>
      </c>
      <c r="E90" s="62" t="s">
        <v>115</v>
      </c>
      <c r="F90" s="62" t="s">
        <v>46</v>
      </c>
      <c r="G90" s="62" t="s">
        <v>46</v>
      </c>
      <c r="H90" s="62" t="s">
        <v>301</v>
      </c>
      <c r="I90" s="62" t="s">
        <v>55</v>
      </c>
      <c r="J90" s="62" t="s">
        <v>40</v>
      </c>
      <c r="K90" s="62" t="s">
        <v>117</v>
      </c>
      <c r="L90" s="29"/>
      <c r="M90" s="29"/>
      <c r="N90" s="29"/>
      <c r="O90" s="29"/>
      <c r="P90" s="29"/>
      <c r="Q90" s="30"/>
      <c r="R90" s="30"/>
      <c r="S90" s="88"/>
      <c r="T90" s="88"/>
      <c r="U90" s="171">
        <f t="shared" si="7"/>
        <v>0</v>
      </c>
      <c r="V90" s="164"/>
      <c r="W90" s="164"/>
    </row>
    <row r="91" spans="1:23" s="11" customFormat="1" ht="0.75" customHeight="1" thickBot="1">
      <c r="A91" s="41" t="s">
        <v>265</v>
      </c>
      <c r="B91" s="83"/>
      <c r="C91" s="98" t="s">
        <v>202</v>
      </c>
      <c r="D91" s="62" t="s">
        <v>38</v>
      </c>
      <c r="E91" s="62" t="s">
        <v>115</v>
      </c>
      <c r="F91" s="62" t="s">
        <v>46</v>
      </c>
      <c r="G91" s="62" t="s">
        <v>46</v>
      </c>
      <c r="H91" s="62" t="s">
        <v>16</v>
      </c>
      <c r="I91" s="62" t="s">
        <v>55</v>
      </c>
      <c r="J91" s="62" t="s">
        <v>15</v>
      </c>
      <c r="K91" s="62" t="s">
        <v>117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71">
        <f t="shared" si="7"/>
        <v>0</v>
      </c>
      <c r="V91" s="164"/>
      <c r="W91" s="164"/>
    </row>
    <row r="92" spans="1:23" ht="38.25" customHeight="1" hidden="1">
      <c r="A92" s="41" t="s">
        <v>266</v>
      </c>
      <c r="B92" s="53"/>
      <c r="C92" s="106"/>
      <c r="D92" s="62"/>
      <c r="E92" s="62"/>
      <c r="F92" s="62"/>
      <c r="G92" s="62"/>
      <c r="H92" s="62"/>
      <c r="I92" s="62"/>
      <c r="J92" s="62"/>
      <c r="K92" s="62"/>
      <c r="L92" s="29"/>
      <c r="M92" s="29"/>
      <c r="N92" s="29"/>
      <c r="O92" s="29"/>
      <c r="P92" s="29"/>
      <c r="Q92" s="30"/>
      <c r="R92" s="30"/>
      <c r="S92" s="88"/>
      <c r="T92" s="88"/>
      <c r="U92" s="171">
        <f t="shared" si="7"/>
        <v>0</v>
      </c>
      <c r="V92" s="2"/>
      <c r="W92" s="2"/>
    </row>
    <row r="93" spans="1:23" ht="25.5" customHeight="1">
      <c r="A93" s="41" t="s">
        <v>267</v>
      </c>
      <c r="B93" s="13"/>
      <c r="C93" s="65" t="s">
        <v>164</v>
      </c>
      <c r="D93" s="52" t="s">
        <v>38</v>
      </c>
      <c r="E93" s="52" t="s">
        <v>115</v>
      </c>
      <c r="F93" s="52" t="s">
        <v>46</v>
      </c>
      <c r="G93" s="52" t="s">
        <v>46</v>
      </c>
      <c r="H93" s="52" t="s">
        <v>120</v>
      </c>
      <c r="I93" s="52" t="s">
        <v>39</v>
      </c>
      <c r="J93" s="52" t="s">
        <v>40</v>
      </c>
      <c r="K93" s="52" t="s">
        <v>117</v>
      </c>
      <c r="L93" s="29"/>
      <c r="M93" s="29"/>
      <c r="N93" s="29"/>
      <c r="O93" s="29"/>
      <c r="P93" s="29"/>
      <c r="Q93" s="30"/>
      <c r="R93" s="30"/>
      <c r="S93" s="95">
        <f>S94</f>
        <v>0</v>
      </c>
      <c r="T93" s="95">
        <f>T94</f>
        <v>16667000</v>
      </c>
      <c r="U93" s="175">
        <f t="shared" si="7"/>
        <v>16667000</v>
      </c>
      <c r="V93" s="2"/>
      <c r="W93" s="2"/>
    </row>
    <row r="94" spans="1:23" ht="18.75">
      <c r="A94" s="41" t="s">
        <v>268</v>
      </c>
      <c r="B94" s="13"/>
      <c r="C94" s="101" t="s">
        <v>165</v>
      </c>
      <c r="D94" s="62" t="s">
        <v>38</v>
      </c>
      <c r="E94" s="62" t="s">
        <v>115</v>
      </c>
      <c r="F94" s="62" t="s">
        <v>46</v>
      </c>
      <c r="G94" s="62" t="s">
        <v>46</v>
      </c>
      <c r="H94" s="62" t="s">
        <v>120</v>
      </c>
      <c r="I94" s="62" t="s">
        <v>55</v>
      </c>
      <c r="J94" s="62" t="s">
        <v>40</v>
      </c>
      <c r="K94" s="62" t="s">
        <v>117</v>
      </c>
      <c r="L94" s="29"/>
      <c r="M94" s="29"/>
      <c r="N94" s="29"/>
      <c r="O94" s="29"/>
      <c r="P94" s="29"/>
      <c r="Q94" s="30"/>
      <c r="R94" s="30"/>
      <c r="S94" s="87"/>
      <c r="T94" s="87">
        <v>16667000</v>
      </c>
      <c r="U94" s="171">
        <f t="shared" si="7"/>
        <v>16667000</v>
      </c>
      <c r="V94" s="2"/>
      <c r="W94" s="2"/>
    </row>
    <row r="95" spans="1:23" ht="31.5">
      <c r="A95" s="24" t="s">
        <v>136</v>
      </c>
      <c r="B95" s="13"/>
      <c r="C95" s="48" t="s">
        <v>133</v>
      </c>
      <c r="D95" s="49" t="s">
        <v>38</v>
      </c>
      <c r="E95" s="49" t="s">
        <v>115</v>
      </c>
      <c r="F95" s="49" t="s">
        <v>46</v>
      </c>
      <c r="G95" s="49" t="s">
        <v>61</v>
      </c>
      <c r="H95" s="49" t="s">
        <v>38</v>
      </c>
      <c r="I95" s="49" t="s">
        <v>39</v>
      </c>
      <c r="J95" s="49" t="s">
        <v>40</v>
      </c>
      <c r="K95" s="49" t="s">
        <v>117</v>
      </c>
      <c r="L95" s="29"/>
      <c r="M95" s="29"/>
      <c r="N95" s="29"/>
      <c r="O95" s="29"/>
      <c r="P95" s="29"/>
      <c r="Q95" s="30"/>
      <c r="R95" s="30"/>
      <c r="S95" s="86">
        <f>S96+S97+S98+S102+S104+S107</f>
        <v>220691500</v>
      </c>
      <c r="T95" s="86">
        <f>T96+T97+T98+T102+T104+T106+T107</f>
        <v>220691500</v>
      </c>
      <c r="U95" s="170">
        <f t="shared" si="7"/>
        <v>0</v>
      </c>
      <c r="V95" s="2"/>
      <c r="W95" s="2"/>
    </row>
    <row r="96" spans="1:23" ht="30" customHeight="1">
      <c r="A96" s="41" t="s">
        <v>269</v>
      </c>
      <c r="B96" s="13"/>
      <c r="C96" s="180" t="s">
        <v>308</v>
      </c>
      <c r="D96" s="52" t="s">
        <v>38</v>
      </c>
      <c r="E96" s="52" t="s">
        <v>115</v>
      </c>
      <c r="F96" s="52" t="s">
        <v>46</v>
      </c>
      <c r="G96" s="52" t="s">
        <v>61</v>
      </c>
      <c r="H96" s="52" t="s">
        <v>309</v>
      </c>
      <c r="I96" s="52" t="s">
        <v>55</v>
      </c>
      <c r="J96" s="52" t="s">
        <v>40</v>
      </c>
      <c r="K96" s="52" t="s">
        <v>117</v>
      </c>
      <c r="L96" s="29"/>
      <c r="M96" s="29"/>
      <c r="N96" s="29"/>
      <c r="O96" s="29"/>
      <c r="P96" s="29"/>
      <c r="Q96" s="30"/>
      <c r="R96" s="30"/>
      <c r="S96" s="95">
        <v>541000</v>
      </c>
      <c r="T96" s="95"/>
      <c r="U96" s="171">
        <f t="shared" si="7"/>
        <v>-541000</v>
      </c>
      <c r="V96" s="2"/>
      <c r="W96" s="2"/>
    </row>
    <row r="97" spans="1:23" ht="45.75" customHeight="1">
      <c r="A97" s="41" t="s">
        <v>270</v>
      </c>
      <c r="B97" s="13"/>
      <c r="C97" s="182" t="s">
        <v>189</v>
      </c>
      <c r="D97" s="183" t="s">
        <v>38</v>
      </c>
      <c r="E97" s="183" t="s">
        <v>115</v>
      </c>
      <c r="F97" s="183" t="s">
        <v>46</v>
      </c>
      <c r="G97" s="183" t="s">
        <v>61</v>
      </c>
      <c r="H97" s="183" t="s">
        <v>188</v>
      </c>
      <c r="I97" s="183" t="s">
        <v>55</v>
      </c>
      <c r="J97" s="183" t="s">
        <v>40</v>
      </c>
      <c r="K97" s="184" t="s">
        <v>117</v>
      </c>
      <c r="L97" s="185"/>
      <c r="M97" s="185"/>
      <c r="N97" s="185"/>
      <c r="O97" s="185"/>
      <c r="P97" s="185"/>
      <c r="Q97" s="186"/>
      <c r="R97" s="186"/>
      <c r="S97" s="187">
        <v>10500</v>
      </c>
      <c r="T97" s="187">
        <v>10500</v>
      </c>
      <c r="U97" s="188">
        <f t="shared" si="7"/>
        <v>0</v>
      </c>
      <c r="V97" s="2"/>
      <c r="W97" s="2"/>
    </row>
    <row r="98" spans="1:23" ht="40.5" customHeight="1">
      <c r="A98" s="41" t="s">
        <v>271</v>
      </c>
      <c r="B98" s="13"/>
      <c r="C98" s="65" t="s">
        <v>140</v>
      </c>
      <c r="D98" s="52" t="s">
        <v>38</v>
      </c>
      <c r="E98" s="52" t="s">
        <v>115</v>
      </c>
      <c r="F98" s="52" t="s">
        <v>46</v>
      </c>
      <c r="G98" s="52" t="s">
        <v>61</v>
      </c>
      <c r="H98" s="52" t="s">
        <v>141</v>
      </c>
      <c r="I98" s="52" t="s">
        <v>39</v>
      </c>
      <c r="J98" s="52" t="s">
        <v>40</v>
      </c>
      <c r="K98" s="52" t="s">
        <v>117</v>
      </c>
      <c r="L98" s="29"/>
      <c r="M98" s="29"/>
      <c r="N98" s="29"/>
      <c r="O98" s="29"/>
      <c r="P98" s="29"/>
      <c r="Q98" s="30"/>
      <c r="R98" s="30"/>
      <c r="S98" s="95">
        <f>S99</f>
        <v>643000</v>
      </c>
      <c r="T98" s="95">
        <f>T99</f>
        <v>643000</v>
      </c>
      <c r="U98" s="175">
        <f t="shared" si="7"/>
        <v>0</v>
      </c>
      <c r="V98" s="2"/>
      <c r="W98" s="2"/>
    </row>
    <row r="99" spans="1:23" ht="31.5">
      <c r="A99" s="41" t="s">
        <v>274</v>
      </c>
      <c r="B99" s="13"/>
      <c r="C99" s="101" t="s">
        <v>142</v>
      </c>
      <c r="D99" s="51" t="s">
        <v>38</v>
      </c>
      <c r="E99" s="51" t="s">
        <v>115</v>
      </c>
      <c r="F99" s="51" t="s">
        <v>46</v>
      </c>
      <c r="G99" s="51" t="s">
        <v>61</v>
      </c>
      <c r="H99" s="51" t="s">
        <v>141</v>
      </c>
      <c r="I99" s="51" t="s">
        <v>55</v>
      </c>
      <c r="J99" s="51" t="s">
        <v>40</v>
      </c>
      <c r="K99" s="51" t="s">
        <v>117</v>
      </c>
      <c r="L99" s="29"/>
      <c r="M99" s="29"/>
      <c r="N99" s="29"/>
      <c r="O99" s="29"/>
      <c r="P99" s="29"/>
      <c r="Q99" s="30"/>
      <c r="R99" s="30"/>
      <c r="S99" s="88">
        <v>643000</v>
      </c>
      <c r="T99" s="88">
        <v>643000</v>
      </c>
      <c r="U99" s="171">
        <f t="shared" si="7"/>
        <v>0</v>
      </c>
      <c r="V99" s="2"/>
      <c r="W99" s="2"/>
    </row>
    <row r="100" spans="1:23" ht="0.75" customHeight="1" hidden="1">
      <c r="A100" s="41" t="s">
        <v>272</v>
      </c>
      <c r="B100" s="13"/>
      <c r="C100" s="65" t="s">
        <v>166</v>
      </c>
      <c r="D100" s="52" t="s">
        <v>38</v>
      </c>
      <c r="E100" s="52" t="s">
        <v>115</v>
      </c>
      <c r="F100" s="52" t="s">
        <v>46</v>
      </c>
      <c r="G100" s="52" t="s">
        <v>61</v>
      </c>
      <c r="H100" s="52" t="s">
        <v>50</v>
      </c>
      <c r="I100" s="52" t="s">
        <v>39</v>
      </c>
      <c r="J100" s="52" t="s">
        <v>40</v>
      </c>
      <c r="K100" s="52" t="s">
        <v>117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59">
        <f t="shared" si="7"/>
        <v>0</v>
      </c>
      <c r="V100" s="2"/>
      <c r="W100" s="2"/>
    </row>
    <row r="101" spans="1:23" ht="31.5" hidden="1">
      <c r="A101" s="41" t="s">
        <v>275</v>
      </c>
      <c r="B101" s="13"/>
      <c r="C101" s="156" t="s">
        <v>166</v>
      </c>
      <c r="D101" s="51" t="s">
        <v>38</v>
      </c>
      <c r="E101" s="51" t="s">
        <v>115</v>
      </c>
      <c r="F101" s="51" t="s">
        <v>46</v>
      </c>
      <c r="G101" s="51" t="s">
        <v>61</v>
      </c>
      <c r="H101" s="51" t="s">
        <v>50</v>
      </c>
      <c r="I101" s="51" t="s">
        <v>55</v>
      </c>
      <c r="J101" s="51" t="s">
        <v>167</v>
      </c>
      <c r="K101" s="51" t="s">
        <v>117</v>
      </c>
      <c r="L101" s="29"/>
      <c r="M101" s="29"/>
      <c r="N101" s="29"/>
      <c r="O101" s="29"/>
      <c r="P101" s="29"/>
      <c r="Q101" s="30"/>
      <c r="R101" s="30"/>
      <c r="S101" s="133"/>
      <c r="T101" s="133"/>
      <c r="U101" s="159">
        <f t="shared" si="7"/>
        <v>0</v>
      </c>
      <c r="V101" s="2"/>
      <c r="W101" s="2"/>
    </row>
    <row r="102" spans="1:23" ht="39.75" customHeight="1">
      <c r="A102" s="41" t="s">
        <v>273</v>
      </c>
      <c r="B102" s="13"/>
      <c r="C102" s="65" t="s">
        <v>143</v>
      </c>
      <c r="D102" s="52" t="s">
        <v>38</v>
      </c>
      <c r="E102" s="52" t="s">
        <v>115</v>
      </c>
      <c r="F102" s="52" t="s">
        <v>46</v>
      </c>
      <c r="G102" s="52" t="s">
        <v>61</v>
      </c>
      <c r="H102" s="52" t="s">
        <v>98</v>
      </c>
      <c r="I102" s="52" t="s">
        <v>39</v>
      </c>
      <c r="J102" s="52" t="s">
        <v>40</v>
      </c>
      <c r="K102" s="52" t="s">
        <v>117</v>
      </c>
      <c r="L102" s="29"/>
      <c r="M102" s="29"/>
      <c r="N102" s="29"/>
      <c r="O102" s="29"/>
      <c r="P102" s="29"/>
      <c r="Q102" s="30"/>
      <c r="R102" s="30"/>
      <c r="S102" s="178">
        <f>S103</f>
        <v>64456000</v>
      </c>
      <c r="T102" s="178">
        <f>T103</f>
        <v>64456000</v>
      </c>
      <c r="U102" s="175">
        <f t="shared" si="7"/>
        <v>0</v>
      </c>
      <c r="V102" s="2"/>
      <c r="W102" s="2"/>
    </row>
    <row r="103" spans="1:23" ht="36" customHeight="1">
      <c r="A103" s="41" t="s">
        <v>276</v>
      </c>
      <c r="B103" s="13"/>
      <c r="C103" s="101" t="s">
        <v>144</v>
      </c>
      <c r="D103" s="62" t="s">
        <v>38</v>
      </c>
      <c r="E103" s="62" t="s">
        <v>115</v>
      </c>
      <c r="F103" s="62" t="s">
        <v>46</v>
      </c>
      <c r="G103" s="62" t="s">
        <v>61</v>
      </c>
      <c r="H103" s="62" t="s">
        <v>98</v>
      </c>
      <c r="I103" s="62" t="s">
        <v>55</v>
      </c>
      <c r="J103" s="62" t="s">
        <v>40</v>
      </c>
      <c r="K103" s="62" t="s">
        <v>117</v>
      </c>
      <c r="L103" s="79"/>
      <c r="M103" s="29"/>
      <c r="N103" s="29"/>
      <c r="O103" s="29"/>
      <c r="P103" s="29"/>
      <c r="Q103" s="30"/>
      <c r="R103" s="30"/>
      <c r="S103" s="88">
        <v>64456000</v>
      </c>
      <c r="T103" s="88">
        <v>64456000</v>
      </c>
      <c r="U103" s="171">
        <f t="shared" si="7"/>
        <v>0</v>
      </c>
      <c r="V103" s="2"/>
      <c r="W103" s="2"/>
    </row>
    <row r="104" spans="1:23" ht="30" customHeight="1">
      <c r="A104" s="41" t="s">
        <v>277</v>
      </c>
      <c r="B104" s="13"/>
      <c r="C104" s="99" t="s">
        <v>211</v>
      </c>
      <c r="D104" s="52" t="s">
        <v>38</v>
      </c>
      <c r="E104" s="52" t="s">
        <v>115</v>
      </c>
      <c r="F104" s="52" t="s">
        <v>46</v>
      </c>
      <c r="G104" s="52" t="s">
        <v>61</v>
      </c>
      <c r="H104" s="52" t="s">
        <v>210</v>
      </c>
      <c r="I104" s="52" t="s">
        <v>39</v>
      </c>
      <c r="J104" s="52" t="s">
        <v>40</v>
      </c>
      <c r="K104" s="52" t="s">
        <v>117</v>
      </c>
      <c r="L104" s="79"/>
      <c r="M104" s="29"/>
      <c r="N104" s="29"/>
      <c r="O104" s="29"/>
      <c r="P104" s="29"/>
      <c r="Q104" s="30"/>
      <c r="R104" s="30"/>
      <c r="S104" s="95">
        <f>S105</f>
        <v>686000</v>
      </c>
      <c r="T104" s="95">
        <f>T105</f>
        <v>686000</v>
      </c>
      <c r="U104" s="175">
        <f t="shared" si="7"/>
        <v>0</v>
      </c>
      <c r="V104" s="2"/>
      <c r="W104" s="2"/>
    </row>
    <row r="105" spans="1:23" ht="54.75" customHeight="1">
      <c r="A105" s="41" t="s">
        <v>1</v>
      </c>
      <c r="B105" s="13"/>
      <c r="C105" s="97" t="s">
        <v>212</v>
      </c>
      <c r="D105" s="51" t="s">
        <v>38</v>
      </c>
      <c r="E105" s="51" t="s">
        <v>115</v>
      </c>
      <c r="F105" s="51" t="s">
        <v>46</v>
      </c>
      <c r="G105" s="51" t="s">
        <v>61</v>
      </c>
      <c r="H105" s="51" t="s">
        <v>210</v>
      </c>
      <c r="I105" s="51" t="s">
        <v>55</v>
      </c>
      <c r="J105" s="51" t="s">
        <v>40</v>
      </c>
      <c r="K105" s="51" t="s">
        <v>117</v>
      </c>
      <c r="L105" s="79"/>
      <c r="M105" s="29"/>
      <c r="N105" s="29"/>
      <c r="O105" s="29"/>
      <c r="P105" s="29"/>
      <c r="Q105" s="30"/>
      <c r="R105" s="30"/>
      <c r="S105" s="88">
        <v>686000</v>
      </c>
      <c r="T105" s="88">
        <v>686000</v>
      </c>
      <c r="U105" s="171">
        <f t="shared" si="7"/>
        <v>0</v>
      </c>
      <c r="V105" s="2"/>
      <c r="W105" s="2"/>
    </row>
    <row r="106" spans="1:23" ht="36.75" customHeight="1">
      <c r="A106" s="41"/>
      <c r="B106" s="13"/>
      <c r="C106" s="189" t="s">
        <v>312</v>
      </c>
      <c r="D106" s="190" t="s">
        <v>38</v>
      </c>
      <c r="E106" s="190" t="s">
        <v>115</v>
      </c>
      <c r="F106" s="190" t="s">
        <v>46</v>
      </c>
      <c r="G106" s="190" t="s">
        <v>61</v>
      </c>
      <c r="H106" s="190" t="s">
        <v>311</v>
      </c>
      <c r="I106" s="190" t="s">
        <v>55</v>
      </c>
      <c r="J106" s="190" t="s">
        <v>40</v>
      </c>
      <c r="K106" s="190" t="s">
        <v>117</v>
      </c>
      <c r="L106" s="191"/>
      <c r="M106" s="192"/>
      <c r="N106" s="192"/>
      <c r="O106" s="192"/>
      <c r="P106" s="192"/>
      <c r="Q106" s="193"/>
      <c r="R106" s="193"/>
      <c r="S106" s="194"/>
      <c r="T106" s="194">
        <v>541000</v>
      </c>
      <c r="U106" s="204">
        <f t="shared" si="7"/>
        <v>541000</v>
      </c>
      <c r="V106" s="2"/>
      <c r="W106" s="2"/>
    </row>
    <row r="107" spans="1:23" ht="21.75" customHeight="1">
      <c r="A107" s="41" t="s">
        <v>278</v>
      </c>
      <c r="B107" s="13"/>
      <c r="C107" s="64" t="s">
        <v>161</v>
      </c>
      <c r="D107" s="52" t="s">
        <v>38</v>
      </c>
      <c r="E107" s="52" t="s">
        <v>115</v>
      </c>
      <c r="F107" s="52" t="s">
        <v>46</v>
      </c>
      <c r="G107" s="52" t="s">
        <v>61</v>
      </c>
      <c r="H107" s="52" t="s">
        <v>120</v>
      </c>
      <c r="I107" s="52" t="s">
        <v>39</v>
      </c>
      <c r="J107" s="52" t="s">
        <v>40</v>
      </c>
      <c r="K107" s="52" t="s">
        <v>117</v>
      </c>
      <c r="L107" s="80"/>
      <c r="M107" s="66"/>
      <c r="N107" s="66"/>
      <c r="O107" s="66"/>
      <c r="P107" s="66"/>
      <c r="Q107" s="67"/>
      <c r="R107" s="67"/>
      <c r="S107" s="95">
        <f>S108</f>
        <v>154355000</v>
      </c>
      <c r="T107" s="95">
        <f>T108</f>
        <v>154355000</v>
      </c>
      <c r="U107" s="175">
        <f t="shared" si="7"/>
        <v>0</v>
      </c>
      <c r="V107" s="2"/>
      <c r="W107" s="2"/>
    </row>
    <row r="108" spans="1:23" ht="23.25" customHeight="1">
      <c r="A108" s="41" t="s">
        <v>279</v>
      </c>
      <c r="B108" s="13"/>
      <c r="C108" s="111" t="s">
        <v>160</v>
      </c>
      <c r="D108" s="51" t="s">
        <v>38</v>
      </c>
      <c r="E108" s="51" t="s">
        <v>115</v>
      </c>
      <c r="F108" s="51" t="s">
        <v>46</v>
      </c>
      <c r="G108" s="51" t="s">
        <v>61</v>
      </c>
      <c r="H108" s="51" t="s">
        <v>120</v>
      </c>
      <c r="I108" s="51" t="s">
        <v>55</v>
      </c>
      <c r="J108" s="51" t="s">
        <v>40</v>
      </c>
      <c r="K108" s="51" t="s">
        <v>117</v>
      </c>
      <c r="L108" s="80"/>
      <c r="M108" s="66"/>
      <c r="N108" s="66"/>
      <c r="O108" s="66"/>
      <c r="P108" s="66"/>
      <c r="Q108" s="67"/>
      <c r="R108" s="67"/>
      <c r="S108" s="88">
        <f>113610000+40745000</f>
        <v>154355000</v>
      </c>
      <c r="T108" s="88">
        <f>113610000+40745000</f>
        <v>154355000</v>
      </c>
      <c r="U108" s="171">
        <f t="shared" si="7"/>
        <v>0</v>
      </c>
      <c r="V108" s="2"/>
      <c r="W108" s="2"/>
    </row>
    <row r="109" spans="1:23" ht="27" customHeight="1">
      <c r="A109" s="24" t="s">
        <v>145</v>
      </c>
      <c r="B109" s="13"/>
      <c r="C109" s="48" t="s">
        <v>146</v>
      </c>
      <c r="D109" s="49" t="s">
        <v>38</v>
      </c>
      <c r="E109" s="49" t="s">
        <v>115</v>
      </c>
      <c r="F109" s="49" t="s">
        <v>46</v>
      </c>
      <c r="G109" s="49" t="s">
        <v>68</v>
      </c>
      <c r="H109" s="49" t="s">
        <v>38</v>
      </c>
      <c r="I109" s="49" t="s">
        <v>39</v>
      </c>
      <c r="J109" s="49" t="s">
        <v>40</v>
      </c>
      <c r="K109" s="49" t="s">
        <v>117</v>
      </c>
      <c r="L109" s="80"/>
      <c r="M109" s="66"/>
      <c r="N109" s="66"/>
      <c r="O109" s="66"/>
      <c r="P109" s="66"/>
      <c r="Q109" s="67"/>
      <c r="R109" s="67"/>
      <c r="S109" s="86">
        <f>S110+S112+S114+S115+S116</f>
        <v>1733000</v>
      </c>
      <c r="T109" s="86">
        <f>T110+T112+T114+T115+T116</f>
        <v>1906000</v>
      </c>
      <c r="U109" s="170">
        <f t="shared" si="7"/>
        <v>173000</v>
      </c>
      <c r="V109" s="2"/>
      <c r="W109" s="2"/>
    </row>
    <row r="110" spans="1:23" ht="36" customHeight="1">
      <c r="A110" s="41" t="s">
        <v>280</v>
      </c>
      <c r="B110" s="13"/>
      <c r="C110" s="64" t="s">
        <v>159</v>
      </c>
      <c r="D110" s="52" t="s">
        <v>38</v>
      </c>
      <c r="E110" s="52" t="s">
        <v>115</v>
      </c>
      <c r="F110" s="52" t="s">
        <v>46</v>
      </c>
      <c r="G110" s="52" t="s">
        <v>68</v>
      </c>
      <c r="H110" s="52" t="s">
        <v>79</v>
      </c>
      <c r="I110" s="52" t="s">
        <v>39</v>
      </c>
      <c r="J110" s="52" t="s">
        <v>40</v>
      </c>
      <c r="K110" s="52" t="s">
        <v>117</v>
      </c>
      <c r="L110" s="69"/>
      <c r="M110" s="68"/>
      <c r="N110" s="68"/>
      <c r="O110" s="68"/>
      <c r="P110" s="68"/>
      <c r="Q110" s="67"/>
      <c r="R110" s="67"/>
      <c r="S110" s="95">
        <f>S111</f>
        <v>0</v>
      </c>
      <c r="T110" s="95">
        <f>T111</f>
        <v>0</v>
      </c>
      <c r="U110" s="175">
        <f t="shared" si="7"/>
        <v>0</v>
      </c>
      <c r="V110" s="2"/>
      <c r="W110" s="2"/>
    </row>
    <row r="111" spans="1:23" ht="51.75" customHeight="1">
      <c r="A111" s="41" t="s">
        <v>281</v>
      </c>
      <c r="B111" s="13"/>
      <c r="C111" s="111" t="s">
        <v>158</v>
      </c>
      <c r="D111" s="51" t="s">
        <v>38</v>
      </c>
      <c r="E111" s="51" t="s">
        <v>115</v>
      </c>
      <c r="F111" s="51" t="s">
        <v>46</v>
      </c>
      <c r="G111" s="51" t="s">
        <v>68</v>
      </c>
      <c r="H111" s="51" t="s">
        <v>79</v>
      </c>
      <c r="I111" s="51" t="s">
        <v>55</v>
      </c>
      <c r="J111" s="51" t="s">
        <v>40</v>
      </c>
      <c r="K111" s="51" t="s">
        <v>117</v>
      </c>
      <c r="L111" s="69"/>
      <c r="M111" s="68"/>
      <c r="N111" s="68"/>
      <c r="O111" s="68"/>
      <c r="P111" s="68"/>
      <c r="Q111" s="67"/>
      <c r="R111" s="67"/>
      <c r="S111" s="88">
        <v>0</v>
      </c>
      <c r="T111" s="88">
        <v>0</v>
      </c>
      <c r="U111" s="171">
        <f t="shared" si="7"/>
        <v>0</v>
      </c>
      <c r="V111" s="2"/>
      <c r="W111" s="2"/>
    </row>
    <row r="112" spans="1:23" ht="48" customHeight="1">
      <c r="A112" s="41" t="s">
        <v>282</v>
      </c>
      <c r="B112" s="13"/>
      <c r="C112" s="65" t="s">
        <v>147</v>
      </c>
      <c r="D112" s="52" t="s">
        <v>38</v>
      </c>
      <c r="E112" s="52" t="s">
        <v>115</v>
      </c>
      <c r="F112" s="52" t="s">
        <v>46</v>
      </c>
      <c r="G112" s="52" t="s">
        <v>68</v>
      </c>
      <c r="H112" s="52" t="s">
        <v>78</v>
      </c>
      <c r="I112" s="52" t="s">
        <v>39</v>
      </c>
      <c r="J112" s="52" t="s">
        <v>40</v>
      </c>
      <c r="K112" s="52" t="s">
        <v>117</v>
      </c>
      <c r="L112" s="54"/>
      <c r="M112" s="55"/>
      <c r="N112" s="55"/>
      <c r="O112" s="55"/>
      <c r="P112" s="55"/>
      <c r="Q112" s="55"/>
      <c r="R112" s="55"/>
      <c r="S112" s="95">
        <f>S113</f>
        <v>1733000</v>
      </c>
      <c r="T112" s="95">
        <f>T113</f>
        <v>1803000</v>
      </c>
      <c r="U112" s="175">
        <f t="shared" si="7"/>
        <v>70000</v>
      </c>
      <c r="V112" s="2"/>
      <c r="W112" s="2"/>
    </row>
    <row r="113" spans="1:23" ht="59.25" customHeight="1">
      <c r="A113" s="41" t="s">
        <v>283</v>
      </c>
      <c r="B113" s="13"/>
      <c r="C113" s="101" t="s">
        <v>148</v>
      </c>
      <c r="D113" s="51" t="s">
        <v>38</v>
      </c>
      <c r="E113" s="51" t="s">
        <v>115</v>
      </c>
      <c r="F113" s="51" t="s">
        <v>46</v>
      </c>
      <c r="G113" s="51" t="s">
        <v>68</v>
      </c>
      <c r="H113" s="51" t="s">
        <v>78</v>
      </c>
      <c r="I113" s="51" t="s">
        <v>55</v>
      </c>
      <c r="J113" s="51" t="s">
        <v>40</v>
      </c>
      <c r="K113" s="51" t="s">
        <v>117</v>
      </c>
      <c r="L113" s="70"/>
      <c r="M113" s="71"/>
      <c r="N113" s="71"/>
      <c r="O113" s="71"/>
      <c r="P113" s="71"/>
      <c r="Q113" s="67"/>
      <c r="R113" s="67"/>
      <c r="S113" s="87">
        <v>1733000</v>
      </c>
      <c r="T113" s="87">
        <v>1803000</v>
      </c>
      <c r="U113" s="171">
        <f t="shared" si="7"/>
        <v>70000</v>
      </c>
      <c r="V113" s="2"/>
      <c r="W113" s="2"/>
    </row>
    <row r="114" spans="1:23" ht="41.25" customHeight="1">
      <c r="A114" s="41" t="s">
        <v>287</v>
      </c>
      <c r="B114" s="13"/>
      <c r="C114" s="101" t="s">
        <v>186</v>
      </c>
      <c r="D114" s="51" t="s">
        <v>38</v>
      </c>
      <c r="E114" s="51" t="s">
        <v>115</v>
      </c>
      <c r="F114" s="51" t="s">
        <v>46</v>
      </c>
      <c r="G114" s="51" t="s">
        <v>68</v>
      </c>
      <c r="H114" s="51" t="s">
        <v>187</v>
      </c>
      <c r="I114" s="51" t="s">
        <v>55</v>
      </c>
      <c r="J114" s="51" t="s">
        <v>40</v>
      </c>
      <c r="K114" s="51" t="s">
        <v>117</v>
      </c>
      <c r="L114" s="40"/>
      <c r="M114" s="40"/>
      <c r="N114" s="40"/>
      <c r="O114" s="40"/>
      <c r="P114" s="40"/>
      <c r="Q114" s="40"/>
      <c r="R114" s="40"/>
      <c r="S114" s="88">
        <v>0</v>
      </c>
      <c r="T114" s="88">
        <v>0</v>
      </c>
      <c r="U114" s="171">
        <f t="shared" si="7"/>
        <v>0</v>
      </c>
      <c r="V114" s="2"/>
      <c r="W114" s="2"/>
    </row>
    <row r="115" spans="1:23" ht="51" customHeight="1">
      <c r="A115" s="41" t="s">
        <v>288</v>
      </c>
      <c r="B115" s="13"/>
      <c r="C115" s="101" t="s">
        <v>220</v>
      </c>
      <c r="D115" s="51" t="s">
        <v>38</v>
      </c>
      <c r="E115" s="51" t="s">
        <v>115</v>
      </c>
      <c r="F115" s="51" t="s">
        <v>46</v>
      </c>
      <c r="G115" s="51" t="s">
        <v>68</v>
      </c>
      <c r="H115" s="51" t="s">
        <v>221</v>
      </c>
      <c r="I115" s="51" t="s">
        <v>55</v>
      </c>
      <c r="J115" s="51" t="s">
        <v>40</v>
      </c>
      <c r="K115" s="51" t="s">
        <v>117</v>
      </c>
      <c r="L115" s="40"/>
      <c r="M115" s="40"/>
      <c r="N115" s="40"/>
      <c r="O115" s="40"/>
      <c r="P115" s="40"/>
      <c r="Q115" s="40"/>
      <c r="R115" s="40"/>
      <c r="S115" s="88"/>
      <c r="T115" s="88"/>
      <c r="U115" s="171">
        <f t="shared" si="7"/>
        <v>0</v>
      </c>
      <c r="V115" s="2"/>
      <c r="W115" s="2"/>
    </row>
    <row r="116" spans="1:23" ht="33.75" customHeight="1">
      <c r="A116" s="41" t="s">
        <v>289</v>
      </c>
      <c r="B116" s="13"/>
      <c r="C116" s="101" t="s">
        <v>216</v>
      </c>
      <c r="D116" s="51" t="s">
        <v>38</v>
      </c>
      <c r="E116" s="51" t="s">
        <v>115</v>
      </c>
      <c r="F116" s="51" t="s">
        <v>46</v>
      </c>
      <c r="G116" s="51" t="s">
        <v>68</v>
      </c>
      <c r="H116" s="51" t="s">
        <v>120</v>
      </c>
      <c r="I116" s="51" t="s">
        <v>55</v>
      </c>
      <c r="J116" s="51" t="s">
        <v>40</v>
      </c>
      <c r="K116" s="51" t="s">
        <v>117</v>
      </c>
      <c r="L116" s="40"/>
      <c r="M116" s="40"/>
      <c r="N116" s="40"/>
      <c r="O116" s="40"/>
      <c r="P116" s="40"/>
      <c r="Q116" s="40"/>
      <c r="R116" s="40"/>
      <c r="S116" s="88"/>
      <c r="T116" s="88">
        <v>103000</v>
      </c>
      <c r="U116" s="171">
        <f t="shared" si="7"/>
        <v>103000</v>
      </c>
      <c r="V116" s="2"/>
      <c r="W116" s="2"/>
    </row>
    <row r="117" spans="1:23" ht="28.5" customHeight="1">
      <c r="A117" s="24" t="s">
        <v>232</v>
      </c>
      <c r="B117" s="13"/>
      <c r="C117" s="48" t="s">
        <v>155</v>
      </c>
      <c r="D117" s="49" t="s">
        <v>38</v>
      </c>
      <c r="E117" s="49" t="s">
        <v>115</v>
      </c>
      <c r="F117" s="49" t="s">
        <v>69</v>
      </c>
      <c r="G117" s="49" t="s">
        <v>39</v>
      </c>
      <c r="H117" s="49" t="s">
        <v>38</v>
      </c>
      <c r="I117" s="49" t="s">
        <v>39</v>
      </c>
      <c r="J117" s="49" t="s">
        <v>40</v>
      </c>
      <c r="K117" s="49" t="s">
        <v>111</v>
      </c>
      <c r="L117" s="40"/>
      <c r="M117" s="40"/>
      <c r="N117" s="40"/>
      <c r="O117" s="40"/>
      <c r="P117" s="40"/>
      <c r="Q117" s="40"/>
      <c r="R117" s="40"/>
      <c r="S117" s="86">
        <f>S118</f>
        <v>940860</v>
      </c>
      <c r="T117" s="86">
        <f>T118</f>
        <v>940860</v>
      </c>
      <c r="U117" s="170">
        <f t="shared" si="7"/>
        <v>0</v>
      </c>
      <c r="V117" s="2"/>
      <c r="W117" s="2"/>
    </row>
    <row r="118" spans="1:23" ht="21.75" customHeight="1">
      <c r="A118" s="41" t="s">
        <v>284</v>
      </c>
      <c r="B118" s="13"/>
      <c r="C118" s="103" t="s">
        <v>156</v>
      </c>
      <c r="D118" s="104" t="s">
        <v>38</v>
      </c>
      <c r="E118" s="104" t="s">
        <v>115</v>
      </c>
      <c r="F118" s="104" t="s">
        <v>69</v>
      </c>
      <c r="G118" s="104" t="s">
        <v>55</v>
      </c>
      <c r="H118" s="104" t="s">
        <v>52</v>
      </c>
      <c r="I118" s="104" t="s">
        <v>55</v>
      </c>
      <c r="J118" s="104" t="s">
        <v>40</v>
      </c>
      <c r="K118" s="104" t="s">
        <v>111</v>
      </c>
      <c r="L118" s="40"/>
      <c r="M118" s="40"/>
      <c r="N118" s="40"/>
      <c r="O118" s="40"/>
      <c r="P118" s="40"/>
      <c r="Q118" s="40"/>
      <c r="R118" s="40"/>
      <c r="S118" s="128">
        <v>940860</v>
      </c>
      <c r="T118" s="128">
        <v>940860</v>
      </c>
      <c r="U118" s="171">
        <f t="shared" si="7"/>
        <v>0</v>
      </c>
      <c r="V118" s="2"/>
      <c r="W118" s="2"/>
    </row>
    <row r="119" spans="1:23" ht="78.75">
      <c r="A119" s="24" t="s">
        <v>170</v>
      </c>
      <c r="B119" s="13"/>
      <c r="C119" s="102" t="s">
        <v>223</v>
      </c>
      <c r="D119" s="49" t="s">
        <v>38</v>
      </c>
      <c r="E119" s="49" t="s">
        <v>115</v>
      </c>
      <c r="F119" s="49" t="s">
        <v>224</v>
      </c>
      <c r="G119" s="49" t="s">
        <v>55</v>
      </c>
      <c r="H119" s="49" t="s">
        <v>38</v>
      </c>
      <c r="I119" s="49" t="s">
        <v>39</v>
      </c>
      <c r="J119" s="49" t="s">
        <v>40</v>
      </c>
      <c r="K119" s="49" t="s">
        <v>38</v>
      </c>
      <c r="L119" s="40"/>
      <c r="M119" s="40"/>
      <c r="N119" s="40"/>
      <c r="O119" s="40"/>
      <c r="P119" s="40"/>
      <c r="Q119" s="40"/>
      <c r="R119" s="40"/>
      <c r="S119" s="86">
        <f>S120</f>
        <v>0</v>
      </c>
      <c r="T119" s="86">
        <f>T120</f>
        <v>0</v>
      </c>
      <c r="U119" s="170">
        <f t="shared" si="7"/>
        <v>0</v>
      </c>
      <c r="V119" s="2"/>
      <c r="W119" s="2"/>
    </row>
    <row r="120" spans="1:23" ht="47.25">
      <c r="A120" s="41" t="s">
        <v>285</v>
      </c>
      <c r="B120" s="13"/>
      <c r="C120" s="103" t="s">
        <v>225</v>
      </c>
      <c r="D120" s="104" t="s">
        <v>97</v>
      </c>
      <c r="E120" s="104" t="s">
        <v>115</v>
      </c>
      <c r="F120" s="104" t="s">
        <v>224</v>
      </c>
      <c r="G120" s="104" t="s">
        <v>55</v>
      </c>
      <c r="H120" s="104" t="s">
        <v>48</v>
      </c>
      <c r="I120" s="104" t="s">
        <v>55</v>
      </c>
      <c r="J120" s="104" t="s">
        <v>40</v>
      </c>
      <c r="K120" s="104" t="s">
        <v>117</v>
      </c>
      <c r="L120" s="40"/>
      <c r="M120" s="40"/>
      <c r="N120" s="40"/>
      <c r="O120" s="40"/>
      <c r="P120" s="40"/>
      <c r="Q120" s="40"/>
      <c r="R120" s="40"/>
      <c r="S120" s="128">
        <v>0</v>
      </c>
      <c r="T120" s="128">
        <v>0</v>
      </c>
      <c r="U120" s="171">
        <f t="shared" si="7"/>
        <v>0</v>
      </c>
      <c r="V120" s="2"/>
      <c r="W120" s="2"/>
    </row>
    <row r="121" spans="1:23" ht="47.25">
      <c r="A121" s="24" t="s">
        <v>23</v>
      </c>
      <c r="B121" s="13"/>
      <c r="C121" s="48" t="s">
        <v>176</v>
      </c>
      <c r="D121" s="49" t="s">
        <v>38</v>
      </c>
      <c r="E121" s="49" t="s">
        <v>115</v>
      </c>
      <c r="F121" s="49" t="s">
        <v>177</v>
      </c>
      <c r="G121" s="49" t="s">
        <v>39</v>
      </c>
      <c r="H121" s="49" t="s">
        <v>38</v>
      </c>
      <c r="I121" s="49" t="s">
        <v>39</v>
      </c>
      <c r="J121" s="49" t="s">
        <v>40</v>
      </c>
      <c r="K121" s="49" t="s">
        <v>38</v>
      </c>
      <c r="L121" s="40"/>
      <c r="M121" s="40"/>
      <c r="N121" s="40"/>
      <c r="O121" s="40"/>
      <c r="P121" s="40"/>
      <c r="Q121" s="40"/>
      <c r="R121" s="40"/>
      <c r="S121" s="86">
        <f>S122</f>
        <v>0</v>
      </c>
      <c r="T121" s="86">
        <f>T122</f>
        <v>-3363123.93</v>
      </c>
      <c r="U121" s="170">
        <f t="shared" si="7"/>
        <v>-3363123.93</v>
      </c>
      <c r="V121" s="2"/>
      <c r="W121" s="2"/>
    </row>
    <row r="122" spans="1:23" ht="32.25" thickBot="1">
      <c r="A122" s="154" t="s">
        <v>286</v>
      </c>
      <c r="B122" s="13"/>
      <c r="C122" s="129" t="s">
        <v>178</v>
      </c>
      <c r="D122" s="105" t="s">
        <v>97</v>
      </c>
      <c r="E122" s="105" t="s">
        <v>115</v>
      </c>
      <c r="F122" s="105" t="s">
        <v>177</v>
      </c>
      <c r="G122" s="105" t="s">
        <v>55</v>
      </c>
      <c r="H122" s="105" t="s">
        <v>38</v>
      </c>
      <c r="I122" s="105" t="s">
        <v>55</v>
      </c>
      <c r="J122" s="105" t="s">
        <v>40</v>
      </c>
      <c r="K122" s="105" t="s">
        <v>117</v>
      </c>
      <c r="L122" s="40"/>
      <c r="M122" s="40"/>
      <c r="N122" s="40"/>
      <c r="O122" s="40"/>
      <c r="P122" s="40"/>
      <c r="Q122" s="40"/>
      <c r="R122" s="40"/>
      <c r="S122" s="176">
        <v>0</v>
      </c>
      <c r="T122" s="203">
        <v>-3363123.93</v>
      </c>
      <c r="U122" s="177">
        <f t="shared" si="7"/>
        <v>-3363123.93</v>
      </c>
      <c r="V122" s="2"/>
      <c r="W122" s="2"/>
    </row>
    <row r="123" spans="1:23" ht="19.5" thickBot="1">
      <c r="A123" s="155"/>
      <c r="B123" s="13"/>
      <c r="C123" s="130" t="s">
        <v>118</v>
      </c>
      <c r="D123" s="131"/>
      <c r="E123" s="131"/>
      <c r="F123" s="131"/>
      <c r="G123" s="131"/>
      <c r="H123" s="131"/>
      <c r="I123" s="131"/>
      <c r="J123" s="131"/>
      <c r="K123" s="131"/>
      <c r="L123" s="40"/>
      <c r="M123" s="40"/>
      <c r="N123" s="40"/>
      <c r="O123" s="40"/>
      <c r="P123" s="40"/>
      <c r="Q123" s="40"/>
      <c r="R123" s="40"/>
      <c r="S123" s="132">
        <f>S8+S80</f>
        <v>368555360</v>
      </c>
      <c r="T123" s="166">
        <f>T8+T80</f>
        <v>394469289</v>
      </c>
      <c r="U123" s="157">
        <f t="shared" si="7"/>
        <v>25913929</v>
      </c>
      <c r="V123" s="2"/>
      <c r="W123" s="2"/>
    </row>
    <row r="124" spans="1:23" ht="18.75">
      <c r="A124" s="12"/>
      <c r="B124" s="13"/>
      <c r="L124" s="40"/>
      <c r="M124" s="40"/>
      <c r="N124" s="40"/>
      <c r="O124" s="40"/>
      <c r="P124" s="40"/>
      <c r="Q124" s="40"/>
      <c r="R124" s="40"/>
      <c r="S124" s="2"/>
      <c r="T124" s="2"/>
      <c r="U124" s="2"/>
      <c r="V124" s="2"/>
      <c r="W124" s="2"/>
    </row>
    <row r="125" spans="1:23" ht="18.75">
      <c r="A125" s="12"/>
      <c r="B125" s="13"/>
      <c r="L125" s="40"/>
      <c r="M125" s="40"/>
      <c r="N125" s="40"/>
      <c r="O125" s="40"/>
      <c r="P125" s="40"/>
      <c r="Q125" s="40"/>
      <c r="R125" s="40"/>
      <c r="S125" s="2"/>
      <c r="T125" s="2"/>
      <c r="U125" s="2"/>
      <c r="V125" s="2"/>
      <c r="W125" s="2"/>
    </row>
    <row r="126" spans="1:11" ht="18.75">
      <c r="A126" s="12"/>
      <c r="B126" s="13"/>
      <c r="C126" s="12"/>
      <c r="D126" s="14"/>
      <c r="E126" s="14"/>
      <c r="F126" s="14"/>
      <c r="G126" s="14"/>
      <c r="H126" s="14"/>
      <c r="I126" s="14"/>
      <c r="J126" s="14"/>
      <c r="K126" s="14"/>
    </row>
    <row r="127" spans="1:11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8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  <c r="L128" s="40"/>
      <c r="M128" s="40"/>
      <c r="N128" s="40"/>
      <c r="O128" s="40"/>
      <c r="P128" s="40"/>
      <c r="Q128" s="40"/>
      <c r="R128" s="40"/>
    </row>
    <row r="129" spans="1:18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40"/>
      <c r="M129" s="40"/>
      <c r="N129" s="40"/>
      <c r="O129" s="40"/>
      <c r="P129" s="40"/>
      <c r="Q129" s="40"/>
      <c r="R129" s="40"/>
    </row>
    <row r="130" spans="1:18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40"/>
      <c r="M130" s="40"/>
      <c r="N130" s="40"/>
      <c r="O130" s="40"/>
      <c r="P130" s="40"/>
      <c r="Q130" s="40"/>
      <c r="R130" s="40"/>
    </row>
    <row r="131" spans="1:18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40"/>
      <c r="M131" s="40"/>
      <c r="N131" s="40"/>
      <c r="O131" s="40"/>
      <c r="P131" s="40"/>
      <c r="Q131" s="40"/>
      <c r="R131" s="40"/>
    </row>
    <row r="132" spans="1:18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40"/>
      <c r="M132" s="40"/>
      <c r="N132" s="40"/>
      <c r="O132" s="40"/>
      <c r="P132" s="40"/>
      <c r="Q132" s="40"/>
      <c r="R132" s="40"/>
    </row>
    <row r="133" spans="1:18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40"/>
      <c r="M133" s="40"/>
      <c r="N133" s="40"/>
      <c r="O133" s="40"/>
      <c r="P133" s="40"/>
      <c r="Q133" s="40"/>
      <c r="R133" s="40"/>
    </row>
    <row r="134" spans="1:18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40"/>
      <c r="M134" s="40"/>
      <c r="N134" s="40"/>
      <c r="O134" s="40"/>
      <c r="P134" s="40"/>
      <c r="Q134" s="40"/>
      <c r="R134" s="40"/>
    </row>
    <row r="135" spans="1:18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</sheetData>
  <sheetProtection/>
  <mergeCells count="14">
    <mergeCell ref="U6:U7"/>
    <mergeCell ref="A4:S4"/>
    <mergeCell ref="A6:A7"/>
    <mergeCell ref="C6:C7"/>
    <mergeCell ref="D6:K6"/>
    <mergeCell ref="T6:T7"/>
    <mergeCell ref="M6:M7"/>
    <mergeCell ref="N6:N7"/>
    <mergeCell ref="O6:O7"/>
    <mergeCell ref="L6:L7"/>
    <mergeCell ref="Q6:Q7"/>
    <mergeCell ref="R6:R7"/>
    <mergeCell ref="S6:S7"/>
    <mergeCell ref="P6:P7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11">
      <selection activeCell="T11" sqref="T11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87.25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0" width="19.75390625" style="1" customWidth="1"/>
    <col min="21" max="21" width="8.37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215" t="s">
        <v>305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24</v>
      </c>
      <c r="S5" s="15" t="s">
        <v>157</v>
      </c>
      <c r="T5" s="15"/>
      <c r="U5" s="15"/>
    </row>
    <row r="6" spans="1:21" s="5" customFormat="1" ht="110.25" customHeight="1">
      <c r="A6" s="218" t="s">
        <v>25</v>
      </c>
      <c r="B6" s="16"/>
      <c r="C6" s="216" t="s">
        <v>26</v>
      </c>
      <c r="D6" s="212" t="s">
        <v>27</v>
      </c>
      <c r="E6" s="213"/>
      <c r="F6" s="213"/>
      <c r="G6" s="213"/>
      <c r="H6" s="213"/>
      <c r="I6" s="213"/>
      <c r="J6" s="213"/>
      <c r="K6" s="214"/>
      <c r="L6" s="209" t="s">
        <v>28</v>
      </c>
      <c r="M6" s="209" t="s">
        <v>29</v>
      </c>
      <c r="N6" s="209" t="s">
        <v>30</v>
      </c>
      <c r="O6" s="209" t="s">
        <v>31</v>
      </c>
      <c r="P6" s="209" t="s">
        <v>32</v>
      </c>
      <c r="Q6" s="209"/>
      <c r="R6" s="209" t="s">
        <v>33</v>
      </c>
      <c r="S6" s="220" t="s">
        <v>330</v>
      </c>
      <c r="T6" s="220" t="s">
        <v>332</v>
      </c>
      <c r="U6" s="220" t="s">
        <v>333</v>
      </c>
    </row>
    <row r="7" spans="1:21" s="6" customFormat="1" ht="81" customHeight="1">
      <c r="A7" s="219"/>
      <c r="B7" s="17"/>
      <c r="C7" s="217"/>
      <c r="D7" s="56" t="s">
        <v>179</v>
      </c>
      <c r="E7" s="56" t="s">
        <v>180</v>
      </c>
      <c r="F7" s="56" t="s">
        <v>181</v>
      </c>
      <c r="G7" s="56" t="s">
        <v>34</v>
      </c>
      <c r="H7" s="56" t="s">
        <v>182</v>
      </c>
      <c r="I7" s="56" t="s">
        <v>184</v>
      </c>
      <c r="J7" s="56" t="s">
        <v>183</v>
      </c>
      <c r="K7" s="56" t="s">
        <v>35</v>
      </c>
      <c r="L7" s="210"/>
      <c r="M7" s="210"/>
      <c r="N7" s="210"/>
      <c r="O7" s="210"/>
      <c r="P7" s="210"/>
      <c r="Q7" s="210"/>
      <c r="R7" s="210"/>
      <c r="S7" s="221"/>
      <c r="T7" s="221"/>
      <c r="U7" s="221"/>
    </row>
    <row r="8" spans="1:22" s="7" customFormat="1" ht="18.75" customHeight="1">
      <c r="A8" s="18" t="s">
        <v>36</v>
      </c>
      <c r="B8" s="18"/>
      <c r="C8" s="107" t="s">
        <v>37</v>
      </c>
      <c r="D8" s="108" t="s">
        <v>38</v>
      </c>
      <c r="E8" s="108">
        <v>1</v>
      </c>
      <c r="F8" s="108" t="s">
        <v>39</v>
      </c>
      <c r="G8" s="109" t="s">
        <v>39</v>
      </c>
      <c r="H8" s="109" t="s">
        <v>38</v>
      </c>
      <c r="I8" s="109" t="s">
        <v>39</v>
      </c>
      <c r="J8" s="109" t="s">
        <v>40</v>
      </c>
      <c r="K8" s="109" t="s">
        <v>38</v>
      </c>
      <c r="L8" s="19" t="e">
        <f>L9+L15+#REF!+L22+#REF!+#REF!+L33+L44+L40+L50+#REF!+L66</f>
        <v>#REF!</v>
      </c>
      <c r="M8" s="19" t="e">
        <f>M9+M15+#REF!+M22+#REF!+#REF!+M33+M44+M40+M50+#REF!+M66</f>
        <v>#REF!</v>
      </c>
      <c r="N8" s="19" t="e">
        <f>N9+N15+#REF!+N22+#REF!+#REF!+N33+N40+N50+#REF!</f>
        <v>#REF!</v>
      </c>
      <c r="O8" s="19" t="e">
        <f>O9+O15+#REF!+O22+#REF!+#REF!+O33+O44+O40+O50+#REF!+O66</f>
        <v>#REF!</v>
      </c>
      <c r="P8" s="19" t="e">
        <f>P9+P15+#REF!+P22+#REF!+#REF!+P33+P44+P40+P50+#REF!+P66</f>
        <v>#REF!</v>
      </c>
      <c r="Q8" s="19" t="e">
        <f>Q9+Q15+#REF!+Q22+#REF!+#REF!+Q33+Q44+Q40+Q50+#REF!+Q66</f>
        <v>#REF!</v>
      </c>
      <c r="R8" s="20" t="e">
        <f>#REF!=SUM(L8:Q8)</f>
        <v>#REF!</v>
      </c>
      <c r="S8" s="84">
        <f>S9+S15+S24+S29+S39+S45+S48+S56+S78</f>
        <v>126251000</v>
      </c>
      <c r="T8" s="84">
        <f>T9+T15+T24+T29+T39+T45+T48+T56+T78</f>
        <v>35072408.510000005</v>
      </c>
      <c r="U8" s="84">
        <f>T8/S8*100</f>
        <v>27.779905513619696</v>
      </c>
      <c r="V8" s="160"/>
    </row>
    <row r="9" spans="1:22" s="8" customFormat="1" ht="19.5" customHeight="1">
      <c r="A9" s="21" t="s">
        <v>41</v>
      </c>
      <c r="B9" s="21"/>
      <c r="C9" s="57" t="s">
        <v>42</v>
      </c>
      <c r="D9" s="110" t="s">
        <v>38</v>
      </c>
      <c r="E9" s="110">
        <v>1</v>
      </c>
      <c r="F9" s="110" t="s">
        <v>43</v>
      </c>
      <c r="G9" s="58" t="s">
        <v>39</v>
      </c>
      <c r="H9" s="58" t="s">
        <v>38</v>
      </c>
      <c r="I9" s="58" t="s">
        <v>39</v>
      </c>
      <c r="J9" s="58" t="s">
        <v>40</v>
      </c>
      <c r="K9" s="58" t="s">
        <v>38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88620000</v>
      </c>
      <c r="T9" s="85">
        <f>T10</f>
        <v>25279588.1</v>
      </c>
      <c r="U9" s="84">
        <f aca="true" t="shared" si="1" ref="U9:U73">T9/S9*100</f>
        <v>28.525827239900703</v>
      </c>
      <c r="V9" s="161"/>
    </row>
    <row r="10" spans="1:22" s="8" customFormat="1" ht="26.25" customHeight="1">
      <c r="A10" s="24" t="s">
        <v>44</v>
      </c>
      <c r="B10" s="24"/>
      <c r="C10" s="48" t="s">
        <v>45</v>
      </c>
      <c r="D10" s="49" t="s">
        <v>38</v>
      </c>
      <c r="E10" s="59">
        <v>1</v>
      </c>
      <c r="F10" s="59" t="s">
        <v>43</v>
      </c>
      <c r="G10" s="49" t="s">
        <v>46</v>
      </c>
      <c r="H10" s="49" t="s">
        <v>38</v>
      </c>
      <c r="I10" s="49" t="s">
        <v>43</v>
      </c>
      <c r="J10" s="49" t="s">
        <v>40</v>
      </c>
      <c r="K10" s="49" t="s">
        <v>47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88620000</v>
      </c>
      <c r="T10" s="86">
        <f>T11+T12+T13+T14</f>
        <v>25279588.1</v>
      </c>
      <c r="U10" s="84">
        <f t="shared" si="1"/>
        <v>28.525827239900703</v>
      </c>
      <c r="V10" s="161"/>
    </row>
    <row r="11" spans="1:22" ht="69.75" customHeight="1">
      <c r="A11" s="41" t="s">
        <v>137</v>
      </c>
      <c r="B11" s="24"/>
      <c r="C11" s="202" t="s">
        <v>226</v>
      </c>
      <c r="D11" s="62" t="s">
        <v>38</v>
      </c>
      <c r="E11" s="62" t="s">
        <v>51</v>
      </c>
      <c r="F11" s="62" t="s">
        <v>43</v>
      </c>
      <c r="G11" s="62" t="s">
        <v>46</v>
      </c>
      <c r="H11" s="62" t="s">
        <v>48</v>
      </c>
      <c r="I11" s="62" t="s">
        <v>43</v>
      </c>
      <c r="J11" s="62" t="s">
        <v>40</v>
      </c>
      <c r="K11" s="62" t="s">
        <v>47</v>
      </c>
      <c r="L11" s="26"/>
      <c r="M11" s="26"/>
      <c r="N11" s="26"/>
      <c r="O11" s="26"/>
      <c r="P11" s="26"/>
      <c r="Q11" s="27"/>
      <c r="R11" s="27"/>
      <c r="S11" s="88">
        <v>88285000</v>
      </c>
      <c r="T11" s="88">
        <v>25123941.07</v>
      </c>
      <c r="U11" s="84">
        <f t="shared" si="1"/>
        <v>28.45776866964943</v>
      </c>
      <c r="V11" s="2"/>
    </row>
    <row r="12" spans="1:22" ht="88.5" customHeight="1">
      <c r="A12" s="41" t="s">
        <v>125</v>
      </c>
      <c r="B12" s="28"/>
      <c r="C12" s="202" t="s">
        <v>191</v>
      </c>
      <c r="D12" s="51" t="s">
        <v>38</v>
      </c>
      <c r="E12" s="112">
        <v>1</v>
      </c>
      <c r="F12" s="112" t="s">
        <v>43</v>
      </c>
      <c r="G12" s="51" t="s">
        <v>46</v>
      </c>
      <c r="H12" s="51" t="s">
        <v>49</v>
      </c>
      <c r="I12" s="51" t="s">
        <v>43</v>
      </c>
      <c r="J12" s="51" t="s">
        <v>40</v>
      </c>
      <c r="K12" s="51" t="s">
        <v>47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140000</v>
      </c>
      <c r="T12" s="88">
        <v>2043.03</v>
      </c>
      <c r="U12" s="84">
        <f t="shared" si="1"/>
        <v>1.459307142857143</v>
      </c>
      <c r="V12" s="2"/>
    </row>
    <row r="13" spans="1:23" ht="38.25" customHeight="1">
      <c r="A13" s="41" t="s">
        <v>126</v>
      </c>
      <c r="B13" s="28"/>
      <c r="C13" s="202" t="s">
        <v>192</v>
      </c>
      <c r="D13" s="51" t="s">
        <v>38</v>
      </c>
      <c r="E13" s="112">
        <v>1</v>
      </c>
      <c r="F13" s="112" t="s">
        <v>43</v>
      </c>
      <c r="G13" s="51" t="s">
        <v>46</v>
      </c>
      <c r="H13" s="51" t="s">
        <v>52</v>
      </c>
      <c r="I13" s="51" t="s">
        <v>43</v>
      </c>
      <c r="J13" s="51" t="s">
        <v>40</v>
      </c>
      <c r="K13" s="51" t="s">
        <v>47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  <c r="T13" s="88">
        <v>117456.94</v>
      </c>
      <c r="U13" s="84">
        <f t="shared" si="1"/>
        <v>117.45694</v>
      </c>
      <c r="V13" s="2"/>
      <c r="W13" s="2"/>
    </row>
    <row r="14" spans="1:23" s="8" customFormat="1" ht="73.5" customHeight="1">
      <c r="A14" s="41" t="s">
        <v>127</v>
      </c>
      <c r="B14" s="28"/>
      <c r="C14" s="111" t="s">
        <v>227</v>
      </c>
      <c r="D14" s="51" t="s">
        <v>38</v>
      </c>
      <c r="E14" s="112">
        <v>1</v>
      </c>
      <c r="F14" s="112" t="s">
        <v>43</v>
      </c>
      <c r="G14" s="51" t="s">
        <v>46</v>
      </c>
      <c r="H14" s="51" t="s">
        <v>64</v>
      </c>
      <c r="I14" s="51" t="s">
        <v>43</v>
      </c>
      <c r="J14" s="51" t="s">
        <v>40</v>
      </c>
      <c r="K14" s="51" t="s">
        <v>47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95000</v>
      </c>
      <c r="T14" s="88">
        <v>36147.06</v>
      </c>
      <c r="U14" s="84">
        <f t="shared" si="1"/>
        <v>38.049536842105255</v>
      </c>
      <c r="V14" s="161"/>
      <c r="W14" s="161"/>
    </row>
    <row r="15" spans="1:23" s="8" customFormat="1" ht="18.75" customHeight="1">
      <c r="A15" s="21" t="s">
        <v>53</v>
      </c>
      <c r="B15" s="21"/>
      <c r="C15" s="57" t="s">
        <v>54</v>
      </c>
      <c r="D15" s="110" t="s">
        <v>38</v>
      </c>
      <c r="E15" s="58" t="s">
        <v>51</v>
      </c>
      <c r="F15" s="58" t="s">
        <v>55</v>
      </c>
      <c r="G15" s="58" t="s">
        <v>39</v>
      </c>
      <c r="H15" s="58" t="s">
        <v>38</v>
      </c>
      <c r="I15" s="58" t="s">
        <v>39</v>
      </c>
      <c r="J15" s="58" t="s">
        <v>40</v>
      </c>
      <c r="K15" s="58" t="s">
        <v>38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7410000</v>
      </c>
      <c r="T15" s="85">
        <f>T16+T19+T22</f>
        <v>2492915.17</v>
      </c>
      <c r="U15" s="84">
        <f t="shared" si="1"/>
        <v>33.64257989203779</v>
      </c>
      <c r="V15" s="161"/>
      <c r="W15" s="161"/>
    </row>
    <row r="16" spans="1:23" ht="30" customHeight="1">
      <c r="A16" s="24" t="s">
        <v>56</v>
      </c>
      <c r="B16" s="24"/>
      <c r="C16" s="48" t="s">
        <v>57</v>
      </c>
      <c r="D16" s="49" t="s">
        <v>38</v>
      </c>
      <c r="E16" s="49" t="s">
        <v>51</v>
      </c>
      <c r="F16" s="49" t="s">
        <v>55</v>
      </c>
      <c r="G16" s="49" t="s">
        <v>46</v>
      </c>
      <c r="H16" s="49" t="s">
        <v>38</v>
      </c>
      <c r="I16" s="49" t="s">
        <v>46</v>
      </c>
      <c r="J16" s="49" t="s">
        <v>40</v>
      </c>
      <c r="K16" s="49" t="s">
        <v>47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1626829.57</v>
      </c>
      <c r="U16" s="84">
        <f t="shared" si="1"/>
        <v>23.24042242857143</v>
      </c>
      <c r="V16" s="2"/>
      <c r="W16" s="2"/>
    </row>
    <row r="17" spans="1:23" ht="30" customHeight="1">
      <c r="A17" s="41" t="s">
        <v>233</v>
      </c>
      <c r="B17" s="24"/>
      <c r="C17" s="106" t="s">
        <v>57</v>
      </c>
      <c r="D17" s="62" t="s">
        <v>38</v>
      </c>
      <c r="E17" s="62" t="s">
        <v>51</v>
      </c>
      <c r="F17" s="62" t="s">
        <v>55</v>
      </c>
      <c r="G17" s="62" t="s">
        <v>46</v>
      </c>
      <c r="H17" s="62" t="s">
        <v>48</v>
      </c>
      <c r="I17" s="62" t="s">
        <v>46</v>
      </c>
      <c r="J17" s="62" t="s">
        <v>40</v>
      </c>
      <c r="K17" s="62" t="s">
        <v>47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1626829.57</v>
      </c>
      <c r="U17" s="84">
        <f t="shared" si="1"/>
        <v>23.24042242857143</v>
      </c>
      <c r="V17" s="2"/>
      <c r="W17" s="2"/>
    </row>
    <row r="18" spans="1:23" ht="37.5" customHeight="1">
      <c r="A18" s="41" t="s">
        <v>234</v>
      </c>
      <c r="B18" s="24"/>
      <c r="C18" s="106" t="s">
        <v>175</v>
      </c>
      <c r="D18" s="62" t="s">
        <v>38</v>
      </c>
      <c r="E18" s="62" t="s">
        <v>51</v>
      </c>
      <c r="F18" s="62" t="s">
        <v>55</v>
      </c>
      <c r="G18" s="62" t="s">
        <v>46</v>
      </c>
      <c r="H18" s="62" t="s">
        <v>49</v>
      </c>
      <c r="I18" s="62" t="s">
        <v>46</v>
      </c>
      <c r="J18" s="62" t="s">
        <v>40</v>
      </c>
      <c r="K18" s="62" t="s">
        <v>47</v>
      </c>
      <c r="L18" s="29"/>
      <c r="M18" s="29"/>
      <c r="N18" s="29"/>
      <c r="O18" s="29"/>
      <c r="P18" s="29"/>
      <c r="Q18" s="30"/>
      <c r="R18" s="30"/>
      <c r="S18" s="88">
        <v>0</v>
      </c>
      <c r="T18" s="88"/>
      <c r="U18" s="84" t="e">
        <f t="shared" si="1"/>
        <v>#DIV/0!</v>
      </c>
      <c r="V18" s="2"/>
      <c r="W18" s="2"/>
    </row>
    <row r="19" spans="1:23" ht="18.75" customHeight="1">
      <c r="A19" s="24" t="s">
        <v>59</v>
      </c>
      <c r="B19" s="24"/>
      <c r="C19" s="48" t="s">
        <v>60</v>
      </c>
      <c r="D19" s="49" t="s">
        <v>38</v>
      </c>
      <c r="E19" s="49" t="s">
        <v>51</v>
      </c>
      <c r="F19" s="49" t="s">
        <v>55</v>
      </c>
      <c r="G19" s="49" t="s">
        <v>61</v>
      </c>
      <c r="H19" s="49" t="s">
        <v>38</v>
      </c>
      <c r="I19" s="49" t="s">
        <v>43</v>
      </c>
      <c r="J19" s="49" t="s">
        <v>40</v>
      </c>
      <c r="K19" s="49" t="s">
        <v>47</v>
      </c>
      <c r="L19" s="26"/>
      <c r="M19" s="26"/>
      <c r="N19" s="26"/>
      <c r="O19" s="26"/>
      <c r="P19" s="26"/>
      <c r="Q19" s="27"/>
      <c r="R19" s="27"/>
      <c r="S19" s="86">
        <f>S20+S21</f>
        <v>270000</v>
      </c>
      <c r="T19" s="86">
        <f>T20+T21</f>
        <v>745854.6</v>
      </c>
      <c r="U19" s="84">
        <f t="shared" si="1"/>
        <v>276.24244444444446</v>
      </c>
      <c r="V19" s="2"/>
      <c r="W19" s="2"/>
    </row>
    <row r="20" spans="1:23" ht="33" customHeight="1">
      <c r="A20" s="41" t="s">
        <v>235</v>
      </c>
      <c r="B20" s="21"/>
      <c r="C20" s="98" t="s">
        <v>195</v>
      </c>
      <c r="D20" s="62" t="s">
        <v>38</v>
      </c>
      <c r="E20" s="62" t="s">
        <v>51</v>
      </c>
      <c r="F20" s="62" t="s">
        <v>55</v>
      </c>
      <c r="G20" s="62" t="s">
        <v>61</v>
      </c>
      <c r="H20" s="62" t="s">
        <v>48</v>
      </c>
      <c r="I20" s="62" t="s">
        <v>43</v>
      </c>
      <c r="J20" s="62" t="s">
        <v>40</v>
      </c>
      <c r="K20" s="62" t="s">
        <v>47</v>
      </c>
      <c r="L20" s="26"/>
      <c r="M20" s="26"/>
      <c r="N20" s="26"/>
      <c r="O20" s="26"/>
      <c r="P20" s="26"/>
      <c r="Q20" s="27"/>
      <c r="R20" s="27"/>
      <c r="S20" s="88">
        <v>270000</v>
      </c>
      <c r="T20" s="88">
        <v>745854.6</v>
      </c>
      <c r="U20" s="84">
        <f t="shared" si="1"/>
        <v>276.24244444444446</v>
      </c>
      <c r="V20" s="2"/>
      <c r="W20" s="2"/>
    </row>
    <row r="21" spans="1:23" s="8" customFormat="1" ht="36" customHeight="1">
      <c r="A21" s="41" t="s">
        <v>236</v>
      </c>
      <c r="B21" s="21"/>
      <c r="C21" s="98" t="s">
        <v>19</v>
      </c>
      <c r="D21" s="62" t="s">
        <v>38</v>
      </c>
      <c r="E21" s="62" t="s">
        <v>51</v>
      </c>
      <c r="F21" s="62" t="s">
        <v>55</v>
      </c>
      <c r="G21" s="62" t="s">
        <v>61</v>
      </c>
      <c r="H21" s="62" t="s">
        <v>49</v>
      </c>
      <c r="I21" s="62" t="s">
        <v>43</v>
      </c>
      <c r="J21" s="62" t="s">
        <v>40</v>
      </c>
      <c r="K21" s="62" t="s">
        <v>47</v>
      </c>
      <c r="L21" s="26"/>
      <c r="M21" s="26"/>
      <c r="N21" s="26"/>
      <c r="O21" s="26"/>
      <c r="P21" s="26"/>
      <c r="Q21" s="27"/>
      <c r="R21" s="27"/>
      <c r="S21" s="88">
        <v>0</v>
      </c>
      <c r="T21" s="88"/>
      <c r="U21" s="84" t="e">
        <f t="shared" si="1"/>
        <v>#DIV/0!</v>
      </c>
      <c r="V21" s="161"/>
      <c r="W21" s="161"/>
    </row>
    <row r="22" spans="1:23" ht="26.25" customHeight="1">
      <c r="A22" s="24" t="s">
        <v>213</v>
      </c>
      <c r="B22" s="24"/>
      <c r="C22" s="48" t="s">
        <v>214</v>
      </c>
      <c r="D22" s="49" t="s">
        <v>38</v>
      </c>
      <c r="E22" s="49" t="s">
        <v>51</v>
      </c>
      <c r="F22" s="49" t="s">
        <v>55</v>
      </c>
      <c r="G22" s="49" t="s">
        <v>68</v>
      </c>
      <c r="H22" s="49" t="s">
        <v>38</v>
      </c>
      <c r="I22" s="49" t="s">
        <v>46</v>
      </c>
      <c r="J22" s="49" t="s">
        <v>40</v>
      </c>
      <c r="K22" s="49" t="s">
        <v>47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140000</v>
      </c>
      <c r="T22" s="86">
        <f>T23</f>
        <v>120231</v>
      </c>
      <c r="U22" s="84">
        <f t="shared" si="1"/>
        <v>85.87928571428571</v>
      </c>
      <c r="V22" s="2"/>
      <c r="W22" s="2"/>
    </row>
    <row r="23" spans="1:23" ht="40.5" customHeight="1">
      <c r="A23" s="41" t="s">
        <v>237</v>
      </c>
      <c r="B23" s="31"/>
      <c r="C23" s="98" t="s">
        <v>215</v>
      </c>
      <c r="D23" s="62" t="s">
        <v>38</v>
      </c>
      <c r="E23" s="62" t="s">
        <v>51</v>
      </c>
      <c r="F23" s="62" t="s">
        <v>55</v>
      </c>
      <c r="G23" s="62" t="s">
        <v>68</v>
      </c>
      <c r="H23" s="62" t="s">
        <v>49</v>
      </c>
      <c r="I23" s="62" t="s">
        <v>46</v>
      </c>
      <c r="J23" s="62" t="s">
        <v>40</v>
      </c>
      <c r="K23" s="62" t="s">
        <v>47</v>
      </c>
      <c r="L23" s="22"/>
      <c r="M23" s="22"/>
      <c r="N23" s="22"/>
      <c r="O23" s="22"/>
      <c r="P23" s="22"/>
      <c r="Q23" s="23"/>
      <c r="R23" s="23"/>
      <c r="S23" s="87">
        <v>140000</v>
      </c>
      <c r="T23" s="87">
        <v>120231</v>
      </c>
      <c r="U23" s="84">
        <f t="shared" si="1"/>
        <v>85.87928571428571</v>
      </c>
      <c r="V23" s="2"/>
      <c r="W23" s="2"/>
    </row>
    <row r="24" spans="1:23" ht="27.75" customHeight="1">
      <c r="A24" s="21" t="s">
        <v>121</v>
      </c>
      <c r="B24" s="31"/>
      <c r="C24" s="57" t="s">
        <v>66</v>
      </c>
      <c r="D24" s="110" t="s">
        <v>38</v>
      </c>
      <c r="E24" s="58" t="s">
        <v>51</v>
      </c>
      <c r="F24" s="58" t="s">
        <v>67</v>
      </c>
      <c r="G24" s="58" t="s">
        <v>39</v>
      </c>
      <c r="H24" s="58" t="s">
        <v>38</v>
      </c>
      <c r="I24" s="58" t="s">
        <v>39</v>
      </c>
      <c r="J24" s="58" t="s">
        <v>40</v>
      </c>
      <c r="K24" s="58" t="s">
        <v>38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4184000</v>
      </c>
      <c r="T24" s="85">
        <f>T26+T27</f>
        <v>555695.82</v>
      </c>
      <c r="U24" s="84">
        <f t="shared" si="1"/>
        <v>13.281448852772465</v>
      </c>
      <c r="V24" s="2"/>
      <c r="W24" s="2"/>
    </row>
    <row r="25" spans="1:23" ht="21.75" customHeight="1">
      <c r="A25" s="24" t="s">
        <v>128</v>
      </c>
      <c r="B25" s="21"/>
      <c r="C25" s="113" t="s">
        <v>171</v>
      </c>
      <c r="D25" s="114" t="s">
        <v>38</v>
      </c>
      <c r="E25" s="114" t="s">
        <v>51</v>
      </c>
      <c r="F25" s="114" t="s">
        <v>67</v>
      </c>
      <c r="G25" s="114" t="s">
        <v>61</v>
      </c>
      <c r="H25" s="114" t="s">
        <v>38</v>
      </c>
      <c r="I25" s="114" t="s">
        <v>43</v>
      </c>
      <c r="J25" s="114" t="s">
        <v>40</v>
      </c>
      <c r="K25" s="114" t="s">
        <v>38</v>
      </c>
      <c r="L25" s="29"/>
      <c r="M25" s="29"/>
      <c r="N25" s="29"/>
      <c r="O25" s="29"/>
      <c r="P25" s="29"/>
      <c r="Q25" s="30"/>
      <c r="R25" s="30"/>
      <c r="S25" s="86">
        <f>S26</f>
        <v>4184000</v>
      </c>
      <c r="T25" s="86">
        <f>T26</f>
        <v>552695.82</v>
      </c>
      <c r="U25" s="84">
        <f t="shared" si="1"/>
        <v>13.209747131931165</v>
      </c>
      <c r="V25" s="2"/>
      <c r="W25" s="2"/>
    </row>
    <row r="26" spans="1:23" ht="41.25" customHeight="1">
      <c r="A26" s="41" t="s">
        <v>238</v>
      </c>
      <c r="B26" s="24"/>
      <c r="C26" s="115" t="s">
        <v>172</v>
      </c>
      <c r="D26" s="51" t="s">
        <v>38</v>
      </c>
      <c r="E26" s="51" t="s">
        <v>51</v>
      </c>
      <c r="F26" s="51" t="s">
        <v>67</v>
      </c>
      <c r="G26" s="51" t="s">
        <v>61</v>
      </c>
      <c r="H26" s="51" t="s">
        <v>48</v>
      </c>
      <c r="I26" s="51" t="s">
        <v>43</v>
      </c>
      <c r="J26" s="51" t="s">
        <v>40</v>
      </c>
      <c r="K26" s="51" t="s">
        <v>47</v>
      </c>
      <c r="L26" s="29"/>
      <c r="M26" s="29"/>
      <c r="N26" s="29"/>
      <c r="O26" s="29"/>
      <c r="P26" s="29"/>
      <c r="Q26" s="30"/>
      <c r="R26" s="30"/>
      <c r="S26" s="88">
        <v>4184000</v>
      </c>
      <c r="T26" s="88">
        <v>552695.82</v>
      </c>
      <c r="U26" s="84">
        <f t="shared" si="1"/>
        <v>13.209747131931165</v>
      </c>
      <c r="V26" s="2"/>
      <c r="W26" s="2"/>
    </row>
    <row r="27" spans="1:23" ht="40.5" customHeight="1">
      <c r="A27" s="47" t="s">
        <v>58</v>
      </c>
      <c r="B27" s="28"/>
      <c r="C27" s="117" t="s">
        <v>173</v>
      </c>
      <c r="D27" s="49" t="s">
        <v>38</v>
      </c>
      <c r="E27" s="49" t="s">
        <v>51</v>
      </c>
      <c r="F27" s="49" t="s">
        <v>67</v>
      </c>
      <c r="G27" s="49" t="s">
        <v>69</v>
      </c>
      <c r="H27" s="49" t="s">
        <v>38</v>
      </c>
      <c r="I27" s="49" t="s">
        <v>43</v>
      </c>
      <c r="J27" s="49" t="s">
        <v>40</v>
      </c>
      <c r="K27" s="49" t="s">
        <v>38</v>
      </c>
      <c r="L27" s="29"/>
      <c r="M27" s="29"/>
      <c r="N27" s="29"/>
      <c r="O27" s="29"/>
      <c r="P27" s="29"/>
      <c r="Q27" s="30"/>
      <c r="R27" s="30"/>
      <c r="S27" s="86">
        <f>S28</f>
        <v>0</v>
      </c>
      <c r="T27" s="86">
        <f>T28</f>
        <v>3000</v>
      </c>
      <c r="U27" s="84" t="e">
        <f t="shared" si="1"/>
        <v>#DIV/0!</v>
      </c>
      <c r="V27" s="2"/>
      <c r="W27" s="2"/>
    </row>
    <row r="28" spans="1:23" s="8" customFormat="1" ht="28.5" customHeight="1">
      <c r="A28" s="41" t="s">
        <v>129</v>
      </c>
      <c r="B28" s="21"/>
      <c r="C28" s="115" t="s">
        <v>335</v>
      </c>
      <c r="D28" s="62" t="s">
        <v>38</v>
      </c>
      <c r="E28" s="62" t="s">
        <v>51</v>
      </c>
      <c r="F28" s="62" t="s">
        <v>67</v>
      </c>
      <c r="G28" s="62" t="s">
        <v>69</v>
      </c>
      <c r="H28" s="62" t="s">
        <v>334</v>
      </c>
      <c r="I28" s="62" t="s">
        <v>43</v>
      </c>
      <c r="J28" s="62" t="s">
        <v>40</v>
      </c>
      <c r="K28" s="62" t="s">
        <v>47</v>
      </c>
      <c r="L28" s="29"/>
      <c r="M28" s="29"/>
      <c r="N28" s="29"/>
      <c r="O28" s="29"/>
      <c r="P28" s="29"/>
      <c r="Q28" s="30"/>
      <c r="R28" s="30"/>
      <c r="S28" s="88">
        <v>0</v>
      </c>
      <c r="T28" s="88">
        <v>3000</v>
      </c>
      <c r="U28" s="84" t="e">
        <f t="shared" si="1"/>
        <v>#DIV/0!</v>
      </c>
      <c r="V28" s="161"/>
      <c r="W28" s="161"/>
    </row>
    <row r="29" spans="1:23" s="10" customFormat="1" ht="34.5" customHeight="1">
      <c r="A29" s="21" t="s">
        <v>71</v>
      </c>
      <c r="B29" s="21"/>
      <c r="C29" s="57" t="s">
        <v>75</v>
      </c>
      <c r="D29" s="110" t="s">
        <v>38</v>
      </c>
      <c r="E29" s="58" t="s">
        <v>51</v>
      </c>
      <c r="F29" s="58" t="s">
        <v>76</v>
      </c>
      <c r="G29" s="58" t="s">
        <v>39</v>
      </c>
      <c r="H29" s="58" t="s">
        <v>38</v>
      </c>
      <c r="I29" s="58" t="s">
        <v>39</v>
      </c>
      <c r="J29" s="58" t="s">
        <v>40</v>
      </c>
      <c r="K29" s="58" t="s">
        <v>38</v>
      </c>
      <c r="L29" s="29"/>
      <c r="M29" s="29"/>
      <c r="N29" s="29"/>
      <c r="O29" s="29"/>
      <c r="P29" s="29"/>
      <c r="Q29" s="30"/>
      <c r="R29" s="30"/>
      <c r="S29" s="85">
        <f>S32+S30</f>
        <v>6820000</v>
      </c>
      <c r="T29" s="85">
        <f>T32+T30</f>
        <v>1718710.7800000003</v>
      </c>
      <c r="U29" s="84">
        <f t="shared" si="1"/>
        <v>25.201037829912025</v>
      </c>
      <c r="V29" s="162"/>
      <c r="W29" s="162"/>
    </row>
    <row r="30" spans="1:23" ht="33.75" customHeight="1">
      <c r="A30" s="32" t="s">
        <v>72</v>
      </c>
      <c r="B30" s="24"/>
      <c r="C30" s="74" t="s">
        <v>262</v>
      </c>
      <c r="D30" s="77" t="s">
        <v>38</v>
      </c>
      <c r="E30" s="77" t="s">
        <v>51</v>
      </c>
      <c r="F30" s="77" t="s">
        <v>76</v>
      </c>
      <c r="G30" s="77" t="s">
        <v>61</v>
      </c>
      <c r="H30" s="77" t="s">
        <v>38</v>
      </c>
      <c r="I30" s="77" t="s">
        <v>39</v>
      </c>
      <c r="J30" s="77" t="s">
        <v>40</v>
      </c>
      <c r="K30" s="77" t="s">
        <v>77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720000</v>
      </c>
      <c r="T30" s="86">
        <f>T31</f>
        <v>166797.63</v>
      </c>
      <c r="U30" s="84">
        <f t="shared" si="1"/>
        <v>23.1663375</v>
      </c>
      <c r="V30" s="2"/>
      <c r="W30" s="2"/>
    </row>
    <row r="31" spans="1:23" ht="39" customHeight="1">
      <c r="A31" s="41" t="s">
        <v>150</v>
      </c>
      <c r="B31" s="24"/>
      <c r="C31" s="119" t="s">
        <v>196</v>
      </c>
      <c r="D31" s="62" t="s">
        <v>38</v>
      </c>
      <c r="E31" s="62" t="s">
        <v>51</v>
      </c>
      <c r="F31" s="62" t="s">
        <v>76</v>
      </c>
      <c r="G31" s="62" t="s">
        <v>61</v>
      </c>
      <c r="H31" s="62" t="s">
        <v>74</v>
      </c>
      <c r="I31" s="62" t="s">
        <v>55</v>
      </c>
      <c r="J31" s="62" t="s">
        <v>40</v>
      </c>
      <c r="K31" s="62" t="s">
        <v>77</v>
      </c>
      <c r="L31" s="168"/>
      <c r="M31" s="168"/>
      <c r="N31" s="168"/>
      <c r="O31" s="168"/>
      <c r="P31" s="168"/>
      <c r="Q31" s="169"/>
      <c r="R31" s="169"/>
      <c r="S31" s="88">
        <v>720000</v>
      </c>
      <c r="T31" s="88">
        <v>166797.63</v>
      </c>
      <c r="U31" s="84">
        <f t="shared" si="1"/>
        <v>23.1663375</v>
      </c>
      <c r="V31" s="2"/>
      <c r="W31" s="2"/>
    </row>
    <row r="32" spans="1:23" ht="61.5" customHeight="1">
      <c r="A32" s="32" t="s">
        <v>73</v>
      </c>
      <c r="B32" s="28"/>
      <c r="C32" s="61" t="s">
        <v>174</v>
      </c>
      <c r="D32" s="59" t="s">
        <v>38</v>
      </c>
      <c r="E32" s="49" t="s">
        <v>51</v>
      </c>
      <c r="F32" s="49" t="s">
        <v>76</v>
      </c>
      <c r="G32" s="49" t="s">
        <v>55</v>
      </c>
      <c r="H32" s="49" t="s">
        <v>38</v>
      </c>
      <c r="I32" s="49" t="s">
        <v>39</v>
      </c>
      <c r="J32" s="49" t="s">
        <v>40</v>
      </c>
      <c r="K32" s="49" t="s">
        <v>77</v>
      </c>
      <c r="L32" s="29"/>
      <c r="M32" s="29"/>
      <c r="N32" s="29"/>
      <c r="O32" s="29"/>
      <c r="P32" s="29"/>
      <c r="Q32" s="30"/>
      <c r="R32" s="30"/>
      <c r="S32" s="86">
        <f>S33+S37</f>
        <v>6100000</v>
      </c>
      <c r="T32" s="86">
        <f>T33+T36+T37</f>
        <v>1551913.1500000001</v>
      </c>
      <c r="U32" s="84">
        <f t="shared" si="1"/>
        <v>25.44119918032787</v>
      </c>
      <c r="V32" s="2"/>
      <c r="W32" s="2"/>
    </row>
    <row r="33" spans="1:23" ht="54.75" customHeight="1">
      <c r="A33" s="41" t="s">
        <v>258</v>
      </c>
      <c r="B33" s="28"/>
      <c r="C33" s="144" t="s">
        <v>124</v>
      </c>
      <c r="D33" s="138" t="s">
        <v>38</v>
      </c>
      <c r="E33" s="138" t="s">
        <v>51</v>
      </c>
      <c r="F33" s="138" t="s">
        <v>76</v>
      </c>
      <c r="G33" s="138" t="s">
        <v>55</v>
      </c>
      <c r="H33" s="138" t="s">
        <v>48</v>
      </c>
      <c r="I33" s="138" t="s">
        <v>39</v>
      </c>
      <c r="J33" s="138" t="s">
        <v>40</v>
      </c>
      <c r="K33" s="138" t="s">
        <v>77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2300000</v>
      </c>
      <c r="T33" s="139">
        <f>T34+T35</f>
        <v>761221.43</v>
      </c>
      <c r="U33" s="84">
        <f t="shared" si="1"/>
        <v>33.09658391304348</v>
      </c>
      <c r="V33" s="2"/>
      <c r="W33" s="2"/>
    </row>
    <row r="34" spans="1:23" ht="69.75" customHeight="1">
      <c r="A34" s="41" t="s">
        <v>259</v>
      </c>
      <c r="B34" s="28"/>
      <c r="C34" s="118" t="s">
        <v>293</v>
      </c>
      <c r="D34" s="51" t="s">
        <v>38</v>
      </c>
      <c r="E34" s="51" t="s">
        <v>51</v>
      </c>
      <c r="F34" s="51" t="s">
        <v>76</v>
      </c>
      <c r="G34" s="51" t="s">
        <v>55</v>
      </c>
      <c r="H34" s="51" t="s">
        <v>65</v>
      </c>
      <c r="I34" s="51" t="s">
        <v>63</v>
      </c>
      <c r="J34" s="51" t="s">
        <v>40</v>
      </c>
      <c r="K34" s="51" t="s">
        <v>77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1500000</v>
      </c>
      <c r="T34" s="88">
        <v>616979.81</v>
      </c>
      <c r="U34" s="84">
        <f t="shared" si="1"/>
        <v>41.131987333333335</v>
      </c>
      <c r="V34" s="2"/>
      <c r="W34" s="2"/>
    </row>
    <row r="35" spans="1:23" ht="66.75" customHeight="1">
      <c r="A35" s="41" t="s">
        <v>291</v>
      </c>
      <c r="B35" s="28"/>
      <c r="C35" s="118" t="s">
        <v>290</v>
      </c>
      <c r="D35" s="51" t="s">
        <v>38</v>
      </c>
      <c r="E35" s="51" t="s">
        <v>51</v>
      </c>
      <c r="F35" s="51" t="s">
        <v>76</v>
      </c>
      <c r="G35" s="51" t="s">
        <v>55</v>
      </c>
      <c r="H35" s="51" t="s">
        <v>65</v>
      </c>
      <c r="I35" s="51" t="s">
        <v>88</v>
      </c>
      <c r="J35" s="51" t="s">
        <v>40</v>
      </c>
      <c r="K35" s="51" t="s">
        <v>77</v>
      </c>
      <c r="L35" s="26"/>
      <c r="M35" s="26"/>
      <c r="N35" s="26"/>
      <c r="O35" s="26"/>
      <c r="P35" s="26"/>
      <c r="Q35" s="27"/>
      <c r="R35" s="27"/>
      <c r="S35" s="88">
        <v>800000</v>
      </c>
      <c r="T35" s="88">
        <v>144241.62</v>
      </c>
      <c r="U35" s="84">
        <f t="shared" si="1"/>
        <v>18.0302025</v>
      </c>
      <c r="V35" s="2"/>
      <c r="W35" s="2"/>
    </row>
    <row r="36" spans="1:23" ht="66.75" customHeight="1">
      <c r="A36" s="41"/>
      <c r="B36" s="28"/>
      <c r="C36" s="118" t="s">
        <v>336</v>
      </c>
      <c r="D36" s="51" t="s">
        <v>38</v>
      </c>
      <c r="E36" s="51" t="s">
        <v>51</v>
      </c>
      <c r="F36" s="51" t="s">
        <v>76</v>
      </c>
      <c r="G36" s="51" t="s">
        <v>55</v>
      </c>
      <c r="H36" s="51" t="s">
        <v>187</v>
      </c>
      <c r="I36" s="51" t="s">
        <v>55</v>
      </c>
      <c r="J36" s="51" t="s">
        <v>40</v>
      </c>
      <c r="K36" s="51" t="s">
        <v>77</v>
      </c>
      <c r="L36" s="26"/>
      <c r="M36" s="26"/>
      <c r="N36" s="26"/>
      <c r="O36" s="26"/>
      <c r="P36" s="26"/>
      <c r="Q36" s="27"/>
      <c r="R36" s="27"/>
      <c r="S36" s="88"/>
      <c r="T36" s="88">
        <v>56759.41</v>
      </c>
      <c r="U36" s="84"/>
      <c r="V36" s="2"/>
      <c r="W36" s="2"/>
    </row>
    <row r="37" spans="1:23" ht="49.5" customHeight="1">
      <c r="A37" s="41" t="s">
        <v>260</v>
      </c>
      <c r="B37" s="28"/>
      <c r="C37" s="145" t="s">
        <v>123</v>
      </c>
      <c r="D37" s="138" t="s">
        <v>97</v>
      </c>
      <c r="E37" s="138" t="s">
        <v>51</v>
      </c>
      <c r="F37" s="138" t="s">
        <v>76</v>
      </c>
      <c r="G37" s="138" t="s">
        <v>55</v>
      </c>
      <c r="H37" s="138" t="s">
        <v>135</v>
      </c>
      <c r="I37" s="138" t="s">
        <v>55</v>
      </c>
      <c r="J37" s="138" t="s">
        <v>40</v>
      </c>
      <c r="K37" s="138" t="s">
        <v>77</v>
      </c>
      <c r="L37" s="29"/>
      <c r="M37" s="29"/>
      <c r="N37" s="29"/>
      <c r="O37" s="29"/>
      <c r="P37" s="29"/>
      <c r="Q37" s="30"/>
      <c r="R37" s="30"/>
      <c r="S37" s="139">
        <f>S38</f>
        <v>3800000</v>
      </c>
      <c r="T37" s="139">
        <f>T38</f>
        <v>733932.31</v>
      </c>
      <c r="U37" s="84">
        <f t="shared" si="1"/>
        <v>19.314008157894737</v>
      </c>
      <c r="V37" s="2"/>
      <c r="W37" s="2"/>
    </row>
    <row r="38" spans="1:23" ht="55.5" customHeight="1">
      <c r="A38" s="41" t="s">
        <v>261</v>
      </c>
      <c r="B38" s="36"/>
      <c r="C38" s="118" t="s">
        <v>134</v>
      </c>
      <c r="D38" s="51" t="s">
        <v>38</v>
      </c>
      <c r="E38" s="51" t="s">
        <v>51</v>
      </c>
      <c r="F38" s="51" t="s">
        <v>76</v>
      </c>
      <c r="G38" s="51" t="s">
        <v>55</v>
      </c>
      <c r="H38" s="51" t="s">
        <v>135</v>
      </c>
      <c r="I38" s="51" t="s">
        <v>55</v>
      </c>
      <c r="J38" s="51" t="s">
        <v>40</v>
      </c>
      <c r="K38" s="51" t="s">
        <v>77</v>
      </c>
      <c r="L38" s="29"/>
      <c r="M38" s="29"/>
      <c r="N38" s="29"/>
      <c r="O38" s="29"/>
      <c r="P38" s="29"/>
      <c r="Q38" s="30"/>
      <c r="R38" s="30"/>
      <c r="S38" s="88">
        <v>3800000</v>
      </c>
      <c r="T38" s="88">
        <v>733932.31</v>
      </c>
      <c r="U38" s="84">
        <f t="shared" si="1"/>
        <v>19.314008157894737</v>
      </c>
      <c r="V38" s="2"/>
      <c r="W38" s="2"/>
    </row>
    <row r="39" spans="1:23" s="7" customFormat="1" ht="24.75" customHeight="1">
      <c r="A39" s="21" t="s">
        <v>80</v>
      </c>
      <c r="B39" s="24"/>
      <c r="C39" s="57" t="s">
        <v>81</v>
      </c>
      <c r="D39" s="110" t="s">
        <v>38</v>
      </c>
      <c r="E39" s="58" t="s">
        <v>51</v>
      </c>
      <c r="F39" s="58" t="s">
        <v>82</v>
      </c>
      <c r="G39" s="58" t="s">
        <v>39</v>
      </c>
      <c r="H39" s="58" t="s">
        <v>38</v>
      </c>
      <c r="I39" s="58" t="s">
        <v>39</v>
      </c>
      <c r="J39" s="58" t="s">
        <v>40</v>
      </c>
      <c r="K39" s="58" t="s">
        <v>38</v>
      </c>
      <c r="L39" s="29"/>
      <c r="M39" s="29"/>
      <c r="N39" s="29"/>
      <c r="O39" s="29"/>
      <c r="P39" s="29"/>
      <c r="Q39" s="30"/>
      <c r="R39" s="30"/>
      <c r="S39" s="85">
        <f>S40</f>
        <v>700000</v>
      </c>
      <c r="T39" s="85">
        <f>T40</f>
        <v>148470.22</v>
      </c>
      <c r="U39" s="84">
        <f t="shared" si="1"/>
        <v>21.21003142857143</v>
      </c>
      <c r="V39" s="160"/>
      <c r="W39" s="160"/>
    </row>
    <row r="40" spans="1:23" s="8" customFormat="1" ht="24.75" customHeight="1">
      <c r="A40" s="32" t="s">
        <v>83</v>
      </c>
      <c r="B40" s="33"/>
      <c r="C40" s="48" t="s">
        <v>84</v>
      </c>
      <c r="D40" s="49" t="s">
        <v>38</v>
      </c>
      <c r="E40" s="49" t="s">
        <v>51</v>
      </c>
      <c r="F40" s="49" t="s">
        <v>82</v>
      </c>
      <c r="G40" s="49" t="s">
        <v>43</v>
      </c>
      <c r="H40" s="49" t="s">
        <v>38</v>
      </c>
      <c r="I40" s="49" t="s">
        <v>43</v>
      </c>
      <c r="J40" s="49" t="s">
        <v>40</v>
      </c>
      <c r="K40" s="49" t="s">
        <v>77</v>
      </c>
      <c r="L40" s="22"/>
      <c r="M40" s="22">
        <v>0</v>
      </c>
      <c r="N40" s="22"/>
      <c r="O40" s="22"/>
      <c r="P40" s="29"/>
      <c r="Q40" s="30"/>
      <c r="R40" s="30"/>
      <c r="S40" s="86">
        <f>S41+S42+S43+S44</f>
        <v>700000</v>
      </c>
      <c r="T40" s="86">
        <f>T41+T42+T43+T44</f>
        <v>148470.22</v>
      </c>
      <c r="U40" s="84">
        <f t="shared" si="1"/>
        <v>21.21003142857143</v>
      </c>
      <c r="V40" s="161"/>
      <c r="W40" s="161"/>
    </row>
    <row r="41" spans="1:23" s="9" customFormat="1" ht="29.25" customHeight="1">
      <c r="A41" s="151" t="s">
        <v>239</v>
      </c>
      <c r="B41" s="28"/>
      <c r="C41" s="119" t="s">
        <v>204</v>
      </c>
      <c r="D41" s="51" t="s">
        <v>38</v>
      </c>
      <c r="E41" s="51" t="s">
        <v>51</v>
      </c>
      <c r="F41" s="51" t="s">
        <v>82</v>
      </c>
      <c r="G41" s="51" t="s">
        <v>43</v>
      </c>
      <c r="H41" s="51" t="s">
        <v>48</v>
      </c>
      <c r="I41" s="51" t="s">
        <v>43</v>
      </c>
      <c r="J41" s="51" t="s">
        <v>40</v>
      </c>
      <c r="K41" s="51" t="s">
        <v>77</v>
      </c>
      <c r="L41" s="29"/>
      <c r="M41" s="29"/>
      <c r="N41" s="29"/>
      <c r="O41" s="29"/>
      <c r="P41" s="29"/>
      <c r="Q41" s="30"/>
      <c r="R41" s="30"/>
      <c r="S41" s="88">
        <v>150000</v>
      </c>
      <c r="T41" s="88">
        <v>36695.87</v>
      </c>
      <c r="U41" s="84">
        <f t="shared" si="1"/>
        <v>24.463913333333334</v>
      </c>
      <c r="V41" s="163"/>
      <c r="W41" s="163"/>
    </row>
    <row r="42" spans="1:23" s="8" customFormat="1" ht="25.5" customHeight="1">
      <c r="A42" s="151" t="s">
        <v>240</v>
      </c>
      <c r="B42" s="49"/>
      <c r="C42" s="119" t="s">
        <v>205</v>
      </c>
      <c r="D42" s="51" t="s">
        <v>38</v>
      </c>
      <c r="E42" s="51" t="s">
        <v>51</v>
      </c>
      <c r="F42" s="51" t="s">
        <v>82</v>
      </c>
      <c r="G42" s="51" t="s">
        <v>43</v>
      </c>
      <c r="H42" s="51" t="s">
        <v>49</v>
      </c>
      <c r="I42" s="51" t="s">
        <v>43</v>
      </c>
      <c r="J42" s="51" t="s">
        <v>40</v>
      </c>
      <c r="K42" s="51" t="s">
        <v>77</v>
      </c>
      <c r="L42" s="29"/>
      <c r="M42" s="29"/>
      <c r="N42" s="29"/>
      <c r="O42" s="29"/>
      <c r="P42" s="29"/>
      <c r="Q42" s="30"/>
      <c r="R42" s="30"/>
      <c r="S42" s="88">
        <v>190000</v>
      </c>
      <c r="T42" s="88">
        <v>2151.64</v>
      </c>
      <c r="U42" s="84">
        <f t="shared" si="1"/>
        <v>1.132442105263158</v>
      </c>
      <c r="V42" s="161"/>
      <c r="W42" s="161"/>
    </row>
    <row r="43" spans="1:23" s="9" customFormat="1" ht="23.25" customHeight="1">
      <c r="A43" s="151" t="s">
        <v>241</v>
      </c>
      <c r="B43" s="49"/>
      <c r="C43" s="119" t="s">
        <v>2</v>
      </c>
      <c r="D43" s="51" t="s">
        <v>38</v>
      </c>
      <c r="E43" s="51" t="s">
        <v>51</v>
      </c>
      <c r="F43" s="51" t="s">
        <v>82</v>
      </c>
      <c r="G43" s="51" t="s">
        <v>43</v>
      </c>
      <c r="H43" s="51" t="s">
        <v>52</v>
      </c>
      <c r="I43" s="51" t="s">
        <v>43</v>
      </c>
      <c r="J43" s="51" t="s">
        <v>40</v>
      </c>
      <c r="K43" s="51" t="s">
        <v>77</v>
      </c>
      <c r="L43" s="29"/>
      <c r="M43" s="29"/>
      <c r="N43" s="29"/>
      <c r="O43" s="29"/>
      <c r="P43" s="29"/>
      <c r="Q43" s="30"/>
      <c r="R43" s="30"/>
      <c r="S43" s="88">
        <v>0</v>
      </c>
      <c r="T43" s="88">
        <v>0</v>
      </c>
      <c r="U43" s="84" t="e">
        <f t="shared" si="1"/>
        <v>#DIV/0!</v>
      </c>
      <c r="V43" s="163"/>
      <c r="W43" s="163"/>
    </row>
    <row r="44" spans="1:23" ht="21" customHeight="1">
      <c r="A44" s="151" t="s">
        <v>242</v>
      </c>
      <c r="B44" s="25"/>
      <c r="C44" s="119" t="s">
        <v>197</v>
      </c>
      <c r="D44" s="51" t="s">
        <v>38</v>
      </c>
      <c r="E44" s="51" t="s">
        <v>51</v>
      </c>
      <c r="F44" s="51" t="s">
        <v>82</v>
      </c>
      <c r="G44" s="51" t="s">
        <v>43</v>
      </c>
      <c r="H44" s="51" t="s">
        <v>64</v>
      </c>
      <c r="I44" s="51" t="s">
        <v>43</v>
      </c>
      <c r="J44" s="51" t="s">
        <v>40</v>
      </c>
      <c r="K44" s="51" t="s">
        <v>77</v>
      </c>
      <c r="L44" s="22">
        <f aca="true" t="shared" si="4" ref="L44:Q45">L45</f>
        <v>0</v>
      </c>
      <c r="M44" s="22">
        <f t="shared" si="4"/>
        <v>0</v>
      </c>
      <c r="N44" s="22">
        <f t="shared" si="4"/>
        <v>0</v>
      </c>
      <c r="O44" s="22">
        <f t="shared" si="4"/>
        <v>0</v>
      </c>
      <c r="P44" s="22">
        <f t="shared" si="4"/>
        <v>0</v>
      </c>
      <c r="Q44" s="23">
        <f t="shared" si="4"/>
        <v>0</v>
      </c>
      <c r="R44" s="23" t="e">
        <f>#REF!=SUM(L44:Q44)</f>
        <v>#REF!</v>
      </c>
      <c r="S44" s="88">
        <v>360000</v>
      </c>
      <c r="T44" s="88">
        <v>109622.71</v>
      </c>
      <c r="U44" s="84">
        <f t="shared" si="1"/>
        <v>30.45075277777778</v>
      </c>
      <c r="V44" s="2"/>
      <c r="W44" s="2"/>
    </row>
    <row r="45" spans="1:23" ht="33.75" customHeight="1">
      <c r="A45" s="21" t="s">
        <v>96</v>
      </c>
      <c r="B45" s="24"/>
      <c r="C45" s="57" t="s">
        <v>87</v>
      </c>
      <c r="D45" s="58" t="s">
        <v>38</v>
      </c>
      <c r="E45" s="58" t="s">
        <v>51</v>
      </c>
      <c r="F45" s="58" t="s">
        <v>88</v>
      </c>
      <c r="G45" s="58" t="s">
        <v>39</v>
      </c>
      <c r="H45" s="58" t="s">
        <v>38</v>
      </c>
      <c r="I45" s="58" t="s">
        <v>39</v>
      </c>
      <c r="J45" s="58" t="s">
        <v>40</v>
      </c>
      <c r="K45" s="58" t="s">
        <v>38</v>
      </c>
      <c r="L45" s="26">
        <f t="shared" si="4"/>
        <v>0</v>
      </c>
      <c r="M45" s="26">
        <f t="shared" si="4"/>
        <v>0</v>
      </c>
      <c r="N45" s="26">
        <f t="shared" si="4"/>
        <v>0</v>
      </c>
      <c r="O45" s="26">
        <f t="shared" si="4"/>
        <v>0</v>
      </c>
      <c r="P45" s="26">
        <f t="shared" si="4"/>
        <v>0</v>
      </c>
      <c r="Q45" s="27">
        <f t="shared" si="4"/>
        <v>0</v>
      </c>
      <c r="R45" s="27" t="e">
        <f>#REF!=SUM(L45:Q45)</f>
        <v>#REF!</v>
      </c>
      <c r="S45" s="85">
        <f>S46</f>
        <v>16000000</v>
      </c>
      <c r="T45" s="85">
        <f>T46</f>
        <v>4153760.88</v>
      </c>
      <c r="U45" s="84">
        <f t="shared" si="1"/>
        <v>25.9610055</v>
      </c>
      <c r="V45" s="2"/>
      <c r="W45" s="2"/>
    </row>
    <row r="46" spans="1:23" ht="30.75" customHeight="1">
      <c r="A46" s="45" t="s">
        <v>230</v>
      </c>
      <c r="B46" s="24"/>
      <c r="C46" s="48" t="s">
        <v>228</v>
      </c>
      <c r="D46" s="51" t="s">
        <v>38</v>
      </c>
      <c r="E46" s="51" t="s">
        <v>51</v>
      </c>
      <c r="F46" s="51" t="s">
        <v>88</v>
      </c>
      <c r="G46" s="51" t="s">
        <v>43</v>
      </c>
      <c r="H46" s="51" t="s">
        <v>229</v>
      </c>
      <c r="I46" s="51" t="s">
        <v>39</v>
      </c>
      <c r="J46" s="51" t="s">
        <v>40</v>
      </c>
      <c r="K46" s="51" t="s">
        <v>90</v>
      </c>
      <c r="L46" s="29"/>
      <c r="M46" s="29"/>
      <c r="N46" s="29"/>
      <c r="O46" s="29"/>
      <c r="P46" s="29"/>
      <c r="Q46" s="30"/>
      <c r="R46" s="30" t="e">
        <f>#REF!=SUM(L46:Q46)</f>
        <v>#REF!</v>
      </c>
      <c r="S46" s="88">
        <f>S47</f>
        <v>16000000</v>
      </c>
      <c r="T46" s="88">
        <f>T47</f>
        <v>4153760.88</v>
      </c>
      <c r="U46" s="84">
        <f t="shared" si="1"/>
        <v>25.9610055</v>
      </c>
      <c r="V46" s="2"/>
      <c r="W46" s="2"/>
    </row>
    <row r="47" spans="1:23" ht="40.5" customHeight="1">
      <c r="A47" s="152" t="s">
        <v>243</v>
      </c>
      <c r="B47" s="28"/>
      <c r="C47" s="100" t="s">
        <v>206</v>
      </c>
      <c r="D47" s="51" t="s">
        <v>38</v>
      </c>
      <c r="E47" s="51" t="s">
        <v>51</v>
      </c>
      <c r="F47" s="51" t="s">
        <v>88</v>
      </c>
      <c r="G47" s="51" t="s">
        <v>43</v>
      </c>
      <c r="H47" s="51" t="s">
        <v>193</v>
      </c>
      <c r="I47" s="51" t="s">
        <v>55</v>
      </c>
      <c r="J47" s="51" t="s">
        <v>40</v>
      </c>
      <c r="K47" s="51" t="s">
        <v>90</v>
      </c>
      <c r="L47" s="29"/>
      <c r="M47" s="29"/>
      <c r="N47" s="29"/>
      <c r="O47" s="29"/>
      <c r="P47" s="29"/>
      <c r="Q47" s="30"/>
      <c r="R47" s="30"/>
      <c r="S47" s="88">
        <v>16000000</v>
      </c>
      <c r="T47" s="88">
        <v>4153760.88</v>
      </c>
      <c r="U47" s="84">
        <f t="shared" si="1"/>
        <v>25.9610055</v>
      </c>
      <c r="V47" s="2"/>
      <c r="W47" s="2"/>
    </row>
    <row r="48" spans="1:23" s="7" customFormat="1" ht="27.75" customHeight="1">
      <c r="A48" s="21" t="s">
        <v>99</v>
      </c>
      <c r="B48" s="28"/>
      <c r="C48" s="57" t="s">
        <v>92</v>
      </c>
      <c r="D48" s="58" t="s">
        <v>38</v>
      </c>
      <c r="E48" s="58" t="s">
        <v>51</v>
      </c>
      <c r="F48" s="58" t="s">
        <v>93</v>
      </c>
      <c r="G48" s="58" t="s">
        <v>39</v>
      </c>
      <c r="H48" s="58" t="s">
        <v>38</v>
      </c>
      <c r="I48" s="58" t="s">
        <v>39</v>
      </c>
      <c r="J48" s="58" t="s">
        <v>40</v>
      </c>
      <c r="K48" s="58" t="s">
        <v>38</v>
      </c>
      <c r="L48" s="72"/>
      <c r="M48" s="72"/>
      <c r="N48" s="72"/>
      <c r="O48" s="72"/>
      <c r="P48" s="72"/>
      <c r="Q48" s="73"/>
      <c r="R48" s="73"/>
      <c r="S48" s="85">
        <f>S49+S52</f>
        <v>1130000</v>
      </c>
      <c r="T48" s="85">
        <f>T49+T52</f>
        <v>420491.05000000005</v>
      </c>
      <c r="U48" s="84">
        <f t="shared" si="1"/>
        <v>37.211597345132745</v>
      </c>
      <c r="V48" s="160"/>
      <c r="W48" s="160"/>
    </row>
    <row r="49" spans="1:23" ht="65.25" customHeight="1">
      <c r="A49" s="24" t="s">
        <v>100</v>
      </c>
      <c r="B49" s="28"/>
      <c r="C49" s="48" t="s">
        <v>149</v>
      </c>
      <c r="D49" s="49" t="s">
        <v>97</v>
      </c>
      <c r="E49" s="49" t="s">
        <v>51</v>
      </c>
      <c r="F49" s="49" t="s">
        <v>93</v>
      </c>
      <c r="G49" s="49" t="s">
        <v>46</v>
      </c>
      <c r="H49" s="49" t="s">
        <v>38</v>
      </c>
      <c r="I49" s="49" t="s">
        <v>39</v>
      </c>
      <c r="J49" s="49" t="s">
        <v>40</v>
      </c>
      <c r="K49" s="49" t="s">
        <v>38</v>
      </c>
      <c r="L49" s="29"/>
      <c r="M49" s="29"/>
      <c r="N49" s="29"/>
      <c r="O49" s="29"/>
      <c r="P49" s="29"/>
      <c r="Q49" s="30"/>
      <c r="R49" s="30"/>
      <c r="S49" s="86">
        <f>S50</f>
        <v>700000</v>
      </c>
      <c r="T49" s="86">
        <f>T50</f>
        <v>215203.48</v>
      </c>
      <c r="U49" s="84">
        <f t="shared" si="1"/>
        <v>30.743354285714286</v>
      </c>
      <c r="V49" s="2"/>
      <c r="W49" s="2"/>
    </row>
    <row r="50" spans="1:23" s="11" customFormat="1" ht="69.75" customHeight="1">
      <c r="A50" s="152" t="s">
        <v>244</v>
      </c>
      <c r="B50" s="18"/>
      <c r="C50" s="100" t="s">
        <v>207</v>
      </c>
      <c r="D50" s="62" t="s">
        <v>97</v>
      </c>
      <c r="E50" s="62" t="s">
        <v>51</v>
      </c>
      <c r="F50" s="62" t="s">
        <v>93</v>
      </c>
      <c r="G50" s="62" t="s">
        <v>46</v>
      </c>
      <c r="H50" s="62" t="s">
        <v>74</v>
      </c>
      <c r="I50" s="62" t="s">
        <v>55</v>
      </c>
      <c r="J50" s="62" t="s">
        <v>40</v>
      </c>
      <c r="K50" s="62" t="s">
        <v>95</v>
      </c>
      <c r="L50" s="37"/>
      <c r="M50" s="37" t="e">
        <f>M51+M60</f>
        <v>#REF!</v>
      </c>
      <c r="N50" s="37" t="e">
        <f>N51+N60</f>
        <v>#REF!</v>
      </c>
      <c r="O50" s="37" t="e">
        <f>O51+O60</f>
        <v>#REF!</v>
      </c>
      <c r="P50" s="37" t="e">
        <f>P51+P60</f>
        <v>#REF!</v>
      </c>
      <c r="Q50" s="38" t="e">
        <f>Q51+Q60</f>
        <v>#REF!</v>
      </c>
      <c r="R50" s="38" t="e">
        <f>#REF!=SUM(L50:Q50)</f>
        <v>#REF!</v>
      </c>
      <c r="S50" s="88">
        <f>S51</f>
        <v>700000</v>
      </c>
      <c r="T50" s="88">
        <f>T51</f>
        <v>215203.48</v>
      </c>
      <c r="U50" s="84">
        <f t="shared" si="1"/>
        <v>30.743354285714286</v>
      </c>
      <c r="V50" s="164"/>
      <c r="W50" s="164"/>
    </row>
    <row r="51" spans="1:23" s="7" customFormat="1" ht="60" customHeight="1">
      <c r="A51" s="152" t="s">
        <v>245</v>
      </c>
      <c r="B51" s="21"/>
      <c r="C51" s="120" t="s">
        <v>185</v>
      </c>
      <c r="D51" s="62" t="s">
        <v>97</v>
      </c>
      <c r="E51" s="62" t="s">
        <v>51</v>
      </c>
      <c r="F51" s="62" t="s">
        <v>93</v>
      </c>
      <c r="G51" s="62" t="s">
        <v>46</v>
      </c>
      <c r="H51" s="62" t="s">
        <v>85</v>
      </c>
      <c r="I51" s="62" t="s">
        <v>55</v>
      </c>
      <c r="J51" s="62" t="s">
        <v>40</v>
      </c>
      <c r="K51" s="62" t="s">
        <v>95</v>
      </c>
      <c r="L51" s="26"/>
      <c r="M51" s="26" t="e">
        <f>M52+#REF!+M54</f>
        <v>#REF!</v>
      </c>
      <c r="N51" s="26" t="e">
        <f>N52+#REF!+N54</f>
        <v>#REF!</v>
      </c>
      <c r="O51" s="26" t="e">
        <f>O52+#REF!+O54</f>
        <v>#REF!</v>
      </c>
      <c r="P51" s="26" t="e">
        <f>P52+#REF!+P54</f>
        <v>#REF!</v>
      </c>
      <c r="Q51" s="26" t="e">
        <f>Q52+#REF!+Q54</f>
        <v>#REF!</v>
      </c>
      <c r="R51" s="27" t="e">
        <f>#REF!=SUM(L51:Q51)</f>
        <v>#REF!</v>
      </c>
      <c r="S51" s="88">
        <v>700000</v>
      </c>
      <c r="T51" s="88">
        <v>215203.48</v>
      </c>
      <c r="U51" s="84">
        <f t="shared" si="1"/>
        <v>30.743354285714286</v>
      </c>
      <c r="V51" s="160"/>
      <c r="W51" s="160"/>
    </row>
    <row r="52" spans="1:23" s="8" customFormat="1" ht="51" customHeight="1">
      <c r="A52" s="24" t="s">
        <v>20</v>
      </c>
      <c r="B52" s="24"/>
      <c r="C52" s="121" t="s">
        <v>194</v>
      </c>
      <c r="D52" s="49" t="s">
        <v>97</v>
      </c>
      <c r="E52" s="49" t="s">
        <v>51</v>
      </c>
      <c r="F52" s="49" t="s">
        <v>93</v>
      </c>
      <c r="G52" s="49" t="s">
        <v>62</v>
      </c>
      <c r="H52" s="49" t="s">
        <v>38</v>
      </c>
      <c r="I52" s="49" t="s">
        <v>39</v>
      </c>
      <c r="J52" s="49" t="s">
        <v>40</v>
      </c>
      <c r="K52" s="49" t="s">
        <v>154</v>
      </c>
      <c r="L52" s="29"/>
      <c r="M52" s="29"/>
      <c r="N52" s="29"/>
      <c r="O52" s="29"/>
      <c r="P52" s="29"/>
      <c r="Q52" s="30"/>
      <c r="R52" s="30" t="e">
        <f>#REF!=SUM(L52:Q52)</f>
        <v>#REF!</v>
      </c>
      <c r="S52" s="86">
        <f>S53+S54+S55</f>
        <v>430000</v>
      </c>
      <c r="T52" s="86">
        <f>T53+T54+T55</f>
        <v>205287.57</v>
      </c>
      <c r="U52" s="84">
        <f t="shared" si="1"/>
        <v>47.74129534883721</v>
      </c>
      <c r="V52" s="161"/>
      <c r="W52" s="161"/>
    </row>
    <row r="53" spans="1:23" s="8" customFormat="1" ht="41.25" customHeight="1">
      <c r="A53" s="152" t="s">
        <v>246</v>
      </c>
      <c r="B53" s="24"/>
      <c r="C53" s="111" t="s">
        <v>292</v>
      </c>
      <c r="D53" s="51" t="s">
        <v>38</v>
      </c>
      <c r="E53" s="51" t="s">
        <v>51</v>
      </c>
      <c r="F53" s="51" t="s">
        <v>93</v>
      </c>
      <c r="G53" s="51" t="s">
        <v>62</v>
      </c>
      <c r="H53" s="51" t="s">
        <v>65</v>
      </c>
      <c r="I53" s="51" t="s">
        <v>63</v>
      </c>
      <c r="J53" s="51" t="s">
        <v>40</v>
      </c>
      <c r="K53" s="51" t="s">
        <v>154</v>
      </c>
      <c r="L53" s="29"/>
      <c r="M53" s="29"/>
      <c r="N53" s="29"/>
      <c r="O53" s="29"/>
      <c r="P53" s="29"/>
      <c r="Q53" s="30"/>
      <c r="R53" s="30"/>
      <c r="S53" s="88">
        <v>130000</v>
      </c>
      <c r="T53" s="88">
        <v>33</v>
      </c>
      <c r="U53" s="84">
        <f t="shared" si="1"/>
        <v>0.025384615384615387</v>
      </c>
      <c r="V53" s="161"/>
      <c r="W53" s="161"/>
    </row>
    <row r="54" spans="1:23" ht="40.5" customHeight="1">
      <c r="A54" s="152" t="s">
        <v>247</v>
      </c>
      <c r="B54" s="43"/>
      <c r="C54" s="111" t="s">
        <v>300</v>
      </c>
      <c r="D54" s="51" t="s">
        <v>38</v>
      </c>
      <c r="E54" s="51" t="s">
        <v>51</v>
      </c>
      <c r="F54" s="51" t="s">
        <v>93</v>
      </c>
      <c r="G54" s="51" t="s">
        <v>62</v>
      </c>
      <c r="H54" s="51" t="s">
        <v>65</v>
      </c>
      <c r="I54" s="51" t="s">
        <v>88</v>
      </c>
      <c r="J54" s="51" t="s">
        <v>40</v>
      </c>
      <c r="K54" s="51" t="s">
        <v>154</v>
      </c>
      <c r="L54" s="29"/>
      <c r="M54" s="29"/>
      <c r="N54" s="29"/>
      <c r="O54" s="29"/>
      <c r="P54" s="29"/>
      <c r="Q54" s="30"/>
      <c r="R54" s="30"/>
      <c r="S54" s="88">
        <v>0</v>
      </c>
      <c r="T54" s="88">
        <v>9483.75</v>
      </c>
      <c r="U54" s="84" t="e">
        <f t="shared" si="1"/>
        <v>#DIV/0!</v>
      </c>
      <c r="V54" s="2"/>
      <c r="W54" s="2"/>
    </row>
    <row r="55" spans="1:23" ht="45.75" customHeight="1">
      <c r="A55" s="152" t="s">
        <v>299</v>
      </c>
      <c r="B55" s="28"/>
      <c r="C55" s="111" t="s">
        <v>295</v>
      </c>
      <c r="D55" s="51" t="s">
        <v>38</v>
      </c>
      <c r="E55" s="51" t="s">
        <v>51</v>
      </c>
      <c r="F55" s="51" t="s">
        <v>93</v>
      </c>
      <c r="G55" s="51" t="s">
        <v>62</v>
      </c>
      <c r="H55" s="51" t="s">
        <v>187</v>
      </c>
      <c r="I55" s="51" t="s">
        <v>55</v>
      </c>
      <c r="J55" s="51" t="s">
        <v>40</v>
      </c>
      <c r="K55" s="51" t="s">
        <v>154</v>
      </c>
      <c r="L55" s="29"/>
      <c r="M55" s="29"/>
      <c r="N55" s="29"/>
      <c r="O55" s="29"/>
      <c r="P55" s="29"/>
      <c r="Q55" s="30"/>
      <c r="R55" s="30"/>
      <c r="S55" s="167">
        <v>300000</v>
      </c>
      <c r="T55" s="167">
        <v>195770.82</v>
      </c>
      <c r="U55" s="84">
        <f t="shared" si="1"/>
        <v>65.25694000000001</v>
      </c>
      <c r="V55" s="2"/>
      <c r="W55" s="111"/>
    </row>
    <row r="56" spans="1:23" ht="26.25" customHeight="1">
      <c r="A56" s="36" t="s">
        <v>86</v>
      </c>
      <c r="B56" s="28"/>
      <c r="C56" s="57" t="s">
        <v>101</v>
      </c>
      <c r="D56" s="122" t="s">
        <v>38</v>
      </c>
      <c r="E56" s="123" t="s">
        <v>51</v>
      </c>
      <c r="F56" s="123" t="s">
        <v>102</v>
      </c>
      <c r="G56" s="123" t="s">
        <v>39</v>
      </c>
      <c r="H56" s="123" t="s">
        <v>38</v>
      </c>
      <c r="I56" s="123" t="s">
        <v>39</v>
      </c>
      <c r="J56" s="123" t="s">
        <v>40</v>
      </c>
      <c r="K56" s="123" t="s">
        <v>38</v>
      </c>
      <c r="L56" s="29"/>
      <c r="M56" s="29"/>
      <c r="N56" s="29"/>
      <c r="O56" s="29"/>
      <c r="P56" s="29"/>
      <c r="Q56" s="30"/>
      <c r="R56" s="30"/>
      <c r="S56" s="89">
        <f>S57+S60+S62+S65+S68+S70+S72+S74+S76</f>
        <v>1157000</v>
      </c>
      <c r="T56" s="89">
        <f>T57+T60+T62+T65+T68+T70+T72+T74+T76</f>
        <v>301492.05999999994</v>
      </c>
      <c r="U56" s="84">
        <f t="shared" si="1"/>
        <v>26.058086430423504</v>
      </c>
      <c r="V56" s="2"/>
      <c r="W56" s="2"/>
    </row>
    <row r="57" spans="1:23" ht="34.5" customHeight="1">
      <c r="A57" s="32" t="s">
        <v>89</v>
      </c>
      <c r="B57" s="28"/>
      <c r="C57" s="48" t="s">
        <v>103</v>
      </c>
      <c r="D57" s="49" t="s">
        <v>38</v>
      </c>
      <c r="E57" s="49" t="s">
        <v>51</v>
      </c>
      <c r="F57" s="49" t="s">
        <v>102</v>
      </c>
      <c r="G57" s="49" t="s">
        <v>61</v>
      </c>
      <c r="H57" s="49" t="s">
        <v>38</v>
      </c>
      <c r="I57" s="49" t="s">
        <v>39</v>
      </c>
      <c r="J57" s="49" t="s">
        <v>40</v>
      </c>
      <c r="K57" s="49" t="s">
        <v>70</v>
      </c>
      <c r="L57" s="29"/>
      <c r="M57" s="29"/>
      <c r="N57" s="29"/>
      <c r="O57" s="29"/>
      <c r="P57" s="29"/>
      <c r="Q57" s="30"/>
      <c r="R57" s="30"/>
      <c r="S57" s="90">
        <f>S58+S59</f>
        <v>45000</v>
      </c>
      <c r="T57" s="90">
        <f>T58+T59</f>
        <v>7302.62</v>
      </c>
      <c r="U57" s="84">
        <f t="shared" si="1"/>
        <v>16.228044444444446</v>
      </c>
      <c r="V57" s="2"/>
      <c r="W57" s="2"/>
    </row>
    <row r="58" spans="1:23" ht="60.75" customHeight="1">
      <c r="A58" s="151" t="s">
        <v>248</v>
      </c>
      <c r="B58" s="28"/>
      <c r="C58" s="135" t="s">
        <v>4</v>
      </c>
      <c r="D58" s="51" t="s">
        <v>38</v>
      </c>
      <c r="E58" s="51" t="s">
        <v>51</v>
      </c>
      <c r="F58" s="51" t="s">
        <v>102</v>
      </c>
      <c r="G58" s="51" t="s">
        <v>61</v>
      </c>
      <c r="H58" s="51" t="s">
        <v>48</v>
      </c>
      <c r="I58" s="51" t="s">
        <v>43</v>
      </c>
      <c r="J58" s="51" t="s">
        <v>40</v>
      </c>
      <c r="K58" s="51" t="s">
        <v>70</v>
      </c>
      <c r="L58" s="34"/>
      <c r="M58" s="34"/>
      <c r="N58" s="34"/>
      <c r="O58" s="34"/>
      <c r="P58" s="34"/>
      <c r="Q58" s="35"/>
      <c r="R58" s="35"/>
      <c r="S58" s="88">
        <v>42000</v>
      </c>
      <c r="T58" s="88">
        <v>6102.62</v>
      </c>
      <c r="U58" s="84">
        <f t="shared" si="1"/>
        <v>14.530047619047618</v>
      </c>
      <c r="V58" s="2"/>
      <c r="W58" s="2"/>
    </row>
    <row r="59" spans="1:23" ht="52.5" customHeight="1">
      <c r="A59" s="151" t="s">
        <v>249</v>
      </c>
      <c r="B59" s="28"/>
      <c r="C59" s="78" t="s">
        <v>104</v>
      </c>
      <c r="D59" s="51" t="s">
        <v>38</v>
      </c>
      <c r="E59" s="51" t="s">
        <v>51</v>
      </c>
      <c r="F59" s="51" t="s">
        <v>102</v>
      </c>
      <c r="G59" s="51" t="s">
        <v>61</v>
      </c>
      <c r="H59" s="51" t="s">
        <v>52</v>
      </c>
      <c r="I59" s="51" t="s">
        <v>43</v>
      </c>
      <c r="J59" s="51" t="s">
        <v>40</v>
      </c>
      <c r="K59" s="51" t="s">
        <v>70</v>
      </c>
      <c r="L59" s="29"/>
      <c r="M59" s="29"/>
      <c r="N59" s="29"/>
      <c r="O59" s="29"/>
      <c r="P59" s="29"/>
      <c r="Q59" s="30"/>
      <c r="R59" s="30"/>
      <c r="S59" s="88">
        <v>3000</v>
      </c>
      <c r="T59" s="88">
        <v>1200</v>
      </c>
      <c r="U59" s="84">
        <f t="shared" si="1"/>
        <v>40</v>
      </c>
      <c r="V59" s="2"/>
      <c r="W59" s="2"/>
    </row>
    <row r="60" spans="1:23" ht="52.5" customHeight="1">
      <c r="A60" s="32" t="s">
        <v>203</v>
      </c>
      <c r="B60" s="28"/>
      <c r="C60" s="137" t="s">
        <v>3</v>
      </c>
      <c r="D60" s="49" t="s">
        <v>38</v>
      </c>
      <c r="E60" s="49" t="s">
        <v>51</v>
      </c>
      <c r="F60" s="49" t="s">
        <v>102</v>
      </c>
      <c r="G60" s="49" t="s">
        <v>62</v>
      </c>
      <c r="H60" s="49" t="s">
        <v>38</v>
      </c>
      <c r="I60" s="49" t="s">
        <v>39</v>
      </c>
      <c r="J60" s="49" t="s">
        <v>40</v>
      </c>
      <c r="K60" s="49" t="s">
        <v>39</v>
      </c>
      <c r="L60" s="26">
        <f aca="true" t="shared" si="5" ref="L60:Q60">L62</f>
        <v>0</v>
      </c>
      <c r="M60" s="26">
        <f t="shared" si="5"/>
        <v>0</v>
      </c>
      <c r="N60" s="26">
        <f t="shared" si="5"/>
        <v>0</v>
      </c>
      <c r="O60" s="26">
        <f t="shared" si="5"/>
        <v>0</v>
      </c>
      <c r="P60" s="26">
        <f t="shared" si="5"/>
        <v>0</v>
      </c>
      <c r="Q60" s="27">
        <f t="shared" si="5"/>
        <v>0</v>
      </c>
      <c r="R60" s="27" t="e">
        <f>#REF!=SUM(L60:Q60)</f>
        <v>#REF!</v>
      </c>
      <c r="S60" s="86">
        <f>S61</f>
        <v>65000</v>
      </c>
      <c r="T60" s="86">
        <f>T61</f>
        <v>7000</v>
      </c>
      <c r="U60" s="84">
        <f t="shared" si="1"/>
        <v>10.76923076923077</v>
      </c>
      <c r="V60" s="2"/>
      <c r="W60" s="2"/>
    </row>
    <row r="61" spans="1:23" ht="55.5" customHeight="1">
      <c r="A61" s="151" t="s">
        <v>250</v>
      </c>
      <c r="B61" s="28"/>
      <c r="C61" s="146" t="s">
        <v>3</v>
      </c>
      <c r="D61" s="141" t="s">
        <v>38</v>
      </c>
      <c r="E61" s="141" t="s">
        <v>51</v>
      </c>
      <c r="F61" s="141" t="s">
        <v>102</v>
      </c>
      <c r="G61" s="141" t="s">
        <v>62</v>
      </c>
      <c r="H61" s="141" t="s">
        <v>38</v>
      </c>
      <c r="I61" s="141" t="s">
        <v>43</v>
      </c>
      <c r="J61" s="141" t="s">
        <v>40</v>
      </c>
      <c r="K61" s="141" t="s">
        <v>70</v>
      </c>
      <c r="L61" s="26"/>
      <c r="M61" s="26"/>
      <c r="N61" s="26"/>
      <c r="O61" s="26"/>
      <c r="P61" s="26"/>
      <c r="Q61" s="27"/>
      <c r="R61" s="27"/>
      <c r="S61" s="142">
        <v>65000</v>
      </c>
      <c r="T61" s="142">
        <v>7000</v>
      </c>
      <c r="U61" s="84">
        <f t="shared" si="1"/>
        <v>10.76923076923077</v>
      </c>
      <c r="V61" s="2"/>
      <c r="W61" s="2"/>
    </row>
    <row r="62" spans="1:23" ht="55.5" customHeight="1">
      <c r="A62" s="32" t="s">
        <v>21</v>
      </c>
      <c r="B62" s="24"/>
      <c r="C62" s="136" t="s">
        <v>222</v>
      </c>
      <c r="D62" s="49" t="s">
        <v>38</v>
      </c>
      <c r="E62" s="49" t="s">
        <v>51</v>
      </c>
      <c r="F62" s="49" t="s">
        <v>102</v>
      </c>
      <c r="G62" s="49" t="s">
        <v>67</v>
      </c>
      <c r="H62" s="49" t="s">
        <v>38</v>
      </c>
      <c r="I62" s="49" t="s">
        <v>39</v>
      </c>
      <c r="J62" s="49" t="s">
        <v>40</v>
      </c>
      <c r="K62" s="49" t="s">
        <v>39</v>
      </c>
      <c r="L62" s="29"/>
      <c r="M62" s="29"/>
      <c r="N62" s="29"/>
      <c r="O62" s="29"/>
      <c r="P62" s="29"/>
      <c r="Q62" s="30"/>
      <c r="R62" s="30" t="e">
        <f>#REF!=SUM(L62:Q62)</f>
        <v>#REF!</v>
      </c>
      <c r="S62" s="86">
        <f>S63+S64</f>
        <v>2000</v>
      </c>
      <c r="T62" s="86">
        <f>T63+T64</f>
        <v>2500</v>
      </c>
      <c r="U62" s="84">
        <f t="shared" si="1"/>
        <v>125</v>
      </c>
      <c r="V62" s="2"/>
      <c r="W62" s="2"/>
    </row>
    <row r="63" spans="1:23" ht="47.25" customHeight="1">
      <c r="A63" s="151" t="s">
        <v>251</v>
      </c>
      <c r="B63" s="24"/>
      <c r="C63" s="147" t="s">
        <v>9</v>
      </c>
      <c r="D63" s="141" t="s">
        <v>38</v>
      </c>
      <c r="E63" s="141" t="s">
        <v>51</v>
      </c>
      <c r="F63" s="141" t="s">
        <v>102</v>
      </c>
      <c r="G63" s="141" t="s">
        <v>67</v>
      </c>
      <c r="H63" s="141" t="s">
        <v>48</v>
      </c>
      <c r="I63" s="141" t="s">
        <v>43</v>
      </c>
      <c r="J63" s="141" t="s">
        <v>40</v>
      </c>
      <c r="K63" s="141" t="s">
        <v>70</v>
      </c>
      <c r="L63" s="29"/>
      <c r="M63" s="29"/>
      <c r="N63" s="29"/>
      <c r="O63" s="29"/>
      <c r="P63" s="29"/>
      <c r="Q63" s="30"/>
      <c r="R63" s="30"/>
      <c r="S63" s="142">
        <v>0</v>
      </c>
      <c r="T63" s="142">
        <v>0</v>
      </c>
      <c r="U63" s="84" t="e">
        <f t="shared" si="1"/>
        <v>#DIV/0!</v>
      </c>
      <c r="V63" s="2"/>
      <c r="W63" s="2"/>
    </row>
    <row r="64" spans="1:23" ht="35.25" customHeight="1">
      <c r="A64" s="151" t="s">
        <v>0</v>
      </c>
      <c r="B64" s="24"/>
      <c r="C64" s="147" t="s">
        <v>298</v>
      </c>
      <c r="D64" s="141" t="s">
        <v>38</v>
      </c>
      <c r="E64" s="141" t="s">
        <v>51</v>
      </c>
      <c r="F64" s="141" t="s">
        <v>102</v>
      </c>
      <c r="G64" s="141" t="s">
        <v>67</v>
      </c>
      <c r="H64" s="141" t="s">
        <v>49</v>
      </c>
      <c r="I64" s="141" t="s">
        <v>43</v>
      </c>
      <c r="J64" s="141" t="s">
        <v>40</v>
      </c>
      <c r="K64" s="141" t="s">
        <v>70</v>
      </c>
      <c r="L64" s="29"/>
      <c r="M64" s="29"/>
      <c r="N64" s="29"/>
      <c r="O64" s="29"/>
      <c r="P64" s="29"/>
      <c r="Q64" s="30"/>
      <c r="R64" s="30"/>
      <c r="S64" s="142">
        <v>2000</v>
      </c>
      <c r="T64" s="142">
        <v>2500</v>
      </c>
      <c r="U64" s="84">
        <f t="shared" si="1"/>
        <v>125</v>
      </c>
      <c r="V64" s="2"/>
      <c r="W64" s="2"/>
    </row>
    <row r="65" spans="1:24" s="8" customFormat="1" ht="63.75" customHeight="1">
      <c r="A65" s="32" t="s">
        <v>151</v>
      </c>
      <c r="B65" s="24"/>
      <c r="C65" s="137" t="s">
        <v>8</v>
      </c>
      <c r="D65" s="49" t="s">
        <v>38</v>
      </c>
      <c r="E65" s="49" t="s">
        <v>51</v>
      </c>
      <c r="F65" s="49" t="s">
        <v>102</v>
      </c>
      <c r="G65" s="49" t="s">
        <v>152</v>
      </c>
      <c r="H65" s="49" t="s">
        <v>38</v>
      </c>
      <c r="I65" s="49" t="s">
        <v>39</v>
      </c>
      <c r="J65" s="49" t="s">
        <v>40</v>
      </c>
      <c r="K65" s="49" t="s">
        <v>38</v>
      </c>
      <c r="L65" s="29"/>
      <c r="M65" s="29"/>
      <c r="N65" s="29"/>
      <c r="O65" s="29"/>
      <c r="P65" s="29"/>
      <c r="Q65" s="30"/>
      <c r="R65" s="30"/>
      <c r="S65" s="86">
        <f>S66+S67</f>
        <v>55000</v>
      </c>
      <c r="T65" s="86">
        <f>T66+T67</f>
        <v>19350</v>
      </c>
      <c r="U65" s="84">
        <f t="shared" si="1"/>
        <v>35.18181818181818</v>
      </c>
      <c r="V65" s="161"/>
      <c r="W65" s="161"/>
      <c r="X65" s="86"/>
    </row>
    <row r="66" spans="1:23" s="8" customFormat="1" ht="39" customHeight="1">
      <c r="A66" s="151" t="s">
        <v>252</v>
      </c>
      <c r="B66" s="24"/>
      <c r="C66" s="140" t="s">
        <v>17</v>
      </c>
      <c r="D66" s="141" t="s">
        <v>38</v>
      </c>
      <c r="E66" s="141" t="s">
        <v>51</v>
      </c>
      <c r="F66" s="141" t="s">
        <v>102</v>
      </c>
      <c r="G66" s="141" t="s">
        <v>152</v>
      </c>
      <c r="H66" s="141" t="s">
        <v>52</v>
      </c>
      <c r="I66" s="141" t="s">
        <v>43</v>
      </c>
      <c r="J66" s="141" t="s">
        <v>40</v>
      </c>
      <c r="K66" s="141" t="s">
        <v>70</v>
      </c>
      <c r="L66" s="29"/>
      <c r="M66" s="29"/>
      <c r="N66" s="29"/>
      <c r="O66" s="29"/>
      <c r="P66" s="29"/>
      <c r="Q66" s="30"/>
      <c r="R66" s="30" t="e">
        <f>#REF!=SUM(L66:Q66)</f>
        <v>#REF!</v>
      </c>
      <c r="S66" s="142">
        <v>25000</v>
      </c>
      <c r="T66" s="142">
        <v>4000</v>
      </c>
      <c r="U66" s="84">
        <f t="shared" si="1"/>
        <v>16</v>
      </c>
      <c r="V66" s="161"/>
      <c r="W66" s="161"/>
    </row>
    <row r="67" spans="1:23" s="8" customFormat="1" ht="23.25" customHeight="1">
      <c r="A67" s="151" t="s">
        <v>253</v>
      </c>
      <c r="B67" s="46"/>
      <c r="C67" s="143" t="s">
        <v>198</v>
      </c>
      <c r="D67" s="141" t="s">
        <v>38</v>
      </c>
      <c r="E67" s="141" t="s">
        <v>51</v>
      </c>
      <c r="F67" s="141" t="s">
        <v>102</v>
      </c>
      <c r="G67" s="141" t="s">
        <v>152</v>
      </c>
      <c r="H67" s="141" t="s">
        <v>200</v>
      </c>
      <c r="I67" s="141" t="s">
        <v>43</v>
      </c>
      <c r="J67" s="141" t="s">
        <v>40</v>
      </c>
      <c r="K67" s="141" t="s">
        <v>70</v>
      </c>
      <c r="L67" s="29"/>
      <c r="M67" s="29"/>
      <c r="N67" s="29"/>
      <c r="O67" s="29"/>
      <c r="P67" s="29"/>
      <c r="Q67" s="30"/>
      <c r="R67" s="30"/>
      <c r="S67" s="142">
        <v>30000</v>
      </c>
      <c r="T67" s="142">
        <v>15350</v>
      </c>
      <c r="U67" s="84">
        <f t="shared" si="1"/>
        <v>51.16666666666667</v>
      </c>
      <c r="V67" s="161"/>
      <c r="W67" s="161"/>
    </row>
    <row r="68" spans="1:23" s="8" customFormat="1" ht="52.5" customHeight="1">
      <c r="A68" s="32" t="s">
        <v>5</v>
      </c>
      <c r="B68" s="28"/>
      <c r="C68" s="75" t="s">
        <v>18</v>
      </c>
      <c r="D68" s="49" t="s">
        <v>38</v>
      </c>
      <c r="E68" s="49" t="s">
        <v>51</v>
      </c>
      <c r="F68" s="49" t="s">
        <v>102</v>
      </c>
      <c r="G68" s="49" t="s">
        <v>122</v>
      </c>
      <c r="H68" s="49" t="s">
        <v>38</v>
      </c>
      <c r="I68" s="49" t="s">
        <v>39</v>
      </c>
      <c r="J68" s="49" t="s">
        <v>40</v>
      </c>
      <c r="K68" s="49" t="s">
        <v>38</v>
      </c>
      <c r="L68" s="29"/>
      <c r="M68" s="29"/>
      <c r="N68" s="29"/>
      <c r="O68" s="29"/>
      <c r="P68" s="29"/>
      <c r="Q68" s="30"/>
      <c r="R68" s="30"/>
      <c r="S68" s="91">
        <f>S69</f>
        <v>20000</v>
      </c>
      <c r="T68" s="91">
        <f>T69</f>
        <v>0</v>
      </c>
      <c r="U68" s="84">
        <f t="shared" si="1"/>
        <v>0</v>
      </c>
      <c r="V68" s="161"/>
      <c r="W68" s="161"/>
    </row>
    <row r="69" spans="1:23" ht="52.5" customHeight="1">
      <c r="A69" s="151" t="s">
        <v>254</v>
      </c>
      <c r="B69" s="28"/>
      <c r="C69" s="146" t="s">
        <v>10</v>
      </c>
      <c r="D69" s="141" t="s">
        <v>38</v>
      </c>
      <c r="E69" s="141" t="s">
        <v>51</v>
      </c>
      <c r="F69" s="141" t="s">
        <v>102</v>
      </c>
      <c r="G69" s="141" t="s">
        <v>122</v>
      </c>
      <c r="H69" s="141" t="s">
        <v>38</v>
      </c>
      <c r="I69" s="141" t="s">
        <v>43</v>
      </c>
      <c r="J69" s="141" t="s">
        <v>40</v>
      </c>
      <c r="K69" s="141" t="s">
        <v>70</v>
      </c>
      <c r="L69" s="29"/>
      <c r="M69" s="29"/>
      <c r="N69" s="29"/>
      <c r="O69" s="29"/>
      <c r="P69" s="29"/>
      <c r="Q69" s="30"/>
      <c r="R69" s="30"/>
      <c r="S69" s="148">
        <v>20000</v>
      </c>
      <c r="T69" s="148"/>
      <c r="U69" s="84">
        <f t="shared" si="1"/>
        <v>0</v>
      </c>
      <c r="V69" s="2"/>
      <c r="W69" s="2"/>
    </row>
    <row r="70" spans="1:23" ht="33" customHeight="1">
      <c r="A70" s="32" t="s">
        <v>153</v>
      </c>
      <c r="B70" s="28"/>
      <c r="C70" s="137" t="s">
        <v>105</v>
      </c>
      <c r="D70" s="49" t="s">
        <v>38</v>
      </c>
      <c r="E70" s="49" t="s">
        <v>51</v>
      </c>
      <c r="F70" s="49" t="s">
        <v>102</v>
      </c>
      <c r="G70" s="49" t="s">
        <v>14</v>
      </c>
      <c r="H70" s="49" t="s">
        <v>38</v>
      </c>
      <c r="I70" s="49" t="s">
        <v>39</v>
      </c>
      <c r="J70" s="49" t="s">
        <v>40</v>
      </c>
      <c r="K70" s="49" t="s">
        <v>38</v>
      </c>
      <c r="L70" s="19" t="e">
        <f aca="true" t="shared" si="6" ref="L70:Q70">L76</f>
        <v>#REF!</v>
      </c>
      <c r="M70" s="19" t="e">
        <f t="shared" si="6"/>
        <v>#REF!</v>
      </c>
      <c r="N70" s="19" t="e">
        <f t="shared" si="6"/>
        <v>#REF!</v>
      </c>
      <c r="O70" s="19" t="e">
        <f t="shared" si="6"/>
        <v>#REF!</v>
      </c>
      <c r="P70" s="19" t="e">
        <f t="shared" si="6"/>
        <v>#REF!</v>
      </c>
      <c r="Q70" s="39" t="e">
        <f t="shared" si="6"/>
        <v>#REF!</v>
      </c>
      <c r="R70" s="39" t="e">
        <f>#REF!=SUM(L70:Q70)</f>
        <v>#REF!</v>
      </c>
      <c r="S70" s="92">
        <f>S71</f>
        <v>0</v>
      </c>
      <c r="T70" s="92">
        <f>T71</f>
        <v>0</v>
      </c>
      <c r="U70" s="84" t="e">
        <f t="shared" si="1"/>
        <v>#DIV/0!</v>
      </c>
      <c r="V70" s="2"/>
      <c r="W70" s="2"/>
    </row>
    <row r="71" spans="1:23" ht="50.25" customHeight="1">
      <c r="A71" s="151" t="s">
        <v>22</v>
      </c>
      <c r="B71" s="28"/>
      <c r="C71" s="146" t="s">
        <v>11</v>
      </c>
      <c r="D71" s="149" t="s">
        <v>38</v>
      </c>
      <c r="E71" s="149" t="s">
        <v>51</v>
      </c>
      <c r="F71" s="149" t="s">
        <v>102</v>
      </c>
      <c r="G71" s="149" t="s">
        <v>14</v>
      </c>
      <c r="H71" s="149" t="s">
        <v>78</v>
      </c>
      <c r="I71" s="149" t="s">
        <v>43</v>
      </c>
      <c r="J71" s="149" t="s">
        <v>40</v>
      </c>
      <c r="K71" s="149" t="s">
        <v>70</v>
      </c>
      <c r="L71" s="19"/>
      <c r="M71" s="19"/>
      <c r="N71" s="19"/>
      <c r="O71" s="19"/>
      <c r="P71" s="19"/>
      <c r="Q71" s="39"/>
      <c r="R71" s="39"/>
      <c r="S71" s="150">
        <v>0</v>
      </c>
      <c r="T71" s="150">
        <v>0</v>
      </c>
      <c r="U71" s="84" t="e">
        <f t="shared" si="1"/>
        <v>#DIV/0!</v>
      </c>
      <c r="V71" s="2"/>
      <c r="W71" s="2"/>
    </row>
    <row r="72" spans="1:23" ht="30.75" customHeight="1">
      <c r="A72" s="32" t="s">
        <v>6</v>
      </c>
      <c r="B72" s="28"/>
      <c r="C72" s="76" t="s">
        <v>199</v>
      </c>
      <c r="D72" s="49" t="s">
        <v>38</v>
      </c>
      <c r="E72" s="49" t="s">
        <v>51</v>
      </c>
      <c r="F72" s="49" t="s">
        <v>102</v>
      </c>
      <c r="G72" s="49" t="s">
        <v>201</v>
      </c>
      <c r="H72" s="49" t="s">
        <v>38</v>
      </c>
      <c r="I72" s="49" t="s">
        <v>39</v>
      </c>
      <c r="J72" s="49" t="s">
        <v>40</v>
      </c>
      <c r="K72" s="49" t="s">
        <v>38</v>
      </c>
      <c r="L72" s="19"/>
      <c r="M72" s="19"/>
      <c r="N72" s="19"/>
      <c r="O72" s="19"/>
      <c r="P72" s="19"/>
      <c r="Q72" s="39"/>
      <c r="R72" s="39"/>
      <c r="S72" s="92">
        <f>S73</f>
        <v>350000</v>
      </c>
      <c r="T72" s="92">
        <f>T73</f>
        <v>121065.54</v>
      </c>
      <c r="U72" s="84">
        <f t="shared" si="1"/>
        <v>34.590154285714284</v>
      </c>
      <c r="V72" s="2"/>
      <c r="W72" s="2"/>
    </row>
    <row r="73" spans="1:23" ht="48.75" customHeight="1">
      <c r="A73" s="151" t="s">
        <v>255</v>
      </c>
      <c r="B73" s="28"/>
      <c r="C73" s="146" t="s">
        <v>12</v>
      </c>
      <c r="D73" s="149" t="s">
        <v>38</v>
      </c>
      <c r="E73" s="149" t="s">
        <v>51</v>
      </c>
      <c r="F73" s="149" t="s">
        <v>102</v>
      </c>
      <c r="G73" s="149" t="s">
        <v>201</v>
      </c>
      <c r="H73" s="149" t="s">
        <v>38</v>
      </c>
      <c r="I73" s="149" t="s">
        <v>43</v>
      </c>
      <c r="J73" s="149" t="s">
        <v>40</v>
      </c>
      <c r="K73" s="149" t="s">
        <v>70</v>
      </c>
      <c r="L73" s="19"/>
      <c r="M73" s="19"/>
      <c r="N73" s="19"/>
      <c r="O73" s="19"/>
      <c r="P73" s="19"/>
      <c r="Q73" s="39"/>
      <c r="R73" s="39"/>
      <c r="S73" s="150">
        <v>350000</v>
      </c>
      <c r="T73" s="150">
        <v>121065.54</v>
      </c>
      <c r="U73" s="84">
        <f t="shared" si="1"/>
        <v>34.590154285714284</v>
      </c>
      <c r="V73" s="2"/>
      <c r="W73" s="2"/>
    </row>
    <row r="74" spans="1:23" ht="53.25" customHeight="1">
      <c r="A74" s="32" t="s">
        <v>7</v>
      </c>
      <c r="B74" s="28"/>
      <c r="C74" s="76" t="s">
        <v>217</v>
      </c>
      <c r="D74" s="49" t="s">
        <v>97</v>
      </c>
      <c r="E74" s="49" t="s">
        <v>51</v>
      </c>
      <c r="F74" s="49" t="s">
        <v>102</v>
      </c>
      <c r="G74" s="49" t="s">
        <v>218</v>
      </c>
      <c r="H74" s="49" t="s">
        <v>52</v>
      </c>
      <c r="I74" s="49" t="s">
        <v>46</v>
      </c>
      <c r="J74" s="49" t="s">
        <v>219</v>
      </c>
      <c r="K74" s="49" t="s">
        <v>70</v>
      </c>
      <c r="L74" s="19"/>
      <c r="M74" s="19"/>
      <c r="N74" s="19"/>
      <c r="O74" s="19"/>
      <c r="P74" s="19"/>
      <c r="Q74" s="39"/>
      <c r="R74" s="39"/>
      <c r="S74" s="92">
        <f>S75</f>
        <v>0</v>
      </c>
      <c r="T74" s="92">
        <f>T75</f>
        <v>0</v>
      </c>
      <c r="U74" s="84" t="e">
        <f aca="true" t="shared" si="7" ref="U74:U124">T74/S74*100</f>
        <v>#DIV/0!</v>
      </c>
      <c r="V74" s="2"/>
      <c r="W74" s="2"/>
    </row>
    <row r="75" spans="1:23" ht="45.75" customHeight="1">
      <c r="A75" s="151" t="s">
        <v>256</v>
      </c>
      <c r="B75" s="28"/>
      <c r="C75" s="146" t="s">
        <v>13</v>
      </c>
      <c r="D75" s="149" t="s">
        <v>97</v>
      </c>
      <c r="E75" s="149" t="s">
        <v>51</v>
      </c>
      <c r="F75" s="149" t="s">
        <v>102</v>
      </c>
      <c r="G75" s="149" t="s">
        <v>218</v>
      </c>
      <c r="H75" s="149" t="s">
        <v>52</v>
      </c>
      <c r="I75" s="149" t="s">
        <v>46</v>
      </c>
      <c r="J75" s="149" t="s">
        <v>219</v>
      </c>
      <c r="K75" s="149" t="s">
        <v>70</v>
      </c>
      <c r="L75" s="19"/>
      <c r="M75" s="19"/>
      <c r="N75" s="19"/>
      <c r="O75" s="19"/>
      <c r="P75" s="19"/>
      <c r="Q75" s="39"/>
      <c r="R75" s="39"/>
      <c r="S75" s="150">
        <v>0</v>
      </c>
      <c r="T75" s="150">
        <v>0</v>
      </c>
      <c r="U75" s="84" t="e">
        <f t="shared" si="7"/>
        <v>#DIV/0!</v>
      </c>
      <c r="V75" s="2"/>
      <c r="W75" s="2"/>
    </row>
    <row r="76" spans="1:23" ht="32.25" customHeight="1">
      <c r="A76" s="32" t="s">
        <v>231</v>
      </c>
      <c r="B76" s="28"/>
      <c r="C76" s="48" t="s">
        <v>105</v>
      </c>
      <c r="D76" s="49" t="s">
        <v>38</v>
      </c>
      <c r="E76" s="49" t="s">
        <v>51</v>
      </c>
      <c r="F76" s="49" t="s">
        <v>102</v>
      </c>
      <c r="G76" s="49" t="s">
        <v>106</v>
      </c>
      <c r="H76" s="49" t="s">
        <v>38</v>
      </c>
      <c r="I76" s="49" t="s">
        <v>39</v>
      </c>
      <c r="J76" s="49" t="s">
        <v>40</v>
      </c>
      <c r="K76" s="49" t="s">
        <v>70</v>
      </c>
      <c r="L76" s="22" t="e">
        <f>L77+L86+#REF!+#REF!</f>
        <v>#REF!</v>
      </c>
      <c r="M76" s="22" t="e">
        <f>M77+M86+#REF!+#REF!</f>
        <v>#REF!</v>
      </c>
      <c r="N76" s="22" t="e">
        <f>N77+N86+#REF!+#REF!</f>
        <v>#REF!</v>
      </c>
      <c r="O76" s="22" t="e">
        <f>O77+O86+#REF!+#REF!</f>
        <v>#REF!</v>
      </c>
      <c r="P76" s="22" t="e">
        <f>P77+P86+#REF!+#REF!</f>
        <v>#REF!</v>
      </c>
      <c r="Q76" s="23" t="e">
        <f>Q77+Q86+#REF!+#REF!</f>
        <v>#REF!</v>
      </c>
      <c r="R76" s="23" t="e">
        <f>#REF!=SUM(L76:Q76)</f>
        <v>#REF!</v>
      </c>
      <c r="S76" s="93">
        <f>S77</f>
        <v>620000</v>
      </c>
      <c r="T76" s="93">
        <f>T77</f>
        <v>144273.9</v>
      </c>
      <c r="U76" s="84">
        <f t="shared" si="7"/>
        <v>23.269983870967742</v>
      </c>
      <c r="V76" s="2"/>
      <c r="W76" s="2"/>
    </row>
    <row r="77" spans="1:23" ht="19.5" customHeight="1">
      <c r="A77" s="151" t="s">
        <v>257</v>
      </c>
      <c r="B77" s="28"/>
      <c r="C77" s="124" t="s">
        <v>107</v>
      </c>
      <c r="D77" s="51" t="s">
        <v>38</v>
      </c>
      <c r="E77" s="51" t="s">
        <v>51</v>
      </c>
      <c r="F77" s="51" t="s">
        <v>102</v>
      </c>
      <c r="G77" s="51" t="s">
        <v>106</v>
      </c>
      <c r="H77" s="51" t="s">
        <v>74</v>
      </c>
      <c r="I77" s="51" t="s">
        <v>55</v>
      </c>
      <c r="J77" s="51" t="s">
        <v>40</v>
      </c>
      <c r="K77" s="51" t="s">
        <v>70</v>
      </c>
      <c r="L77" s="26">
        <f aca="true" t="shared" si="8" ref="L77:Q77">SUM(L78:L78)</f>
        <v>0</v>
      </c>
      <c r="M77" s="26">
        <f t="shared" si="8"/>
        <v>0</v>
      </c>
      <c r="N77" s="26">
        <f t="shared" si="8"/>
        <v>0</v>
      </c>
      <c r="O77" s="26">
        <f t="shared" si="8"/>
        <v>0</v>
      </c>
      <c r="P77" s="26">
        <f t="shared" si="8"/>
        <v>0</v>
      </c>
      <c r="Q77" s="27">
        <f t="shared" si="8"/>
        <v>0</v>
      </c>
      <c r="R77" s="27" t="e">
        <f>#REF!=SUM(L77:Q77)</f>
        <v>#REF!</v>
      </c>
      <c r="S77" s="88">
        <v>620000</v>
      </c>
      <c r="T77" s="88">
        <v>144273.9</v>
      </c>
      <c r="U77" s="84">
        <f t="shared" si="7"/>
        <v>23.269983870967742</v>
      </c>
      <c r="V77" s="2"/>
      <c r="W77" s="2"/>
    </row>
    <row r="78" spans="1:23" ht="24.75" customHeight="1">
      <c r="A78" s="44" t="s">
        <v>91</v>
      </c>
      <c r="B78" s="28"/>
      <c r="C78" s="57" t="s">
        <v>108</v>
      </c>
      <c r="D78" s="125" t="s">
        <v>38</v>
      </c>
      <c r="E78" s="125" t="s">
        <v>51</v>
      </c>
      <c r="F78" s="125" t="s">
        <v>109</v>
      </c>
      <c r="G78" s="125" t="s">
        <v>39</v>
      </c>
      <c r="H78" s="125" t="s">
        <v>38</v>
      </c>
      <c r="I78" s="125" t="s">
        <v>39</v>
      </c>
      <c r="J78" s="125" t="s">
        <v>40</v>
      </c>
      <c r="K78" s="125" t="s">
        <v>38</v>
      </c>
      <c r="L78" s="29"/>
      <c r="M78" s="29"/>
      <c r="N78" s="29"/>
      <c r="O78" s="29"/>
      <c r="P78" s="29"/>
      <c r="Q78" s="30"/>
      <c r="R78" s="30" t="e">
        <f>#REF!=SUM(L78:Q78)</f>
        <v>#REF!</v>
      </c>
      <c r="S78" s="94">
        <f>S79</f>
        <v>230000</v>
      </c>
      <c r="T78" s="94">
        <f>T79</f>
        <v>1284.43</v>
      </c>
      <c r="U78" s="84">
        <f t="shared" si="7"/>
        <v>0.5584478260869565</v>
      </c>
      <c r="V78" s="2"/>
      <c r="W78" s="2"/>
    </row>
    <row r="79" spans="1:23" ht="20.25" customHeight="1">
      <c r="A79" s="32" t="s">
        <v>94</v>
      </c>
      <c r="B79" s="50"/>
      <c r="C79" s="48" t="s">
        <v>110</v>
      </c>
      <c r="D79" s="49" t="s">
        <v>38</v>
      </c>
      <c r="E79" s="49" t="s">
        <v>51</v>
      </c>
      <c r="F79" s="49" t="s">
        <v>109</v>
      </c>
      <c r="G79" s="49" t="s">
        <v>55</v>
      </c>
      <c r="H79" s="49" t="s">
        <v>38</v>
      </c>
      <c r="I79" s="49" t="s">
        <v>39</v>
      </c>
      <c r="J79" s="49" t="s">
        <v>40</v>
      </c>
      <c r="K79" s="49" t="s">
        <v>38</v>
      </c>
      <c r="L79" s="29"/>
      <c r="M79" s="29"/>
      <c r="N79" s="29"/>
      <c r="O79" s="29"/>
      <c r="P79" s="29"/>
      <c r="Q79" s="30"/>
      <c r="R79" s="30"/>
      <c r="S79" s="93">
        <f>S80</f>
        <v>230000</v>
      </c>
      <c r="T79" s="93">
        <f>T80</f>
        <v>1284.43</v>
      </c>
      <c r="U79" s="84">
        <f t="shared" si="7"/>
        <v>0.5584478260869565</v>
      </c>
      <c r="V79" s="2"/>
      <c r="W79" s="2"/>
    </row>
    <row r="80" spans="1:23" ht="21" customHeight="1">
      <c r="A80" s="42"/>
      <c r="B80" s="43"/>
      <c r="C80" s="60" t="s">
        <v>112</v>
      </c>
      <c r="D80" s="62" t="s">
        <v>38</v>
      </c>
      <c r="E80" s="62" t="s">
        <v>51</v>
      </c>
      <c r="F80" s="62" t="s">
        <v>109</v>
      </c>
      <c r="G80" s="62" t="s">
        <v>55</v>
      </c>
      <c r="H80" s="62" t="s">
        <v>74</v>
      </c>
      <c r="I80" s="62" t="s">
        <v>55</v>
      </c>
      <c r="J80" s="62" t="s">
        <v>40</v>
      </c>
      <c r="K80" s="62" t="s">
        <v>111</v>
      </c>
      <c r="L80" s="29"/>
      <c r="M80" s="29"/>
      <c r="N80" s="29"/>
      <c r="O80" s="29"/>
      <c r="P80" s="29"/>
      <c r="Q80" s="30"/>
      <c r="R80" s="30"/>
      <c r="S80" s="88">
        <v>230000</v>
      </c>
      <c r="T80" s="88">
        <v>1284.43</v>
      </c>
      <c r="U80" s="84">
        <f t="shared" si="7"/>
        <v>0.5584478260869565</v>
      </c>
      <c r="V80" s="2"/>
      <c r="W80" s="2"/>
    </row>
    <row r="81" spans="1:23" ht="24.75" customHeight="1">
      <c r="A81" s="18" t="s">
        <v>113</v>
      </c>
      <c r="B81" s="28"/>
      <c r="C81" s="107" t="s">
        <v>114</v>
      </c>
      <c r="D81" s="108" t="s">
        <v>38</v>
      </c>
      <c r="E81" s="109" t="s">
        <v>115</v>
      </c>
      <c r="F81" s="109" t="s">
        <v>39</v>
      </c>
      <c r="G81" s="109" t="s">
        <v>39</v>
      </c>
      <c r="H81" s="109" t="s">
        <v>38</v>
      </c>
      <c r="I81" s="109" t="s">
        <v>39</v>
      </c>
      <c r="J81" s="109" t="s">
        <v>40</v>
      </c>
      <c r="K81" s="109" t="s">
        <v>38</v>
      </c>
      <c r="L81" s="29"/>
      <c r="M81" s="29"/>
      <c r="N81" s="29"/>
      <c r="O81" s="29"/>
      <c r="P81" s="29"/>
      <c r="Q81" s="30"/>
      <c r="R81" s="30"/>
      <c r="S81" s="84">
        <f>S82+S118+S120+S122</f>
        <v>242304360</v>
      </c>
      <c r="T81" s="84">
        <f>T82+T118+T120+T122</f>
        <v>76464078.53999998</v>
      </c>
      <c r="U81" s="84">
        <f t="shared" si="7"/>
        <v>31.55703782631067</v>
      </c>
      <c r="V81" s="2"/>
      <c r="W81" s="2"/>
    </row>
    <row r="82" spans="1:23" ht="38.25" customHeight="1">
      <c r="A82" s="21" t="s">
        <v>41</v>
      </c>
      <c r="B82" s="24"/>
      <c r="C82" s="57" t="s">
        <v>130</v>
      </c>
      <c r="D82" s="110" t="s">
        <v>38</v>
      </c>
      <c r="E82" s="58" t="s">
        <v>115</v>
      </c>
      <c r="F82" s="58" t="s">
        <v>46</v>
      </c>
      <c r="G82" s="58" t="s">
        <v>39</v>
      </c>
      <c r="H82" s="58" t="s">
        <v>38</v>
      </c>
      <c r="I82" s="58" t="s">
        <v>39</v>
      </c>
      <c r="J82" s="58" t="s">
        <v>40</v>
      </c>
      <c r="K82" s="58" t="s">
        <v>38</v>
      </c>
      <c r="L82" s="29"/>
      <c r="M82" s="29"/>
      <c r="N82" s="29"/>
      <c r="O82" s="29"/>
      <c r="P82" s="29"/>
      <c r="Q82" s="30"/>
      <c r="R82" s="30"/>
      <c r="S82" s="85">
        <f>S83+S86+S96+S110</f>
        <v>241363500</v>
      </c>
      <c r="T82" s="85">
        <f>T83+T86+T96+T110</f>
        <v>79639254.58999999</v>
      </c>
      <c r="U82" s="84">
        <f t="shared" si="7"/>
        <v>32.99556668261771</v>
      </c>
      <c r="V82" s="2"/>
      <c r="W82" s="2"/>
    </row>
    <row r="83" spans="1:23" ht="24" customHeight="1">
      <c r="A83" s="24" t="s">
        <v>44</v>
      </c>
      <c r="B83" s="28"/>
      <c r="C83" s="48" t="s">
        <v>116</v>
      </c>
      <c r="D83" s="49" t="s">
        <v>38</v>
      </c>
      <c r="E83" s="49" t="s">
        <v>115</v>
      </c>
      <c r="F83" s="49" t="s">
        <v>46</v>
      </c>
      <c r="G83" s="49" t="s">
        <v>43</v>
      </c>
      <c r="H83" s="49" t="s">
        <v>38</v>
      </c>
      <c r="I83" s="49" t="s">
        <v>39</v>
      </c>
      <c r="J83" s="49" t="s">
        <v>40</v>
      </c>
      <c r="K83" s="49" t="s">
        <v>117</v>
      </c>
      <c r="L83" s="29"/>
      <c r="M83" s="29"/>
      <c r="N83" s="29"/>
      <c r="O83" s="29"/>
      <c r="P83" s="29"/>
      <c r="Q83" s="30"/>
      <c r="R83" s="30"/>
      <c r="S83" s="86">
        <f>S84</f>
        <v>18939000</v>
      </c>
      <c r="T83" s="86">
        <f>T84</f>
        <v>7015000</v>
      </c>
      <c r="U83" s="84">
        <f t="shared" si="7"/>
        <v>37.03997043138497</v>
      </c>
      <c r="V83" s="2"/>
      <c r="W83" s="2"/>
    </row>
    <row r="84" spans="1:23" ht="20.25" customHeight="1">
      <c r="A84" s="41" t="s">
        <v>137</v>
      </c>
      <c r="B84" s="28"/>
      <c r="C84" s="63" t="s">
        <v>131</v>
      </c>
      <c r="D84" s="52" t="s">
        <v>38</v>
      </c>
      <c r="E84" s="52" t="s">
        <v>115</v>
      </c>
      <c r="F84" s="52" t="s">
        <v>46</v>
      </c>
      <c r="G84" s="52" t="s">
        <v>43</v>
      </c>
      <c r="H84" s="52" t="s">
        <v>119</v>
      </c>
      <c r="I84" s="52" t="s">
        <v>39</v>
      </c>
      <c r="J84" s="52" t="s">
        <v>40</v>
      </c>
      <c r="K84" s="52" t="s">
        <v>117</v>
      </c>
      <c r="L84" s="29"/>
      <c r="M84" s="29"/>
      <c r="N84" s="29"/>
      <c r="O84" s="29"/>
      <c r="P84" s="29"/>
      <c r="Q84" s="30"/>
      <c r="R84" s="30"/>
      <c r="S84" s="95">
        <f>S85</f>
        <v>18939000</v>
      </c>
      <c r="T84" s="95">
        <f>T85</f>
        <v>7015000</v>
      </c>
      <c r="U84" s="84">
        <f t="shared" si="7"/>
        <v>37.03997043138497</v>
      </c>
      <c r="V84" s="2"/>
      <c r="W84" s="2"/>
    </row>
    <row r="85" spans="1:23" ht="30" customHeight="1">
      <c r="A85" s="41" t="s">
        <v>263</v>
      </c>
      <c r="B85" s="28"/>
      <c r="C85" s="116" t="s">
        <v>132</v>
      </c>
      <c r="D85" s="51" t="s">
        <v>38</v>
      </c>
      <c r="E85" s="51" t="s">
        <v>115</v>
      </c>
      <c r="F85" s="51" t="s">
        <v>46</v>
      </c>
      <c r="G85" s="51" t="s">
        <v>43</v>
      </c>
      <c r="H85" s="51" t="s">
        <v>119</v>
      </c>
      <c r="I85" s="51" t="s">
        <v>55</v>
      </c>
      <c r="J85" s="51" t="s">
        <v>40</v>
      </c>
      <c r="K85" s="51" t="s">
        <v>117</v>
      </c>
      <c r="L85" s="29"/>
      <c r="M85" s="29"/>
      <c r="N85" s="29"/>
      <c r="O85" s="29"/>
      <c r="P85" s="29"/>
      <c r="Q85" s="30"/>
      <c r="R85" s="30"/>
      <c r="S85" s="88">
        <v>18939000</v>
      </c>
      <c r="T85" s="88">
        <v>7015000</v>
      </c>
      <c r="U85" s="84">
        <f t="shared" si="7"/>
        <v>37.03997043138497</v>
      </c>
      <c r="V85" s="2"/>
      <c r="W85" s="2"/>
    </row>
    <row r="86" spans="1:23" ht="31.5" customHeight="1">
      <c r="A86" s="24" t="s">
        <v>162</v>
      </c>
      <c r="B86" s="28"/>
      <c r="C86" s="48" t="s">
        <v>163</v>
      </c>
      <c r="D86" s="49" t="s">
        <v>38</v>
      </c>
      <c r="E86" s="49" t="s">
        <v>115</v>
      </c>
      <c r="F86" s="49" t="s">
        <v>46</v>
      </c>
      <c r="G86" s="49" t="s">
        <v>46</v>
      </c>
      <c r="H86" s="49" t="s">
        <v>38</v>
      </c>
      <c r="I86" s="49" t="s">
        <v>39</v>
      </c>
      <c r="J86" s="49" t="s">
        <v>40</v>
      </c>
      <c r="K86" s="49" t="s">
        <v>117</v>
      </c>
      <c r="L86" s="26" t="e">
        <f>#REF!+#REF!</f>
        <v>#REF!</v>
      </c>
      <c r="M86" s="26" t="e">
        <f>#REF!+#REF!</f>
        <v>#REF!</v>
      </c>
      <c r="N86" s="26" t="e">
        <f>#REF!+#REF!</f>
        <v>#REF!</v>
      </c>
      <c r="O86" s="26" t="e">
        <f>#REF!+#REF!</f>
        <v>#REF!</v>
      </c>
      <c r="P86" s="26" t="e">
        <f>#REF!+#REF!</f>
        <v>#REF!</v>
      </c>
      <c r="Q86" s="27" t="e">
        <f>#REF!+#REF!</f>
        <v>#REF!</v>
      </c>
      <c r="R86" s="27" t="e">
        <f>#REF!=SUM(L86:Q86)</f>
        <v>#REF!</v>
      </c>
      <c r="S86" s="86">
        <f>S88+S89+S90+S91+S94</f>
        <v>0</v>
      </c>
      <c r="T86" s="86">
        <f>T88+T89+T90+T91+T94</f>
        <v>10370531.32</v>
      </c>
      <c r="U86" s="84" t="e">
        <f t="shared" si="7"/>
        <v>#DIV/0!</v>
      </c>
      <c r="V86" s="2"/>
      <c r="W86" s="2"/>
    </row>
    <row r="87" spans="1:23" ht="33" customHeight="1" hidden="1">
      <c r="A87" s="41" t="s">
        <v>137</v>
      </c>
      <c r="B87" s="28"/>
      <c r="C87" s="106"/>
      <c r="D87" s="62"/>
      <c r="E87" s="62"/>
      <c r="F87" s="62"/>
      <c r="G87" s="62"/>
      <c r="H87" s="62"/>
      <c r="I87" s="62"/>
      <c r="J87" s="62"/>
      <c r="K87" s="62"/>
      <c r="L87" s="26"/>
      <c r="M87" s="26"/>
      <c r="N87" s="26"/>
      <c r="O87" s="26"/>
      <c r="P87" s="26"/>
      <c r="Q87" s="27"/>
      <c r="R87" s="27"/>
      <c r="S87" s="88"/>
      <c r="T87" s="88"/>
      <c r="U87" s="84" t="e">
        <f t="shared" si="7"/>
        <v>#DIV/0!</v>
      </c>
      <c r="V87" s="2"/>
      <c r="W87" s="2"/>
    </row>
    <row r="88" spans="1:23" ht="51" customHeight="1">
      <c r="A88" s="41" t="s">
        <v>125</v>
      </c>
      <c r="B88" s="24"/>
      <c r="C88" s="111" t="s">
        <v>314</v>
      </c>
      <c r="D88" s="62" t="s">
        <v>38</v>
      </c>
      <c r="E88" s="62" t="s">
        <v>115</v>
      </c>
      <c r="F88" s="62" t="s">
        <v>46</v>
      </c>
      <c r="G88" s="62" t="s">
        <v>46</v>
      </c>
      <c r="H88" s="62" t="s">
        <v>313</v>
      </c>
      <c r="I88" s="62" t="s">
        <v>46</v>
      </c>
      <c r="J88" s="62" t="s">
        <v>40</v>
      </c>
      <c r="K88" s="62" t="s">
        <v>117</v>
      </c>
      <c r="L88" s="29"/>
      <c r="M88" s="29"/>
      <c r="N88" s="29"/>
      <c r="O88" s="29"/>
      <c r="P88" s="29"/>
      <c r="Q88" s="30"/>
      <c r="R88" s="30"/>
      <c r="S88" s="88"/>
      <c r="T88" s="88">
        <v>4321013.46</v>
      </c>
      <c r="U88" s="84" t="e">
        <f t="shared" si="7"/>
        <v>#DIV/0!</v>
      </c>
      <c r="V88" s="2"/>
      <c r="W88" s="2"/>
    </row>
    <row r="89" spans="1:23" ht="34.5" customHeight="1">
      <c r="A89" s="41" t="s">
        <v>126</v>
      </c>
      <c r="B89" s="81"/>
      <c r="C89" s="106" t="s">
        <v>315</v>
      </c>
      <c r="D89" s="62" t="s">
        <v>38</v>
      </c>
      <c r="E89" s="62" t="s">
        <v>115</v>
      </c>
      <c r="F89" s="62" t="s">
        <v>46</v>
      </c>
      <c r="G89" s="62" t="s">
        <v>46</v>
      </c>
      <c r="H89" s="62" t="s">
        <v>16</v>
      </c>
      <c r="I89" s="62" t="s">
        <v>46</v>
      </c>
      <c r="J89" s="62" t="s">
        <v>40</v>
      </c>
      <c r="K89" s="62" t="s">
        <v>117</v>
      </c>
      <c r="L89" s="29"/>
      <c r="M89" s="29"/>
      <c r="N89" s="29"/>
      <c r="O89" s="29"/>
      <c r="P89" s="29"/>
      <c r="Q89" s="30"/>
      <c r="R89" s="30"/>
      <c r="S89" s="88"/>
      <c r="T89" s="88">
        <v>3416039.03</v>
      </c>
      <c r="U89" s="84" t="e">
        <f t="shared" si="7"/>
        <v>#DIV/0!</v>
      </c>
      <c r="V89" s="2"/>
      <c r="W89" s="2"/>
    </row>
    <row r="90" spans="1:23" ht="39.75" customHeight="1">
      <c r="A90" s="41" t="s">
        <v>127</v>
      </c>
      <c r="B90" s="82"/>
      <c r="C90" s="100" t="s">
        <v>209</v>
      </c>
      <c r="D90" s="62" t="s">
        <v>38</v>
      </c>
      <c r="E90" s="62" t="s">
        <v>115</v>
      </c>
      <c r="F90" s="62" t="s">
        <v>46</v>
      </c>
      <c r="G90" s="62" t="s">
        <v>46</v>
      </c>
      <c r="H90" s="62" t="s">
        <v>208</v>
      </c>
      <c r="I90" s="62" t="s">
        <v>55</v>
      </c>
      <c r="J90" s="62" t="s">
        <v>40</v>
      </c>
      <c r="K90" s="62" t="s">
        <v>117</v>
      </c>
      <c r="L90" s="29"/>
      <c r="M90" s="29"/>
      <c r="N90" s="29"/>
      <c r="O90" s="29"/>
      <c r="P90" s="29"/>
      <c r="Q90" s="30"/>
      <c r="R90" s="30"/>
      <c r="S90" s="88"/>
      <c r="T90" s="88"/>
      <c r="U90" s="84" t="e">
        <f t="shared" si="7"/>
        <v>#DIV/0!</v>
      </c>
      <c r="V90" s="2"/>
      <c r="W90" s="2"/>
    </row>
    <row r="91" spans="1:23" s="11" customFormat="1" ht="30.75" customHeight="1" thickBot="1">
      <c r="A91" s="41" t="s">
        <v>264</v>
      </c>
      <c r="B91" s="82"/>
      <c r="C91" s="106" t="s">
        <v>302</v>
      </c>
      <c r="D91" s="62" t="s">
        <v>38</v>
      </c>
      <c r="E91" s="62" t="s">
        <v>115</v>
      </c>
      <c r="F91" s="62" t="s">
        <v>46</v>
      </c>
      <c r="G91" s="62" t="s">
        <v>46</v>
      </c>
      <c r="H91" s="62" t="s">
        <v>301</v>
      </c>
      <c r="I91" s="62" t="s">
        <v>55</v>
      </c>
      <c r="J91" s="62" t="s">
        <v>40</v>
      </c>
      <c r="K91" s="62" t="s">
        <v>117</v>
      </c>
      <c r="L91" s="29"/>
      <c r="M91" s="29"/>
      <c r="N91" s="29"/>
      <c r="O91" s="29"/>
      <c r="P91" s="29"/>
      <c r="Q91" s="30"/>
      <c r="R91" s="30"/>
      <c r="S91" s="88"/>
      <c r="T91" s="88"/>
      <c r="U91" s="84" t="e">
        <f t="shared" si="7"/>
        <v>#DIV/0!</v>
      </c>
      <c r="V91" s="164"/>
      <c r="W91" s="164"/>
    </row>
    <row r="92" spans="1:23" s="11" customFormat="1" ht="0.75" customHeight="1" thickBot="1">
      <c r="A92" s="41" t="s">
        <v>265</v>
      </c>
      <c r="B92" s="83"/>
      <c r="C92" s="98" t="s">
        <v>202</v>
      </c>
      <c r="D92" s="62" t="s">
        <v>38</v>
      </c>
      <c r="E92" s="62" t="s">
        <v>115</v>
      </c>
      <c r="F92" s="62" t="s">
        <v>46</v>
      </c>
      <c r="G92" s="62" t="s">
        <v>46</v>
      </c>
      <c r="H92" s="62" t="s">
        <v>16</v>
      </c>
      <c r="I92" s="62" t="s">
        <v>55</v>
      </c>
      <c r="J92" s="62" t="s">
        <v>15</v>
      </c>
      <c r="K92" s="62" t="s">
        <v>117</v>
      </c>
      <c r="L92" s="29"/>
      <c r="M92" s="29"/>
      <c r="N92" s="29"/>
      <c r="O92" s="29"/>
      <c r="P92" s="29"/>
      <c r="Q92" s="30"/>
      <c r="R92" s="30"/>
      <c r="S92" s="87">
        <v>0</v>
      </c>
      <c r="T92" s="87">
        <v>0</v>
      </c>
      <c r="U92" s="84" t="e">
        <f t="shared" si="7"/>
        <v>#DIV/0!</v>
      </c>
      <c r="V92" s="164"/>
      <c r="W92" s="164"/>
    </row>
    <row r="93" spans="1:23" ht="38.25" customHeight="1" hidden="1">
      <c r="A93" s="41" t="s">
        <v>266</v>
      </c>
      <c r="B93" s="53"/>
      <c r="C93" s="106"/>
      <c r="D93" s="62"/>
      <c r="E93" s="62"/>
      <c r="F93" s="62"/>
      <c r="G93" s="62"/>
      <c r="H93" s="62"/>
      <c r="I93" s="62"/>
      <c r="J93" s="62"/>
      <c r="K93" s="62"/>
      <c r="L93" s="29"/>
      <c r="M93" s="29"/>
      <c r="N93" s="29"/>
      <c r="O93" s="29"/>
      <c r="P93" s="29"/>
      <c r="Q93" s="30"/>
      <c r="R93" s="30"/>
      <c r="S93" s="88"/>
      <c r="T93" s="88"/>
      <c r="U93" s="84" t="e">
        <f t="shared" si="7"/>
        <v>#DIV/0!</v>
      </c>
      <c r="V93" s="2"/>
      <c r="W93" s="2"/>
    </row>
    <row r="94" spans="1:23" ht="25.5" customHeight="1">
      <c r="A94" s="41" t="s">
        <v>267</v>
      </c>
      <c r="B94" s="13"/>
      <c r="C94" s="65" t="s">
        <v>164</v>
      </c>
      <c r="D94" s="52" t="s">
        <v>38</v>
      </c>
      <c r="E94" s="52" t="s">
        <v>115</v>
      </c>
      <c r="F94" s="52" t="s">
        <v>46</v>
      </c>
      <c r="G94" s="52" t="s">
        <v>46</v>
      </c>
      <c r="H94" s="52" t="s">
        <v>120</v>
      </c>
      <c r="I94" s="52" t="s">
        <v>39</v>
      </c>
      <c r="J94" s="52" t="s">
        <v>40</v>
      </c>
      <c r="K94" s="52" t="s">
        <v>117</v>
      </c>
      <c r="L94" s="29"/>
      <c r="M94" s="29"/>
      <c r="N94" s="29"/>
      <c r="O94" s="29"/>
      <c r="P94" s="29"/>
      <c r="Q94" s="30"/>
      <c r="R94" s="30"/>
      <c r="S94" s="95">
        <f>S95</f>
        <v>0</v>
      </c>
      <c r="T94" s="95">
        <f>T95</f>
        <v>2633478.83</v>
      </c>
      <c r="U94" s="84" t="e">
        <f t="shared" si="7"/>
        <v>#DIV/0!</v>
      </c>
      <c r="V94" s="2"/>
      <c r="W94" s="2"/>
    </row>
    <row r="95" spans="1:23" ht="18.75">
      <c r="A95" s="41" t="s">
        <v>268</v>
      </c>
      <c r="B95" s="13"/>
      <c r="C95" s="101" t="s">
        <v>165</v>
      </c>
      <c r="D95" s="62" t="s">
        <v>38</v>
      </c>
      <c r="E95" s="62" t="s">
        <v>115</v>
      </c>
      <c r="F95" s="62" t="s">
        <v>46</v>
      </c>
      <c r="G95" s="62" t="s">
        <v>46</v>
      </c>
      <c r="H95" s="62" t="s">
        <v>120</v>
      </c>
      <c r="I95" s="62" t="s">
        <v>55</v>
      </c>
      <c r="J95" s="62" t="s">
        <v>40</v>
      </c>
      <c r="K95" s="62" t="s">
        <v>117</v>
      </c>
      <c r="L95" s="29"/>
      <c r="M95" s="29"/>
      <c r="N95" s="29"/>
      <c r="O95" s="29"/>
      <c r="P95" s="29"/>
      <c r="Q95" s="30"/>
      <c r="R95" s="30"/>
      <c r="S95" s="87"/>
      <c r="T95" s="87">
        <v>2633478.83</v>
      </c>
      <c r="U95" s="84" t="e">
        <f t="shared" si="7"/>
        <v>#DIV/0!</v>
      </c>
      <c r="V95" s="2"/>
      <c r="W95" s="2"/>
    </row>
    <row r="96" spans="1:23" ht="31.5">
      <c r="A96" s="24" t="s">
        <v>136</v>
      </c>
      <c r="B96" s="13"/>
      <c r="C96" s="48" t="s">
        <v>133</v>
      </c>
      <c r="D96" s="49" t="s">
        <v>38</v>
      </c>
      <c r="E96" s="49" t="s">
        <v>115</v>
      </c>
      <c r="F96" s="49" t="s">
        <v>46</v>
      </c>
      <c r="G96" s="49" t="s">
        <v>61</v>
      </c>
      <c r="H96" s="49" t="s">
        <v>38</v>
      </c>
      <c r="I96" s="49" t="s">
        <v>39</v>
      </c>
      <c r="J96" s="49" t="s">
        <v>40</v>
      </c>
      <c r="K96" s="49" t="s">
        <v>117</v>
      </c>
      <c r="L96" s="29"/>
      <c r="M96" s="29"/>
      <c r="N96" s="29"/>
      <c r="O96" s="29"/>
      <c r="P96" s="29"/>
      <c r="Q96" s="30"/>
      <c r="R96" s="30"/>
      <c r="S96" s="86">
        <f>S97+S98+S99+S103+S105+S108</f>
        <v>220691500</v>
      </c>
      <c r="T96" s="86">
        <f>T97+T98+T99+T103+T105+T107+T108</f>
        <v>62236833.47</v>
      </c>
      <c r="U96" s="84">
        <f t="shared" si="7"/>
        <v>28.20082942478528</v>
      </c>
      <c r="V96" s="2"/>
      <c r="W96" s="2"/>
    </row>
    <row r="97" spans="1:23" ht="30" customHeight="1">
      <c r="A97" s="41" t="s">
        <v>269</v>
      </c>
      <c r="B97" s="13"/>
      <c r="C97" s="180" t="s">
        <v>308</v>
      </c>
      <c r="D97" s="52" t="s">
        <v>38</v>
      </c>
      <c r="E97" s="52" t="s">
        <v>115</v>
      </c>
      <c r="F97" s="52" t="s">
        <v>46</v>
      </c>
      <c r="G97" s="52" t="s">
        <v>61</v>
      </c>
      <c r="H97" s="52" t="s">
        <v>309</v>
      </c>
      <c r="I97" s="52" t="s">
        <v>55</v>
      </c>
      <c r="J97" s="52" t="s">
        <v>40</v>
      </c>
      <c r="K97" s="52" t="s">
        <v>117</v>
      </c>
      <c r="L97" s="29"/>
      <c r="M97" s="29"/>
      <c r="N97" s="29"/>
      <c r="O97" s="29"/>
      <c r="P97" s="29"/>
      <c r="Q97" s="30"/>
      <c r="R97" s="30"/>
      <c r="S97" s="95">
        <v>541000</v>
      </c>
      <c r="T97" s="95"/>
      <c r="U97" s="84">
        <f t="shared" si="7"/>
        <v>0</v>
      </c>
      <c r="V97" s="2"/>
      <c r="W97" s="2"/>
    </row>
    <row r="98" spans="1:23" ht="45.75" customHeight="1">
      <c r="A98" s="41" t="s">
        <v>270</v>
      </c>
      <c r="B98" s="13"/>
      <c r="C98" s="182" t="s">
        <v>189</v>
      </c>
      <c r="D98" s="183" t="s">
        <v>38</v>
      </c>
      <c r="E98" s="183" t="s">
        <v>115</v>
      </c>
      <c r="F98" s="183" t="s">
        <v>46</v>
      </c>
      <c r="G98" s="183" t="s">
        <v>61</v>
      </c>
      <c r="H98" s="183" t="s">
        <v>188</v>
      </c>
      <c r="I98" s="183" t="s">
        <v>55</v>
      </c>
      <c r="J98" s="183" t="s">
        <v>40</v>
      </c>
      <c r="K98" s="184" t="s">
        <v>117</v>
      </c>
      <c r="L98" s="185"/>
      <c r="M98" s="185"/>
      <c r="N98" s="185"/>
      <c r="O98" s="185"/>
      <c r="P98" s="185"/>
      <c r="Q98" s="186"/>
      <c r="R98" s="186"/>
      <c r="S98" s="187">
        <v>10500</v>
      </c>
      <c r="T98" s="187"/>
      <c r="U98" s="84">
        <f t="shared" si="7"/>
        <v>0</v>
      </c>
      <c r="V98" s="2"/>
      <c r="W98" s="2"/>
    </row>
    <row r="99" spans="1:23" ht="40.5" customHeight="1">
      <c r="A99" s="41" t="s">
        <v>271</v>
      </c>
      <c r="B99" s="13"/>
      <c r="C99" s="65" t="s">
        <v>140</v>
      </c>
      <c r="D99" s="52" t="s">
        <v>38</v>
      </c>
      <c r="E99" s="52" t="s">
        <v>115</v>
      </c>
      <c r="F99" s="52" t="s">
        <v>46</v>
      </c>
      <c r="G99" s="52" t="s">
        <v>61</v>
      </c>
      <c r="H99" s="52" t="s">
        <v>141</v>
      </c>
      <c r="I99" s="52" t="s">
        <v>39</v>
      </c>
      <c r="J99" s="52" t="s">
        <v>40</v>
      </c>
      <c r="K99" s="52" t="s">
        <v>117</v>
      </c>
      <c r="L99" s="29"/>
      <c r="M99" s="29"/>
      <c r="N99" s="29"/>
      <c r="O99" s="29"/>
      <c r="P99" s="29"/>
      <c r="Q99" s="30"/>
      <c r="R99" s="30"/>
      <c r="S99" s="95">
        <f>S100</f>
        <v>643000</v>
      </c>
      <c r="T99" s="95">
        <f>T100</f>
        <v>214700</v>
      </c>
      <c r="U99" s="84">
        <f t="shared" si="7"/>
        <v>33.39035769828927</v>
      </c>
      <c r="V99" s="2"/>
      <c r="W99" s="2"/>
    </row>
    <row r="100" spans="1:23" ht="31.5">
      <c r="A100" s="41" t="s">
        <v>274</v>
      </c>
      <c r="B100" s="13"/>
      <c r="C100" s="101" t="s">
        <v>142</v>
      </c>
      <c r="D100" s="51" t="s">
        <v>38</v>
      </c>
      <c r="E100" s="51" t="s">
        <v>115</v>
      </c>
      <c r="F100" s="51" t="s">
        <v>46</v>
      </c>
      <c r="G100" s="51" t="s">
        <v>61</v>
      </c>
      <c r="H100" s="51" t="s">
        <v>141</v>
      </c>
      <c r="I100" s="51" t="s">
        <v>55</v>
      </c>
      <c r="J100" s="51" t="s">
        <v>40</v>
      </c>
      <c r="K100" s="51" t="s">
        <v>117</v>
      </c>
      <c r="L100" s="29"/>
      <c r="M100" s="29"/>
      <c r="N100" s="29"/>
      <c r="O100" s="29"/>
      <c r="P100" s="29"/>
      <c r="Q100" s="30"/>
      <c r="R100" s="30"/>
      <c r="S100" s="88">
        <v>643000</v>
      </c>
      <c r="T100" s="88">
        <v>214700</v>
      </c>
      <c r="U100" s="84">
        <f t="shared" si="7"/>
        <v>33.39035769828927</v>
      </c>
      <c r="V100" s="2"/>
      <c r="W100" s="2"/>
    </row>
    <row r="101" spans="1:23" ht="0.75" customHeight="1" hidden="1">
      <c r="A101" s="41" t="s">
        <v>272</v>
      </c>
      <c r="B101" s="13"/>
      <c r="C101" s="65" t="s">
        <v>166</v>
      </c>
      <c r="D101" s="52" t="s">
        <v>38</v>
      </c>
      <c r="E101" s="52" t="s">
        <v>115</v>
      </c>
      <c r="F101" s="52" t="s">
        <v>46</v>
      </c>
      <c r="G101" s="52" t="s">
        <v>61</v>
      </c>
      <c r="H101" s="52" t="s">
        <v>50</v>
      </c>
      <c r="I101" s="52" t="s">
        <v>39</v>
      </c>
      <c r="J101" s="52" t="s">
        <v>40</v>
      </c>
      <c r="K101" s="52" t="s">
        <v>117</v>
      </c>
      <c r="L101" s="29"/>
      <c r="M101" s="29"/>
      <c r="N101" s="29"/>
      <c r="O101" s="29"/>
      <c r="P101" s="29"/>
      <c r="Q101" s="30"/>
      <c r="R101" s="30"/>
      <c r="S101" s="95">
        <f>S102</f>
        <v>0</v>
      </c>
      <c r="T101" s="95">
        <f>T102</f>
        <v>0</v>
      </c>
      <c r="U101" s="84" t="e">
        <f t="shared" si="7"/>
        <v>#DIV/0!</v>
      </c>
      <c r="V101" s="2"/>
      <c r="W101" s="2"/>
    </row>
    <row r="102" spans="1:23" ht="31.5" hidden="1">
      <c r="A102" s="41" t="s">
        <v>275</v>
      </c>
      <c r="B102" s="13"/>
      <c r="C102" s="156" t="s">
        <v>166</v>
      </c>
      <c r="D102" s="51" t="s">
        <v>38</v>
      </c>
      <c r="E102" s="51" t="s">
        <v>115</v>
      </c>
      <c r="F102" s="51" t="s">
        <v>46</v>
      </c>
      <c r="G102" s="51" t="s">
        <v>61</v>
      </c>
      <c r="H102" s="51" t="s">
        <v>50</v>
      </c>
      <c r="I102" s="51" t="s">
        <v>55</v>
      </c>
      <c r="J102" s="51" t="s">
        <v>167</v>
      </c>
      <c r="K102" s="51" t="s">
        <v>117</v>
      </c>
      <c r="L102" s="29"/>
      <c r="M102" s="29"/>
      <c r="N102" s="29"/>
      <c r="O102" s="29"/>
      <c r="P102" s="29"/>
      <c r="Q102" s="30"/>
      <c r="R102" s="30"/>
      <c r="S102" s="133"/>
      <c r="T102" s="133"/>
      <c r="U102" s="84" t="e">
        <f t="shared" si="7"/>
        <v>#DIV/0!</v>
      </c>
      <c r="V102" s="2"/>
      <c r="W102" s="2"/>
    </row>
    <row r="103" spans="1:23" ht="39.75" customHeight="1">
      <c r="A103" s="41" t="s">
        <v>273</v>
      </c>
      <c r="B103" s="13"/>
      <c r="C103" s="65" t="s">
        <v>143</v>
      </c>
      <c r="D103" s="52" t="s">
        <v>38</v>
      </c>
      <c r="E103" s="52" t="s">
        <v>115</v>
      </c>
      <c r="F103" s="52" t="s">
        <v>46</v>
      </c>
      <c r="G103" s="52" t="s">
        <v>61</v>
      </c>
      <c r="H103" s="52" t="s">
        <v>98</v>
      </c>
      <c r="I103" s="52" t="s">
        <v>39</v>
      </c>
      <c r="J103" s="52" t="s">
        <v>40</v>
      </c>
      <c r="K103" s="52" t="s">
        <v>117</v>
      </c>
      <c r="L103" s="29"/>
      <c r="M103" s="29"/>
      <c r="N103" s="29"/>
      <c r="O103" s="29"/>
      <c r="P103" s="29"/>
      <c r="Q103" s="30"/>
      <c r="R103" s="30"/>
      <c r="S103" s="178">
        <f>S104</f>
        <v>64456000</v>
      </c>
      <c r="T103" s="178">
        <f>T104</f>
        <v>18193827.51</v>
      </c>
      <c r="U103" s="84">
        <f t="shared" si="7"/>
        <v>28.22673996214472</v>
      </c>
      <c r="V103" s="2"/>
      <c r="W103" s="2"/>
    </row>
    <row r="104" spans="1:23" ht="36" customHeight="1">
      <c r="A104" s="41" t="s">
        <v>276</v>
      </c>
      <c r="B104" s="13"/>
      <c r="C104" s="101" t="s">
        <v>144</v>
      </c>
      <c r="D104" s="62" t="s">
        <v>38</v>
      </c>
      <c r="E104" s="62" t="s">
        <v>115</v>
      </c>
      <c r="F104" s="62" t="s">
        <v>46</v>
      </c>
      <c r="G104" s="62" t="s">
        <v>61</v>
      </c>
      <c r="H104" s="62" t="s">
        <v>98</v>
      </c>
      <c r="I104" s="62" t="s">
        <v>55</v>
      </c>
      <c r="J104" s="62" t="s">
        <v>40</v>
      </c>
      <c r="K104" s="62" t="s">
        <v>117</v>
      </c>
      <c r="L104" s="79"/>
      <c r="M104" s="29"/>
      <c r="N104" s="29"/>
      <c r="O104" s="29"/>
      <c r="P104" s="29"/>
      <c r="Q104" s="30"/>
      <c r="R104" s="30"/>
      <c r="S104" s="88">
        <v>64456000</v>
      </c>
      <c r="T104" s="88">
        <v>18193827.51</v>
      </c>
      <c r="U104" s="84">
        <f t="shared" si="7"/>
        <v>28.22673996214472</v>
      </c>
      <c r="V104" s="2"/>
      <c r="W104" s="2"/>
    </row>
    <row r="105" spans="1:23" ht="30" customHeight="1">
      <c r="A105" s="41" t="s">
        <v>277</v>
      </c>
      <c r="B105" s="13"/>
      <c r="C105" s="99" t="s">
        <v>211</v>
      </c>
      <c r="D105" s="52" t="s">
        <v>38</v>
      </c>
      <c r="E105" s="52" t="s">
        <v>115</v>
      </c>
      <c r="F105" s="52" t="s">
        <v>46</v>
      </c>
      <c r="G105" s="52" t="s">
        <v>61</v>
      </c>
      <c r="H105" s="52" t="s">
        <v>210</v>
      </c>
      <c r="I105" s="52" t="s">
        <v>39</v>
      </c>
      <c r="J105" s="52" t="s">
        <v>40</v>
      </c>
      <c r="K105" s="52" t="s">
        <v>117</v>
      </c>
      <c r="L105" s="79"/>
      <c r="M105" s="29"/>
      <c r="N105" s="29"/>
      <c r="O105" s="29"/>
      <c r="P105" s="29"/>
      <c r="Q105" s="30"/>
      <c r="R105" s="30"/>
      <c r="S105" s="95">
        <f>S106</f>
        <v>686000</v>
      </c>
      <c r="T105" s="95">
        <f>T106</f>
        <v>0</v>
      </c>
      <c r="U105" s="84">
        <f t="shared" si="7"/>
        <v>0</v>
      </c>
      <c r="V105" s="2"/>
      <c r="W105" s="2"/>
    </row>
    <row r="106" spans="1:23" ht="54.75" customHeight="1">
      <c r="A106" s="41" t="s">
        <v>1</v>
      </c>
      <c r="B106" s="13"/>
      <c r="C106" s="97" t="s">
        <v>212</v>
      </c>
      <c r="D106" s="51" t="s">
        <v>38</v>
      </c>
      <c r="E106" s="51" t="s">
        <v>115</v>
      </c>
      <c r="F106" s="51" t="s">
        <v>46</v>
      </c>
      <c r="G106" s="51" t="s">
        <v>61</v>
      </c>
      <c r="H106" s="51" t="s">
        <v>210</v>
      </c>
      <c r="I106" s="51" t="s">
        <v>55</v>
      </c>
      <c r="J106" s="51" t="s">
        <v>40</v>
      </c>
      <c r="K106" s="51" t="s">
        <v>117</v>
      </c>
      <c r="L106" s="79"/>
      <c r="M106" s="29"/>
      <c r="N106" s="29"/>
      <c r="O106" s="29"/>
      <c r="P106" s="29"/>
      <c r="Q106" s="30"/>
      <c r="R106" s="30"/>
      <c r="S106" s="88">
        <v>686000</v>
      </c>
      <c r="T106" s="88"/>
      <c r="U106" s="84">
        <f t="shared" si="7"/>
        <v>0</v>
      </c>
      <c r="V106" s="2"/>
      <c r="W106" s="2"/>
    </row>
    <row r="107" spans="1:23" ht="36.75" customHeight="1">
      <c r="A107" s="41"/>
      <c r="B107" s="13"/>
      <c r="C107" s="189" t="s">
        <v>312</v>
      </c>
      <c r="D107" s="190" t="s">
        <v>38</v>
      </c>
      <c r="E107" s="190" t="s">
        <v>115</v>
      </c>
      <c r="F107" s="190" t="s">
        <v>46</v>
      </c>
      <c r="G107" s="190" t="s">
        <v>61</v>
      </c>
      <c r="H107" s="190" t="s">
        <v>311</v>
      </c>
      <c r="I107" s="190" t="s">
        <v>55</v>
      </c>
      <c r="J107" s="190" t="s">
        <v>40</v>
      </c>
      <c r="K107" s="190" t="s">
        <v>117</v>
      </c>
      <c r="L107" s="191"/>
      <c r="M107" s="192"/>
      <c r="N107" s="192"/>
      <c r="O107" s="192"/>
      <c r="P107" s="192"/>
      <c r="Q107" s="193"/>
      <c r="R107" s="193"/>
      <c r="S107" s="194"/>
      <c r="T107" s="194"/>
      <c r="U107" s="84" t="e">
        <f t="shared" si="7"/>
        <v>#DIV/0!</v>
      </c>
      <c r="V107" s="2"/>
      <c r="W107" s="2"/>
    </row>
    <row r="108" spans="1:23" ht="21.75" customHeight="1">
      <c r="A108" s="41" t="s">
        <v>278</v>
      </c>
      <c r="B108" s="13"/>
      <c r="C108" s="64" t="s">
        <v>161</v>
      </c>
      <c r="D108" s="52" t="s">
        <v>38</v>
      </c>
      <c r="E108" s="52" t="s">
        <v>115</v>
      </c>
      <c r="F108" s="52" t="s">
        <v>46</v>
      </c>
      <c r="G108" s="52" t="s">
        <v>61</v>
      </c>
      <c r="H108" s="52" t="s">
        <v>120</v>
      </c>
      <c r="I108" s="52" t="s">
        <v>39</v>
      </c>
      <c r="J108" s="52" t="s">
        <v>40</v>
      </c>
      <c r="K108" s="52" t="s">
        <v>117</v>
      </c>
      <c r="L108" s="80"/>
      <c r="M108" s="66"/>
      <c r="N108" s="66"/>
      <c r="O108" s="66"/>
      <c r="P108" s="66"/>
      <c r="Q108" s="67"/>
      <c r="R108" s="67"/>
      <c r="S108" s="95">
        <f>S109</f>
        <v>154355000</v>
      </c>
      <c r="T108" s="95">
        <f>T109</f>
        <v>43828305.96</v>
      </c>
      <c r="U108" s="84">
        <f t="shared" si="7"/>
        <v>28.394484117780443</v>
      </c>
      <c r="V108" s="2"/>
      <c r="W108" s="2"/>
    </row>
    <row r="109" spans="1:23" ht="23.25" customHeight="1">
      <c r="A109" s="41" t="s">
        <v>279</v>
      </c>
      <c r="B109" s="13"/>
      <c r="C109" s="111" t="s">
        <v>160</v>
      </c>
      <c r="D109" s="51" t="s">
        <v>38</v>
      </c>
      <c r="E109" s="51" t="s">
        <v>115</v>
      </c>
      <c r="F109" s="51" t="s">
        <v>46</v>
      </c>
      <c r="G109" s="51" t="s">
        <v>61</v>
      </c>
      <c r="H109" s="51" t="s">
        <v>120</v>
      </c>
      <c r="I109" s="51" t="s">
        <v>55</v>
      </c>
      <c r="J109" s="51" t="s">
        <v>40</v>
      </c>
      <c r="K109" s="51" t="s">
        <v>117</v>
      </c>
      <c r="L109" s="80"/>
      <c r="M109" s="66"/>
      <c r="N109" s="66"/>
      <c r="O109" s="66"/>
      <c r="P109" s="66"/>
      <c r="Q109" s="67"/>
      <c r="R109" s="67"/>
      <c r="S109" s="88">
        <f>113610000+40745000</f>
        <v>154355000</v>
      </c>
      <c r="T109" s="88">
        <v>43828305.96</v>
      </c>
      <c r="U109" s="84">
        <f t="shared" si="7"/>
        <v>28.394484117780443</v>
      </c>
      <c r="V109" s="2"/>
      <c r="W109" s="2"/>
    </row>
    <row r="110" spans="1:23" ht="27" customHeight="1">
      <c r="A110" s="24" t="s">
        <v>145</v>
      </c>
      <c r="B110" s="13"/>
      <c r="C110" s="48" t="s">
        <v>146</v>
      </c>
      <c r="D110" s="49" t="s">
        <v>38</v>
      </c>
      <c r="E110" s="49" t="s">
        <v>115</v>
      </c>
      <c r="F110" s="49" t="s">
        <v>46</v>
      </c>
      <c r="G110" s="49" t="s">
        <v>68</v>
      </c>
      <c r="H110" s="49" t="s">
        <v>38</v>
      </c>
      <c r="I110" s="49" t="s">
        <v>39</v>
      </c>
      <c r="J110" s="49" t="s">
        <v>40</v>
      </c>
      <c r="K110" s="49" t="s">
        <v>117</v>
      </c>
      <c r="L110" s="80"/>
      <c r="M110" s="66"/>
      <c r="N110" s="66"/>
      <c r="O110" s="66"/>
      <c r="P110" s="66"/>
      <c r="Q110" s="67"/>
      <c r="R110" s="67"/>
      <c r="S110" s="86">
        <f>S111+S113+S115+S116+S117</f>
        <v>1733000</v>
      </c>
      <c r="T110" s="86">
        <f>T111+T113+T115+T116+T117</f>
        <v>16889.8</v>
      </c>
      <c r="U110" s="84">
        <f t="shared" si="7"/>
        <v>0.974598961338719</v>
      </c>
      <c r="V110" s="2"/>
      <c r="W110" s="2"/>
    </row>
    <row r="111" spans="1:23" ht="36" customHeight="1">
      <c r="A111" s="41" t="s">
        <v>280</v>
      </c>
      <c r="B111" s="13"/>
      <c r="C111" s="64" t="s">
        <v>159</v>
      </c>
      <c r="D111" s="52" t="s">
        <v>38</v>
      </c>
      <c r="E111" s="52" t="s">
        <v>115</v>
      </c>
      <c r="F111" s="52" t="s">
        <v>46</v>
      </c>
      <c r="G111" s="52" t="s">
        <v>68</v>
      </c>
      <c r="H111" s="52" t="s">
        <v>79</v>
      </c>
      <c r="I111" s="52" t="s">
        <v>39</v>
      </c>
      <c r="J111" s="52" t="s">
        <v>40</v>
      </c>
      <c r="K111" s="52" t="s">
        <v>117</v>
      </c>
      <c r="L111" s="69"/>
      <c r="M111" s="68"/>
      <c r="N111" s="68"/>
      <c r="O111" s="68"/>
      <c r="P111" s="68"/>
      <c r="Q111" s="67"/>
      <c r="R111" s="67"/>
      <c r="S111" s="95">
        <f>S112</f>
        <v>0</v>
      </c>
      <c r="T111" s="95">
        <f>T112</f>
        <v>0</v>
      </c>
      <c r="U111" s="84" t="e">
        <f t="shared" si="7"/>
        <v>#DIV/0!</v>
      </c>
      <c r="V111" s="2"/>
      <c r="W111" s="2"/>
    </row>
    <row r="112" spans="1:23" ht="51.75" customHeight="1">
      <c r="A112" s="41" t="s">
        <v>281</v>
      </c>
      <c r="B112" s="13"/>
      <c r="C112" s="111" t="s">
        <v>158</v>
      </c>
      <c r="D112" s="51" t="s">
        <v>38</v>
      </c>
      <c r="E112" s="51" t="s">
        <v>115</v>
      </c>
      <c r="F112" s="51" t="s">
        <v>46</v>
      </c>
      <c r="G112" s="51" t="s">
        <v>68</v>
      </c>
      <c r="H112" s="51" t="s">
        <v>79</v>
      </c>
      <c r="I112" s="51" t="s">
        <v>55</v>
      </c>
      <c r="J112" s="51" t="s">
        <v>40</v>
      </c>
      <c r="K112" s="51" t="s">
        <v>117</v>
      </c>
      <c r="L112" s="69"/>
      <c r="M112" s="68"/>
      <c r="N112" s="68"/>
      <c r="O112" s="68"/>
      <c r="P112" s="68"/>
      <c r="Q112" s="67"/>
      <c r="R112" s="67"/>
      <c r="S112" s="88">
        <v>0</v>
      </c>
      <c r="T112" s="88">
        <v>0</v>
      </c>
      <c r="U112" s="84" t="e">
        <f t="shared" si="7"/>
        <v>#DIV/0!</v>
      </c>
      <c r="V112" s="2"/>
      <c r="W112" s="2"/>
    </row>
    <row r="113" spans="1:23" ht="48" customHeight="1">
      <c r="A113" s="41" t="s">
        <v>282</v>
      </c>
      <c r="B113" s="13"/>
      <c r="C113" s="65" t="s">
        <v>147</v>
      </c>
      <c r="D113" s="52" t="s">
        <v>38</v>
      </c>
      <c r="E113" s="52" t="s">
        <v>115</v>
      </c>
      <c r="F113" s="52" t="s">
        <v>46</v>
      </c>
      <c r="G113" s="52" t="s">
        <v>68</v>
      </c>
      <c r="H113" s="52" t="s">
        <v>78</v>
      </c>
      <c r="I113" s="52" t="s">
        <v>39</v>
      </c>
      <c r="J113" s="52" t="s">
        <v>40</v>
      </c>
      <c r="K113" s="52" t="s">
        <v>117</v>
      </c>
      <c r="L113" s="54"/>
      <c r="M113" s="55"/>
      <c r="N113" s="55"/>
      <c r="O113" s="55"/>
      <c r="P113" s="55"/>
      <c r="Q113" s="55"/>
      <c r="R113" s="55"/>
      <c r="S113" s="95">
        <f>S114</f>
        <v>1733000</v>
      </c>
      <c r="T113" s="95">
        <f>T114</f>
        <v>4000</v>
      </c>
      <c r="U113" s="84">
        <f t="shared" si="7"/>
        <v>0.2308136180034622</v>
      </c>
      <c r="V113" s="2"/>
      <c r="W113" s="2"/>
    </row>
    <row r="114" spans="1:23" ht="59.25" customHeight="1">
      <c r="A114" s="41" t="s">
        <v>283</v>
      </c>
      <c r="B114" s="13"/>
      <c r="C114" s="101" t="s">
        <v>148</v>
      </c>
      <c r="D114" s="51" t="s">
        <v>38</v>
      </c>
      <c r="E114" s="51" t="s">
        <v>115</v>
      </c>
      <c r="F114" s="51" t="s">
        <v>46</v>
      </c>
      <c r="G114" s="51" t="s">
        <v>68</v>
      </c>
      <c r="H114" s="51" t="s">
        <v>78</v>
      </c>
      <c r="I114" s="51" t="s">
        <v>55</v>
      </c>
      <c r="J114" s="51" t="s">
        <v>40</v>
      </c>
      <c r="K114" s="51" t="s">
        <v>117</v>
      </c>
      <c r="L114" s="70"/>
      <c r="M114" s="71"/>
      <c r="N114" s="71"/>
      <c r="O114" s="71"/>
      <c r="P114" s="71"/>
      <c r="Q114" s="67"/>
      <c r="R114" s="67"/>
      <c r="S114" s="87">
        <v>1733000</v>
      </c>
      <c r="T114" s="87">
        <v>4000</v>
      </c>
      <c r="U114" s="84">
        <f t="shared" si="7"/>
        <v>0.2308136180034622</v>
      </c>
      <c r="V114" s="2"/>
      <c r="W114" s="2"/>
    </row>
    <row r="115" spans="1:23" ht="41.25" customHeight="1">
      <c r="A115" s="41" t="s">
        <v>287</v>
      </c>
      <c r="B115" s="13"/>
      <c r="C115" s="101" t="s">
        <v>186</v>
      </c>
      <c r="D115" s="51" t="s">
        <v>38</v>
      </c>
      <c r="E115" s="51" t="s">
        <v>115</v>
      </c>
      <c r="F115" s="51" t="s">
        <v>46</v>
      </c>
      <c r="G115" s="51" t="s">
        <v>68</v>
      </c>
      <c r="H115" s="51" t="s">
        <v>187</v>
      </c>
      <c r="I115" s="51" t="s">
        <v>55</v>
      </c>
      <c r="J115" s="51" t="s">
        <v>40</v>
      </c>
      <c r="K115" s="51" t="s">
        <v>117</v>
      </c>
      <c r="L115" s="40"/>
      <c r="M115" s="40"/>
      <c r="N115" s="40"/>
      <c r="O115" s="40"/>
      <c r="P115" s="40"/>
      <c r="Q115" s="40"/>
      <c r="R115" s="40"/>
      <c r="S115" s="88">
        <v>0</v>
      </c>
      <c r="T115" s="88">
        <v>0</v>
      </c>
      <c r="U115" s="84" t="e">
        <f t="shared" si="7"/>
        <v>#DIV/0!</v>
      </c>
      <c r="V115" s="2"/>
      <c r="W115" s="2"/>
    </row>
    <row r="116" spans="1:23" ht="51" customHeight="1">
      <c r="A116" s="41" t="s">
        <v>288</v>
      </c>
      <c r="B116" s="13"/>
      <c r="C116" s="101" t="s">
        <v>220</v>
      </c>
      <c r="D116" s="51" t="s">
        <v>38</v>
      </c>
      <c r="E116" s="51" t="s">
        <v>115</v>
      </c>
      <c r="F116" s="51" t="s">
        <v>46</v>
      </c>
      <c r="G116" s="51" t="s">
        <v>68</v>
      </c>
      <c r="H116" s="51" t="s">
        <v>221</v>
      </c>
      <c r="I116" s="51" t="s">
        <v>55</v>
      </c>
      <c r="J116" s="51" t="s">
        <v>40</v>
      </c>
      <c r="K116" s="51" t="s">
        <v>117</v>
      </c>
      <c r="L116" s="40"/>
      <c r="M116" s="40"/>
      <c r="N116" s="40"/>
      <c r="O116" s="40"/>
      <c r="P116" s="40"/>
      <c r="Q116" s="40"/>
      <c r="R116" s="40"/>
      <c r="S116" s="88"/>
      <c r="T116" s="88"/>
      <c r="U116" s="84" t="e">
        <f t="shared" si="7"/>
        <v>#DIV/0!</v>
      </c>
      <c r="V116" s="2"/>
      <c r="W116" s="2"/>
    </row>
    <row r="117" spans="1:23" ht="33.75" customHeight="1">
      <c r="A117" s="41" t="s">
        <v>289</v>
      </c>
      <c r="B117" s="13"/>
      <c r="C117" s="101" t="s">
        <v>216</v>
      </c>
      <c r="D117" s="51" t="s">
        <v>38</v>
      </c>
      <c r="E117" s="51" t="s">
        <v>115</v>
      </c>
      <c r="F117" s="51" t="s">
        <v>46</v>
      </c>
      <c r="G117" s="51" t="s">
        <v>68</v>
      </c>
      <c r="H117" s="51" t="s">
        <v>120</v>
      </c>
      <c r="I117" s="51" t="s">
        <v>55</v>
      </c>
      <c r="J117" s="51" t="s">
        <v>40</v>
      </c>
      <c r="K117" s="51" t="s">
        <v>117</v>
      </c>
      <c r="L117" s="40"/>
      <c r="M117" s="40"/>
      <c r="N117" s="40"/>
      <c r="O117" s="40"/>
      <c r="P117" s="40"/>
      <c r="Q117" s="40"/>
      <c r="R117" s="40"/>
      <c r="S117" s="88"/>
      <c r="T117" s="88">
        <v>12889.8</v>
      </c>
      <c r="U117" s="84" t="e">
        <f t="shared" si="7"/>
        <v>#DIV/0!</v>
      </c>
      <c r="V117" s="2"/>
      <c r="W117" s="2"/>
    </row>
    <row r="118" spans="1:23" ht="28.5" customHeight="1">
      <c r="A118" s="24" t="s">
        <v>232</v>
      </c>
      <c r="B118" s="13"/>
      <c r="C118" s="48" t="s">
        <v>155</v>
      </c>
      <c r="D118" s="49" t="s">
        <v>38</v>
      </c>
      <c r="E118" s="49" t="s">
        <v>115</v>
      </c>
      <c r="F118" s="49" t="s">
        <v>69</v>
      </c>
      <c r="G118" s="49" t="s">
        <v>39</v>
      </c>
      <c r="H118" s="49" t="s">
        <v>38</v>
      </c>
      <c r="I118" s="49" t="s">
        <v>39</v>
      </c>
      <c r="J118" s="49" t="s">
        <v>40</v>
      </c>
      <c r="K118" s="49" t="s">
        <v>111</v>
      </c>
      <c r="L118" s="40"/>
      <c r="M118" s="40"/>
      <c r="N118" s="40"/>
      <c r="O118" s="40"/>
      <c r="P118" s="40"/>
      <c r="Q118" s="40"/>
      <c r="R118" s="40"/>
      <c r="S118" s="86">
        <f>S119</f>
        <v>940860</v>
      </c>
      <c r="T118" s="86">
        <f>T119</f>
        <v>187947.88</v>
      </c>
      <c r="U118" s="84">
        <f t="shared" si="7"/>
        <v>19.97617924026954</v>
      </c>
      <c r="V118" s="2"/>
      <c r="W118" s="2"/>
    </row>
    <row r="119" spans="1:23" ht="21.75" customHeight="1">
      <c r="A119" s="41" t="s">
        <v>284</v>
      </c>
      <c r="B119" s="13"/>
      <c r="C119" s="103" t="s">
        <v>156</v>
      </c>
      <c r="D119" s="104" t="s">
        <v>38</v>
      </c>
      <c r="E119" s="104" t="s">
        <v>115</v>
      </c>
      <c r="F119" s="104" t="s">
        <v>69</v>
      </c>
      <c r="G119" s="104" t="s">
        <v>55</v>
      </c>
      <c r="H119" s="104" t="s">
        <v>52</v>
      </c>
      <c r="I119" s="104" t="s">
        <v>55</v>
      </c>
      <c r="J119" s="104" t="s">
        <v>40</v>
      </c>
      <c r="K119" s="104" t="s">
        <v>111</v>
      </c>
      <c r="L119" s="40"/>
      <c r="M119" s="40"/>
      <c r="N119" s="40"/>
      <c r="O119" s="40"/>
      <c r="P119" s="40"/>
      <c r="Q119" s="40"/>
      <c r="R119" s="40"/>
      <c r="S119" s="128">
        <v>940860</v>
      </c>
      <c r="T119" s="128">
        <v>187947.88</v>
      </c>
      <c r="U119" s="84">
        <f t="shared" si="7"/>
        <v>19.97617924026954</v>
      </c>
      <c r="V119" s="2"/>
      <c r="W119" s="2"/>
    </row>
    <row r="120" spans="1:23" ht="78.75">
      <c r="A120" s="24" t="s">
        <v>170</v>
      </c>
      <c r="B120" s="13"/>
      <c r="C120" s="102" t="s">
        <v>223</v>
      </c>
      <c r="D120" s="49" t="s">
        <v>38</v>
      </c>
      <c r="E120" s="49" t="s">
        <v>115</v>
      </c>
      <c r="F120" s="49" t="s">
        <v>224</v>
      </c>
      <c r="G120" s="49" t="s">
        <v>55</v>
      </c>
      <c r="H120" s="49" t="s">
        <v>38</v>
      </c>
      <c r="I120" s="49" t="s">
        <v>39</v>
      </c>
      <c r="J120" s="49" t="s">
        <v>40</v>
      </c>
      <c r="K120" s="49" t="s">
        <v>38</v>
      </c>
      <c r="L120" s="40"/>
      <c r="M120" s="40"/>
      <c r="N120" s="40"/>
      <c r="O120" s="40"/>
      <c r="P120" s="40"/>
      <c r="Q120" s="40"/>
      <c r="R120" s="40"/>
      <c r="S120" s="86">
        <f>S121</f>
        <v>0</v>
      </c>
      <c r="T120" s="86">
        <f>T121</f>
        <v>0</v>
      </c>
      <c r="U120" s="84" t="e">
        <f t="shared" si="7"/>
        <v>#DIV/0!</v>
      </c>
      <c r="V120" s="2"/>
      <c r="W120" s="2"/>
    </row>
    <row r="121" spans="1:23" ht="47.25">
      <c r="A121" s="41" t="s">
        <v>285</v>
      </c>
      <c r="B121" s="13"/>
      <c r="C121" s="103" t="s">
        <v>225</v>
      </c>
      <c r="D121" s="104" t="s">
        <v>97</v>
      </c>
      <c r="E121" s="104" t="s">
        <v>115</v>
      </c>
      <c r="F121" s="104" t="s">
        <v>224</v>
      </c>
      <c r="G121" s="104" t="s">
        <v>55</v>
      </c>
      <c r="H121" s="104" t="s">
        <v>48</v>
      </c>
      <c r="I121" s="104" t="s">
        <v>55</v>
      </c>
      <c r="J121" s="104" t="s">
        <v>40</v>
      </c>
      <c r="K121" s="104" t="s">
        <v>117</v>
      </c>
      <c r="L121" s="40"/>
      <c r="M121" s="40"/>
      <c r="N121" s="40"/>
      <c r="O121" s="40"/>
      <c r="P121" s="40"/>
      <c r="Q121" s="40"/>
      <c r="R121" s="40"/>
      <c r="S121" s="128">
        <v>0</v>
      </c>
      <c r="T121" s="128">
        <v>0</v>
      </c>
      <c r="U121" s="84" t="e">
        <f t="shared" si="7"/>
        <v>#DIV/0!</v>
      </c>
      <c r="V121" s="2"/>
      <c r="W121" s="2"/>
    </row>
    <row r="122" spans="1:23" ht="47.25">
      <c r="A122" s="24" t="s">
        <v>23</v>
      </c>
      <c r="B122" s="13"/>
      <c r="C122" s="48" t="s">
        <v>176</v>
      </c>
      <c r="D122" s="49" t="s">
        <v>38</v>
      </c>
      <c r="E122" s="49" t="s">
        <v>115</v>
      </c>
      <c r="F122" s="49" t="s">
        <v>177</v>
      </c>
      <c r="G122" s="49" t="s">
        <v>39</v>
      </c>
      <c r="H122" s="49" t="s">
        <v>38</v>
      </c>
      <c r="I122" s="49" t="s">
        <v>39</v>
      </c>
      <c r="J122" s="49" t="s">
        <v>40</v>
      </c>
      <c r="K122" s="49" t="s">
        <v>38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-3363123.93</v>
      </c>
      <c r="U122" s="84" t="e">
        <f t="shared" si="7"/>
        <v>#DIV/0!</v>
      </c>
      <c r="V122" s="2"/>
      <c r="W122" s="2"/>
    </row>
    <row r="123" spans="1:23" ht="32.25" thickBot="1">
      <c r="A123" s="154" t="s">
        <v>286</v>
      </c>
      <c r="B123" s="13"/>
      <c r="C123" s="129" t="s">
        <v>178</v>
      </c>
      <c r="D123" s="105" t="s">
        <v>97</v>
      </c>
      <c r="E123" s="105" t="s">
        <v>115</v>
      </c>
      <c r="F123" s="105" t="s">
        <v>177</v>
      </c>
      <c r="G123" s="105" t="s">
        <v>55</v>
      </c>
      <c r="H123" s="105" t="s">
        <v>38</v>
      </c>
      <c r="I123" s="105" t="s">
        <v>55</v>
      </c>
      <c r="J123" s="105" t="s">
        <v>40</v>
      </c>
      <c r="K123" s="105" t="s">
        <v>117</v>
      </c>
      <c r="L123" s="40"/>
      <c r="M123" s="40"/>
      <c r="N123" s="40"/>
      <c r="O123" s="40"/>
      <c r="P123" s="40"/>
      <c r="Q123" s="40"/>
      <c r="R123" s="40"/>
      <c r="S123" s="176">
        <v>0</v>
      </c>
      <c r="T123" s="203">
        <v>-3363123.93</v>
      </c>
      <c r="U123" s="84" t="e">
        <f t="shared" si="7"/>
        <v>#DIV/0!</v>
      </c>
      <c r="V123" s="2"/>
      <c r="W123" s="2"/>
    </row>
    <row r="124" spans="1:23" ht="19.5" thickBot="1">
      <c r="A124" s="155"/>
      <c r="B124" s="13"/>
      <c r="C124" s="130" t="s">
        <v>118</v>
      </c>
      <c r="D124" s="131"/>
      <c r="E124" s="131"/>
      <c r="F124" s="131"/>
      <c r="G124" s="131"/>
      <c r="H124" s="131"/>
      <c r="I124" s="131"/>
      <c r="J124" s="131"/>
      <c r="K124" s="131"/>
      <c r="L124" s="40"/>
      <c r="M124" s="40"/>
      <c r="N124" s="40"/>
      <c r="O124" s="40"/>
      <c r="P124" s="40"/>
      <c r="Q124" s="40"/>
      <c r="R124" s="40"/>
      <c r="S124" s="132">
        <f>S8+S81</f>
        <v>368555360</v>
      </c>
      <c r="T124" s="166">
        <f>T8+T81</f>
        <v>111536487.04999998</v>
      </c>
      <c r="U124" s="84">
        <f t="shared" si="7"/>
        <v>30.263156951509263</v>
      </c>
      <c r="V124" s="2"/>
      <c r="W124" s="2"/>
    </row>
    <row r="125" spans="1:23" ht="18.75">
      <c r="A125" s="12"/>
      <c r="B125" s="13"/>
      <c r="L125" s="40"/>
      <c r="M125" s="40"/>
      <c r="N125" s="40"/>
      <c r="O125" s="40"/>
      <c r="P125" s="40"/>
      <c r="Q125" s="40"/>
      <c r="R125" s="40"/>
      <c r="S125" s="2"/>
      <c r="T125" s="2"/>
      <c r="U125" s="2"/>
      <c r="V125" s="2"/>
      <c r="W125" s="2"/>
    </row>
    <row r="126" spans="1:23" ht="18.75">
      <c r="A126" s="12"/>
      <c r="B126" s="13"/>
      <c r="L126" s="40"/>
      <c r="M126" s="40"/>
      <c r="N126" s="40"/>
      <c r="O126" s="40"/>
      <c r="P126" s="40"/>
      <c r="Q126" s="40"/>
      <c r="R126" s="40"/>
      <c r="S126" s="2"/>
      <c r="T126" s="2"/>
      <c r="U126" s="2"/>
      <c r="V126" s="2"/>
      <c r="W126" s="2"/>
    </row>
    <row r="127" spans="1:11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1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</row>
    <row r="129" spans="1:18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40"/>
      <c r="M129" s="40"/>
      <c r="N129" s="40"/>
      <c r="O129" s="40"/>
      <c r="P129" s="40"/>
      <c r="Q129" s="40"/>
      <c r="R129" s="40"/>
    </row>
    <row r="130" spans="1:18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40"/>
      <c r="M130" s="40"/>
      <c r="N130" s="40"/>
      <c r="O130" s="40"/>
      <c r="P130" s="40"/>
      <c r="Q130" s="40"/>
      <c r="R130" s="40"/>
    </row>
    <row r="131" spans="1:18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40"/>
      <c r="M131" s="40"/>
      <c r="N131" s="40"/>
      <c r="O131" s="40"/>
      <c r="P131" s="40"/>
      <c r="Q131" s="40"/>
      <c r="R131" s="40"/>
    </row>
    <row r="132" spans="1:18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40"/>
      <c r="M132" s="40"/>
      <c r="N132" s="40"/>
      <c r="O132" s="40"/>
      <c r="P132" s="40"/>
      <c r="Q132" s="40"/>
      <c r="R132" s="40"/>
    </row>
    <row r="133" spans="1:18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40"/>
      <c r="M133" s="40"/>
      <c r="N133" s="40"/>
      <c r="O133" s="40"/>
      <c r="P133" s="40"/>
      <c r="Q133" s="40"/>
      <c r="R133" s="40"/>
    </row>
    <row r="134" spans="1:18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40"/>
      <c r="M134" s="40"/>
      <c r="N134" s="40"/>
      <c r="O134" s="40"/>
      <c r="P134" s="40"/>
      <c r="Q134" s="40"/>
      <c r="R134" s="40"/>
    </row>
    <row r="135" spans="1:18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</sheetData>
  <sheetProtection/>
  <mergeCells count="14">
    <mergeCell ref="P6:P7"/>
    <mergeCell ref="Q6:Q7"/>
    <mergeCell ref="R6:R7"/>
    <mergeCell ref="S6:S7"/>
    <mergeCell ref="T6:T7"/>
    <mergeCell ref="U6:U7"/>
    <mergeCell ref="A4:S4"/>
    <mergeCell ref="A6:A7"/>
    <mergeCell ref="C6:C7"/>
    <mergeCell ref="D6:K6"/>
    <mergeCell ref="L6:L7"/>
    <mergeCell ref="M6:M7"/>
    <mergeCell ref="N6:N7"/>
    <mergeCell ref="O6:O7"/>
  </mergeCells>
  <printOptions/>
  <pageMargins left="0.7086614173228347" right="0.15748031496062992" top="0.17" bottom="0.17" header="0.31496062992125984" footer="0.31496062992125984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2016-04-18T17:34:22Z</cp:lastPrinted>
  <dcterms:created xsi:type="dcterms:W3CDTF">2006-12-11T13:06:28Z</dcterms:created>
  <dcterms:modified xsi:type="dcterms:W3CDTF">2016-05-08T11:04:03Z</dcterms:modified>
  <cp:category/>
  <cp:version/>
  <cp:contentType/>
  <cp:contentStatus/>
</cp:coreProperties>
</file>