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1'!$A$1:$DK$13</definedName>
    <definedName name="_xlnm.Print_Area" localSheetId="1">'Приложение 2'!$A$1:$BF$30</definedName>
    <definedName name="_xlnm.Print_Area" localSheetId="2">'Приложение 3'!$A$1:$AW$31</definedName>
    <definedName name="_xlnm.Print_Area" localSheetId="3">'Приложение 4'!$A$1:$AE$18</definedName>
  </definedNames>
  <calcPr fullCalcOnLoad="1"/>
</workbook>
</file>

<file path=xl/sharedStrings.xml><?xml version="1.0" encoding="utf-8"?>
<sst xmlns="http://schemas.openxmlformats.org/spreadsheetml/2006/main" count="417" uniqueCount="90">
  <si>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</si>
  <si>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</si>
  <si>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</si>
  <si>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</si>
  <si>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</si>
  <si>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Наименование муниципального образования</t>
  </si>
  <si>
    <t xml:space="preserve">1.1.В том числе руководители 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</si>
  <si>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</si>
  <si>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</si>
  <si>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</si>
  <si>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</si>
  <si>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</si>
  <si>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>Количество физ.лиц, чел.</t>
  </si>
  <si>
    <t>Информация о заработной плате работников образовательных организаций муниципального района (городского округа)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</si>
  <si>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</si>
  <si>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</si>
  <si>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</si>
  <si>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</si>
  <si>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1.Все работники общеобразовательных организаций</t>
  </si>
  <si>
    <t>Численность</t>
  </si>
  <si>
    <t>1.Все работники дошкольных образовательных организаций</t>
  </si>
  <si>
    <t>Приложение 3</t>
  </si>
  <si>
    <t>Приложение 2</t>
  </si>
  <si>
    <t>1.Все работники организаций дополнительного образования детей</t>
  </si>
  <si>
    <t>Приложение 4</t>
  </si>
  <si>
    <t>Количество штатных единиц по штатному расписанию всего, шт. ед.</t>
  </si>
  <si>
    <t>Количество штатных единиц , занятых работниками, шт. ед.</t>
  </si>
  <si>
    <t>на штатную единицу</t>
  </si>
  <si>
    <t>средняя заработная плата, руб.</t>
  </si>
  <si>
    <t xml:space="preserve">из графы 1.1 
1.1.1.В том числе руководители </t>
  </si>
  <si>
    <t>Согласно приказу Росстата от 30.11.2015 № 594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</si>
  <si>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 xml:space="preserve">из графы 1.2 
1.2.1.В том числе руководители </t>
  </si>
  <si>
    <t>из графы 1.2
1.2.3.В том числе педагогические работники</t>
  </si>
  <si>
    <t>из графы 1.2 
1.2.2.В том числе заместители руководителя</t>
  </si>
  <si>
    <t xml:space="preserve">из графы 1.3
1.3.1.В том числе руководители </t>
  </si>
  <si>
    <t>из графы 1.3
1.3.2.В том числе заместители руководителя</t>
  </si>
  <si>
    <t>из графы 1.3
1.3.3.В том числе педагогические работники</t>
  </si>
  <si>
    <t>1.4.  Педагогические работники образовательных организаций, работающие с детьми из неблагополучных семей</t>
  </si>
  <si>
    <t>1.5.Все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</si>
  <si>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1.2.В том числе заместители руководителя</t>
  </si>
  <si>
    <t>1.3.В том числе педагогические работники</t>
  </si>
  <si>
    <t>из графы 1.3
1.3.1.в т.ч.учителя</t>
  </si>
  <si>
    <t>из графы 1.3 
1.3.1.в т.ч.воспитатели</t>
  </si>
  <si>
    <t>1.4.В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</si>
  <si>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</si>
  <si>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</si>
  <si>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из графы 1.1 
1.1.2.В том числе заместители руководителя</t>
  </si>
  <si>
    <t>из графы 1.1
1.1.3.В том числе педагогические работники</t>
  </si>
  <si>
    <t>из графы 1.1.3 
1.1.4.в т.ч.учителя</t>
  </si>
  <si>
    <t>Суоярвский район</t>
  </si>
  <si>
    <t>Костина М.Г., экономист</t>
  </si>
  <si>
    <t xml:space="preserve">                                                               (81457)51933</t>
  </si>
  <si>
    <t>Суоярвская средняя школа</t>
  </si>
  <si>
    <t>Поросозерская средння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</si>
  <si>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</si>
  <si>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</si>
  <si>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</si>
  <si>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</si>
  <si>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</si>
  <si>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</si>
  <si>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</si>
  <si>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</si>
  <si>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</si>
  <si>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общеобразовательных организаций Суоярвского муниципального района </t>
  </si>
  <si>
    <t xml:space="preserve">Информация о заработной плате работников дошкольных образовательных организаций Суоярвского  муниципального района </t>
  </si>
  <si>
    <t xml:space="preserve">Информация о заработной плате работников организаций дополнительного образования детей Суоярвского муниципального района </t>
  </si>
  <si>
    <t>Школа искусств</t>
  </si>
  <si>
    <t>Спортивная школа</t>
  </si>
  <si>
    <t>ДОУ № 1</t>
  </si>
  <si>
    <t>ДОУ № 2</t>
  </si>
  <si>
    <t>ДОУ № 5</t>
  </si>
  <si>
    <t>ДОУ № 7</t>
  </si>
  <si>
    <t>ДОУ № 26</t>
  </si>
  <si>
    <t>Поросозерская средняя школа</t>
  </si>
  <si>
    <t>Согласно приказу Росстата от 30.11.2015 № 594 в соответствии с Указом Президента РФ от 7 мая 2012 года №597 "О мероприятиях по реализации государственной социальной политики"</t>
  </si>
  <si>
    <t>из графы 1.3
пед.работники общеобразовательных орг-ций, работающие с детьми из неблагополучных семей</t>
  </si>
  <si>
    <t>из графы 1.3
пед.работники дошк. образ. орг-ций, работ-ие с детьми из неблагополучных семей</t>
  </si>
  <si>
    <t>из графы 1.3
пед.работники организаций доп.образования детей, работающие с детьми из неблагополучных семей</t>
  </si>
  <si>
    <t>Кол-во штатных единиц по штатн. расп-ию всего, шт. ед.</t>
  </si>
  <si>
    <t>Кол-во штат. единиц , занятых работниками, шт. ед.</t>
  </si>
  <si>
    <t>из графы 1.1.3 
1.1.4.в т.ч.педагогические работники дополнительного образования</t>
  </si>
  <si>
    <t>из графы 1.1.3 
1.1.5.в т.ч.педагогические работники дополнительного образования</t>
  </si>
  <si>
    <t>1.4. В том числе помощники воспитателей и младшие воспитатели</t>
  </si>
  <si>
    <t>из графы 1.2 
1.2.4.В том числе помощники воспитателей и младшие воспитатели</t>
  </si>
  <si>
    <t>из графы 1.2.3 
1.3.1.В т.ч.воспитатели</t>
  </si>
  <si>
    <t xml:space="preserve">                                                                                    (81457)51933</t>
  </si>
  <si>
    <t>за период январь-сентябрь  2016 года</t>
  </si>
  <si>
    <t>за  январь - сентябрь  2016 года</t>
  </si>
  <si>
    <t>за  январь - сентябрь 2016 года</t>
  </si>
  <si>
    <t>за   январь - сентябрь 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</si>
</sst>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  <numFmt numFmtId="185" formatCode="#,##0.0"/>
  </numFmts>
  <fonts count="58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>
      <alignment/>
    </xf>
    <xf numFmtId="185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/>
    </xf>
    <xf numFmtId="0" fontId="17" fillId="0" borderId="12" xfId="0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185" fontId="17" fillId="0" borderId="13" xfId="0" applyNumberFormat="1" applyFont="1" applyFill="1" applyBorder="1" applyAlignment="1">
      <alignment horizontal="center" vertical="center"/>
    </xf>
    <xf numFmtId="185" fontId="17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185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19" fillId="0" borderId="13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4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85" fontId="16" fillId="0" borderId="10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185" fontId="15" fillId="0" borderId="13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85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3" xfId="0" applyNumberFormat="1" applyFont="1" applyFill="1" applyBorder="1" applyAlignment="1">
      <alignment horizontal="center" vertical="center"/>
    </xf>
    <xf numFmtId="185" fontId="23" fillId="0" borderId="13" xfId="0" applyNumberFormat="1" applyFont="1" applyFill="1" applyBorder="1" applyAlignment="1">
      <alignment horizontal="center" vertical="center"/>
    </xf>
    <xf numFmtId="185" fontId="23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" fontId="23" fillId="0" borderId="11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Fill="1" applyBorder="1" applyAlignment="1">
      <alignment horizontal="left"/>
    </xf>
    <xf numFmtId="0" fontId="17" fillId="0" borderId="18" xfId="0" applyFont="1" applyFill="1" applyBorder="1" applyAlignment="1">
      <alignment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4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185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185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2" xfId="0" applyNumberFormat="1" applyFont="1" applyFill="1" applyBorder="1" applyAlignment="1">
      <alignment horizontal="center" vertical="center"/>
    </xf>
    <xf numFmtId="185" fontId="23" fillId="0" borderId="23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185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85" fontId="15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/>
    </xf>
    <xf numFmtId="185" fontId="15" fillId="0" borderId="11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7"/>
  <sheetViews>
    <sheetView view="pageBreakPreview" zoomScale="70" zoomScaleNormal="87" zoomScaleSheetLayoutView="70" zoomScalePageLayoutView="0" workbookViewId="0" topLeftCell="A1">
      <selection activeCell="A3" sqref="A3:Q3"/>
    </sheetView>
  </sheetViews>
  <sheetFormatPr defaultColWidth="9.140625" defaultRowHeight="12.75"/>
  <cols>
    <col min="1" max="1" width="23.57421875" style="1" customWidth="1"/>
    <col min="2" max="4" width="10.7109375" style="1" customWidth="1"/>
    <col min="5" max="6" width="12.7109375" style="1" customWidth="1"/>
    <col min="7" max="9" width="10.7109375" style="1" customWidth="1"/>
    <col min="10" max="11" width="12.7109375" style="1" customWidth="1"/>
    <col min="12" max="12" width="10.7109375" style="1" customWidth="1"/>
    <col min="13" max="13" width="12.57421875" style="1" customWidth="1"/>
    <col min="14" max="15" width="10.7109375" style="1" customWidth="1"/>
    <col min="16" max="17" width="12.7109375" style="1" customWidth="1"/>
    <col min="18" max="20" width="10.7109375" style="1" customWidth="1"/>
    <col min="21" max="22" width="12.7109375" style="1" customWidth="1"/>
    <col min="23" max="25" width="10.7109375" style="1" customWidth="1"/>
    <col min="26" max="27" width="12.7109375" style="1" customWidth="1"/>
    <col min="28" max="28" width="10.7109375" style="1" customWidth="1"/>
    <col min="29" max="29" width="12.7109375" style="1" customWidth="1"/>
    <col min="30" max="32" width="10.7109375" style="1" customWidth="1"/>
    <col min="33" max="34" width="12.7109375" style="1" customWidth="1"/>
    <col min="35" max="35" width="10.7109375" style="1" customWidth="1"/>
    <col min="36" max="36" width="12.7109375" style="1" customWidth="1"/>
    <col min="37" max="39" width="10.7109375" style="1" customWidth="1"/>
    <col min="40" max="41" width="12.7109375" style="1" customWidth="1"/>
    <col min="42" max="42" width="10.7109375" style="1" customWidth="1"/>
    <col min="43" max="50" width="12.7109375" style="1" customWidth="1"/>
    <col min="51" max="53" width="10.7109375" style="1" customWidth="1"/>
    <col min="54" max="55" width="12.7109375" style="1" customWidth="1"/>
    <col min="56" max="57" width="10.7109375" style="1" customWidth="1"/>
    <col min="58" max="59" width="12.7109375" style="1" customWidth="1"/>
    <col min="60" max="67" width="10.7109375" style="1" customWidth="1"/>
    <col min="68" max="69" width="12.7109375" style="1" customWidth="1"/>
    <col min="70" max="70" width="10.7109375" style="1" customWidth="1"/>
    <col min="71" max="71" width="12.7109375" style="1" customWidth="1"/>
    <col min="72" max="74" width="10.7109375" style="1" customWidth="1"/>
    <col min="75" max="76" width="12.7109375" style="1" customWidth="1"/>
    <col min="77" max="77" width="10.7109375" style="1" customWidth="1"/>
    <col min="78" max="78" width="12.7109375" style="1" customWidth="1"/>
    <col min="79" max="88" width="10.7109375" style="1" customWidth="1"/>
    <col min="89" max="89" width="12.7109375" style="1" customWidth="1"/>
    <col min="90" max="90" width="12.7109375" style="5" customWidth="1"/>
    <col min="91" max="92" width="10.7109375" style="1" customWidth="1"/>
    <col min="93" max="94" width="12.7109375" style="1" customWidth="1"/>
    <col min="95" max="97" width="10.7109375" style="1" customWidth="1"/>
    <col min="98" max="99" width="12.7109375" style="1" customWidth="1"/>
    <col min="100" max="102" width="10.7109375" style="1" customWidth="1"/>
    <col min="103" max="104" width="12.7109375" style="1" customWidth="1"/>
    <col min="105" max="105" width="10.7109375" style="1" customWidth="1"/>
    <col min="106" max="106" width="12.7109375" style="1" customWidth="1"/>
    <col min="107" max="113" width="10.7109375" style="1" customWidth="1"/>
    <col min="114" max="115" width="12.7109375" style="1" customWidth="1"/>
    <col min="116" max="16384" width="9.140625" style="1" customWidth="1"/>
  </cols>
  <sheetData>
    <row r="1" spans="29:90" ht="18" customHeight="1">
      <c r="AC1" s="6"/>
      <c r="CL1" s="41"/>
    </row>
    <row r="2" spans="1:109" ht="28.5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13"/>
      <c r="S2" s="13"/>
      <c r="T2" s="13"/>
      <c r="U2" s="13"/>
      <c r="V2" s="13"/>
      <c r="W2" s="13"/>
      <c r="X2" s="14"/>
      <c r="Y2" s="14"/>
      <c r="Z2" s="14"/>
      <c r="AA2" s="14"/>
      <c r="AB2" s="14"/>
      <c r="AC2" s="14"/>
      <c r="AD2" s="13"/>
      <c r="AE2" s="15"/>
      <c r="AF2" s="15"/>
      <c r="AG2" s="15"/>
      <c r="AH2" s="15"/>
      <c r="AI2" s="15"/>
      <c r="AJ2" s="15"/>
      <c r="AK2" s="13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3"/>
      <c r="AZ2" s="15"/>
      <c r="BA2" s="15"/>
      <c r="BB2" s="15"/>
      <c r="BC2" s="15"/>
      <c r="BD2" s="15"/>
      <c r="BE2" s="15"/>
      <c r="BF2" s="15"/>
      <c r="BG2" s="15"/>
      <c r="BH2" s="13"/>
      <c r="BI2" s="13"/>
      <c r="BJ2" s="13"/>
      <c r="BK2" s="13"/>
      <c r="BL2" s="13"/>
      <c r="BM2" s="13"/>
      <c r="BN2" s="16"/>
      <c r="BO2" s="16"/>
      <c r="BP2" s="16"/>
      <c r="BQ2" s="16"/>
      <c r="BR2" s="16"/>
      <c r="BS2" s="16"/>
      <c r="BT2" s="13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3"/>
      <c r="CI2" s="16"/>
      <c r="CJ2" s="16"/>
      <c r="CK2" s="16"/>
      <c r="CL2" s="41"/>
      <c r="CQ2" s="13"/>
      <c r="CR2" s="13"/>
      <c r="CS2" s="13"/>
      <c r="CT2" s="13"/>
      <c r="CU2" s="13"/>
      <c r="CV2" s="13"/>
      <c r="DE2" s="13"/>
    </row>
    <row r="3" spans="1:109" ht="18.75">
      <c r="A3" s="92" t="s">
        <v>86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3"/>
      <c r="S3" s="13"/>
      <c r="T3" s="13"/>
      <c r="U3" s="13"/>
      <c r="V3" s="13"/>
      <c r="W3" s="13"/>
      <c r="X3" s="17"/>
      <c r="Y3" s="17"/>
      <c r="Z3" s="17"/>
      <c r="AA3" s="17"/>
      <c r="AB3" s="17"/>
      <c r="AC3" s="17"/>
      <c r="AD3" s="13"/>
      <c r="AE3" s="18"/>
      <c r="AF3" s="18"/>
      <c r="AG3" s="18"/>
      <c r="AH3" s="18"/>
      <c r="AI3" s="18"/>
      <c r="AJ3" s="18"/>
      <c r="AK3" s="13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3"/>
      <c r="AZ3" s="18"/>
      <c r="BA3" s="18"/>
      <c r="BB3" s="18"/>
      <c r="BC3" s="18"/>
      <c r="BD3" s="18"/>
      <c r="BE3" s="18"/>
      <c r="BF3" s="18"/>
      <c r="BG3" s="18"/>
      <c r="BH3" s="13"/>
      <c r="BI3" s="13"/>
      <c r="BJ3" s="13"/>
      <c r="BK3" s="13"/>
      <c r="BL3" s="13"/>
      <c r="BM3" s="13"/>
      <c r="BN3" s="16"/>
      <c r="BO3" s="16"/>
      <c r="BP3" s="16"/>
      <c r="BQ3" s="16"/>
      <c r="BR3" s="16"/>
      <c r="BS3" s="16"/>
      <c r="BT3" s="13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3"/>
      <c r="CI3" s="16"/>
      <c r="CJ3" s="16"/>
      <c r="CK3" s="16"/>
      <c r="CL3" s="41"/>
      <c r="CQ3" s="13"/>
      <c r="CR3" s="13"/>
      <c r="CS3" s="13"/>
      <c r="CT3" s="13"/>
      <c r="CU3" s="13"/>
      <c r="CV3" s="13"/>
      <c r="DE3" s="13"/>
    </row>
    <row r="4" spans="1:109" ht="15">
      <c r="A4" s="19"/>
      <c r="B4" s="19"/>
      <c r="C4" s="9"/>
      <c r="D4" s="9"/>
      <c r="E4" s="9"/>
      <c r="F4" s="9"/>
      <c r="G4" s="19"/>
      <c r="H4" s="9"/>
      <c r="I4" s="9"/>
      <c r="J4" s="9"/>
      <c r="K4" s="9"/>
      <c r="L4" s="9"/>
      <c r="M4" s="9"/>
      <c r="N4" s="9"/>
      <c r="O4" s="9"/>
      <c r="P4" s="9"/>
      <c r="Q4" s="9"/>
      <c r="R4" s="19"/>
      <c r="S4" s="9"/>
      <c r="T4" s="9"/>
      <c r="U4" s="9"/>
      <c r="V4" s="9"/>
      <c r="W4" s="19"/>
      <c r="X4" s="9"/>
      <c r="Y4" s="9"/>
      <c r="Z4" s="9"/>
      <c r="AA4" s="9"/>
      <c r="AB4" s="9"/>
      <c r="AC4" s="9"/>
      <c r="AD4" s="19"/>
      <c r="AE4" s="9"/>
      <c r="AF4" s="9"/>
      <c r="AG4" s="9"/>
      <c r="AH4" s="9"/>
      <c r="AI4" s="9"/>
      <c r="AJ4" s="9"/>
      <c r="AK4" s="1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9"/>
      <c r="AZ4" s="9"/>
      <c r="BA4" s="9"/>
      <c r="BB4" s="9"/>
      <c r="BC4" s="9"/>
      <c r="BD4" s="9"/>
      <c r="BE4" s="9"/>
      <c r="BF4" s="9"/>
      <c r="BG4" s="9"/>
      <c r="BH4" s="19"/>
      <c r="BI4" s="9"/>
      <c r="BJ4" s="9"/>
      <c r="BK4" s="9"/>
      <c r="BL4" s="9"/>
      <c r="BM4" s="19"/>
      <c r="BN4" s="16"/>
      <c r="BO4" s="16"/>
      <c r="BP4" s="16"/>
      <c r="BQ4" s="16"/>
      <c r="BR4" s="16"/>
      <c r="BS4" s="16"/>
      <c r="BT4" s="19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9"/>
      <c r="CI4" s="16"/>
      <c r="CJ4" s="16"/>
      <c r="CK4" s="16"/>
      <c r="CL4" s="41"/>
      <c r="CQ4" s="19"/>
      <c r="CR4" s="9"/>
      <c r="CS4" s="9"/>
      <c r="CT4" s="9"/>
      <c r="CU4" s="9"/>
      <c r="CV4" s="19"/>
      <c r="DE4" s="19"/>
    </row>
    <row r="5" spans="1:115" ht="104.25" customHeight="1">
      <c r="A5" s="93" t="s">
        <v>5</v>
      </c>
      <c r="B5" s="89" t="s">
        <v>14</v>
      </c>
      <c r="C5" s="90"/>
      <c r="D5" s="90"/>
      <c r="E5" s="90"/>
      <c r="F5" s="91"/>
      <c r="G5" s="89" t="s">
        <v>15</v>
      </c>
      <c r="H5" s="90"/>
      <c r="I5" s="90"/>
      <c r="J5" s="90"/>
      <c r="K5" s="90"/>
      <c r="L5" s="90"/>
      <c r="M5" s="91"/>
      <c r="N5" s="77" t="s">
        <v>29</v>
      </c>
      <c r="O5" s="78"/>
      <c r="P5" s="78"/>
      <c r="Q5" s="78"/>
      <c r="R5" s="77" t="s">
        <v>46</v>
      </c>
      <c r="S5" s="78"/>
      <c r="T5" s="78"/>
      <c r="U5" s="78"/>
      <c r="V5" s="78"/>
      <c r="W5" s="77" t="s">
        <v>47</v>
      </c>
      <c r="X5" s="78"/>
      <c r="Y5" s="78"/>
      <c r="Z5" s="78"/>
      <c r="AA5" s="78"/>
      <c r="AB5" s="78"/>
      <c r="AC5" s="79"/>
      <c r="AD5" s="77" t="s">
        <v>48</v>
      </c>
      <c r="AE5" s="78"/>
      <c r="AF5" s="78"/>
      <c r="AG5" s="78"/>
      <c r="AH5" s="78"/>
      <c r="AI5" s="78"/>
      <c r="AJ5" s="79"/>
      <c r="AK5" s="77" t="s">
        <v>81</v>
      </c>
      <c r="AL5" s="78"/>
      <c r="AM5" s="78"/>
      <c r="AN5" s="78"/>
      <c r="AO5" s="78"/>
      <c r="AP5" s="78"/>
      <c r="AQ5" s="79"/>
      <c r="AR5" s="77" t="s">
        <v>83</v>
      </c>
      <c r="AS5" s="78"/>
      <c r="AT5" s="78"/>
      <c r="AU5" s="78"/>
      <c r="AV5" s="78"/>
      <c r="AW5" s="78"/>
      <c r="AX5" s="79"/>
      <c r="AY5" s="89" t="s">
        <v>16</v>
      </c>
      <c r="AZ5" s="90"/>
      <c r="BA5" s="90"/>
      <c r="BB5" s="90"/>
      <c r="BC5" s="90"/>
      <c r="BD5" s="77" t="s">
        <v>31</v>
      </c>
      <c r="BE5" s="78"/>
      <c r="BF5" s="78"/>
      <c r="BG5" s="79"/>
      <c r="BH5" s="77" t="s">
        <v>33</v>
      </c>
      <c r="BI5" s="78"/>
      <c r="BJ5" s="78"/>
      <c r="BK5" s="78"/>
      <c r="BL5" s="78"/>
      <c r="BM5" s="77" t="s">
        <v>32</v>
      </c>
      <c r="BN5" s="78"/>
      <c r="BO5" s="78"/>
      <c r="BP5" s="78"/>
      <c r="BQ5" s="78"/>
      <c r="BR5" s="78"/>
      <c r="BS5" s="79"/>
      <c r="BT5" s="77" t="s">
        <v>84</v>
      </c>
      <c r="BU5" s="78"/>
      <c r="BV5" s="78"/>
      <c r="BW5" s="78"/>
      <c r="BX5" s="78"/>
      <c r="BY5" s="78"/>
      <c r="BZ5" s="79"/>
      <c r="CA5" s="77" t="s">
        <v>83</v>
      </c>
      <c r="CB5" s="78"/>
      <c r="CC5" s="78"/>
      <c r="CD5" s="78"/>
      <c r="CE5" s="78"/>
      <c r="CF5" s="78"/>
      <c r="CG5" s="79"/>
      <c r="CH5" s="89" t="s">
        <v>17</v>
      </c>
      <c r="CI5" s="90"/>
      <c r="CJ5" s="90"/>
      <c r="CK5" s="90"/>
      <c r="CL5" s="90"/>
      <c r="CM5" s="77" t="s">
        <v>34</v>
      </c>
      <c r="CN5" s="78"/>
      <c r="CO5" s="78"/>
      <c r="CP5" s="79"/>
      <c r="CQ5" s="77" t="s">
        <v>35</v>
      </c>
      <c r="CR5" s="78"/>
      <c r="CS5" s="78"/>
      <c r="CT5" s="78"/>
      <c r="CU5" s="78"/>
      <c r="CV5" s="77" t="s">
        <v>36</v>
      </c>
      <c r="CW5" s="78"/>
      <c r="CX5" s="78"/>
      <c r="CY5" s="78"/>
      <c r="CZ5" s="78"/>
      <c r="DA5" s="78"/>
      <c r="DB5" s="79"/>
      <c r="DC5" s="94" t="s">
        <v>37</v>
      </c>
      <c r="DD5" s="94"/>
      <c r="DE5" s="89" t="s">
        <v>38</v>
      </c>
      <c r="DF5" s="90"/>
      <c r="DG5" s="90"/>
      <c r="DH5" s="90"/>
      <c r="DI5" s="90"/>
      <c r="DJ5" s="90"/>
      <c r="DK5" s="91"/>
    </row>
    <row r="6" spans="1:115" ht="204" customHeight="1">
      <c r="A6" s="93"/>
      <c r="B6" s="84" t="s">
        <v>25</v>
      </c>
      <c r="C6" s="86" t="s">
        <v>26</v>
      </c>
      <c r="D6" s="86" t="s">
        <v>12</v>
      </c>
      <c r="E6" s="86" t="s">
        <v>28</v>
      </c>
      <c r="F6" s="86"/>
      <c r="G6" s="84" t="s">
        <v>25</v>
      </c>
      <c r="H6" s="86" t="s">
        <v>26</v>
      </c>
      <c r="I6" s="86" t="s">
        <v>12</v>
      </c>
      <c r="J6" s="86" t="s">
        <v>28</v>
      </c>
      <c r="K6" s="86"/>
      <c r="L6" s="82" t="s">
        <v>30</v>
      </c>
      <c r="M6" s="82"/>
      <c r="N6" s="87" t="s">
        <v>26</v>
      </c>
      <c r="O6" s="86" t="s">
        <v>12</v>
      </c>
      <c r="P6" s="86" t="s">
        <v>28</v>
      </c>
      <c r="Q6" s="86"/>
      <c r="R6" s="84" t="s">
        <v>25</v>
      </c>
      <c r="S6" s="87" t="s">
        <v>26</v>
      </c>
      <c r="T6" s="86" t="s">
        <v>12</v>
      </c>
      <c r="U6" s="86" t="s">
        <v>28</v>
      </c>
      <c r="V6" s="86"/>
      <c r="W6" s="84" t="s">
        <v>25</v>
      </c>
      <c r="X6" s="86" t="s">
        <v>26</v>
      </c>
      <c r="Y6" s="86" t="s">
        <v>12</v>
      </c>
      <c r="Z6" s="86" t="s">
        <v>28</v>
      </c>
      <c r="AA6" s="86"/>
      <c r="AB6" s="82" t="s">
        <v>30</v>
      </c>
      <c r="AC6" s="82"/>
      <c r="AD6" s="84" t="s">
        <v>25</v>
      </c>
      <c r="AE6" s="86" t="s">
        <v>26</v>
      </c>
      <c r="AF6" s="86" t="s">
        <v>12</v>
      </c>
      <c r="AG6" s="86" t="s">
        <v>28</v>
      </c>
      <c r="AH6" s="86"/>
      <c r="AI6" s="82" t="s">
        <v>30</v>
      </c>
      <c r="AJ6" s="82"/>
      <c r="AK6" s="84" t="s">
        <v>25</v>
      </c>
      <c r="AL6" s="86" t="s">
        <v>26</v>
      </c>
      <c r="AM6" s="86" t="s">
        <v>12</v>
      </c>
      <c r="AN6" s="86" t="s">
        <v>28</v>
      </c>
      <c r="AO6" s="86"/>
      <c r="AP6" s="82" t="s">
        <v>30</v>
      </c>
      <c r="AQ6" s="82"/>
      <c r="AR6" s="80" t="s">
        <v>25</v>
      </c>
      <c r="AS6" s="80" t="s">
        <v>26</v>
      </c>
      <c r="AT6" s="80" t="s">
        <v>12</v>
      </c>
      <c r="AU6" s="82" t="s">
        <v>28</v>
      </c>
      <c r="AV6" s="82"/>
      <c r="AW6" s="82" t="s">
        <v>30</v>
      </c>
      <c r="AX6" s="82"/>
      <c r="AY6" s="84" t="s">
        <v>25</v>
      </c>
      <c r="AZ6" s="86" t="s">
        <v>26</v>
      </c>
      <c r="BA6" s="86" t="s">
        <v>12</v>
      </c>
      <c r="BB6" s="86" t="s">
        <v>28</v>
      </c>
      <c r="BC6" s="86"/>
      <c r="BD6" s="86" t="s">
        <v>26</v>
      </c>
      <c r="BE6" s="86" t="s">
        <v>12</v>
      </c>
      <c r="BF6" s="86" t="s">
        <v>28</v>
      </c>
      <c r="BG6" s="86"/>
      <c r="BH6" s="84" t="s">
        <v>25</v>
      </c>
      <c r="BI6" s="87" t="s">
        <v>26</v>
      </c>
      <c r="BJ6" s="86" t="s">
        <v>12</v>
      </c>
      <c r="BK6" s="86" t="s">
        <v>28</v>
      </c>
      <c r="BL6" s="86"/>
      <c r="BM6" s="84" t="s">
        <v>25</v>
      </c>
      <c r="BN6" s="86" t="s">
        <v>26</v>
      </c>
      <c r="BO6" s="86" t="s">
        <v>12</v>
      </c>
      <c r="BP6" s="86" t="s">
        <v>28</v>
      </c>
      <c r="BQ6" s="86"/>
      <c r="BR6" s="82" t="s">
        <v>30</v>
      </c>
      <c r="BS6" s="82"/>
      <c r="BT6" s="84" t="s">
        <v>25</v>
      </c>
      <c r="BU6" s="86" t="s">
        <v>26</v>
      </c>
      <c r="BV6" s="86" t="s">
        <v>12</v>
      </c>
      <c r="BW6" s="86" t="s">
        <v>28</v>
      </c>
      <c r="BX6" s="86"/>
      <c r="BY6" s="82" t="s">
        <v>30</v>
      </c>
      <c r="BZ6" s="82"/>
      <c r="CA6" s="80" t="s">
        <v>25</v>
      </c>
      <c r="CB6" s="80" t="s">
        <v>26</v>
      </c>
      <c r="CC6" s="80" t="s">
        <v>12</v>
      </c>
      <c r="CD6" s="82" t="s">
        <v>28</v>
      </c>
      <c r="CE6" s="82"/>
      <c r="CF6" s="82" t="s">
        <v>30</v>
      </c>
      <c r="CG6" s="82"/>
      <c r="CH6" s="84" t="s">
        <v>25</v>
      </c>
      <c r="CI6" s="86" t="s">
        <v>26</v>
      </c>
      <c r="CJ6" s="86" t="s">
        <v>12</v>
      </c>
      <c r="CK6" s="86" t="s">
        <v>28</v>
      </c>
      <c r="CL6" s="86"/>
      <c r="CM6" s="86" t="s">
        <v>26</v>
      </c>
      <c r="CN6" s="86" t="s">
        <v>12</v>
      </c>
      <c r="CO6" s="86" t="s">
        <v>28</v>
      </c>
      <c r="CP6" s="86"/>
      <c r="CQ6" s="84" t="s">
        <v>25</v>
      </c>
      <c r="CR6" s="87" t="s">
        <v>26</v>
      </c>
      <c r="CS6" s="86" t="s">
        <v>12</v>
      </c>
      <c r="CT6" s="86" t="s">
        <v>28</v>
      </c>
      <c r="CU6" s="86"/>
      <c r="CV6" s="84" t="s">
        <v>25</v>
      </c>
      <c r="CW6" s="86" t="s">
        <v>26</v>
      </c>
      <c r="CX6" s="86" t="s">
        <v>12</v>
      </c>
      <c r="CY6" s="86" t="s">
        <v>28</v>
      </c>
      <c r="CZ6" s="86"/>
      <c r="DA6" s="82" t="s">
        <v>30</v>
      </c>
      <c r="DB6" s="82"/>
      <c r="DC6" s="86" t="s">
        <v>19</v>
      </c>
      <c r="DD6" s="86" t="s">
        <v>8</v>
      </c>
      <c r="DE6" s="84" t="s">
        <v>25</v>
      </c>
      <c r="DF6" s="86" t="s">
        <v>26</v>
      </c>
      <c r="DG6" s="86" t="s">
        <v>12</v>
      </c>
      <c r="DH6" s="86" t="s">
        <v>28</v>
      </c>
      <c r="DI6" s="86"/>
      <c r="DJ6" s="82" t="s">
        <v>30</v>
      </c>
      <c r="DK6" s="82"/>
    </row>
    <row r="7" spans="1:115" s="10" customFormat="1" ht="113.25" customHeight="1">
      <c r="A7" s="93"/>
      <c r="B7" s="85"/>
      <c r="C7" s="86"/>
      <c r="D7" s="86"/>
      <c r="E7" s="7" t="s">
        <v>27</v>
      </c>
      <c r="F7" s="7" t="s">
        <v>3</v>
      </c>
      <c r="G7" s="85"/>
      <c r="H7" s="86"/>
      <c r="I7" s="86"/>
      <c r="J7" s="7" t="s">
        <v>27</v>
      </c>
      <c r="K7" s="7" t="s">
        <v>3</v>
      </c>
      <c r="L7" s="7" t="s">
        <v>19</v>
      </c>
      <c r="M7" s="7" t="s">
        <v>8</v>
      </c>
      <c r="N7" s="88"/>
      <c r="O7" s="86"/>
      <c r="P7" s="7" t="s">
        <v>27</v>
      </c>
      <c r="Q7" s="7" t="s">
        <v>3</v>
      </c>
      <c r="R7" s="85"/>
      <c r="S7" s="88"/>
      <c r="T7" s="86"/>
      <c r="U7" s="7" t="s">
        <v>27</v>
      </c>
      <c r="V7" s="7" t="s">
        <v>3</v>
      </c>
      <c r="W7" s="85"/>
      <c r="X7" s="86"/>
      <c r="Y7" s="86"/>
      <c r="Z7" s="7" t="s">
        <v>27</v>
      </c>
      <c r="AA7" s="7" t="s">
        <v>3</v>
      </c>
      <c r="AB7" s="7" t="s">
        <v>7</v>
      </c>
      <c r="AC7" s="7" t="s">
        <v>8</v>
      </c>
      <c r="AD7" s="85"/>
      <c r="AE7" s="86"/>
      <c r="AF7" s="86"/>
      <c r="AG7" s="7" t="s">
        <v>27</v>
      </c>
      <c r="AH7" s="7" t="s">
        <v>3</v>
      </c>
      <c r="AI7" s="7" t="s">
        <v>19</v>
      </c>
      <c r="AJ7" s="7" t="s">
        <v>8</v>
      </c>
      <c r="AK7" s="85"/>
      <c r="AL7" s="86"/>
      <c r="AM7" s="86"/>
      <c r="AN7" s="7" t="s">
        <v>27</v>
      </c>
      <c r="AO7" s="7" t="s">
        <v>3</v>
      </c>
      <c r="AP7" s="7" t="s">
        <v>19</v>
      </c>
      <c r="AQ7" s="7" t="s">
        <v>8</v>
      </c>
      <c r="AR7" s="81"/>
      <c r="AS7" s="81"/>
      <c r="AT7" s="81"/>
      <c r="AU7" s="36" t="s">
        <v>27</v>
      </c>
      <c r="AV7" s="36" t="s">
        <v>3</v>
      </c>
      <c r="AW7" s="36" t="s">
        <v>19</v>
      </c>
      <c r="AX7" s="36" t="s">
        <v>8</v>
      </c>
      <c r="AY7" s="85"/>
      <c r="AZ7" s="86"/>
      <c r="BA7" s="86"/>
      <c r="BB7" s="7" t="s">
        <v>27</v>
      </c>
      <c r="BC7" s="7" t="s">
        <v>3</v>
      </c>
      <c r="BD7" s="86"/>
      <c r="BE7" s="86"/>
      <c r="BF7" s="7" t="s">
        <v>1</v>
      </c>
      <c r="BG7" s="7" t="s">
        <v>3</v>
      </c>
      <c r="BH7" s="85"/>
      <c r="BI7" s="88"/>
      <c r="BJ7" s="86"/>
      <c r="BK7" s="7" t="s">
        <v>27</v>
      </c>
      <c r="BL7" s="7" t="s">
        <v>3</v>
      </c>
      <c r="BM7" s="85"/>
      <c r="BN7" s="86"/>
      <c r="BO7" s="86"/>
      <c r="BP7" s="7" t="s">
        <v>27</v>
      </c>
      <c r="BQ7" s="7" t="s">
        <v>3</v>
      </c>
      <c r="BR7" s="7" t="s">
        <v>19</v>
      </c>
      <c r="BS7" s="7" t="s">
        <v>8</v>
      </c>
      <c r="BT7" s="85"/>
      <c r="BU7" s="86"/>
      <c r="BV7" s="86"/>
      <c r="BW7" s="7" t="s">
        <v>27</v>
      </c>
      <c r="BX7" s="7" t="s">
        <v>3</v>
      </c>
      <c r="BY7" s="7" t="s">
        <v>19</v>
      </c>
      <c r="BZ7" s="7" t="s">
        <v>8</v>
      </c>
      <c r="CA7" s="81"/>
      <c r="CB7" s="81"/>
      <c r="CC7" s="81"/>
      <c r="CD7" s="36" t="s">
        <v>27</v>
      </c>
      <c r="CE7" s="36" t="s">
        <v>3</v>
      </c>
      <c r="CF7" s="36" t="s">
        <v>19</v>
      </c>
      <c r="CG7" s="36" t="s">
        <v>8</v>
      </c>
      <c r="CH7" s="85"/>
      <c r="CI7" s="86"/>
      <c r="CJ7" s="86"/>
      <c r="CK7" s="7" t="s">
        <v>27</v>
      </c>
      <c r="CL7" s="7" t="s">
        <v>3</v>
      </c>
      <c r="CM7" s="86"/>
      <c r="CN7" s="86"/>
      <c r="CO7" s="7" t="s">
        <v>27</v>
      </c>
      <c r="CP7" s="7" t="s">
        <v>3</v>
      </c>
      <c r="CQ7" s="85"/>
      <c r="CR7" s="88"/>
      <c r="CS7" s="86"/>
      <c r="CT7" s="7" t="s">
        <v>27</v>
      </c>
      <c r="CU7" s="7" t="s">
        <v>3</v>
      </c>
      <c r="CV7" s="85"/>
      <c r="CW7" s="86"/>
      <c r="CX7" s="86"/>
      <c r="CY7" s="7" t="s">
        <v>27</v>
      </c>
      <c r="CZ7" s="7" t="s">
        <v>3</v>
      </c>
      <c r="DA7" s="7" t="s">
        <v>19</v>
      </c>
      <c r="DB7" s="7" t="s">
        <v>8</v>
      </c>
      <c r="DC7" s="86"/>
      <c r="DD7" s="86"/>
      <c r="DE7" s="85"/>
      <c r="DF7" s="86"/>
      <c r="DG7" s="86"/>
      <c r="DH7" s="7" t="s">
        <v>27</v>
      </c>
      <c r="DI7" s="7" t="s">
        <v>3</v>
      </c>
      <c r="DJ7" s="7" t="s">
        <v>19</v>
      </c>
      <c r="DK7" s="7" t="s">
        <v>8</v>
      </c>
    </row>
    <row r="8" spans="1:115" s="21" customFormat="1" ht="21.75" customHeight="1" thickBot="1">
      <c r="A8" s="20">
        <v>1</v>
      </c>
      <c r="B8" s="20">
        <f>A8+1</f>
        <v>2</v>
      </c>
      <c r="C8" s="20">
        <f aca="true" t="shared" si="0" ref="C8:K8">B8+1</f>
        <v>3</v>
      </c>
      <c r="D8" s="20">
        <f t="shared" si="0"/>
        <v>4</v>
      </c>
      <c r="E8" s="20">
        <f t="shared" si="0"/>
        <v>5</v>
      </c>
      <c r="F8" s="20">
        <f t="shared" si="0"/>
        <v>6</v>
      </c>
      <c r="G8" s="20">
        <f t="shared" si="0"/>
        <v>7</v>
      </c>
      <c r="H8" s="20">
        <f t="shared" si="0"/>
        <v>8</v>
      </c>
      <c r="I8" s="20">
        <f t="shared" si="0"/>
        <v>9</v>
      </c>
      <c r="J8" s="20">
        <f t="shared" si="0"/>
        <v>10</v>
      </c>
      <c r="K8" s="20">
        <f t="shared" si="0"/>
        <v>11</v>
      </c>
      <c r="L8" s="20">
        <f>K8+1</f>
        <v>12</v>
      </c>
      <c r="M8" s="20">
        <f>L8+1</f>
        <v>13</v>
      </c>
      <c r="N8" s="20">
        <f aca="true" t="shared" si="1" ref="N8:BZ8">M8+1</f>
        <v>14</v>
      </c>
      <c r="O8" s="20">
        <f t="shared" si="1"/>
        <v>15</v>
      </c>
      <c r="P8" s="20">
        <f t="shared" si="1"/>
        <v>16</v>
      </c>
      <c r="Q8" s="20">
        <f t="shared" si="1"/>
        <v>17</v>
      </c>
      <c r="R8" s="20">
        <f t="shared" si="1"/>
        <v>18</v>
      </c>
      <c r="S8" s="20">
        <f t="shared" si="1"/>
        <v>19</v>
      </c>
      <c r="T8" s="20">
        <f t="shared" si="1"/>
        <v>20</v>
      </c>
      <c r="U8" s="20">
        <f t="shared" si="1"/>
        <v>21</v>
      </c>
      <c r="V8" s="20">
        <f t="shared" si="1"/>
        <v>22</v>
      </c>
      <c r="W8" s="20">
        <f t="shared" si="1"/>
        <v>23</v>
      </c>
      <c r="X8" s="20">
        <f t="shared" si="1"/>
        <v>24</v>
      </c>
      <c r="Y8" s="20">
        <f t="shared" si="1"/>
        <v>25</v>
      </c>
      <c r="Z8" s="20">
        <f t="shared" si="1"/>
        <v>26</v>
      </c>
      <c r="AA8" s="20">
        <f t="shared" si="1"/>
        <v>27</v>
      </c>
      <c r="AB8" s="20">
        <f t="shared" si="1"/>
        <v>28</v>
      </c>
      <c r="AC8" s="20">
        <f t="shared" si="1"/>
        <v>29</v>
      </c>
      <c r="AD8" s="20">
        <f t="shared" si="1"/>
        <v>30</v>
      </c>
      <c r="AE8" s="20">
        <f t="shared" si="1"/>
        <v>31</v>
      </c>
      <c r="AF8" s="20">
        <f t="shared" si="1"/>
        <v>32</v>
      </c>
      <c r="AG8" s="20">
        <f t="shared" si="1"/>
        <v>33</v>
      </c>
      <c r="AH8" s="20">
        <f t="shared" si="1"/>
        <v>34</v>
      </c>
      <c r="AI8" s="20">
        <f t="shared" si="1"/>
        <v>35</v>
      </c>
      <c r="AJ8" s="20">
        <f t="shared" si="1"/>
        <v>36</v>
      </c>
      <c r="AK8" s="20">
        <f t="shared" si="1"/>
        <v>37</v>
      </c>
      <c r="AL8" s="20">
        <f t="shared" si="1"/>
        <v>38</v>
      </c>
      <c r="AM8" s="20">
        <f t="shared" si="1"/>
        <v>39</v>
      </c>
      <c r="AN8" s="20">
        <f t="shared" si="1"/>
        <v>40</v>
      </c>
      <c r="AO8" s="20">
        <f t="shared" si="1"/>
        <v>41</v>
      </c>
      <c r="AP8" s="20">
        <f t="shared" si="1"/>
        <v>42</v>
      </c>
      <c r="AQ8" s="20">
        <f t="shared" si="1"/>
        <v>43</v>
      </c>
      <c r="AR8" s="20">
        <v>44</v>
      </c>
      <c r="AS8" s="20">
        <v>45</v>
      </c>
      <c r="AT8" s="20">
        <v>46</v>
      </c>
      <c r="AU8" s="20">
        <v>47</v>
      </c>
      <c r="AV8" s="20">
        <v>48</v>
      </c>
      <c r="AW8" s="20">
        <v>49</v>
      </c>
      <c r="AX8" s="20">
        <v>50</v>
      </c>
      <c r="AY8" s="20">
        <v>51</v>
      </c>
      <c r="AZ8" s="20">
        <f t="shared" si="1"/>
        <v>52</v>
      </c>
      <c r="BA8" s="20">
        <f t="shared" si="1"/>
        <v>53</v>
      </c>
      <c r="BB8" s="20">
        <f t="shared" si="1"/>
        <v>54</v>
      </c>
      <c r="BC8" s="20">
        <f t="shared" si="1"/>
        <v>55</v>
      </c>
      <c r="BD8" s="20">
        <f t="shared" si="1"/>
        <v>56</v>
      </c>
      <c r="BE8" s="20">
        <f t="shared" si="1"/>
        <v>57</v>
      </c>
      <c r="BF8" s="20">
        <f t="shared" si="1"/>
        <v>58</v>
      </c>
      <c r="BG8" s="20">
        <f t="shared" si="1"/>
        <v>59</v>
      </c>
      <c r="BH8" s="20">
        <f t="shared" si="1"/>
        <v>60</v>
      </c>
      <c r="BI8" s="20">
        <f t="shared" si="1"/>
        <v>61</v>
      </c>
      <c r="BJ8" s="20">
        <f t="shared" si="1"/>
        <v>62</v>
      </c>
      <c r="BK8" s="20">
        <f t="shared" si="1"/>
        <v>63</v>
      </c>
      <c r="BL8" s="20">
        <f t="shared" si="1"/>
        <v>64</v>
      </c>
      <c r="BM8" s="20">
        <f t="shared" si="1"/>
        <v>65</v>
      </c>
      <c r="BN8" s="20">
        <f t="shared" si="1"/>
        <v>66</v>
      </c>
      <c r="BO8" s="20">
        <f t="shared" si="1"/>
        <v>67</v>
      </c>
      <c r="BP8" s="20">
        <f t="shared" si="1"/>
        <v>68</v>
      </c>
      <c r="BQ8" s="20">
        <f t="shared" si="1"/>
        <v>69</v>
      </c>
      <c r="BR8" s="20">
        <f t="shared" si="1"/>
        <v>70</v>
      </c>
      <c r="BS8" s="20">
        <f t="shared" si="1"/>
        <v>71</v>
      </c>
      <c r="BT8" s="20">
        <f t="shared" si="1"/>
        <v>72</v>
      </c>
      <c r="BU8" s="20">
        <f t="shared" si="1"/>
        <v>73</v>
      </c>
      <c r="BV8" s="20">
        <f t="shared" si="1"/>
        <v>74</v>
      </c>
      <c r="BW8" s="20">
        <f t="shared" si="1"/>
        <v>75</v>
      </c>
      <c r="BX8" s="20">
        <f t="shared" si="1"/>
        <v>76</v>
      </c>
      <c r="BY8" s="20">
        <f t="shared" si="1"/>
        <v>77</v>
      </c>
      <c r="BZ8" s="20">
        <f t="shared" si="1"/>
        <v>78</v>
      </c>
      <c r="CA8" s="20">
        <v>72</v>
      </c>
      <c r="CB8" s="20">
        <v>73</v>
      </c>
      <c r="CC8" s="20">
        <v>74</v>
      </c>
      <c r="CD8" s="20">
        <v>75</v>
      </c>
      <c r="CE8" s="20">
        <v>76</v>
      </c>
      <c r="CF8" s="20">
        <v>77</v>
      </c>
      <c r="CG8" s="20">
        <v>78</v>
      </c>
      <c r="CH8" s="20">
        <v>79</v>
      </c>
      <c r="CI8" s="20">
        <f aca="true" t="shared" si="2" ref="CI8:DK8">CH8+1</f>
        <v>80</v>
      </c>
      <c r="CJ8" s="20">
        <f t="shared" si="2"/>
        <v>81</v>
      </c>
      <c r="CK8" s="20">
        <f t="shared" si="2"/>
        <v>82</v>
      </c>
      <c r="CL8" s="20">
        <f t="shared" si="2"/>
        <v>83</v>
      </c>
      <c r="CM8" s="20">
        <f t="shared" si="2"/>
        <v>84</v>
      </c>
      <c r="CN8" s="20">
        <f t="shared" si="2"/>
        <v>85</v>
      </c>
      <c r="CO8" s="20">
        <f t="shared" si="2"/>
        <v>86</v>
      </c>
      <c r="CP8" s="20">
        <f t="shared" si="2"/>
        <v>87</v>
      </c>
      <c r="CQ8" s="20">
        <f t="shared" si="2"/>
        <v>88</v>
      </c>
      <c r="CR8" s="20">
        <f t="shared" si="2"/>
        <v>89</v>
      </c>
      <c r="CS8" s="20">
        <f t="shared" si="2"/>
        <v>90</v>
      </c>
      <c r="CT8" s="20">
        <f t="shared" si="2"/>
        <v>91</v>
      </c>
      <c r="CU8" s="20">
        <f t="shared" si="2"/>
        <v>92</v>
      </c>
      <c r="CV8" s="20">
        <f t="shared" si="2"/>
        <v>93</v>
      </c>
      <c r="CW8" s="20">
        <f t="shared" si="2"/>
        <v>94</v>
      </c>
      <c r="CX8" s="20">
        <f t="shared" si="2"/>
        <v>95</v>
      </c>
      <c r="CY8" s="20">
        <f t="shared" si="2"/>
        <v>96</v>
      </c>
      <c r="CZ8" s="20">
        <f t="shared" si="2"/>
        <v>97</v>
      </c>
      <c r="DA8" s="20">
        <f t="shared" si="2"/>
        <v>98</v>
      </c>
      <c r="DB8" s="20">
        <f t="shared" si="2"/>
        <v>99</v>
      </c>
      <c r="DC8" s="20">
        <f t="shared" si="2"/>
        <v>100</v>
      </c>
      <c r="DD8" s="20">
        <f t="shared" si="2"/>
        <v>101</v>
      </c>
      <c r="DE8" s="20">
        <f t="shared" si="2"/>
        <v>102</v>
      </c>
      <c r="DF8" s="20">
        <f t="shared" si="2"/>
        <v>103</v>
      </c>
      <c r="DG8" s="20">
        <f t="shared" si="2"/>
        <v>104</v>
      </c>
      <c r="DH8" s="20">
        <f t="shared" si="2"/>
        <v>105</v>
      </c>
      <c r="DI8" s="20">
        <f t="shared" si="2"/>
        <v>106</v>
      </c>
      <c r="DJ8" s="20">
        <f t="shared" si="2"/>
        <v>107</v>
      </c>
      <c r="DK8" s="20">
        <f t="shared" si="2"/>
        <v>108</v>
      </c>
    </row>
    <row r="9" spans="1:115" s="33" customFormat="1" ht="23.25" customHeight="1" thickBot="1">
      <c r="A9" s="42" t="s">
        <v>49</v>
      </c>
      <c r="B9" s="43">
        <f>SUM('Приложение 2'!B20+'Приложение 3'!B23+'Приложение 4'!B11)</f>
        <v>773.3500000000001</v>
      </c>
      <c r="C9" s="43">
        <f>SUM('Приложение 2'!C20+'Приложение 3'!C23+'Приложение 4'!C11)</f>
        <v>646.6499999999999</v>
      </c>
      <c r="D9" s="44">
        <f>SUM('Приложение 2'!D20+'Приложение 3'!D23+'Приложение 4'!D11)</f>
        <v>637.8</v>
      </c>
      <c r="E9" s="45">
        <f>SUM('Приложение 2'!E20*'Приложение 2'!C20+'Приложение 3'!E23*'Приложение 3'!C23+'Приложение 4'!E11*'Приложение 4'!C11)/C9</f>
        <v>17723.855022036652</v>
      </c>
      <c r="F9" s="45">
        <f>SUM('Приложение 2'!F20*'Приложение 2'!D20+'Приложение 3'!F23*'Приложение 3'!D23+'Приложение 4'!F11*'Приложение 4'!D11)/D9</f>
        <v>17969.788099717778</v>
      </c>
      <c r="G9" s="43">
        <f>SUM('Приложение 2'!B20)</f>
        <v>506.72</v>
      </c>
      <c r="H9" s="43">
        <f>SUM('Приложение 2'!C20)</f>
        <v>422.6499999999999</v>
      </c>
      <c r="I9" s="45">
        <f>SUM('Приложение 2'!D20)</f>
        <v>411.99999999999994</v>
      </c>
      <c r="J9" s="45">
        <f>SUM('Приложение 2'!E20)</f>
        <v>19007.490074529756</v>
      </c>
      <c r="K9" s="45">
        <f>SUM('Приложение 2'!F20)</f>
        <v>19498.824466019418</v>
      </c>
      <c r="L9" s="45">
        <f>SUM('Приложение 2'!G20)</f>
        <v>385.5</v>
      </c>
      <c r="M9" s="45">
        <f>SUM('Приложение 2'!H20)</f>
        <v>21818.59354085603</v>
      </c>
      <c r="N9" s="43">
        <f>SUM('Приложение 2'!I20)</f>
        <v>11</v>
      </c>
      <c r="O9" s="43">
        <f>SUM('Приложение 2'!J20)</f>
        <v>11</v>
      </c>
      <c r="P9" s="45">
        <f>SUM('Приложение 2'!K20)</f>
        <v>36509.19090909091</v>
      </c>
      <c r="Q9" s="45">
        <f>SUM('Приложение 2'!L20)</f>
        <v>46416.20909090909</v>
      </c>
      <c r="R9" s="46">
        <f>SUM('Приложение 2'!O20)</f>
        <v>16.75</v>
      </c>
      <c r="S9" s="46">
        <f>SUM('Приложение 2'!P20)</f>
        <v>13</v>
      </c>
      <c r="T9" s="47">
        <f>SUM('Приложение 2'!Q20)</f>
        <v>13.9</v>
      </c>
      <c r="U9" s="47">
        <f>SUM('Приложение 2'!R20)</f>
        <v>31022.06423076923</v>
      </c>
      <c r="V9" s="47">
        <f>SUM('Приложение 2'!S20)</f>
        <v>42759.39712230216</v>
      </c>
      <c r="W9" s="43">
        <f>SUM('Приложение 2'!V20)</f>
        <v>258.12</v>
      </c>
      <c r="X9" s="43">
        <f>SUM('Приложение 2'!W20)</f>
        <v>209.72000000000006</v>
      </c>
      <c r="Y9" s="45">
        <f>SUM('Приложение 2'!X20)</f>
        <v>197.29999999999998</v>
      </c>
      <c r="Z9" s="45">
        <f>SUM('Приложение 2'!Y20)</f>
        <v>23985.63684913217</v>
      </c>
      <c r="AA9" s="45">
        <f>SUM('Приложение 2'!Z20)</f>
        <v>25495.52843385707</v>
      </c>
      <c r="AB9" s="45">
        <f>SUM('Приложение 2'!AA20)</f>
        <v>182.10000000000002</v>
      </c>
      <c r="AC9" s="45">
        <f>SUM('Приложение 2'!AB20)</f>
        <v>29519.485886875333</v>
      </c>
      <c r="AD9" s="43">
        <f>SUM('Приложение 2'!AC20)</f>
        <v>232.06999999999996</v>
      </c>
      <c r="AE9" s="43">
        <f>SUM('Приложение 2'!AD20)</f>
        <v>199.94</v>
      </c>
      <c r="AF9" s="45">
        <f>SUM('Приложение 2'!AE20)</f>
        <v>174.29999999999998</v>
      </c>
      <c r="AG9" s="45">
        <f>SUM('Приложение 2'!AF20)</f>
        <v>22532.643493047915</v>
      </c>
      <c r="AH9" s="45">
        <f>SUM('Приложение 2'!AG20)</f>
        <v>25847.25611015491</v>
      </c>
      <c r="AI9" s="45">
        <f>SUM('Приложение 2'!AH20)</f>
        <v>162.20000000000002</v>
      </c>
      <c r="AJ9" s="45">
        <f>SUM('Приложение 2'!AI20)</f>
        <v>29587.709926017265</v>
      </c>
      <c r="AK9" s="43">
        <f>SUM('Приложение 2'!AJ20)</f>
        <v>4.17</v>
      </c>
      <c r="AL9" s="43">
        <f>SUM('Приложение 2'!AK20)</f>
        <v>1.05</v>
      </c>
      <c r="AM9" s="45">
        <f>SUM('Приложение 2'!AL20)</f>
        <v>1.1</v>
      </c>
      <c r="AN9" s="45">
        <f>SUM('Приложение 2'!AM20)</f>
        <v>18224.4</v>
      </c>
      <c r="AO9" s="45">
        <f>SUM('Приложение 2'!AN20)</f>
        <v>17396</v>
      </c>
      <c r="AP9" s="45">
        <f>SUM('Приложение 2'!AO20)</f>
        <v>1.1</v>
      </c>
      <c r="AQ9" s="45">
        <f>SUM('Приложение 2'!AP20)</f>
        <v>18962.3</v>
      </c>
      <c r="AR9" s="43">
        <f>SUM('Приложение 2'!AQ20)</f>
        <v>15.350000000000001</v>
      </c>
      <c r="AS9" s="43">
        <f>SUM('Приложение 2'!AR20)</f>
        <v>14.499999999999998</v>
      </c>
      <c r="AT9" s="43">
        <f>SUM('Приложение 2'!AS20)</f>
        <v>13.899999999999999</v>
      </c>
      <c r="AU9" s="43">
        <f>SUM('Приложение 2'!AT20)</f>
        <v>9436.821379310346</v>
      </c>
      <c r="AV9" s="43">
        <f>SUM('Приложение 2'!AU20)</f>
        <v>9844.166187050361</v>
      </c>
      <c r="AW9" s="43">
        <f>SUM('Приложение 2'!AV20)</f>
        <v>13.399999999999999</v>
      </c>
      <c r="AX9" s="43">
        <f>SUM('Приложение 2'!AW20)</f>
        <v>10151.778358208956</v>
      </c>
      <c r="AY9" s="43">
        <f>SUM('Приложение 3'!B23)</f>
        <v>188.55000000000004</v>
      </c>
      <c r="AZ9" s="43">
        <f>SUM('Приложение 3'!C23)</f>
        <v>166.1</v>
      </c>
      <c r="BA9" s="45">
        <f>SUM('Приложение 3'!D23)</f>
        <v>173.7</v>
      </c>
      <c r="BB9" s="45">
        <f>SUM('Приложение 3'!E23)</f>
        <v>15286.32113184828</v>
      </c>
      <c r="BC9" s="45">
        <f>SUM('Приложение 3'!F23)</f>
        <v>14617.489579735173</v>
      </c>
      <c r="BD9" s="43">
        <f>SUM('Приложение 3'!G23)</f>
        <v>5</v>
      </c>
      <c r="BE9" s="45">
        <f>SUM('Приложение 3'!H23)</f>
        <v>5</v>
      </c>
      <c r="BF9" s="45">
        <f>SUM('Приложение 3'!I23)</f>
        <v>28008.96</v>
      </c>
      <c r="BG9" s="45">
        <f>SUM('Приложение 3'!J23)</f>
        <v>28008.96</v>
      </c>
      <c r="BH9" s="43">
        <v>0</v>
      </c>
      <c r="BI9" s="43">
        <v>0</v>
      </c>
      <c r="BJ9" s="43">
        <f>SUM('Приложение 3'!M23)</f>
        <v>0</v>
      </c>
      <c r="BK9" s="43">
        <f>SUM('Приложение 3'!N23)</f>
        <v>0</v>
      </c>
      <c r="BL9" s="43">
        <f>SUM('Приложение 3'!O23)</f>
        <v>0</v>
      </c>
      <c r="BM9" s="43">
        <f>SUM('Приложение 3'!T23)</f>
        <v>93.99999999999999</v>
      </c>
      <c r="BN9" s="43">
        <f>SUM('Приложение 3'!U23)</f>
        <v>84.00000000000001</v>
      </c>
      <c r="BO9" s="45">
        <f>SUM('Приложение 3'!V23)</f>
        <v>90.29999999999998</v>
      </c>
      <c r="BP9" s="45">
        <f>SUM('Приложение 3'!W23)</f>
        <v>19557.977023809515</v>
      </c>
      <c r="BQ9" s="45">
        <f>SUM('Приложение 3'!X23)</f>
        <v>18193.466998892578</v>
      </c>
      <c r="BR9" s="45">
        <f>SUM('Приложение 3'!Y23)</f>
        <v>83.99999999999999</v>
      </c>
      <c r="BS9" s="45">
        <f>SUM('Приложение 3'!Z23)</f>
        <v>20745.143452380955</v>
      </c>
      <c r="BT9" s="43">
        <f>SUM('Приложение 3'!AA23)</f>
        <v>67.49999999999999</v>
      </c>
      <c r="BU9" s="43">
        <f>SUM('Приложение 3'!AB23)</f>
        <v>63.95</v>
      </c>
      <c r="BV9" s="45">
        <f>SUM('Приложение 3'!AC23)</f>
        <v>67.19999999999999</v>
      </c>
      <c r="BW9" s="45">
        <f>SUM('Приложение 3'!AD23)</f>
        <v>18893.954808444094</v>
      </c>
      <c r="BX9" s="45">
        <f>SUM('Приложение 3'!AE23)</f>
        <v>17980.18467261905</v>
      </c>
      <c r="BY9" s="45">
        <f>SUM('Приложение 3'!AF23)</f>
        <v>64</v>
      </c>
      <c r="BZ9" s="45">
        <f>SUM('Приложение 3'!AG23)</f>
        <v>20242.386406250003</v>
      </c>
      <c r="CA9" s="43">
        <f>SUM('Приложение 3'!AH23)</f>
        <v>32.15</v>
      </c>
      <c r="CB9" s="43">
        <f>SUM('Приложение 3'!AI23)</f>
        <v>29.450000000000003</v>
      </c>
      <c r="CC9" s="45">
        <f>SUM('Приложение 3'!AJ23)</f>
        <v>29.3</v>
      </c>
      <c r="CD9" s="45">
        <f>SUM('Приложение 3'!AK23)</f>
        <v>9520.127334465195</v>
      </c>
      <c r="CE9" s="45">
        <f>SUM('Приложение 3'!AL23)</f>
        <v>9568.86518771331</v>
      </c>
      <c r="CF9" s="45">
        <f>SUM('Приложение 3'!AM23)</f>
        <v>28.900000000000002</v>
      </c>
      <c r="CG9" s="45">
        <f>SUM('Приложение 3'!AN23)</f>
        <v>9701.302422145329</v>
      </c>
      <c r="CH9" s="43">
        <f>SUM('Приложение 4'!B11)</f>
        <v>78.08</v>
      </c>
      <c r="CI9" s="43">
        <f>SUM('Приложение 4'!C11)</f>
        <v>57.9</v>
      </c>
      <c r="CJ9" s="45">
        <f>SUM('Приложение 4'!D11)</f>
        <v>52.099999999999994</v>
      </c>
      <c r="CK9" s="45">
        <f>SUM('Приложение 4'!E11)</f>
        <v>15346.411571675302</v>
      </c>
      <c r="CL9" s="45">
        <f>SUM('Приложение 4'!F11)</f>
        <v>17054.84126679463</v>
      </c>
      <c r="CM9" s="43">
        <f>SUM('Приложение 4'!G11)</f>
        <v>2</v>
      </c>
      <c r="CN9" s="45">
        <f>SUM('Приложение 4'!H11)</f>
        <v>2</v>
      </c>
      <c r="CO9" s="45">
        <f>SUM('Приложение 4'!I11)</f>
        <v>41305.6</v>
      </c>
      <c r="CP9" s="45">
        <f>SUM('Приложение 4'!J11)</f>
        <v>41305.6</v>
      </c>
      <c r="CQ9" s="43">
        <f>SUM('Приложение 4'!K11)</f>
        <v>4.25</v>
      </c>
      <c r="CR9" s="43">
        <f>SUM('Приложение 4'!L11)</f>
        <v>4</v>
      </c>
      <c r="CS9" s="45">
        <f>SUM('Приложение 4'!M11)</f>
        <v>4</v>
      </c>
      <c r="CT9" s="45">
        <f>SUM('Приложение 4'!N11)</f>
        <v>27608.35</v>
      </c>
      <c r="CU9" s="45">
        <f>SUM('Приложение 4'!O11)</f>
        <v>27458.35</v>
      </c>
      <c r="CV9" s="43">
        <f>SUM('Приложение 4'!P11)</f>
        <v>34.58</v>
      </c>
      <c r="CW9" s="43">
        <f>SUM('Приложение 4'!Q11)</f>
        <v>29.45</v>
      </c>
      <c r="CX9" s="45">
        <f>SUM('Приложение 4'!R11)</f>
        <v>22.9</v>
      </c>
      <c r="CY9" s="45">
        <f>SUM('Приложение 4'!S11)</f>
        <v>16719.538539898134</v>
      </c>
      <c r="CZ9" s="45">
        <f>SUM('Приложение 4'!T11)</f>
        <v>21501.76462882096</v>
      </c>
      <c r="DA9" s="45">
        <f>SUM('Приложение 4'!U11)</f>
        <v>21.700000000000003</v>
      </c>
      <c r="DB9" s="45">
        <f>SUM('Приложение 4'!V11)</f>
        <v>22906.344239631337</v>
      </c>
      <c r="DC9" s="44">
        <v>0</v>
      </c>
      <c r="DD9" s="44">
        <v>0</v>
      </c>
      <c r="DE9" s="43">
        <f>SUM('Приложение 4'!Y11)</f>
        <v>2</v>
      </c>
      <c r="DF9" s="43">
        <f>SUM('Приложение 4'!Z11)</f>
        <v>1.1</v>
      </c>
      <c r="DG9" s="45">
        <f>SUM('Приложение 4'!AA11)</f>
        <v>1.1</v>
      </c>
      <c r="DH9" s="45">
        <f>SUM('Приложение 4'!AB11)</f>
        <v>9141.5</v>
      </c>
      <c r="DI9" s="45">
        <f>SUM('Приложение 4'!AC11)</f>
        <v>9141.5</v>
      </c>
      <c r="DJ9" s="45">
        <f>SUM('Приложение 4'!AD11)</f>
        <v>1.1</v>
      </c>
      <c r="DK9" s="45">
        <f>SUM('Приложение 4'!AE11)</f>
        <v>9141.5</v>
      </c>
    </row>
    <row r="10" spans="1:109" ht="17.25" customHeight="1">
      <c r="A10" s="3"/>
      <c r="B10" s="3"/>
      <c r="C10" s="6"/>
      <c r="D10" s="6"/>
      <c r="E10" s="6"/>
      <c r="F10" s="6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3"/>
      <c r="S10" s="6"/>
      <c r="T10" s="6"/>
      <c r="U10" s="6"/>
      <c r="V10" s="6"/>
      <c r="W10" s="3"/>
      <c r="X10" s="6"/>
      <c r="Y10" s="6"/>
      <c r="Z10" s="6"/>
      <c r="AA10" s="6"/>
      <c r="AB10" s="6"/>
      <c r="AC10" s="6"/>
      <c r="AD10" s="3"/>
      <c r="AE10" s="6"/>
      <c r="AF10" s="6"/>
      <c r="AG10" s="6"/>
      <c r="AH10" s="6"/>
      <c r="AI10" s="6"/>
      <c r="AJ10" s="6"/>
      <c r="AK10" s="3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3"/>
      <c r="AZ10" s="6"/>
      <c r="BA10" s="6"/>
      <c r="BB10" s="6"/>
      <c r="BC10" s="6"/>
      <c r="BD10" s="6"/>
      <c r="BE10" s="6"/>
      <c r="BF10" s="6"/>
      <c r="BG10" s="6"/>
      <c r="BH10" s="3"/>
      <c r="BI10" s="6"/>
      <c r="BJ10" s="6"/>
      <c r="BK10" s="6"/>
      <c r="BL10" s="6"/>
      <c r="BM10" s="3"/>
      <c r="BN10" s="6"/>
      <c r="BO10" s="6"/>
      <c r="BP10" s="6"/>
      <c r="BQ10" s="6"/>
      <c r="BR10" s="6"/>
      <c r="BS10" s="6"/>
      <c r="BT10" s="3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3"/>
      <c r="CI10" s="6"/>
      <c r="CJ10" s="6"/>
      <c r="CK10" s="6"/>
      <c r="CL10" s="6"/>
      <c r="CM10" s="6"/>
      <c r="CN10" s="6"/>
      <c r="CO10" s="6"/>
      <c r="CP10" s="6"/>
      <c r="CQ10" s="3"/>
      <c r="CR10" s="6"/>
      <c r="CS10" s="6"/>
      <c r="CT10" s="6"/>
      <c r="CU10" s="6"/>
      <c r="CV10" s="3"/>
      <c r="CW10" s="6"/>
      <c r="CX10" s="6"/>
      <c r="CY10" s="6"/>
      <c r="CZ10" s="6"/>
      <c r="DA10" s="6"/>
      <c r="DB10" s="6"/>
      <c r="DE10" s="3"/>
    </row>
    <row r="11" spans="1:109" ht="17.25" customHeight="1">
      <c r="A11" s="3"/>
      <c r="B11" s="3"/>
      <c r="C11" s="6"/>
      <c r="D11" s="6"/>
      <c r="E11" s="6"/>
      <c r="F11" s="6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3"/>
      <c r="S11" s="6"/>
      <c r="T11" s="6"/>
      <c r="U11" s="6"/>
      <c r="V11" s="6"/>
      <c r="W11" s="3"/>
      <c r="X11" s="6"/>
      <c r="Y11" s="6"/>
      <c r="Z11" s="6"/>
      <c r="AA11" s="6"/>
      <c r="AB11" s="6"/>
      <c r="AC11" s="6"/>
      <c r="AD11" s="3"/>
      <c r="AE11" s="6"/>
      <c r="AF11" s="6"/>
      <c r="AG11" s="6"/>
      <c r="AH11" s="6"/>
      <c r="AI11" s="6"/>
      <c r="AJ11" s="6"/>
      <c r="AK11" s="3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3"/>
      <c r="AZ11" s="6"/>
      <c r="BA11" s="6"/>
      <c r="BB11" s="6"/>
      <c r="BC11" s="6"/>
      <c r="BD11" s="6"/>
      <c r="BE11" s="6"/>
      <c r="BF11" s="6"/>
      <c r="BG11" s="6"/>
      <c r="BH11" s="3"/>
      <c r="BI11" s="6"/>
      <c r="BJ11" s="6"/>
      <c r="BK11" s="6"/>
      <c r="BL11" s="6"/>
      <c r="BM11" s="3"/>
      <c r="BN11" s="6"/>
      <c r="BO11" s="6"/>
      <c r="BP11" s="6"/>
      <c r="BQ11" s="6"/>
      <c r="BR11" s="6"/>
      <c r="BS11" s="6"/>
      <c r="BT11" s="3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3"/>
      <c r="CI11" s="6"/>
      <c r="CJ11" s="6"/>
      <c r="CK11" s="6"/>
      <c r="CL11" s="6"/>
      <c r="CM11" s="6"/>
      <c r="CN11" s="6"/>
      <c r="CO11" s="6"/>
      <c r="CP11" s="6"/>
      <c r="CQ11" s="3"/>
      <c r="CR11" s="6"/>
      <c r="CS11" s="6"/>
      <c r="CT11" s="6"/>
      <c r="CU11" s="6"/>
      <c r="CV11" s="3"/>
      <c r="CW11" s="6"/>
      <c r="CX11" s="6"/>
      <c r="CY11" s="6"/>
      <c r="CZ11" s="6"/>
      <c r="DA11" s="6"/>
      <c r="DB11" s="6"/>
      <c r="DE11" s="3"/>
    </row>
    <row r="12" spans="1:109" ht="18.75" customHeight="1">
      <c r="A12" s="3" t="s">
        <v>0</v>
      </c>
      <c r="B12" s="3"/>
      <c r="C12" s="83" t="s">
        <v>50</v>
      </c>
      <c r="D12" s="83"/>
      <c r="E12" s="83"/>
      <c r="F12" s="6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3"/>
      <c r="S12" s="6"/>
      <c r="T12" s="6"/>
      <c r="U12" s="6"/>
      <c r="V12" s="6"/>
      <c r="W12" s="3"/>
      <c r="X12" s="6"/>
      <c r="Y12" s="6"/>
      <c r="Z12" s="6"/>
      <c r="AA12" s="6"/>
      <c r="AB12" s="6"/>
      <c r="AC12" s="6"/>
      <c r="AD12" s="3"/>
      <c r="AE12" s="6"/>
      <c r="AF12" s="6"/>
      <c r="AG12" s="6"/>
      <c r="AH12" s="6"/>
      <c r="AI12" s="6"/>
      <c r="AJ12" s="6"/>
      <c r="AK12" s="3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3"/>
      <c r="AZ12" s="6"/>
      <c r="BA12" s="6"/>
      <c r="BB12" s="6"/>
      <c r="BC12" s="6"/>
      <c r="BD12" s="6"/>
      <c r="BE12" s="6"/>
      <c r="BF12" s="6"/>
      <c r="BG12" s="6"/>
      <c r="BH12" s="3"/>
      <c r="BI12" s="6"/>
      <c r="BJ12" s="6"/>
      <c r="BK12" s="6"/>
      <c r="BL12" s="6"/>
      <c r="BM12" s="3"/>
      <c r="BN12" s="6"/>
      <c r="BO12" s="6"/>
      <c r="BP12" s="6"/>
      <c r="BQ12" s="6"/>
      <c r="BR12" s="6"/>
      <c r="BS12" s="6"/>
      <c r="BT12" s="3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3"/>
      <c r="CI12" s="6"/>
      <c r="CJ12" s="6"/>
      <c r="CK12" s="6"/>
      <c r="CL12" s="6"/>
      <c r="CM12" s="6"/>
      <c r="CN12" s="6"/>
      <c r="CO12" s="6"/>
      <c r="CP12" s="6"/>
      <c r="CQ12" s="3"/>
      <c r="CR12" s="6"/>
      <c r="CS12" s="6"/>
      <c r="CT12" s="6"/>
      <c r="CU12" s="6"/>
      <c r="CV12" s="3"/>
      <c r="CW12" s="6"/>
      <c r="CX12" s="6"/>
      <c r="CY12" s="6"/>
      <c r="CZ12" s="6"/>
      <c r="DA12" s="6"/>
      <c r="DB12" s="6"/>
      <c r="DE12" s="3"/>
    </row>
    <row r="13" spans="1:109" ht="15.75">
      <c r="A13" s="3" t="s">
        <v>85</v>
      </c>
      <c r="B13" s="3"/>
      <c r="C13" s="6"/>
      <c r="D13" s="6"/>
      <c r="E13" s="6"/>
      <c r="F13" s="6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3"/>
      <c r="X13" s="6"/>
      <c r="Y13" s="6"/>
      <c r="Z13" s="6"/>
      <c r="AA13" s="6"/>
      <c r="AB13" s="6"/>
      <c r="AC13" s="6"/>
      <c r="AD13" s="3"/>
      <c r="AE13" s="6"/>
      <c r="AF13" s="6"/>
      <c r="AG13" s="6"/>
      <c r="AH13" s="6"/>
      <c r="AI13" s="6"/>
      <c r="AJ13" s="6"/>
      <c r="AK13" s="3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3"/>
      <c r="AZ13" s="6"/>
      <c r="BA13" s="6"/>
      <c r="BB13" s="6"/>
      <c r="BC13" s="6"/>
      <c r="BD13" s="6"/>
      <c r="BE13" s="6"/>
      <c r="BF13" s="6"/>
      <c r="BG13" s="6"/>
      <c r="BH13" s="3"/>
      <c r="BI13" s="6"/>
      <c r="BJ13" s="6"/>
      <c r="BK13" s="6"/>
      <c r="BL13" s="6"/>
      <c r="BM13" s="3"/>
      <c r="BN13" s="6"/>
      <c r="BO13" s="6"/>
      <c r="BP13" s="6"/>
      <c r="BQ13" s="6"/>
      <c r="BR13" s="6"/>
      <c r="BS13" s="6"/>
      <c r="BT13" s="3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3"/>
      <c r="CI13" s="22"/>
      <c r="CJ13" s="22"/>
      <c r="CK13" s="22"/>
      <c r="CL13" s="6"/>
      <c r="CM13" s="6"/>
      <c r="CN13" s="6"/>
      <c r="CO13" s="6"/>
      <c r="CP13" s="6"/>
      <c r="CQ13" s="3"/>
      <c r="CR13" s="6"/>
      <c r="CS13" s="6"/>
      <c r="CT13" s="6"/>
      <c r="CU13" s="6"/>
      <c r="CV13" s="3"/>
      <c r="CW13" s="6"/>
      <c r="CX13" s="6"/>
      <c r="CY13" s="6"/>
      <c r="CZ13" s="6"/>
      <c r="DA13" s="6"/>
      <c r="DB13" s="6"/>
      <c r="DE13" s="3"/>
    </row>
    <row r="14" spans="1:109" ht="18" customHeight="1">
      <c r="A14" s="2"/>
      <c r="B14" s="2"/>
      <c r="C14" s="2"/>
      <c r="D14" s="2"/>
      <c r="E14" s="2"/>
      <c r="F14" s="2"/>
      <c r="G14" s="2"/>
      <c r="R14" s="2"/>
      <c r="W14" s="2"/>
      <c r="AD14" s="2"/>
      <c r="AY14" s="2"/>
      <c r="BH14" s="2"/>
      <c r="BM14" s="2"/>
      <c r="BT14" s="2"/>
      <c r="CH14" s="2"/>
      <c r="CQ14" s="2"/>
      <c r="CV14" s="2"/>
      <c r="DE14" s="2"/>
    </row>
    <row r="15" spans="1:109" ht="12.75">
      <c r="A15" s="4"/>
      <c r="B15" s="4"/>
      <c r="C15" s="4"/>
      <c r="D15" s="4"/>
      <c r="E15" s="4"/>
      <c r="G15" s="4"/>
      <c r="R15" s="4"/>
      <c r="W15" s="4"/>
      <c r="AD15" s="4"/>
      <c r="AY15" s="4"/>
      <c r="BH15" s="4"/>
      <c r="BM15" s="4"/>
      <c r="BT15" s="4"/>
      <c r="CH15" s="4"/>
      <c r="CQ15" s="4"/>
      <c r="CV15" s="4"/>
      <c r="DE15" s="4"/>
    </row>
    <row r="16" spans="1:109" ht="15.75">
      <c r="A16" s="23"/>
      <c r="B16" s="23"/>
      <c r="G16" s="23"/>
      <c r="R16" s="23"/>
      <c r="W16" s="23"/>
      <c r="AD16" s="23"/>
      <c r="AY16" s="23"/>
      <c r="BH16" s="23"/>
      <c r="BM16" s="23"/>
      <c r="BT16" s="23"/>
      <c r="CH16" s="23"/>
      <c r="CQ16" s="23"/>
      <c r="CV16" s="23"/>
      <c r="DE16" s="23"/>
    </row>
    <row r="17" spans="1:109" ht="15">
      <c r="A17" s="24"/>
      <c r="B17" s="24"/>
      <c r="G17" s="24"/>
      <c r="R17" s="24"/>
      <c r="W17" s="24"/>
      <c r="AD17" s="24"/>
      <c r="AY17" s="24"/>
      <c r="BH17" s="24"/>
      <c r="BM17" s="24"/>
      <c r="BT17" s="24"/>
      <c r="CH17" s="24"/>
      <c r="CQ17" s="24"/>
      <c r="CV17" s="24"/>
      <c r="DE17" s="24"/>
    </row>
  </sheetData>
  <sheetProtection/>
  <mergeCells count="109">
    <mergeCell ref="BM6:BM7"/>
    <mergeCell ref="DC5:DD5"/>
    <mergeCell ref="DC6:DC7"/>
    <mergeCell ref="DD6:DD7"/>
    <mergeCell ref="CV6:CV7"/>
    <mergeCell ref="BT6:BT7"/>
    <mergeCell ref="BT5:BZ5"/>
    <mergeCell ref="CV5:DB5"/>
    <mergeCell ref="A2:Q2"/>
    <mergeCell ref="A3:Q3"/>
    <mergeCell ref="BY6:BZ6"/>
    <mergeCell ref="CO6:CP6"/>
    <mergeCell ref="BE6:BE7"/>
    <mergeCell ref="A5:A7"/>
    <mergeCell ref="BB6:BC6"/>
    <mergeCell ref="D6:D7"/>
    <mergeCell ref="C6:C7"/>
    <mergeCell ref="O6:O7"/>
    <mergeCell ref="BD6:BD7"/>
    <mergeCell ref="CY6:CZ6"/>
    <mergeCell ref="CH6:CH7"/>
    <mergeCell ref="BM5:BS5"/>
    <mergeCell ref="BR6:BS6"/>
    <mergeCell ref="CK6:CL6"/>
    <mergeCell ref="BH5:BL5"/>
    <mergeCell ref="BH6:BH7"/>
    <mergeCell ref="CJ6:CJ7"/>
    <mergeCell ref="BF6:BG6"/>
    <mergeCell ref="X6:X7"/>
    <mergeCell ref="AB6:AC6"/>
    <mergeCell ref="P6:Q6"/>
    <mergeCell ref="S6:S7"/>
    <mergeCell ref="T6:T7"/>
    <mergeCell ref="U6:V6"/>
    <mergeCell ref="W6:W7"/>
    <mergeCell ref="DJ6:DK6"/>
    <mergeCell ref="CM6:CM7"/>
    <mergeCell ref="CN6:CN7"/>
    <mergeCell ref="CW6:CW7"/>
    <mergeCell ref="CX6:CX7"/>
    <mergeCell ref="DA6:DB6"/>
    <mergeCell ref="DF6:DF7"/>
    <mergeCell ref="DG6:DG7"/>
    <mergeCell ref="B5:F5"/>
    <mergeCell ref="B6:B7"/>
    <mergeCell ref="G6:G7"/>
    <mergeCell ref="E6:F6"/>
    <mergeCell ref="J6:K6"/>
    <mergeCell ref="DH6:DI6"/>
    <mergeCell ref="H6:H7"/>
    <mergeCell ref="Y6:Y7"/>
    <mergeCell ref="AE6:AE7"/>
    <mergeCell ref="AY5:BC5"/>
    <mergeCell ref="AG6:AH6"/>
    <mergeCell ref="AZ6:AZ7"/>
    <mergeCell ref="AI6:AJ6"/>
    <mergeCell ref="AY6:AY7"/>
    <mergeCell ref="DE6:DE7"/>
    <mergeCell ref="BJ6:BJ7"/>
    <mergeCell ref="BK6:BL6"/>
    <mergeCell ref="CI6:CI7"/>
    <mergeCell ref="BA6:BA7"/>
    <mergeCell ref="BV6:BV7"/>
    <mergeCell ref="L6:M6"/>
    <mergeCell ref="G5:M5"/>
    <mergeCell ref="DE5:DK5"/>
    <mergeCell ref="Z6:AA6"/>
    <mergeCell ref="I6:I7"/>
    <mergeCell ref="N6:N7"/>
    <mergeCell ref="BW6:BX6"/>
    <mergeCell ref="AF6:AF7"/>
    <mergeCell ref="BP6:BQ6"/>
    <mergeCell ref="BN6:BN7"/>
    <mergeCell ref="N5:Q5"/>
    <mergeCell ref="BD5:BG5"/>
    <mergeCell ref="CM5:CP5"/>
    <mergeCell ref="R5:V5"/>
    <mergeCell ref="R6:R7"/>
    <mergeCell ref="W5:AC5"/>
    <mergeCell ref="AD6:AD7"/>
    <mergeCell ref="AD5:AJ5"/>
    <mergeCell ref="BO6:BO7"/>
    <mergeCell ref="BU6:BU7"/>
    <mergeCell ref="AM6:AM7"/>
    <mergeCell ref="AN6:AO6"/>
    <mergeCell ref="AP6:AQ6"/>
    <mergeCell ref="CQ5:CU5"/>
    <mergeCell ref="CQ6:CQ7"/>
    <mergeCell ref="CR6:CR7"/>
    <mergeCell ref="CS6:CS7"/>
    <mergeCell ref="CT6:CU6"/>
    <mergeCell ref="BI6:BI7"/>
    <mergeCell ref="CH5:CL5"/>
    <mergeCell ref="C12:E12"/>
    <mergeCell ref="CA5:CG5"/>
    <mergeCell ref="CA6:CA7"/>
    <mergeCell ref="CB6:CB7"/>
    <mergeCell ref="CC6:CC7"/>
    <mergeCell ref="CD6:CE6"/>
    <mergeCell ref="CF6:CG6"/>
    <mergeCell ref="AK5:AQ5"/>
    <mergeCell ref="AK6:AK7"/>
    <mergeCell ref="AL6:AL7"/>
    <mergeCell ref="AR5:AX5"/>
    <mergeCell ref="AR6:AR7"/>
    <mergeCell ref="AS6:AS7"/>
    <mergeCell ref="AT6:AT7"/>
    <mergeCell ref="AU6:AV6"/>
    <mergeCell ref="AW6:AX6"/>
  </mergeCells>
  <printOptions/>
  <pageMargins left="0" right="0" top="0.7480314960629921" bottom="0.7480314960629921" header="0.31496062992125984" footer="0.31496062992125984"/>
  <pageSetup fitToWidth="3" fitToHeight="1" horizontalDpi="600" verticalDpi="600" orientation="landscape" paperSize="9" scale="32" r:id="rId1"/>
  <colBreaks count="3" manualBreakCount="3">
    <brk id="50" max="12" man="1"/>
    <brk id="85" max="12" man="1"/>
    <brk id="106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8"/>
  <sheetViews>
    <sheetView tabSelected="1" view="pageBreakPreview" zoomScale="70" zoomScaleNormal="87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16" sqref="I16"/>
    </sheetView>
  </sheetViews>
  <sheetFormatPr defaultColWidth="9.140625" defaultRowHeight="12.75"/>
  <cols>
    <col min="1" max="1" width="33.140625" style="1" customWidth="1"/>
    <col min="2" max="2" width="9.140625" style="1" customWidth="1"/>
    <col min="3" max="3" width="8.8515625" style="1" customWidth="1"/>
    <col min="4" max="4" width="8.00390625" style="1" customWidth="1"/>
    <col min="5" max="5" width="11.140625" style="1" customWidth="1"/>
    <col min="6" max="6" width="10.8515625" style="1" customWidth="1"/>
    <col min="7" max="7" width="8.00390625" style="1" customWidth="1"/>
    <col min="8" max="8" width="11.28125" style="1" customWidth="1"/>
    <col min="9" max="9" width="7.7109375" style="1" customWidth="1"/>
    <col min="10" max="10" width="7.421875" style="1" customWidth="1"/>
    <col min="11" max="11" width="10.7109375" style="1" customWidth="1"/>
    <col min="12" max="12" width="11.00390625" style="1" customWidth="1"/>
    <col min="13" max="13" width="7.00390625" style="1" customWidth="1"/>
    <col min="14" max="14" width="12.00390625" style="1" customWidth="1"/>
    <col min="15" max="15" width="8.140625" style="1" customWidth="1"/>
    <col min="16" max="17" width="8.00390625" style="1" customWidth="1"/>
    <col min="18" max="18" width="10.7109375" style="1" customWidth="1"/>
    <col min="19" max="19" width="11.140625" style="1" customWidth="1"/>
    <col min="20" max="20" width="7.7109375" style="1" customWidth="1"/>
    <col min="21" max="21" width="11.57421875" style="1" customWidth="1"/>
    <col min="22" max="22" width="8.7109375" style="1" customWidth="1"/>
    <col min="23" max="23" width="8.8515625" style="1" customWidth="1"/>
    <col min="24" max="24" width="8.140625" style="1" customWidth="1"/>
    <col min="25" max="25" width="10.7109375" style="1" customWidth="1"/>
    <col min="26" max="26" width="11.7109375" style="1" customWidth="1"/>
    <col min="27" max="27" width="8.00390625" style="1" customWidth="1"/>
    <col min="28" max="28" width="11.8515625" style="1" customWidth="1"/>
    <col min="29" max="30" width="8.8515625" style="1" customWidth="1"/>
    <col min="31" max="31" width="7.7109375" style="1" customWidth="1"/>
    <col min="32" max="32" width="10.8515625" style="1" customWidth="1"/>
    <col min="33" max="33" width="11.28125" style="1" customWidth="1"/>
    <col min="34" max="34" width="7.8515625" style="1" customWidth="1"/>
    <col min="35" max="35" width="10.8515625" style="1" customWidth="1"/>
    <col min="36" max="36" width="7.7109375" style="1" customWidth="1"/>
    <col min="37" max="37" width="7.421875" style="1" customWidth="1"/>
    <col min="38" max="38" width="7.140625" style="1" customWidth="1"/>
    <col min="39" max="40" width="11.421875" style="1" customWidth="1"/>
    <col min="41" max="41" width="7.57421875" style="1" customWidth="1"/>
    <col min="42" max="42" width="10.7109375" style="1" customWidth="1"/>
    <col min="43" max="43" width="9.140625" style="1" customWidth="1"/>
    <col min="44" max="44" width="8.8515625" style="1" customWidth="1"/>
    <col min="45" max="45" width="8.140625" style="1" customWidth="1"/>
    <col min="46" max="46" width="11.00390625" style="1" customWidth="1"/>
    <col min="47" max="47" width="11.140625" style="1" customWidth="1"/>
    <col min="48" max="48" width="9.7109375" style="1" customWidth="1"/>
    <col min="49" max="49" width="11.00390625" style="1" customWidth="1"/>
    <col min="50" max="50" width="8.00390625" style="1" customWidth="1"/>
    <col min="51" max="51" width="11.8515625" style="1" customWidth="1"/>
    <col min="52" max="58" width="7.7109375" style="1" hidden="1" customWidth="1"/>
    <col min="59" max="16384" width="9.140625" style="1" customWidth="1"/>
  </cols>
  <sheetData>
    <row r="1" spans="20:28" ht="20.25">
      <c r="T1" s="108" t="s">
        <v>22</v>
      </c>
      <c r="U1" s="108"/>
      <c r="AA1" s="108" t="s">
        <v>22</v>
      </c>
      <c r="AB1" s="108"/>
    </row>
    <row r="2" spans="3:52" ht="26.25" customHeight="1">
      <c r="C2" s="106" t="s">
        <v>63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2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Z2" s="25"/>
    </row>
    <row r="3" spans="3:52" ht="18.75">
      <c r="C3" s="92" t="s">
        <v>87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13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Z3" s="13"/>
    </row>
    <row r="4" spans="1:52" ht="15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9"/>
      <c r="P4" s="9"/>
      <c r="Q4" s="9"/>
      <c r="R4" s="9"/>
      <c r="S4" s="9"/>
      <c r="T4" s="9"/>
      <c r="U4" s="9"/>
      <c r="V4" s="19"/>
      <c r="W4" s="9"/>
      <c r="X4" s="9"/>
      <c r="Y4" s="9"/>
      <c r="Z4" s="9"/>
      <c r="AA4" s="9"/>
      <c r="AB4" s="9"/>
      <c r="AC4" s="1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Z4" s="19"/>
    </row>
    <row r="5" spans="1:58" ht="95.25" customHeight="1">
      <c r="A5" s="107" t="s">
        <v>9</v>
      </c>
      <c r="B5" s="103" t="s">
        <v>18</v>
      </c>
      <c r="C5" s="104"/>
      <c r="D5" s="104"/>
      <c r="E5" s="104"/>
      <c r="F5" s="104"/>
      <c r="G5" s="104"/>
      <c r="H5" s="105"/>
      <c r="I5" s="95" t="s">
        <v>6</v>
      </c>
      <c r="J5" s="96"/>
      <c r="K5" s="96"/>
      <c r="L5" s="96"/>
      <c r="M5" s="96"/>
      <c r="N5" s="97"/>
      <c r="O5" s="95" t="s">
        <v>39</v>
      </c>
      <c r="P5" s="96"/>
      <c r="Q5" s="96"/>
      <c r="R5" s="96"/>
      <c r="S5" s="96"/>
      <c r="T5" s="96"/>
      <c r="U5" s="97"/>
      <c r="V5" s="95" t="s">
        <v>40</v>
      </c>
      <c r="W5" s="96"/>
      <c r="X5" s="96"/>
      <c r="Y5" s="96"/>
      <c r="Z5" s="96"/>
      <c r="AA5" s="96"/>
      <c r="AB5" s="97"/>
      <c r="AC5" s="95" t="s">
        <v>41</v>
      </c>
      <c r="AD5" s="96"/>
      <c r="AE5" s="96"/>
      <c r="AF5" s="96"/>
      <c r="AG5" s="96"/>
      <c r="AH5" s="96"/>
      <c r="AI5" s="97"/>
      <c r="AJ5" s="95" t="s">
        <v>80</v>
      </c>
      <c r="AK5" s="96"/>
      <c r="AL5" s="96"/>
      <c r="AM5" s="96"/>
      <c r="AN5" s="96"/>
      <c r="AO5" s="96"/>
      <c r="AP5" s="97"/>
      <c r="AQ5" s="95" t="s">
        <v>82</v>
      </c>
      <c r="AR5" s="96"/>
      <c r="AS5" s="96"/>
      <c r="AT5" s="96"/>
      <c r="AU5" s="96"/>
      <c r="AV5" s="96"/>
      <c r="AW5" s="97"/>
      <c r="AX5" s="100" t="s">
        <v>75</v>
      </c>
      <c r="AY5" s="100"/>
      <c r="AZ5" s="95" t="s">
        <v>43</v>
      </c>
      <c r="BA5" s="96"/>
      <c r="BB5" s="96"/>
      <c r="BC5" s="96"/>
      <c r="BD5" s="96"/>
      <c r="BE5" s="96"/>
      <c r="BF5" s="97"/>
    </row>
    <row r="6" spans="1:58" ht="191.25" customHeight="1">
      <c r="A6" s="107"/>
      <c r="B6" s="100" t="s">
        <v>25</v>
      </c>
      <c r="C6" s="100" t="s">
        <v>26</v>
      </c>
      <c r="D6" s="100" t="s">
        <v>12</v>
      </c>
      <c r="E6" s="100" t="s">
        <v>28</v>
      </c>
      <c r="F6" s="100"/>
      <c r="G6" s="100" t="s">
        <v>74</v>
      </c>
      <c r="H6" s="100"/>
      <c r="I6" s="100" t="s">
        <v>26</v>
      </c>
      <c r="J6" s="100" t="s">
        <v>12</v>
      </c>
      <c r="K6" s="100" t="s">
        <v>28</v>
      </c>
      <c r="L6" s="100"/>
      <c r="M6" s="100" t="s">
        <v>74</v>
      </c>
      <c r="N6" s="100"/>
      <c r="O6" s="100" t="s">
        <v>25</v>
      </c>
      <c r="P6" s="100" t="s">
        <v>26</v>
      </c>
      <c r="Q6" s="100" t="s">
        <v>12</v>
      </c>
      <c r="R6" s="100" t="s">
        <v>28</v>
      </c>
      <c r="S6" s="100"/>
      <c r="T6" s="100" t="s">
        <v>74</v>
      </c>
      <c r="U6" s="100"/>
      <c r="V6" s="100" t="s">
        <v>25</v>
      </c>
      <c r="W6" s="100" t="s">
        <v>26</v>
      </c>
      <c r="X6" s="100" t="s">
        <v>12</v>
      </c>
      <c r="Y6" s="100" t="s">
        <v>28</v>
      </c>
      <c r="Z6" s="100"/>
      <c r="AA6" s="100" t="s">
        <v>74</v>
      </c>
      <c r="AB6" s="100"/>
      <c r="AC6" s="100" t="s">
        <v>25</v>
      </c>
      <c r="AD6" s="100" t="s">
        <v>26</v>
      </c>
      <c r="AE6" s="100" t="s">
        <v>12</v>
      </c>
      <c r="AF6" s="100" t="s">
        <v>28</v>
      </c>
      <c r="AG6" s="100"/>
      <c r="AH6" s="100" t="s">
        <v>74</v>
      </c>
      <c r="AI6" s="100"/>
      <c r="AJ6" s="101" t="s">
        <v>25</v>
      </c>
      <c r="AK6" s="100" t="s">
        <v>26</v>
      </c>
      <c r="AL6" s="100" t="s">
        <v>12</v>
      </c>
      <c r="AM6" s="100" t="s">
        <v>28</v>
      </c>
      <c r="AN6" s="100"/>
      <c r="AO6" s="100" t="s">
        <v>30</v>
      </c>
      <c r="AP6" s="100"/>
      <c r="AQ6" s="98" t="s">
        <v>25</v>
      </c>
      <c r="AR6" s="98" t="s">
        <v>26</v>
      </c>
      <c r="AS6" s="98" t="s">
        <v>12</v>
      </c>
      <c r="AT6" s="95" t="s">
        <v>28</v>
      </c>
      <c r="AU6" s="97"/>
      <c r="AV6" s="95" t="s">
        <v>30</v>
      </c>
      <c r="AW6" s="97"/>
      <c r="AX6" s="82" t="s">
        <v>7</v>
      </c>
      <c r="AY6" s="82" t="s">
        <v>8</v>
      </c>
      <c r="AZ6" s="100" t="s">
        <v>25</v>
      </c>
      <c r="BA6" s="100" t="s">
        <v>26</v>
      </c>
      <c r="BB6" s="100" t="s">
        <v>12</v>
      </c>
      <c r="BC6" s="100" t="s">
        <v>28</v>
      </c>
      <c r="BD6" s="100"/>
      <c r="BE6" s="95" t="s">
        <v>74</v>
      </c>
      <c r="BF6" s="97"/>
    </row>
    <row r="7" spans="1:58" s="10" customFormat="1" ht="63.75" customHeight="1">
      <c r="A7" s="107"/>
      <c r="B7" s="100"/>
      <c r="C7" s="100"/>
      <c r="D7" s="100"/>
      <c r="E7" s="8" t="s">
        <v>27</v>
      </c>
      <c r="F7" s="8" t="s">
        <v>3</v>
      </c>
      <c r="G7" s="8" t="s">
        <v>19</v>
      </c>
      <c r="H7" s="8" t="s">
        <v>8</v>
      </c>
      <c r="I7" s="100"/>
      <c r="J7" s="100"/>
      <c r="K7" s="8" t="s">
        <v>27</v>
      </c>
      <c r="L7" s="8" t="s">
        <v>3</v>
      </c>
      <c r="M7" s="8" t="s">
        <v>2</v>
      </c>
      <c r="N7" s="8" t="s">
        <v>11</v>
      </c>
      <c r="O7" s="100"/>
      <c r="P7" s="100"/>
      <c r="Q7" s="100"/>
      <c r="R7" s="8" t="s">
        <v>27</v>
      </c>
      <c r="S7" s="8" t="s">
        <v>3</v>
      </c>
      <c r="T7" s="8" t="s">
        <v>19</v>
      </c>
      <c r="U7" s="8" t="s">
        <v>8</v>
      </c>
      <c r="V7" s="100"/>
      <c r="W7" s="100"/>
      <c r="X7" s="100"/>
      <c r="Y7" s="8" t="s">
        <v>27</v>
      </c>
      <c r="Z7" s="8" t="s">
        <v>3</v>
      </c>
      <c r="AA7" s="8" t="s">
        <v>2</v>
      </c>
      <c r="AB7" s="8" t="s">
        <v>11</v>
      </c>
      <c r="AC7" s="100"/>
      <c r="AD7" s="100"/>
      <c r="AE7" s="100"/>
      <c r="AF7" s="8" t="s">
        <v>27</v>
      </c>
      <c r="AG7" s="8" t="s">
        <v>3</v>
      </c>
      <c r="AH7" s="8" t="s">
        <v>2</v>
      </c>
      <c r="AI7" s="8" t="s">
        <v>10</v>
      </c>
      <c r="AJ7" s="102"/>
      <c r="AK7" s="100"/>
      <c r="AL7" s="100"/>
      <c r="AM7" s="8" t="s">
        <v>27</v>
      </c>
      <c r="AN7" s="8" t="s">
        <v>3</v>
      </c>
      <c r="AO7" s="8" t="s">
        <v>19</v>
      </c>
      <c r="AP7" s="8" t="s">
        <v>8</v>
      </c>
      <c r="AQ7" s="99"/>
      <c r="AR7" s="99"/>
      <c r="AS7" s="99"/>
      <c r="AT7" s="39" t="s">
        <v>27</v>
      </c>
      <c r="AU7" s="39" t="s">
        <v>3</v>
      </c>
      <c r="AV7" s="39" t="s">
        <v>2</v>
      </c>
      <c r="AW7" s="39" t="s">
        <v>10</v>
      </c>
      <c r="AX7" s="82"/>
      <c r="AY7" s="82"/>
      <c r="AZ7" s="100"/>
      <c r="BA7" s="100"/>
      <c r="BB7" s="100"/>
      <c r="BC7" s="8" t="s">
        <v>27</v>
      </c>
      <c r="BD7" s="8" t="s">
        <v>3</v>
      </c>
      <c r="BE7" s="8" t="s">
        <v>19</v>
      </c>
      <c r="BF7" s="8" t="s">
        <v>8</v>
      </c>
    </row>
    <row r="8" spans="1:58" s="12" customFormat="1" ht="15">
      <c r="A8" s="11">
        <v>1</v>
      </c>
      <c r="B8" s="11">
        <f>A8+1</f>
        <v>2</v>
      </c>
      <c r="C8" s="11">
        <f aca="true" t="shared" si="0" ref="C8:BF8">B8+1</f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>G8+1</f>
        <v>8</v>
      </c>
      <c r="I8" s="11">
        <f>F8+1</f>
        <v>7</v>
      </c>
      <c r="J8" s="11">
        <f t="shared" si="0"/>
        <v>8</v>
      </c>
      <c r="K8" s="11">
        <f t="shared" si="0"/>
        <v>9</v>
      </c>
      <c r="L8" s="11">
        <f t="shared" si="0"/>
        <v>10</v>
      </c>
      <c r="M8" s="11">
        <f t="shared" si="0"/>
        <v>11</v>
      </c>
      <c r="N8" s="11">
        <f t="shared" si="0"/>
        <v>12</v>
      </c>
      <c r="O8" s="11">
        <f t="shared" si="0"/>
        <v>13</v>
      </c>
      <c r="P8" s="11">
        <f t="shared" si="0"/>
        <v>14</v>
      </c>
      <c r="Q8" s="11">
        <f t="shared" si="0"/>
        <v>15</v>
      </c>
      <c r="R8" s="11">
        <f t="shared" si="0"/>
        <v>16</v>
      </c>
      <c r="S8" s="11">
        <f t="shared" si="0"/>
        <v>17</v>
      </c>
      <c r="T8" s="11">
        <f t="shared" si="0"/>
        <v>18</v>
      </c>
      <c r="U8" s="11">
        <f t="shared" si="0"/>
        <v>19</v>
      </c>
      <c r="V8" s="11">
        <f t="shared" si="0"/>
        <v>20</v>
      </c>
      <c r="W8" s="11">
        <f t="shared" si="0"/>
        <v>21</v>
      </c>
      <c r="X8" s="11">
        <f t="shared" si="0"/>
        <v>22</v>
      </c>
      <c r="Y8" s="11">
        <f t="shared" si="0"/>
        <v>23</v>
      </c>
      <c r="Z8" s="11">
        <f t="shared" si="0"/>
        <v>24</v>
      </c>
      <c r="AA8" s="11">
        <f t="shared" si="0"/>
        <v>25</v>
      </c>
      <c r="AB8" s="11">
        <f t="shared" si="0"/>
        <v>26</v>
      </c>
      <c r="AC8" s="11">
        <f t="shared" si="0"/>
        <v>27</v>
      </c>
      <c r="AD8" s="11">
        <f t="shared" si="0"/>
        <v>28</v>
      </c>
      <c r="AE8" s="11">
        <f t="shared" si="0"/>
        <v>29</v>
      </c>
      <c r="AF8" s="11">
        <f t="shared" si="0"/>
        <v>30</v>
      </c>
      <c r="AG8" s="11">
        <f t="shared" si="0"/>
        <v>31</v>
      </c>
      <c r="AH8" s="11">
        <f t="shared" si="0"/>
        <v>32</v>
      </c>
      <c r="AI8" s="11">
        <f t="shared" si="0"/>
        <v>33</v>
      </c>
      <c r="AJ8" s="11">
        <f t="shared" si="0"/>
        <v>34</v>
      </c>
      <c r="AK8" s="11">
        <f t="shared" si="0"/>
        <v>35</v>
      </c>
      <c r="AL8" s="11">
        <f t="shared" si="0"/>
        <v>36</v>
      </c>
      <c r="AM8" s="11">
        <f t="shared" si="0"/>
        <v>37</v>
      </c>
      <c r="AN8" s="11">
        <f t="shared" si="0"/>
        <v>38</v>
      </c>
      <c r="AO8" s="11">
        <f t="shared" si="0"/>
        <v>39</v>
      </c>
      <c r="AP8" s="11">
        <f t="shared" si="0"/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f t="shared" si="0"/>
        <v>49</v>
      </c>
      <c r="AZ8" s="11">
        <f t="shared" si="0"/>
        <v>50</v>
      </c>
      <c r="BA8" s="11">
        <f t="shared" si="0"/>
        <v>51</v>
      </c>
      <c r="BB8" s="11">
        <f t="shared" si="0"/>
        <v>52</v>
      </c>
      <c r="BC8" s="11">
        <f t="shared" si="0"/>
        <v>53</v>
      </c>
      <c r="BD8" s="11">
        <f t="shared" si="0"/>
        <v>54</v>
      </c>
      <c r="BE8" s="11">
        <f t="shared" si="0"/>
        <v>55</v>
      </c>
      <c r="BF8" s="11">
        <f t="shared" si="0"/>
        <v>56</v>
      </c>
    </row>
    <row r="9" spans="1:58" s="12" customFormat="1" ht="21" customHeight="1">
      <c r="A9" s="27" t="s">
        <v>52</v>
      </c>
      <c r="B9" s="70">
        <v>108.01</v>
      </c>
      <c r="C9" s="70">
        <v>94.15</v>
      </c>
      <c r="D9" s="69">
        <v>90.3</v>
      </c>
      <c r="E9" s="69">
        <f>SUM(D9*F9)/C9</f>
        <v>21440.183643122673</v>
      </c>
      <c r="F9" s="69">
        <v>22354.3</v>
      </c>
      <c r="G9" s="69">
        <v>83.3</v>
      </c>
      <c r="H9" s="69">
        <v>24232.8</v>
      </c>
      <c r="I9" s="70">
        <v>1</v>
      </c>
      <c r="J9" s="69">
        <v>1</v>
      </c>
      <c r="K9" s="69">
        <v>61666.7</v>
      </c>
      <c r="L9" s="69">
        <v>61666.7</v>
      </c>
      <c r="M9" s="69">
        <v>1</v>
      </c>
      <c r="N9" s="69">
        <v>61666.7</v>
      </c>
      <c r="O9" s="70">
        <v>6.25</v>
      </c>
      <c r="P9" s="70">
        <v>6.25</v>
      </c>
      <c r="Q9" s="69">
        <v>7</v>
      </c>
      <c r="R9" s="69">
        <v>32065.4</v>
      </c>
      <c r="S9" s="69">
        <v>38182.5</v>
      </c>
      <c r="T9" s="69">
        <v>6.3</v>
      </c>
      <c r="U9" s="69">
        <v>42425.1</v>
      </c>
      <c r="V9" s="70">
        <v>70.64</v>
      </c>
      <c r="W9" s="70">
        <v>54.59</v>
      </c>
      <c r="X9" s="69">
        <v>56.4</v>
      </c>
      <c r="Y9" s="69">
        <f>SUM(X9*Z9)/W9</f>
        <v>27213.43909140868</v>
      </c>
      <c r="Z9" s="69">
        <v>26340.1</v>
      </c>
      <c r="AA9" s="69">
        <v>52.7</v>
      </c>
      <c r="AB9" s="69">
        <v>28189.4</v>
      </c>
      <c r="AC9" s="70">
        <v>63.64</v>
      </c>
      <c r="AD9" s="70">
        <v>58.27</v>
      </c>
      <c r="AE9" s="69">
        <v>51.3</v>
      </c>
      <c r="AF9" s="69">
        <f>SUM(AE9*AG9)/AD9</f>
        <v>22983.31559979406</v>
      </c>
      <c r="AG9" s="69">
        <v>26106</v>
      </c>
      <c r="AH9" s="69">
        <v>47.4</v>
      </c>
      <c r="AI9" s="69">
        <v>28253.9</v>
      </c>
      <c r="AJ9" s="70">
        <v>1</v>
      </c>
      <c r="AK9" s="70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70">
        <v>0</v>
      </c>
      <c r="AR9" s="70">
        <v>0</v>
      </c>
      <c r="AS9" s="69">
        <v>0</v>
      </c>
      <c r="AT9" s="69">
        <v>0</v>
      </c>
      <c r="AU9" s="69">
        <v>0</v>
      </c>
      <c r="AV9" s="69">
        <v>0</v>
      </c>
      <c r="AW9" s="69">
        <v>0</v>
      </c>
      <c r="AX9" s="69">
        <v>2</v>
      </c>
      <c r="AY9" s="69">
        <v>25186.8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</row>
    <row r="10" spans="1:58" s="12" customFormat="1" ht="21" customHeight="1">
      <c r="A10" s="27" t="s">
        <v>53</v>
      </c>
      <c r="B10" s="70">
        <v>97.02</v>
      </c>
      <c r="C10" s="70">
        <v>80.65</v>
      </c>
      <c r="D10" s="69">
        <v>78.1</v>
      </c>
      <c r="E10" s="69">
        <f aca="true" t="shared" si="1" ref="E10:E19">SUM(D10*F10)/C10</f>
        <v>18619.17557346559</v>
      </c>
      <c r="F10" s="69">
        <v>19227.1</v>
      </c>
      <c r="G10" s="69">
        <v>72.9</v>
      </c>
      <c r="H10" s="69">
        <v>21717.6</v>
      </c>
      <c r="I10" s="70">
        <v>1</v>
      </c>
      <c r="J10" s="69">
        <v>1</v>
      </c>
      <c r="K10" s="69">
        <v>52522.3</v>
      </c>
      <c r="L10" s="69">
        <v>69522.3</v>
      </c>
      <c r="M10" s="69">
        <v>1</v>
      </c>
      <c r="N10" s="69">
        <v>74633.4</v>
      </c>
      <c r="O10" s="70">
        <v>3.25</v>
      </c>
      <c r="P10" s="70">
        <v>2.85</v>
      </c>
      <c r="Q10" s="69">
        <v>3</v>
      </c>
      <c r="R10" s="69">
        <v>29422.3</v>
      </c>
      <c r="S10" s="69">
        <v>47455.6</v>
      </c>
      <c r="T10" s="69">
        <v>2.5</v>
      </c>
      <c r="U10" s="69">
        <v>57911.2</v>
      </c>
      <c r="V10" s="70">
        <v>46.77</v>
      </c>
      <c r="W10" s="70">
        <v>36</v>
      </c>
      <c r="X10" s="69">
        <v>34.2</v>
      </c>
      <c r="Y10" s="69">
        <f aca="true" t="shared" si="2" ref="Y10:Y19">SUM(X10*Z10)/W10</f>
        <v>23159.955</v>
      </c>
      <c r="Z10" s="69">
        <v>24378.9</v>
      </c>
      <c r="AA10" s="69">
        <v>30.6</v>
      </c>
      <c r="AB10" s="69">
        <v>29667.1</v>
      </c>
      <c r="AC10" s="70">
        <v>41.87</v>
      </c>
      <c r="AD10" s="70">
        <v>34.85</v>
      </c>
      <c r="AE10" s="69">
        <v>32</v>
      </c>
      <c r="AF10" s="69">
        <f aca="true" t="shared" si="3" ref="AF10:AF19">SUM(AE10*AG10)/AD10</f>
        <v>22171.271162123387</v>
      </c>
      <c r="AG10" s="69">
        <v>24145.9</v>
      </c>
      <c r="AH10" s="69">
        <v>29</v>
      </c>
      <c r="AI10" s="69">
        <v>29029.9</v>
      </c>
      <c r="AJ10" s="70">
        <v>1</v>
      </c>
      <c r="AK10" s="70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70">
        <v>2.3</v>
      </c>
      <c r="AR10" s="70">
        <v>2.3</v>
      </c>
      <c r="AS10" s="69">
        <v>2</v>
      </c>
      <c r="AT10" s="69">
        <f>SUM(AS10*AU10)/AR10</f>
        <v>8033.826086956522</v>
      </c>
      <c r="AU10" s="69">
        <v>9238.9</v>
      </c>
      <c r="AV10" s="69">
        <v>2</v>
      </c>
      <c r="AW10" s="69">
        <v>9238.9</v>
      </c>
      <c r="AX10" s="69">
        <v>1</v>
      </c>
      <c r="AY10" s="69">
        <v>28471.7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</row>
    <row r="11" spans="1:58" s="12" customFormat="1" ht="21" customHeight="1">
      <c r="A11" s="27" t="s">
        <v>54</v>
      </c>
      <c r="B11" s="70">
        <v>52.74</v>
      </c>
      <c r="C11" s="70">
        <v>45.8</v>
      </c>
      <c r="D11" s="69">
        <v>42.4</v>
      </c>
      <c r="E11" s="69">
        <f t="shared" si="1"/>
        <v>16001.000873362445</v>
      </c>
      <c r="F11" s="69">
        <v>17284.1</v>
      </c>
      <c r="G11" s="69">
        <v>41</v>
      </c>
      <c r="H11" s="69">
        <v>19035</v>
      </c>
      <c r="I11" s="70">
        <v>1</v>
      </c>
      <c r="J11" s="69">
        <v>1</v>
      </c>
      <c r="K11" s="69">
        <v>37544.5</v>
      </c>
      <c r="L11" s="69">
        <v>37544.5</v>
      </c>
      <c r="M11" s="69">
        <v>1</v>
      </c>
      <c r="N11" s="69">
        <v>41388.9</v>
      </c>
      <c r="O11" s="70">
        <v>1</v>
      </c>
      <c r="P11" s="70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70">
        <v>23.39</v>
      </c>
      <c r="W11" s="70">
        <v>20.9</v>
      </c>
      <c r="X11" s="69">
        <v>16.2</v>
      </c>
      <c r="Y11" s="69">
        <f t="shared" si="2"/>
        <v>21753.344497607657</v>
      </c>
      <c r="Z11" s="69">
        <v>28064.5</v>
      </c>
      <c r="AA11" s="69">
        <v>16</v>
      </c>
      <c r="AB11" s="69">
        <v>31161.8</v>
      </c>
      <c r="AC11" s="70">
        <v>19.94</v>
      </c>
      <c r="AD11" s="70">
        <v>18.35</v>
      </c>
      <c r="AE11" s="69">
        <v>13.2</v>
      </c>
      <c r="AF11" s="69">
        <f t="shared" si="3"/>
        <v>22155.06702997275</v>
      </c>
      <c r="AG11" s="69">
        <v>30798.9</v>
      </c>
      <c r="AH11" s="69">
        <v>13.2</v>
      </c>
      <c r="AI11" s="69">
        <v>33753.4</v>
      </c>
      <c r="AJ11" s="70">
        <v>1.45</v>
      </c>
      <c r="AK11" s="70">
        <v>1.05</v>
      </c>
      <c r="AL11" s="69">
        <v>1.1</v>
      </c>
      <c r="AM11" s="69">
        <v>18224.4</v>
      </c>
      <c r="AN11" s="69">
        <v>17396</v>
      </c>
      <c r="AO11" s="69">
        <v>1.1</v>
      </c>
      <c r="AP11" s="69">
        <v>18962.3</v>
      </c>
      <c r="AQ11" s="70">
        <v>3</v>
      </c>
      <c r="AR11" s="70">
        <v>2.6</v>
      </c>
      <c r="AS11" s="69">
        <v>3</v>
      </c>
      <c r="AT11" s="69">
        <f>SUM(AS11*AU11)/AR11</f>
        <v>10581.230769230768</v>
      </c>
      <c r="AU11" s="69">
        <v>9170.4</v>
      </c>
      <c r="AV11" s="69">
        <v>2.6</v>
      </c>
      <c r="AW11" s="69">
        <v>10581.2</v>
      </c>
      <c r="AX11" s="69">
        <v>1</v>
      </c>
      <c r="AY11" s="69">
        <v>13485.2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</row>
    <row r="12" spans="1:58" s="12" customFormat="1" ht="21" customHeight="1">
      <c r="A12" s="27" t="s">
        <v>55</v>
      </c>
      <c r="B12" s="70">
        <v>48.22</v>
      </c>
      <c r="C12" s="70">
        <v>42.75</v>
      </c>
      <c r="D12" s="69">
        <v>43.5</v>
      </c>
      <c r="E12" s="69">
        <f t="shared" si="1"/>
        <v>17728.666666666668</v>
      </c>
      <c r="F12" s="69">
        <v>17423</v>
      </c>
      <c r="G12" s="69">
        <v>40.5</v>
      </c>
      <c r="H12" s="69">
        <v>20316.6</v>
      </c>
      <c r="I12" s="70">
        <v>1</v>
      </c>
      <c r="J12" s="69">
        <v>1</v>
      </c>
      <c r="K12" s="69">
        <v>29174.7</v>
      </c>
      <c r="L12" s="69">
        <v>47477.8</v>
      </c>
      <c r="M12" s="69">
        <v>1</v>
      </c>
      <c r="N12" s="69">
        <v>49088.9</v>
      </c>
      <c r="O12" s="70">
        <v>1</v>
      </c>
      <c r="P12" s="70">
        <v>1</v>
      </c>
      <c r="Q12" s="69">
        <v>1</v>
      </c>
      <c r="R12" s="69">
        <v>24002.3</v>
      </c>
      <c r="S12" s="69">
        <v>46133.4</v>
      </c>
      <c r="T12" s="69">
        <v>1</v>
      </c>
      <c r="U12" s="69">
        <v>49622.3</v>
      </c>
      <c r="V12" s="70">
        <v>21.72</v>
      </c>
      <c r="W12" s="70">
        <v>17.55</v>
      </c>
      <c r="X12" s="69">
        <v>17.1</v>
      </c>
      <c r="Y12" s="69">
        <f t="shared" si="2"/>
        <v>23583.482051282048</v>
      </c>
      <c r="Z12" s="69">
        <v>24204.1</v>
      </c>
      <c r="AA12" s="69">
        <v>15.5</v>
      </c>
      <c r="AB12" s="69">
        <v>30562</v>
      </c>
      <c r="AC12" s="70">
        <v>19.72</v>
      </c>
      <c r="AD12" s="70">
        <v>16</v>
      </c>
      <c r="AE12" s="69">
        <v>14.7</v>
      </c>
      <c r="AF12" s="69">
        <f t="shared" si="3"/>
        <v>23036.829374999998</v>
      </c>
      <c r="AG12" s="69">
        <v>25074.1</v>
      </c>
      <c r="AH12" s="69">
        <v>13.7</v>
      </c>
      <c r="AI12" s="69">
        <v>30500.4</v>
      </c>
      <c r="AJ12" s="70">
        <v>0</v>
      </c>
      <c r="AK12" s="70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70">
        <v>2.45</v>
      </c>
      <c r="AR12" s="70">
        <v>3.3</v>
      </c>
      <c r="AS12" s="69">
        <v>2.8</v>
      </c>
      <c r="AT12" s="69">
        <f>SUM(AS12*AU12)/AR12</f>
        <v>8777.830303030303</v>
      </c>
      <c r="AU12" s="69">
        <v>10345.3</v>
      </c>
      <c r="AV12" s="69">
        <v>2.8</v>
      </c>
      <c r="AW12" s="69">
        <v>10345.3</v>
      </c>
      <c r="AX12" s="69">
        <v>1</v>
      </c>
      <c r="AY12" s="69">
        <v>18359.8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</row>
    <row r="13" spans="1:58" s="12" customFormat="1" ht="21" customHeight="1">
      <c r="A13" s="27" t="s">
        <v>56</v>
      </c>
      <c r="B13" s="70">
        <v>33.68</v>
      </c>
      <c r="C13" s="70">
        <v>26.45</v>
      </c>
      <c r="D13" s="69">
        <v>24.3</v>
      </c>
      <c r="E13" s="69">
        <f t="shared" si="1"/>
        <v>21568.56975425331</v>
      </c>
      <c r="F13" s="69">
        <v>23476.9</v>
      </c>
      <c r="G13" s="69">
        <v>22.5</v>
      </c>
      <c r="H13" s="69">
        <v>28193.1</v>
      </c>
      <c r="I13" s="70">
        <v>1</v>
      </c>
      <c r="J13" s="69">
        <v>1</v>
      </c>
      <c r="K13" s="69">
        <v>33875.8</v>
      </c>
      <c r="L13" s="69">
        <v>47433.4</v>
      </c>
      <c r="M13" s="69">
        <v>1</v>
      </c>
      <c r="N13" s="69">
        <v>51677.8</v>
      </c>
      <c r="O13" s="70">
        <v>1</v>
      </c>
      <c r="P13" s="70">
        <v>1</v>
      </c>
      <c r="Q13" s="69">
        <v>1</v>
      </c>
      <c r="R13" s="69">
        <v>34270</v>
      </c>
      <c r="S13" s="69">
        <v>56233.4</v>
      </c>
      <c r="T13" s="69">
        <v>1</v>
      </c>
      <c r="U13" s="69">
        <v>59055.6</v>
      </c>
      <c r="V13" s="70">
        <v>19.73</v>
      </c>
      <c r="W13" s="70">
        <v>15.3</v>
      </c>
      <c r="X13" s="69">
        <v>12.7</v>
      </c>
      <c r="Y13" s="69">
        <f t="shared" si="2"/>
        <v>23782.20261437908</v>
      </c>
      <c r="Z13" s="69">
        <v>28651</v>
      </c>
      <c r="AA13" s="69">
        <v>11.3</v>
      </c>
      <c r="AB13" s="69">
        <v>37226.2</v>
      </c>
      <c r="AC13" s="70">
        <v>15.75</v>
      </c>
      <c r="AD13" s="70">
        <v>13.4</v>
      </c>
      <c r="AE13" s="69">
        <v>10</v>
      </c>
      <c r="AF13" s="69">
        <f t="shared" si="3"/>
        <v>22450.298507462685</v>
      </c>
      <c r="AG13" s="69">
        <v>30083.4</v>
      </c>
      <c r="AH13" s="69">
        <v>9.3</v>
      </c>
      <c r="AI13" s="69">
        <v>36025.1</v>
      </c>
      <c r="AJ13" s="70">
        <v>0.22</v>
      </c>
      <c r="AK13" s="70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70">
        <v>1</v>
      </c>
      <c r="AR13" s="70">
        <v>1</v>
      </c>
      <c r="AS13" s="69">
        <v>0.8</v>
      </c>
      <c r="AT13" s="69">
        <f>SUM(AS13*AU13)/AR13</f>
        <v>6400</v>
      </c>
      <c r="AU13" s="69">
        <v>8000</v>
      </c>
      <c r="AV13" s="69">
        <v>0.7</v>
      </c>
      <c r="AW13" s="69">
        <v>8000</v>
      </c>
      <c r="AX13" s="69">
        <v>1</v>
      </c>
      <c r="AY13" s="69">
        <v>26034.5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</row>
    <row r="14" spans="1:58" s="12" customFormat="1" ht="21" customHeight="1">
      <c r="A14" s="27" t="s">
        <v>57</v>
      </c>
      <c r="B14" s="70">
        <v>31.6</v>
      </c>
      <c r="C14" s="70">
        <v>19.5</v>
      </c>
      <c r="D14" s="69">
        <v>20.7</v>
      </c>
      <c r="E14" s="69">
        <f t="shared" si="1"/>
        <v>21963.01846153846</v>
      </c>
      <c r="F14" s="69">
        <v>20689.8</v>
      </c>
      <c r="G14" s="69">
        <v>17.8</v>
      </c>
      <c r="H14" s="69">
        <v>25456.3</v>
      </c>
      <c r="I14" s="70">
        <v>1</v>
      </c>
      <c r="J14" s="69">
        <v>1</v>
      </c>
      <c r="K14" s="69">
        <v>36294.3</v>
      </c>
      <c r="L14" s="69">
        <v>59844.5</v>
      </c>
      <c r="M14" s="69">
        <v>1</v>
      </c>
      <c r="N14" s="69">
        <v>60877.8</v>
      </c>
      <c r="O14" s="70">
        <v>1</v>
      </c>
      <c r="P14" s="70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70">
        <v>16.1</v>
      </c>
      <c r="W14" s="70">
        <v>11.88</v>
      </c>
      <c r="X14" s="69">
        <v>12.1</v>
      </c>
      <c r="Y14" s="69">
        <f t="shared" si="2"/>
        <v>23374.49074074074</v>
      </c>
      <c r="Z14" s="69">
        <v>22949.5</v>
      </c>
      <c r="AA14" s="69">
        <v>9.9</v>
      </c>
      <c r="AB14" s="69">
        <v>30454.6</v>
      </c>
      <c r="AC14" s="70">
        <v>14.6</v>
      </c>
      <c r="AD14" s="70">
        <v>10.75</v>
      </c>
      <c r="AE14" s="69">
        <v>10.2</v>
      </c>
      <c r="AF14" s="69">
        <f t="shared" si="3"/>
        <v>22811.37488372093</v>
      </c>
      <c r="AG14" s="69">
        <v>24041.4</v>
      </c>
      <c r="AH14" s="69">
        <v>8.8</v>
      </c>
      <c r="AI14" s="69">
        <v>30317</v>
      </c>
      <c r="AJ14" s="70">
        <v>0</v>
      </c>
      <c r="AK14" s="70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70">
        <v>1</v>
      </c>
      <c r="AR14" s="70">
        <v>1</v>
      </c>
      <c r="AS14" s="69">
        <v>1</v>
      </c>
      <c r="AT14" s="69">
        <f>SUM(AS14*AU14)/AR14</f>
        <v>10022.3</v>
      </c>
      <c r="AU14" s="69">
        <v>10022.3</v>
      </c>
      <c r="AV14" s="69">
        <v>1</v>
      </c>
      <c r="AW14" s="69">
        <v>10022.3</v>
      </c>
      <c r="AX14" s="69">
        <v>1</v>
      </c>
      <c r="AY14" s="69">
        <v>13765.7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</row>
    <row r="15" spans="1:58" s="12" customFormat="1" ht="21" customHeight="1">
      <c r="A15" s="27" t="s">
        <v>58</v>
      </c>
      <c r="B15" s="70">
        <v>33.14</v>
      </c>
      <c r="C15" s="70">
        <v>25.65</v>
      </c>
      <c r="D15" s="69">
        <v>26.2</v>
      </c>
      <c r="E15" s="69">
        <f t="shared" si="1"/>
        <v>18390.765692007797</v>
      </c>
      <c r="F15" s="69">
        <v>18004.7</v>
      </c>
      <c r="G15" s="69">
        <v>23.6</v>
      </c>
      <c r="H15" s="69">
        <v>19988.3</v>
      </c>
      <c r="I15" s="70">
        <v>1</v>
      </c>
      <c r="J15" s="69">
        <v>1</v>
      </c>
      <c r="K15" s="69">
        <v>39628.2</v>
      </c>
      <c r="L15" s="69">
        <v>45800</v>
      </c>
      <c r="M15" s="69">
        <v>1</v>
      </c>
      <c r="N15" s="69">
        <v>45800</v>
      </c>
      <c r="O15" s="70">
        <v>1</v>
      </c>
      <c r="P15" s="70">
        <v>0.9</v>
      </c>
      <c r="Q15" s="69">
        <v>0.9</v>
      </c>
      <c r="R15" s="69">
        <v>35160.7</v>
      </c>
      <c r="S15" s="69">
        <v>43777.8</v>
      </c>
      <c r="T15" s="69">
        <v>0.9</v>
      </c>
      <c r="U15" s="69">
        <v>43777.8</v>
      </c>
      <c r="V15" s="70">
        <v>19.39</v>
      </c>
      <c r="W15" s="70">
        <v>15.55</v>
      </c>
      <c r="X15" s="69">
        <v>14.5</v>
      </c>
      <c r="Y15" s="69">
        <f t="shared" si="2"/>
        <v>19470.56270096463</v>
      </c>
      <c r="Z15" s="69">
        <v>20880.5</v>
      </c>
      <c r="AA15" s="69">
        <v>13.4</v>
      </c>
      <c r="AB15" s="69">
        <v>22594.6</v>
      </c>
      <c r="AC15" s="70">
        <v>18.14</v>
      </c>
      <c r="AD15" s="70">
        <v>13</v>
      </c>
      <c r="AE15" s="69">
        <v>12.7</v>
      </c>
      <c r="AF15" s="69">
        <f t="shared" si="3"/>
        <v>19804.282307692305</v>
      </c>
      <c r="AG15" s="69">
        <v>20272.1</v>
      </c>
      <c r="AH15" s="69">
        <v>11.8</v>
      </c>
      <c r="AI15" s="69">
        <v>21818.3</v>
      </c>
      <c r="AJ15" s="70">
        <v>0</v>
      </c>
      <c r="AK15" s="70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70">
        <v>0</v>
      </c>
      <c r="AR15" s="70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2</v>
      </c>
      <c r="AY15" s="69">
        <v>19932.9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</row>
    <row r="16" spans="1:58" s="12" customFormat="1" ht="21" customHeight="1">
      <c r="A16" s="27" t="s">
        <v>59</v>
      </c>
      <c r="B16" s="70">
        <v>29.88</v>
      </c>
      <c r="C16" s="70">
        <v>25.4</v>
      </c>
      <c r="D16" s="69">
        <v>24.8</v>
      </c>
      <c r="E16" s="69">
        <f t="shared" si="1"/>
        <v>20553.439370078744</v>
      </c>
      <c r="F16" s="69">
        <v>21050.7</v>
      </c>
      <c r="G16" s="69">
        <v>23.7</v>
      </c>
      <c r="H16" s="69">
        <v>22866</v>
      </c>
      <c r="I16" s="70">
        <v>1</v>
      </c>
      <c r="J16" s="69">
        <v>1</v>
      </c>
      <c r="K16" s="69">
        <v>29530.5</v>
      </c>
      <c r="L16" s="69">
        <v>36155.6</v>
      </c>
      <c r="M16" s="69">
        <v>1</v>
      </c>
      <c r="N16" s="69">
        <v>37422.3</v>
      </c>
      <c r="O16" s="70">
        <v>1</v>
      </c>
      <c r="P16" s="70">
        <v>1</v>
      </c>
      <c r="Q16" s="69">
        <v>1</v>
      </c>
      <c r="R16" s="69">
        <v>29107.6</v>
      </c>
      <c r="S16" s="69">
        <v>42944.5</v>
      </c>
      <c r="T16" s="69">
        <v>1</v>
      </c>
      <c r="U16" s="69">
        <v>42944.5</v>
      </c>
      <c r="V16" s="70">
        <v>13.3</v>
      </c>
      <c r="W16" s="70">
        <v>12.25</v>
      </c>
      <c r="X16" s="69">
        <v>10.6</v>
      </c>
      <c r="Y16" s="69">
        <f t="shared" si="2"/>
        <v>24497.075918367347</v>
      </c>
      <c r="Z16" s="69">
        <v>28310.3</v>
      </c>
      <c r="AA16" s="69">
        <v>9.9</v>
      </c>
      <c r="AB16" s="69">
        <v>32190.8</v>
      </c>
      <c r="AC16" s="70">
        <v>12.33</v>
      </c>
      <c r="AD16" s="70">
        <v>11.25</v>
      </c>
      <c r="AE16" s="69">
        <v>9.6</v>
      </c>
      <c r="AF16" s="69">
        <f t="shared" si="3"/>
        <v>24016.810666666664</v>
      </c>
      <c r="AG16" s="69">
        <v>28144.7</v>
      </c>
      <c r="AH16" s="69">
        <v>8.9</v>
      </c>
      <c r="AI16" s="69">
        <v>32179.8</v>
      </c>
      <c r="AJ16" s="70">
        <v>0</v>
      </c>
      <c r="AK16" s="70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70">
        <v>1.3</v>
      </c>
      <c r="AR16" s="70">
        <v>1.1</v>
      </c>
      <c r="AS16" s="69">
        <v>1.1</v>
      </c>
      <c r="AT16" s="69">
        <f>SUM(AS16*AU16)/AR16</f>
        <v>11424.3</v>
      </c>
      <c r="AU16" s="69">
        <v>11424.3</v>
      </c>
      <c r="AV16" s="69">
        <v>1.1</v>
      </c>
      <c r="AW16" s="69">
        <v>11424.3</v>
      </c>
      <c r="AX16" s="69">
        <v>0</v>
      </c>
      <c r="AY16" s="69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</row>
    <row r="17" spans="1:58" s="12" customFormat="1" ht="21" customHeight="1">
      <c r="A17" s="27" t="s">
        <v>60</v>
      </c>
      <c r="B17" s="70">
        <v>27.72</v>
      </c>
      <c r="C17" s="70">
        <v>22.75</v>
      </c>
      <c r="D17" s="69">
        <v>21.2</v>
      </c>
      <c r="E17" s="69">
        <f t="shared" si="1"/>
        <v>17174.143296703296</v>
      </c>
      <c r="F17" s="69">
        <v>18429.8</v>
      </c>
      <c r="G17" s="69">
        <v>20.8</v>
      </c>
      <c r="H17" s="69">
        <v>20477.6</v>
      </c>
      <c r="I17" s="70">
        <v>1</v>
      </c>
      <c r="J17" s="69">
        <v>1</v>
      </c>
      <c r="K17" s="69">
        <v>25859.6</v>
      </c>
      <c r="L17" s="69">
        <v>31766.7</v>
      </c>
      <c r="M17" s="69">
        <v>1</v>
      </c>
      <c r="N17" s="69">
        <v>35822.3</v>
      </c>
      <c r="O17" s="70">
        <v>0.5</v>
      </c>
      <c r="P17" s="70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70">
        <v>12.42</v>
      </c>
      <c r="W17" s="70">
        <v>10.97</v>
      </c>
      <c r="X17" s="69">
        <v>10</v>
      </c>
      <c r="Y17" s="69">
        <f t="shared" si="2"/>
        <v>23592.707383773926</v>
      </c>
      <c r="Z17" s="69">
        <v>25881.2</v>
      </c>
      <c r="AA17" s="69">
        <v>9.6</v>
      </c>
      <c r="AB17" s="69">
        <v>30206.1</v>
      </c>
      <c r="AC17" s="70">
        <v>11.92</v>
      </c>
      <c r="AD17" s="70">
        <v>10.47</v>
      </c>
      <c r="AE17" s="69">
        <v>9</v>
      </c>
      <c r="AF17" s="69">
        <f t="shared" si="3"/>
        <v>22409.054441260745</v>
      </c>
      <c r="AG17" s="69">
        <v>26069.2</v>
      </c>
      <c r="AH17" s="69">
        <v>8.6</v>
      </c>
      <c r="AI17" s="69">
        <v>30604.7</v>
      </c>
      <c r="AJ17" s="70">
        <v>0</v>
      </c>
      <c r="AK17" s="70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70">
        <v>2</v>
      </c>
      <c r="AR17" s="70">
        <v>1.2</v>
      </c>
      <c r="AS17" s="69">
        <v>1.2</v>
      </c>
      <c r="AT17" s="69">
        <f>SUM(AS17*AU17)/AR17</f>
        <v>10416.7</v>
      </c>
      <c r="AU17" s="69">
        <v>10416.7</v>
      </c>
      <c r="AV17" s="69">
        <v>1.2</v>
      </c>
      <c r="AW17" s="69">
        <v>10416.7</v>
      </c>
      <c r="AX17" s="69">
        <v>0</v>
      </c>
      <c r="AY17" s="69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</row>
    <row r="18" spans="1:58" s="12" customFormat="1" ht="21" customHeight="1">
      <c r="A18" s="27" t="s">
        <v>61</v>
      </c>
      <c r="B18" s="70">
        <v>31.97</v>
      </c>
      <c r="C18" s="70">
        <v>29.15</v>
      </c>
      <c r="D18" s="69">
        <v>28.5</v>
      </c>
      <c r="E18" s="69">
        <f t="shared" si="1"/>
        <v>16837.09605488851</v>
      </c>
      <c r="F18" s="69">
        <v>17221.1</v>
      </c>
      <c r="G18" s="69">
        <v>27.9</v>
      </c>
      <c r="H18" s="69">
        <v>18913.2</v>
      </c>
      <c r="I18" s="70">
        <v>1</v>
      </c>
      <c r="J18" s="69">
        <v>1</v>
      </c>
      <c r="K18" s="69">
        <v>36516.7</v>
      </c>
      <c r="L18" s="69">
        <v>48955.6</v>
      </c>
      <c r="M18" s="69">
        <v>1</v>
      </c>
      <c r="N18" s="69">
        <v>49822.3</v>
      </c>
      <c r="O18" s="70">
        <v>0.5</v>
      </c>
      <c r="P18" s="70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70">
        <v>12.72</v>
      </c>
      <c r="W18" s="70">
        <v>12.8</v>
      </c>
      <c r="X18" s="69">
        <v>11.5</v>
      </c>
      <c r="Y18" s="69">
        <f t="shared" si="2"/>
        <v>22886.34765625</v>
      </c>
      <c r="Z18" s="69">
        <v>25473.5</v>
      </c>
      <c r="AA18" s="69">
        <v>11.3</v>
      </c>
      <c r="AB18" s="69">
        <v>29111.2</v>
      </c>
      <c r="AC18" s="70">
        <v>12.22</v>
      </c>
      <c r="AD18" s="70">
        <v>11.67</v>
      </c>
      <c r="AE18" s="69">
        <v>9.6</v>
      </c>
      <c r="AF18" s="69">
        <f t="shared" si="3"/>
        <v>22586.899742930593</v>
      </c>
      <c r="AG18" s="69">
        <v>27457.2</v>
      </c>
      <c r="AH18" s="69">
        <v>9.6</v>
      </c>
      <c r="AI18" s="69">
        <v>31092.6</v>
      </c>
      <c r="AJ18" s="70">
        <v>0.5</v>
      </c>
      <c r="AK18" s="70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70">
        <v>1.3</v>
      </c>
      <c r="AR18" s="70">
        <v>1</v>
      </c>
      <c r="AS18" s="69">
        <v>1</v>
      </c>
      <c r="AT18" s="69">
        <f>SUM(AS18*AU18)/AR18</f>
        <v>11922.3</v>
      </c>
      <c r="AU18" s="69">
        <v>11922.3</v>
      </c>
      <c r="AV18" s="69">
        <v>1</v>
      </c>
      <c r="AW18" s="69">
        <v>11922.3</v>
      </c>
      <c r="AX18" s="69">
        <v>1</v>
      </c>
      <c r="AY18" s="69">
        <v>15172.8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</row>
    <row r="19" spans="1:58" s="12" customFormat="1" ht="21" customHeight="1" thickBot="1">
      <c r="A19" s="28" t="s">
        <v>62</v>
      </c>
      <c r="B19" s="73">
        <v>12.74</v>
      </c>
      <c r="C19" s="74">
        <v>10.4</v>
      </c>
      <c r="D19" s="71">
        <v>12</v>
      </c>
      <c r="E19" s="69">
        <f t="shared" si="1"/>
        <v>14276.769230769232</v>
      </c>
      <c r="F19" s="71">
        <v>12373.2</v>
      </c>
      <c r="G19" s="76">
        <v>11.5</v>
      </c>
      <c r="H19" s="76">
        <v>13154.6</v>
      </c>
      <c r="I19" s="74">
        <v>1</v>
      </c>
      <c r="J19" s="71">
        <v>1</v>
      </c>
      <c r="K19" s="72">
        <v>18987.8</v>
      </c>
      <c r="L19" s="71">
        <v>24411.2</v>
      </c>
      <c r="M19" s="72">
        <v>1</v>
      </c>
      <c r="N19" s="71">
        <v>26177.8</v>
      </c>
      <c r="O19" s="73">
        <v>0.25</v>
      </c>
      <c r="P19" s="73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3">
        <v>1.94</v>
      </c>
      <c r="W19" s="74">
        <v>1.93</v>
      </c>
      <c r="X19" s="71">
        <v>2</v>
      </c>
      <c r="Y19" s="69">
        <f t="shared" si="2"/>
        <v>23949.430051813473</v>
      </c>
      <c r="Z19" s="71">
        <v>23111.2</v>
      </c>
      <c r="AA19" s="72">
        <v>1.9</v>
      </c>
      <c r="AB19" s="71">
        <v>24871.4</v>
      </c>
      <c r="AC19" s="73">
        <v>1.94</v>
      </c>
      <c r="AD19" s="74">
        <v>1.93</v>
      </c>
      <c r="AE19" s="71">
        <v>2</v>
      </c>
      <c r="AF19" s="69">
        <f t="shared" si="3"/>
        <v>23949.430051813473</v>
      </c>
      <c r="AG19" s="71">
        <v>23111.2</v>
      </c>
      <c r="AH19" s="72">
        <v>1.9</v>
      </c>
      <c r="AI19" s="71">
        <v>24871.4</v>
      </c>
      <c r="AJ19" s="73">
        <v>0</v>
      </c>
      <c r="AK19" s="73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5">
        <v>1</v>
      </c>
      <c r="AR19" s="75">
        <v>1</v>
      </c>
      <c r="AS19" s="76">
        <v>1</v>
      </c>
      <c r="AT19" s="69">
        <f>SUM(AS19*AU19)/AR19</f>
        <v>8466.7</v>
      </c>
      <c r="AU19" s="76">
        <v>8466.7</v>
      </c>
      <c r="AV19" s="76">
        <v>1</v>
      </c>
      <c r="AW19" s="76">
        <v>8466.7</v>
      </c>
      <c r="AX19" s="71">
        <v>0</v>
      </c>
      <c r="AY19" s="71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</row>
    <row r="20" spans="1:58" ht="21" customHeight="1" thickBot="1">
      <c r="A20" s="32" t="s">
        <v>4</v>
      </c>
      <c r="B20" s="46">
        <f>SUM(B9:B19)</f>
        <v>506.72</v>
      </c>
      <c r="C20" s="46">
        <f>SUM(C9:C19)</f>
        <v>422.6499999999999</v>
      </c>
      <c r="D20" s="47">
        <f>SUM(D9:D19)</f>
        <v>411.99999999999994</v>
      </c>
      <c r="E20" s="47">
        <f>SUM(E9*C9+E10*C10+E11*C11+E12*C12+E13*C13+E14*C14+E15*C15+E16*C16+E17*C17+E18*C18+E19*C19)/C20</f>
        <v>19007.490074529756</v>
      </c>
      <c r="F20" s="47">
        <f>SUM(F9*D9+F10*D10+F11*D11+F12*D12+F13*D13+F14*D14+F15*D15+F16*D16+F17*D17+F18*D18+F19*D19)/D20</f>
        <v>19498.824466019418</v>
      </c>
      <c r="G20" s="47">
        <f>SUM(G9:G19)</f>
        <v>385.5</v>
      </c>
      <c r="H20" s="47">
        <f>SUM(H9*G9+H10*G10+H11*G11+H12*G12+H13*G13+H14*G14+H15*G15+H16*G16+H17*G17+H18*G18+H19*G19)/G20</f>
        <v>21818.59354085603</v>
      </c>
      <c r="I20" s="46">
        <f>SUM(I9:I19)</f>
        <v>11</v>
      </c>
      <c r="J20" s="47">
        <f>SUM(J9:J19)</f>
        <v>11</v>
      </c>
      <c r="K20" s="47">
        <f>SUM(K9:K19)/I20</f>
        <v>36509.19090909091</v>
      </c>
      <c r="L20" s="47">
        <f>SUM(L9:L19)/J20</f>
        <v>46416.20909090909</v>
      </c>
      <c r="M20" s="47">
        <f>SUM(M9:M19)</f>
        <v>11</v>
      </c>
      <c r="N20" s="47">
        <f>SUM(N9:N19)/M20</f>
        <v>48579.83636363636</v>
      </c>
      <c r="O20" s="46">
        <f>SUM(O9:O19)</f>
        <v>16.75</v>
      </c>
      <c r="P20" s="46">
        <f>SUM(P9:P19)</f>
        <v>13</v>
      </c>
      <c r="Q20" s="47">
        <f>SUM(Q9:Q19)</f>
        <v>13.9</v>
      </c>
      <c r="R20" s="47">
        <f>SUM(R9*P9+R10*P10+R11*P11+R12*P12+R13*P13+R14*P14+R15*P15+R16*P16+R17*P17+R18*P18+R19*P19)/P20</f>
        <v>31022.06423076923</v>
      </c>
      <c r="S20" s="47">
        <f>SUM(S9*Q9+S10*Q10+S11*Q11+S12*Q12+S13*Q13+S14*Q14+S15*Q15+S16*Q16+S17*Q17+S18*Q18+S19*Q19)/Q20</f>
        <v>42759.39712230216</v>
      </c>
      <c r="T20" s="47">
        <f>SUM(T9:T19)</f>
        <v>12.700000000000001</v>
      </c>
      <c r="U20" s="47">
        <f>SUM(U9*T9+U10*T10+U11*T11+U12*T12+U13*T13+U14*T14+U15*T15+U16*T16+U17*T17+U18*T18+U19*T19)/T20</f>
        <v>47486.49999999999</v>
      </c>
      <c r="V20" s="46">
        <f>SUM(V9:V19)</f>
        <v>258.12</v>
      </c>
      <c r="W20" s="46">
        <f>SUM(W9:W19)</f>
        <v>209.72000000000006</v>
      </c>
      <c r="X20" s="47">
        <f>SUM(X9:X19)</f>
        <v>197.29999999999998</v>
      </c>
      <c r="Y20" s="47">
        <f>SUM(Y9*W9+Y10*W10+Y11*W11+Y12*W12+Y13*W13+Y14*W14+Y15*W15+Y16*W16+Y17*W17+Y18*W18+Y19*W19)/W20</f>
        <v>23985.63684913217</v>
      </c>
      <c r="Z20" s="47">
        <f>SUM(Z9*X9+Z10*X10+Z11*X11+Z12*X12+Z13*X13+Z14*X14+Z15*X15+Z16*X16+Z17*X17+Z18*X18+Z19*X19)/X20</f>
        <v>25495.52843385707</v>
      </c>
      <c r="AA20" s="47">
        <f>SUM(AA9:AA19)</f>
        <v>182.10000000000002</v>
      </c>
      <c r="AB20" s="47">
        <f>SUM(AB9*AA9+AB10*AA10+AB11*AA11+AB12*AA12+AB13*AA13+AB14*AA14+AB15*AA15+AB16*AA16+AB17*AA17+AB18*AA18+AB19*AA19)/AA20</f>
        <v>29519.485886875333</v>
      </c>
      <c r="AC20" s="46">
        <f>SUM(AC9:AC19)</f>
        <v>232.06999999999996</v>
      </c>
      <c r="AD20" s="46">
        <f>SUM(AD9:AD19)</f>
        <v>199.94</v>
      </c>
      <c r="AE20" s="47">
        <f>SUM(AE9:AE19)</f>
        <v>174.29999999999998</v>
      </c>
      <c r="AF20" s="47">
        <f>SUM(AF9*AD9+AF10*AD10+AF11*AD11+AF12*AD12+AF13*AD13+AF14*AD14+AF15*AD15+AF16*AD16+AF17*AD17+AF18*AD18+AF19*AD19)/AD20</f>
        <v>22532.643493047915</v>
      </c>
      <c r="AG20" s="47">
        <f>SUM(AG9*AE9+AG10*AE10+AG11*AE11+AG12*AE12+AG13*AE13+AG14*AE14+AG15*AE15+AG16*AE16+AG17*AE17+AG18*AE18+AG19*AE19)/AE20</f>
        <v>25847.25611015491</v>
      </c>
      <c r="AH20" s="47">
        <f>SUM(AH9:AH19)</f>
        <v>162.20000000000002</v>
      </c>
      <c r="AI20" s="47">
        <f>SUM(AI9*AH9+AI10*AH10+AI11*AH11+AI12*AH12+AI13*AH13+AI14*AH14+AI15*AH15+AI16*AH16+AI17*AH17+AI18*AH18+AI19*AH19)/AH20</f>
        <v>29587.709926017265</v>
      </c>
      <c r="AJ20" s="46">
        <f>SUM(AJ9:AJ19)</f>
        <v>4.17</v>
      </c>
      <c r="AK20" s="46">
        <f>SUM(AK9:AK19)</f>
        <v>1.05</v>
      </c>
      <c r="AL20" s="47">
        <f>SUM(AL9:AL19)</f>
        <v>1.1</v>
      </c>
      <c r="AM20" s="47">
        <f>SUM(AM9*AK9+AM10*AK10+AM11*AK11+AM12*AK12+AM13*AK13+AM14*AK14+AM15*AK15+AM16*AK16+AM17*AK17+AM18*AK18+AM19*AK19)/AK20</f>
        <v>18224.4</v>
      </c>
      <c r="AN20" s="47">
        <f>SUM(AN9*AL9+AN10*AL10+AN11*AL11+AN12*AL12+AN13*AL13+AN14*AL14+AN15*AL15+AN16*AL16+AN17*AL17+AN18*AL18+AN19*AL19)/AL20</f>
        <v>17396</v>
      </c>
      <c r="AO20" s="47">
        <f>SUM(AO9:AO19)</f>
        <v>1.1</v>
      </c>
      <c r="AP20" s="47">
        <f>SUM(AP9*AO9+AP10*AO10+AP11*AO11+AP12*AO12+AP13*AO13+AP14*AO14+AP15*AO15+AP16*AO16+AP17*AO17+AP18*AO18+AP19*AO19)/AO20</f>
        <v>18962.3</v>
      </c>
      <c r="AQ20" s="46">
        <f>SUM(AQ9:AQ19)</f>
        <v>15.350000000000001</v>
      </c>
      <c r="AR20" s="46">
        <f>SUM(AR9:AR19)</f>
        <v>14.499999999999998</v>
      </c>
      <c r="AS20" s="47">
        <f>SUM(AS9:AS19)</f>
        <v>13.899999999999999</v>
      </c>
      <c r="AT20" s="47">
        <f>SUM(AT10*AR10+AT11*AR11+AT12*AR12+AT13*AR13+AT14*AR14+AT16*AR16+AT17*AR17+AT18*AR18+AT19*AR19)/AR20</f>
        <v>9436.821379310346</v>
      </c>
      <c r="AU20" s="47">
        <f>SUM(AU10*AS10+AU11*AS11+AU12*AS12+AU13*AS13+AU14*AS14+AU16*AS16+AU17*AS17+AU18*AS18+AU19*AS19)/AS20</f>
        <v>9844.166187050361</v>
      </c>
      <c r="AV20" s="47">
        <f>SUM(AV9:AV19)</f>
        <v>13.399999999999999</v>
      </c>
      <c r="AW20" s="47">
        <f>SUM(AW10*AV10+AW11*AV11+AW12*AV12+AW13*AV13+AW14*AV14+AW16*AV16+AW17*AV17+AW18*AV18+AW19)/AV20</f>
        <v>10151.778358208956</v>
      </c>
      <c r="AX20" s="47">
        <f>SUM(AX9:AX19)</f>
        <v>10</v>
      </c>
      <c r="AY20" s="47">
        <f>SUM(AY9*AX9+AY10*AX10+AY11*AX11+AY12*AX12+AY13*AX13+AY14*AX14+AY15*AX15+AY16*AX16+AY17*AX17+AY18*AX18+AY19*AX19)/AX20</f>
        <v>20552.909999999996</v>
      </c>
      <c r="AZ20" s="34">
        <f aca="true" t="shared" si="4" ref="AZ20:BF20">SUM(AZ9:AZ19)</f>
        <v>0</v>
      </c>
      <c r="BA20" s="34">
        <f t="shared" si="4"/>
        <v>0</v>
      </c>
      <c r="BB20" s="34">
        <f t="shared" si="4"/>
        <v>0</v>
      </c>
      <c r="BC20" s="34">
        <f t="shared" si="4"/>
        <v>0</v>
      </c>
      <c r="BD20" s="34">
        <f t="shared" si="4"/>
        <v>0</v>
      </c>
      <c r="BE20" s="34">
        <f t="shared" si="4"/>
        <v>0</v>
      </c>
      <c r="BF20" s="35">
        <f t="shared" si="4"/>
        <v>0</v>
      </c>
    </row>
    <row r="21" spans="1:52" ht="17.25" customHeight="1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6"/>
      <c r="Q21" s="6"/>
      <c r="R21" s="6"/>
      <c r="S21" s="6"/>
      <c r="T21" s="6"/>
      <c r="U21" s="6"/>
      <c r="V21" s="3"/>
      <c r="W21" s="6"/>
      <c r="X21" s="6"/>
      <c r="Y21" s="6"/>
      <c r="Z21" s="6"/>
      <c r="AA21" s="6"/>
      <c r="AB21" s="6"/>
      <c r="AC21" s="3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Z21" s="3"/>
    </row>
    <row r="22" spans="1:52" ht="15.75">
      <c r="A22" s="3" t="s">
        <v>0</v>
      </c>
      <c r="B22" s="55" t="s">
        <v>50</v>
      </c>
      <c r="C22" s="55"/>
      <c r="D22" s="55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6"/>
      <c r="Q22" s="6"/>
      <c r="R22" s="6"/>
      <c r="S22" s="6"/>
      <c r="T22" s="6"/>
      <c r="U22" s="6"/>
      <c r="V22" s="3"/>
      <c r="W22" s="6"/>
      <c r="X22" s="6"/>
      <c r="Y22" s="6"/>
      <c r="Z22" s="6"/>
      <c r="AA22" s="6"/>
      <c r="AB22" s="6"/>
      <c r="AC22" s="3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Z22" s="3"/>
    </row>
    <row r="23" spans="1:52" ht="18" customHeight="1">
      <c r="A23" s="3" t="s">
        <v>51</v>
      </c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/>
      <c r="P23" s="6"/>
      <c r="Q23" s="6"/>
      <c r="R23" s="6"/>
      <c r="S23" s="6"/>
      <c r="T23" s="6"/>
      <c r="U23" s="6"/>
      <c r="V23" s="3"/>
      <c r="W23" s="6"/>
      <c r="X23" s="6"/>
      <c r="Y23" s="6"/>
      <c r="Z23" s="6"/>
      <c r="AC23" s="3"/>
      <c r="AZ23" s="3"/>
    </row>
    <row r="24" spans="1:52" ht="12.75">
      <c r="A24" s="2"/>
      <c r="B24" s="2"/>
      <c r="O24" s="2"/>
      <c r="V24" s="2"/>
      <c r="AC24" s="2"/>
      <c r="AZ24" s="2"/>
    </row>
    <row r="25" spans="1:52" ht="12.75">
      <c r="A25" s="4"/>
      <c r="B25" s="4"/>
      <c r="O25" s="4"/>
      <c r="V25" s="4"/>
      <c r="AC25" s="4"/>
      <c r="AZ25" s="4"/>
    </row>
    <row r="26" spans="1:52" ht="15.75">
      <c r="A26" s="2"/>
      <c r="B26" s="2"/>
      <c r="O26" s="23"/>
      <c r="V26" s="2"/>
      <c r="AC26" s="2"/>
      <c r="AZ26" s="2"/>
    </row>
    <row r="27" spans="1:52" ht="15.75">
      <c r="A27" s="23"/>
      <c r="B27" s="23"/>
      <c r="O27" s="24"/>
      <c r="V27" s="23"/>
      <c r="AC27" s="23"/>
      <c r="AZ27" s="23"/>
    </row>
    <row r="28" spans="1:52" ht="15">
      <c r="A28" s="24"/>
      <c r="B28" s="24"/>
      <c r="V28" s="24"/>
      <c r="AC28" s="24"/>
      <c r="AZ28" s="24"/>
    </row>
  </sheetData>
  <sheetProtection/>
  <mergeCells count="55">
    <mergeCell ref="A5:A7"/>
    <mergeCell ref="E6:F6"/>
    <mergeCell ref="W6:W7"/>
    <mergeCell ref="J6:J7"/>
    <mergeCell ref="B6:B7"/>
    <mergeCell ref="AA1:AB1"/>
    <mergeCell ref="T1:U1"/>
    <mergeCell ref="O5:U5"/>
    <mergeCell ref="O6:O7"/>
    <mergeCell ref="P6:P7"/>
    <mergeCell ref="C3:AB3"/>
    <mergeCell ref="R6:S6"/>
    <mergeCell ref="X6:X7"/>
    <mergeCell ref="B5:H5"/>
    <mergeCell ref="C2:AB2"/>
    <mergeCell ref="AX5:AY5"/>
    <mergeCell ref="AJ5:AP5"/>
    <mergeCell ref="AL6:AL7"/>
    <mergeCell ref="AM6:AN6"/>
    <mergeCell ref="AO6:AP6"/>
    <mergeCell ref="BC6:BD6"/>
    <mergeCell ref="AC5:AI5"/>
    <mergeCell ref="V5:AB5"/>
    <mergeCell ref="AZ5:BF5"/>
    <mergeCell ref="BE6:BF6"/>
    <mergeCell ref="I5:N5"/>
    <mergeCell ref="T6:U6"/>
    <mergeCell ref="M6:N6"/>
    <mergeCell ref="V6:V7"/>
    <mergeCell ref="BA6:BA7"/>
    <mergeCell ref="K6:L6"/>
    <mergeCell ref="Y6:Z6"/>
    <mergeCell ref="AZ6:AZ7"/>
    <mergeCell ref="AC6:AC7"/>
    <mergeCell ref="AA6:AB6"/>
    <mergeCell ref="Q6:Q7"/>
    <mergeCell ref="AY6:AY7"/>
    <mergeCell ref="AD6:AD7"/>
    <mergeCell ref="AK6:AK7"/>
    <mergeCell ref="BB6:BB7"/>
    <mergeCell ref="C6:C7"/>
    <mergeCell ref="D6:D7"/>
    <mergeCell ref="I6:I7"/>
    <mergeCell ref="G6:H6"/>
    <mergeCell ref="AF6:AG6"/>
    <mergeCell ref="AX6:AX7"/>
    <mergeCell ref="AE6:AE7"/>
    <mergeCell ref="AH6:AI6"/>
    <mergeCell ref="AJ6:AJ7"/>
    <mergeCell ref="AQ5:AW5"/>
    <mergeCell ref="AQ6:AQ7"/>
    <mergeCell ref="AR6:AR7"/>
    <mergeCell ref="AS6:AS7"/>
    <mergeCell ref="AT6:AU6"/>
    <mergeCell ref="AV6:AW6"/>
  </mergeCells>
  <printOptions horizontalCentered="1" verticalCentered="1"/>
  <pageMargins left="0" right="0" top="0.984251968503937" bottom="0.984251968503937" header="0.5118110236220472" footer="0.31496062992125984"/>
  <pageSetup fitToHeight="0" fitToWidth="1" horizontalDpi="600" verticalDpi="600" orientation="landscape" paperSize="9" scale="27" r:id="rId1"/>
  <colBreaks count="1" manualBreakCount="1">
    <brk id="28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view="pageBreakPreview" zoomScale="70" zoomScaleNormal="87" zoomScaleSheetLayoutView="70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2" sqref="A22"/>
    </sheetView>
  </sheetViews>
  <sheetFormatPr defaultColWidth="9.140625" defaultRowHeight="12.75"/>
  <cols>
    <col min="1" max="1" width="33.28125" style="1" customWidth="1"/>
    <col min="2" max="2" width="9.00390625" style="1" customWidth="1"/>
    <col min="3" max="3" width="8.28125" style="1" customWidth="1"/>
    <col min="4" max="4" width="8.00390625" style="1" customWidth="1"/>
    <col min="5" max="5" width="10.140625" style="1" customWidth="1"/>
    <col min="6" max="6" width="10.28125" style="1" customWidth="1"/>
    <col min="7" max="7" width="6.28125" style="1" customWidth="1"/>
    <col min="8" max="8" width="6.421875" style="1" customWidth="1"/>
    <col min="9" max="9" width="10.28125" style="1" customWidth="1"/>
    <col min="10" max="10" width="11.00390625" style="1" customWidth="1"/>
    <col min="11" max="11" width="6.8515625" style="1" customWidth="1"/>
    <col min="12" max="12" width="12.00390625" style="1" customWidth="1"/>
    <col min="13" max="19" width="7.7109375" style="1" customWidth="1"/>
    <col min="20" max="20" width="8.421875" style="1" customWidth="1"/>
    <col min="21" max="21" width="7.8515625" style="1" customWidth="1"/>
    <col min="22" max="22" width="7.421875" style="1" customWidth="1"/>
    <col min="23" max="23" width="10.140625" style="1" customWidth="1"/>
    <col min="24" max="24" width="10.57421875" style="1" customWidth="1"/>
    <col min="25" max="25" width="7.421875" style="1" customWidth="1"/>
    <col min="26" max="26" width="11.8515625" style="1" customWidth="1"/>
    <col min="27" max="27" width="8.8515625" style="1" customWidth="1"/>
    <col min="28" max="28" width="7.7109375" style="1" customWidth="1"/>
    <col min="29" max="29" width="7.57421875" style="1" customWidth="1"/>
    <col min="30" max="31" width="9.8515625" style="1" customWidth="1"/>
    <col min="32" max="32" width="7.140625" style="1" customWidth="1"/>
    <col min="33" max="33" width="12.140625" style="1" customWidth="1"/>
    <col min="34" max="34" width="8.421875" style="1" customWidth="1"/>
    <col min="35" max="35" width="8.7109375" style="1" customWidth="1"/>
    <col min="36" max="36" width="7.8515625" style="1" customWidth="1"/>
    <col min="37" max="37" width="10.28125" style="1" customWidth="1"/>
    <col min="38" max="38" width="10.421875" style="1" customWidth="1"/>
    <col min="39" max="39" width="8.421875" style="1" customWidth="1"/>
    <col min="40" max="40" width="12.57421875" style="1" customWidth="1"/>
    <col min="41" max="41" width="7.57421875" style="1" customWidth="1"/>
    <col min="42" max="42" width="12.8515625" style="1" customWidth="1"/>
    <col min="43" max="49" width="7.7109375" style="1" hidden="1" customWidth="1"/>
    <col min="50" max="16384" width="9.140625" style="1" customWidth="1"/>
  </cols>
  <sheetData>
    <row r="1" spans="18:48" ht="15.75" customHeight="1">
      <c r="R1" s="108" t="s">
        <v>21</v>
      </c>
      <c r="S1" s="108"/>
      <c r="Y1" s="108" t="s">
        <v>21</v>
      </c>
      <c r="Z1" s="108"/>
      <c r="AV1" s="6"/>
    </row>
    <row r="2" spans="3:43" ht="26.25" customHeight="1">
      <c r="C2" s="109" t="s">
        <v>64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26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Q2" s="26"/>
    </row>
    <row r="3" spans="3:43" ht="18.75">
      <c r="C3" s="92" t="s">
        <v>88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13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Q3" s="13"/>
    </row>
    <row r="4" spans="1:49" ht="6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19"/>
      <c r="N4" s="9"/>
      <c r="O4" s="9"/>
      <c r="P4" s="9"/>
      <c r="Q4" s="9"/>
      <c r="R4" s="9"/>
      <c r="S4" s="9"/>
      <c r="T4" s="19"/>
      <c r="U4" s="9"/>
      <c r="V4" s="9"/>
      <c r="W4" s="9"/>
      <c r="X4" s="9"/>
      <c r="Y4" s="9"/>
      <c r="Z4" s="9"/>
      <c r="AA4" s="1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Q4" s="19"/>
      <c r="AR4" s="9"/>
      <c r="AS4" s="9"/>
      <c r="AT4" s="9"/>
      <c r="AU4" s="9"/>
      <c r="AV4" s="9"/>
      <c r="AW4" s="9"/>
    </row>
    <row r="5" spans="1:49" ht="73.5" customHeight="1">
      <c r="A5" s="107" t="s">
        <v>9</v>
      </c>
      <c r="B5" s="103" t="s">
        <v>20</v>
      </c>
      <c r="C5" s="104"/>
      <c r="D5" s="104"/>
      <c r="E5" s="104"/>
      <c r="F5" s="104"/>
      <c r="G5" s="95" t="s">
        <v>6</v>
      </c>
      <c r="H5" s="96"/>
      <c r="I5" s="96"/>
      <c r="J5" s="96"/>
      <c r="K5" s="96"/>
      <c r="L5" s="97"/>
      <c r="M5" s="95" t="s">
        <v>39</v>
      </c>
      <c r="N5" s="96"/>
      <c r="O5" s="96"/>
      <c r="P5" s="96"/>
      <c r="Q5" s="96"/>
      <c r="R5" s="96"/>
      <c r="S5" s="97"/>
      <c r="T5" s="95" t="s">
        <v>40</v>
      </c>
      <c r="U5" s="96"/>
      <c r="V5" s="96"/>
      <c r="W5" s="96"/>
      <c r="X5" s="96"/>
      <c r="Y5" s="96"/>
      <c r="Z5" s="97"/>
      <c r="AA5" s="95" t="s">
        <v>42</v>
      </c>
      <c r="AB5" s="96"/>
      <c r="AC5" s="96"/>
      <c r="AD5" s="96"/>
      <c r="AE5" s="96"/>
      <c r="AF5" s="96"/>
      <c r="AG5" s="97"/>
      <c r="AH5" s="95" t="s">
        <v>82</v>
      </c>
      <c r="AI5" s="96"/>
      <c r="AJ5" s="96"/>
      <c r="AK5" s="96"/>
      <c r="AL5" s="96"/>
      <c r="AM5" s="96"/>
      <c r="AN5" s="97"/>
      <c r="AO5" s="100" t="s">
        <v>76</v>
      </c>
      <c r="AP5" s="100"/>
      <c r="AQ5" s="95" t="s">
        <v>44</v>
      </c>
      <c r="AR5" s="96"/>
      <c r="AS5" s="96"/>
      <c r="AT5" s="96"/>
      <c r="AU5" s="96"/>
      <c r="AV5" s="96"/>
      <c r="AW5" s="97"/>
    </row>
    <row r="6" spans="1:49" ht="204" customHeight="1">
      <c r="A6" s="107"/>
      <c r="B6" s="100" t="s">
        <v>25</v>
      </c>
      <c r="C6" s="100" t="s">
        <v>26</v>
      </c>
      <c r="D6" s="100" t="s">
        <v>12</v>
      </c>
      <c r="E6" s="100" t="s">
        <v>28</v>
      </c>
      <c r="F6" s="100"/>
      <c r="G6" s="100" t="s">
        <v>26</v>
      </c>
      <c r="H6" s="100" t="s">
        <v>12</v>
      </c>
      <c r="I6" s="100" t="s">
        <v>28</v>
      </c>
      <c r="J6" s="100"/>
      <c r="K6" s="95" t="s">
        <v>74</v>
      </c>
      <c r="L6" s="97"/>
      <c r="M6" s="100" t="s">
        <v>25</v>
      </c>
      <c r="N6" s="100" t="s">
        <v>26</v>
      </c>
      <c r="O6" s="100" t="s">
        <v>12</v>
      </c>
      <c r="P6" s="100" t="s">
        <v>28</v>
      </c>
      <c r="Q6" s="100"/>
      <c r="R6" s="95" t="s">
        <v>74</v>
      </c>
      <c r="S6" s="97"/>
      <c r="T6" s="100" t="s">
        <v>25</v>
      </c>
      <c r="U6" s="100" t="s">
        <v>26</v>
      </c>
      <c r="V6" s="100" t="s">
        <v>12</v>
      </c>
      <c r="W6" s="100" t="s">
        <v>28</v>
      </c>
      <c r="X6" s="100"/>
      <c r="Y6" s="100" t="s">
        <v>74</v>
      </c>
      <c r="Z6" s="100"/>
      <c r="AA6" s="100" t="s">
        <v>25</v>
      </c>
      <c r="AB6" s="100" t="s">
        <v>26</v>
      </c>
      <c r="AC6" s="100" t="s">
        <v>12</v>
      </c>
      <c r="AD6" s="100" t="s">
        <v>28</v>
      </c>
      <c r="AE6" s="100"/>
      <c r="AF6" s="100" t="s">
        <v>74</v>
      </c>
      <c r="AG6" s="100"/>
      <c r="AH6" s="98" t="s">
        <v>25</v>
      </c>
      <c r="AI6" s="98" t="s">
        <v>26</v>
      </c>
      <c r="AJ6" s="98" t="s">
        <v>12</v>
      </c>
      <c r="AK6" s="95" t="s">
        <v>28</v>
      </c>
      <c r="AL6" s="97"/>
      <c r="AM6" s="95" t="s">
        <v>30</v>
      </c>
      <c r="AN6" s="97"/>
      <c r="AO6" s="100" t="s">
        <v>7</v>
      </c>
      <c r="AP6" s="100" t="s">
        <v>8</v>
      </c>
      <c r="AQ6" s="98" t="s">
        <v>25</v>
      </c>
      <c r="AR6" s="98" t="s">
        <v>26</v>
      </c>
      <c r="AS6" s="100" t="s">
        <v>12</v>
      </c>
      <c r="AT6" s="100" t="s">
        <v>28</v>
      </c>
      <c r="AU6" s="100"/>
      <c r="AV6" s="100" t="s">
        <v>74</v>
      </c>
      <c r="AW6" s="100"/>
    </row>
    <row r="7" spans="1:49" s="10" customFormat="1" ht="60" customHeight="1">
      <c r="A7" s="107"/>
      <c r="B7" s="100"/>
      <c r="C7" s="100"/>
      <c r="D7" s="100"/>
      <c r="E7" s="8" t="s">
        <v>27</v>
      </c>
      <c r="F7" s="8" t="s">
        <v>3</v>
      </c>
      <c r="G7" s="100"/>
      <c r="H7" s="100"/>
      <c r="I7" s="8" t="s">
        <v>27</v>
      </c>
      <c r="J7" s="8" t="s">
        <v>3</v>
      </c>
      <c r="K7" s="8" t="s">
        <v>2</v>
      </c>
      <c r="L7" s="8" t="s">
        <v>11</v>
      </c>
      <c r="M7" s="100"/>
      <c r="N7" s="100"/>
      <c r="O7" s="100"/>
      <c r="P7" s="8" t="s">
        <v>27</v>
      </c>
      <c r="Q7" s="8" t="s">
        <v>3</v>
      </c>
      <c r="R7" s="8" t="s">
        <v>19</v>
      </c>
      <c r="S7" s="8" t="s">
        <v>8</v>
      </c>
      <c r="T7" s="100"/>
      <c r="U7" s="100"/>
      <c r="V7" s="100"/>
      <c r="W7" s="8" t="s">
        <v>27</v>
      </c>
      <c r="X7" s="8" t="s">
        <v>3</v>
      </c>
      <c r="Y7" s="8" t="s">
        <v>2</v>
      </c>
      <c r="Z7" s="8" t="s">
        <v>11</v>
      </c>
      <c r="AA7" s="100"/>
      <c r="AB7" s="100"/>
      <c r="AC7" s="100"/>
      <c r="AD7" s="8" t="s">
        <v>27</v>
      </c>
      <c r="AE7" s="8" t="s">
        <v>3</v>
      </c>
      <c r="AF7" s="8" t="s">
        <v>2</v>
      </c>
      <c r="AG7" s="8" t="s">
        <v>10</v>
      </c>
      <c r="AH7" s="99"/>
      <c r="AI7" s="99"/>
      <c r="AJ7" s="99"/>
      <c r="AK7" s="39" t="s">
        <v>27</v>
      </c>
      <c r="AL7" s="39" t="s">
        <v>3</v>
      </c>
      <c r="AM7" s="39" t="s">
        <v>2</v>
      </c>
      <c r="AN7" s="39" t="s">
        <v>10</v>
      </c>
      <c r="AO7" s="100"/>
      <c r="AP7" s="100"/>
      <c r="AQ7" s="99"/>
      <c r="AR7" s="99"/>
      <c r="AS7" s="100"/>
      <c r="AT7" s="8" t="s">
        <v>27</v>
      </c>
      <c r="AU7" s="8" t="s">
        <v>3</v>
      </c>
      <c r="AV7" s="8" t="s">
        <v>19</v>
      </c>
      <c r="AW7" s="8" t="s">
        <v>8</v>
      </c>
    </row>
    <row r="8" spans="1:49" s="12" customFormat="1" ht="19.5" customHeight="1">
      <c r="A8" s="11">
        <v>1</v>
      </c>
      <c r="B8" s="11">
        <f aca="true" t="shared" si="0" ref="B8:AW8">A8+1</f>
        <v>2</v>
      </c>
      <c r="C8" s="11">
        <f t="shared" si="0"/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 t="shared" si="0"/>
        <v>8</v>
      </c>
      <c r="I8" s="11">
        <f t="shared" si="0"/>
        <v>9</v>
      </c>
      <c r="J8" s="11">
        <f t="shared" si="0"/>
        <v>10</v>
      </c>
      <c r="K8" s="11">
        <f t="shared" si="0"/>
        <v>11</v>
      </c>
      <c r="L8" s="11">
        <f t="shared" si="0"/>
        <v>12</v>
      </c>
      <c r="M8" s="11">
        <f>L8+1</f>
        <v>13</v>
      </c>
      <c r="N8" s="11">
        <f t="shared" si="0"/>
        <v>14</v>
      </c>
      <c r="O8" s="11">
        <f t="shared" si="0"/>
        <v>15</v>
      </c>
      <c r="P8" s="11">
        <f t="shared" si="0"/>
        <v>16</v>
      </c>
      <c r="Q8" s="11">
        <f t="shared" si="0"/>
        <v>17</v>
      </c>
      <c r="R8" s="11">
        <f t="shared" si="0"/>
        <v>18</v>
      </c>
      <c r="S8" s="11">
        <f t="shared" si="0"/>
        <v>19</v>
      </c>
      <c r="T8" s="11">
        <f>S8+1</f>
        <v>20</v>
      </c>
      <c r="U8" s="11">
        <f t="shared" si="0"/>
        <v>21</v>
      </c>
      <c r="V8" s="11">
        <f t="shared" si="0"/>
        <v>22</v>
      </c>
      <c r="W8" s="11">
        <f t="shared" si="0"/>
        <v>23</v>
      </c>
      <c r="X8" s="11">
        <f t="shared" si="0"/>
        <v>24</v>
      </c>
      <c r="Y8" s="11">
        <f t="shared" si="0"/>
        <v>25</v>
      </c>
      <c r="Z8" s="11">
        <f t="shared" si="0"/>
        <v>26</v>
      </c>
      <c r="AA8" s="11">
        <f t="shared" si="0"/>
        <v>27</v>
      </c>
      <c r="AB8" s="11">
        <f t="shared" si="0"/>
        <v>28</v>
      </c>
      <c r="AC8" s="11">
        <f t="shared" si="0"/>
        <v>29</v>
      </c>
      <c r="AD8" s="11">
        <f t="shared" si="0"/>
        <v>30</v>
      </c>
      <c r="AE8" s="11">
        <f t="shared" si="0"/>
        <v>31</v>
      </c>
      <c r="AF8" s="11">
        <f t="shared" si="0"/>
        <v>32</v>
      </c>
      <c r="AG8" s="11">
        <f t="shared" si="0"/>
        <v>33</v>
      </c>
      <c r="AH8" s="40">
        <v>34</v>
      </c>
      <c r="AI8" s="40">
        <v>35</v>
      </c>
      <c r="AJ8" s="40">
        <v>36</v>
      </c>
      <c r="AK8" s="40">
        <v>37</v>
      </c>
      <c r="AL8" s="40">
        <v>38</v>
      </c>
      <c r="AM8" s="40">
        <v>39</v>
      </c>
      <c r="AN8" s="40">
        <v>40</v>
      </c>
      <c r="AO8" s="11">
        <v>41</v>
      </c>
      <c r="AP8" s="11">
        <v>42</v>
      </c>
      <c r="AQ8" s="11">
        <f t="shared" si="0"/>
        <v>43</v>
      </c>
      <c r="AR8" s="11">
        <f t="shared" si="0"/>
        <v>44</v>
      </c>
      <c r="AS8" s="11">
        <f t="shared" si="0"/>
        <v>45</v>
      </c>
      <c r="AT8" s="11">
        <f t="shared" si="0"/>
        <v>46</v>
      </c>
      <c r="AU8" s="11">
        <f t="shared" si="0"/>
        <v>47</v>
      </c>
      <c r="AV8" s="11">
        <f t="shared" si="0"/>
        <v>48</v>
      </c>
      <c r="AW8" s="11">
        <f t="shared" si="0"/>
        <v>49</v>
      </c>
    </row>
    <row r="9" spans="1:49" s="12" customFormat="1" ht="19.5" customHeight="1">
      <c r="A9" s="27" t="s">
        <v>68</v>
      </c>
      <c r="B9" s="48">
        <v>28.25</v>
      </c>
      <c r="C9" s="48">
        <v>25.55</v>
      </c>
      <c r="D9" s="49">
        <v>26.7</v>
      </c>
      <c r="E9" s="49">
        <f>SUM(D9*F9)/C9</f>
        <v>14310.990998043053</v>
      </c>
      <c r="F9" s="49">
        <v>13694.6</v>
      </c>
      <c r="G9" s="49">
        <v>1</v>
      </c>
      <c r="H9" s="49">
        <v>1</v>
      </c>
      <c r="I9" s="49">
        <v>24233.4</v>
      </c>
      <c r="J9" s="49">
        <v>24233.4</v>
      </c>
      <c r="K9" s="49">
        <v>1</v>
      </c>
      <c r="L9" s="49">
        <v>24233.4</v>
      </c>
      <c r="M9" s="48">
        <v>0</v>
      </c>
      <c r="N9" s="48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8">
        <v>12</v>
      </c>
      <c r="U9" s="48">
        <v>10.4</v>
      </c>
      <c r="V9" s="49">
        <v>11.1</v>
      </c>
      <c r="W9" s="49">
        <f>SUM(V9*X9)/U9</f>
        <v>19288.49134615384</v>
      </c>
      <c r="X9" s="49">
        <v>18072.1</v>
      </c>
      <c r="Y9" s="49">
        <v>10.3</v>
      </c>
      <c r="Z9" s="49">
        <v>19475.8</v>
      </c>
      <c r="AA9" s="48">
        <v>7.75</v>
      </c>
      <c r="AB9" s="48">
        <v>7.3</v>
      </c>
      <c r="AC9" s="49">
        <v>7.3</v>
      </c>
      <c r="AD9" s="49">
        <f>SUM(AC9*AE9)/AB9</f>
        <v>16806.7</v>
      </c>
      <c r="AE9" s="49">
        <v>16806.7</v>
      </c>
      <c r="AF9" s="49">
        <v>7</v>
      </c>
      <c r="AG9" s="49">
        <v>17527</v>
      </c>
      <c r="AH9" s="48">
        <v>5</v>
      </c>
      <c r="AI9" s="48">
        <v>5</v>
      </c>
      <c r="AJ9" s="49">
        <v>5</v>
      </c>
      <c r="AK9" s="49">
        <f>SUM(AJ9*AL9)/AI9</f>
        <v>9922.3</v>
      </c>
      <c r="AL9" s="49">
        <v>9922.3</v>
      </c>
      <c r="AM9" s="49">
        <v>5</v>
      </c>
      <c r="AN9" s="49">
        <v>9922.3</v>
      </c>
      <c r="AO9" s="49">
        <v>1</v>
      </c>
      <c r="AP9" s="49">
        <v>12780.5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</row>
    <row r="10" spans="1:49" s="12" customFormat="1" ht="19.5" customHeight="1">
      <c r="A10" s="27" t="s">
        <v>69</v>
      </c>
      <c r="B10" s="48">
        <v>41</v>
      </c>
      <c r="C10" s="48">
        <v>38.85</v>
      </c>
      <c r="D10" s="49">
        <v>39.9</v>
      </c>
      <c r="E10" s="49">
        <f aca="true" t="shared" si="1" ref="E10:E22">SUM(D10*F10)/C10</f>
        <v>15024.172972972972</v>
      </c>
      <c r="F10" s="49">
        <v>14628.8</v>
      </c>
      <c r="G10" s="49">
        <v>1</v>
      </c>
      <c r="H10" s="49">
        <v>1</v>
      </c>
      <c r="I10" s="49">
        <v>30322.3</v>
      </c>
      <c r="J10" s="49">
        <v>30322.3</v>
      </c>
      <c r="K10" s="49">
        <v>1</v>
      </c>
      <c r="L10" s="49">
        <v>30322.3</v>
      </c>
      <c r="M10" s="48">
        <v>0</v>
      </c>
      <c r="N10" s="48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8">
        <v>18</v>
      </c>
      <c r="U10" s="48">
        <v>18</v>
      </c>
      <c r="V10" s="49">
        <v>19.3</v>
      </c>
      <c r="W10" s="49">
        <f aca="true" t="shared" si="2" ref="W10:W22">SUM(V10*X10)/U10</f>
        <v>19787.646666666667</v>
      </c>
      <c r="X10" s="49">
        <v>18454.8</v>
      </c>
      <c r="Y10" s="49">
        <v>18.4</v>
      </c>
      <c r="Z10" s="49">
        <v>19357.5</v>
      </c>
      <c r="AA10" s="48">
        <v>12</v>
      </c>
      <c r="AB10" s="48">
        <v>12</v>
      </c>
      <c r="AC10" s="49">
        <v>13.3</v>
      </c>
      <c r="AD10" s="49">
        <f aca="true" t="shared" si="3" ref="AD10:AD22">SUM(AC10*AE10)/AB10</f>
        <v>21421.3125</v>
      </c>
      <c r="AE10" s="49">
        <v>19327.5</v>
      </c>
      <c r="AF10" s="49">
        <v>12.8</v>
      </c>
      <c r="AG10" s="49">
        <v>20082.5</v>
      </c>
      <c r="AH10" s="48">
        <v>8</v>
      </c>
      <c r="AI10" s="48">
        <v>7</v>
      </c>
      <c r="AJ10" s="49">
        <v>7</v>
      </c>
      <c r="AK10" s="49">
        <f>SUM(AJ10*AL10)/AI10</f>
        <v>11087.3</v>
      </c>
      <c r="AL10" s="49">
        <v>11087.3</v>
      </c>
      <c r="AM10" s="49">
        <v>7</v>
      </c>
      <c r="AN10" s="49">
        <v>11087.3</v>
      </c>
      <c r="AO10" s="49">
        <v>1</v>
      </c>
      <c r="AP10" s="49">
        <v>15352.6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</row>
    <row r="11" spans="1:49" s="12" customFormat="1" ht="19.5" customHeight="1">
      <c r="A11" s="27" t="s">
        <v>70</v>
      </c>
      <c r="B11" s="48">
        <v>29.6</v>
      </c>
      <c r="C11" s="48">
        <v>26</v>
      </c>
      <c r="D11" s="49">
        <v>25.8</v>
      </c>
      <c r="E11" s="49">
        <f t="shared" si="1"/>
        <v>13861.149230769232</v>
      </c>
      <c r="F11" s="49">
        <v>13968.6</v>
      </c>
      <c r="G11" s="49">
        <v>1</v>
      </c>
      <c r="H11" s="49">
        <v>1</v>
      </c>
      <c r="I11" s="49">
        <v>29311.2</v>
      </c>
      <c r="J11" s="49">
        <v>29311.2</v>
      </c>
      <c r="K11" s="49">
        <v>1</v>
      </c>
      <c r="L11" s="49">
        <v>29311.2</v>
      </c>
      <c r="M11" s="48">
        <v>0</v>
      </c>
      <c r="N11" s="48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8">
        <v>11.55</v>
      </c>
      <c r="U11" s="48">
        <v>10.15</v>
      </c>
      <c r="V11" s="49">
        <v>10.1</v>
      </c>
      <c r="W11" s="49">
        <f t="shared" si="2"/>
        <v>19239.256157635467</v>
      </c>
      <c r="X11" s="49">
        <v>19334.5</v>
      </c>
      <c r="Y11" s="49">
        <v>10.1</v>
      </c>
      <c r="Z11" s="49">
        <v>19334.5</v>
      </c>
      <c r="AA11" s="48">
        <v>7.8</v>
      </c>
      <c r="AB11" s="48">
        <v>8.1</v>
      </c>
      <c r="AC11" s="49">
        <v>8.2</v>
      </c>
      <c r="AD11" s="49">
        <f t="shared" si="3"/>
        <v>17875.19012345679</v>
      </c>
      <c r="AE11" s="49">
        <v>17657.2</v>
      </c>
      <c r="AF11" s="49">
        <v>8.1</v>
      </c>
      <c r="AG11" s="49">
        <v>17875.2</v>
      </c>
      <c r="AH11" s="48">
        <v>6.05</v>
      </c>
      <c r="AI11" s="48">
        <v>5.75</v>
      </c>
      <c r="AJ11" s="49">
        <v>5.7</v>
      </c>
      <c r="AK11" s="49">
        <f>SUM(AJ11*AL11)/AI11</f>
        <v>9049.320000000002</v>
      </c>
      <c r="AL11" s="49">
        <v>9128.7</v>
      </c>
      <c r="AM11" s="49">
        <v>5.7</v>
      </c>
      <c r="AN11" s="49">
        <v>9128.7</v>
      </c>
      <c r="AO11" s="49">
        <v>0</v>
      </c>
      <c r="AP11" s="49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</row>
    <row r="12" spans="1:49" s="12" customFormat="1" ht="19.5" customHeight="1">
      <c r="A12" s="27" t="s">
        <v>71</v>
      </c>
      <c r="B12" s="48">
        <v>42.25</v>
      </c>
      <c r="C12" s="48">
        <v>34.9</v>
      </c>
      <c r="D12" s="49">
        <v>35.8</v>
      </c>
      <c r="E12" s="49">
        <f t="shared" si="1"/>
        <v>14620.453295128938</v>
      </c>
      <c r="F12" s="49">
        <v>14252.9</v>
      </c>
      <c r="G12" s="49">
        <v>1</v>
      </c>
      <c r="H12" s="49">
        <v>1</v>
      </c>
      <c r="I12" s="49">
        <v>28733.4</v>
      </c>
      <c r="J12" s="49">
        <v>28733.4</v>
      </c>
      <c r="K12" s="49">
        <v>1</v>
      </c>
      <c r="L12" s="49">
        <v>28733.4</v>
      </c>
      <c r="M12" s="48">
        <v>0</v>
      </c>
      <c r="N12" s="48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8">
        <v>18.25</v>
      </c>
      <c r="U12" s="48">
        <v>15.4</v>
      </c>
      <c r="V12" s="49">
        <v>15.4</v>
      </c>
      <c r="W12" s="49">
        <f t="shared" si="2"/>
        <v>19604.7</v>
      </c>
      <c r="X12" s="49">
        <v>19604.7</v>
      </c>
      <c r="Y12" s="49">
        <v>15.3</v>
      </c>
      <c r="Z12" s="49">
        <v>19732.8</v>
      </c>
      <c r="AA12" s="48">
        <v>12.5</v>
      </c>
      <c r="AB12" s="48">
        <v>10.3</v>
      </c>
      <c r="AC12" s="49">
        <v>10.3</v>
      </c>
      <c r="AD12" s="49">
        <f t="shared" si="3"/>
        <v>17979.5</v>
      </c>
      <c r="AE12" s="49">
        <v>17979.5</v>
      </c>
      <c r="AF12" s="49">
        <v>10.3</v>
      </c>
      <c r="AG12" s="49">
        <v>17979.5</v>
      </c>
      <c r="AH12" s="48">
        <v>9.5</v>
      </c>
      <c r="AI12" s="48">
        <v>8.1</v>
      </c>
      <c r="AJ12" s="49">
        <v>8.3</v>
      </c>
      <c r="AK12" s="49">
        <f>SUM(AJ12*AL12)/AI12</f>
        <v>8749.019753086422</v>
      </c>
      <c r="AL12" s="49">
        <v>8538.2</v>
      </c>
      <c r="AM12" s="49">
        <v>7.9</v>
      </c>
      <c r="AN12" s="49">
        <v>8970.5</v>
      </c>
      <c r="AO12" s="49">
        <v>1</v>
      </c>
      <c r="AP12" s="49">
        <v>26934.6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</row>
    <row r="13" spans="1:49" s="12" customFormat="1" ht="19.5" customHeight="1">
      <c r="A13" s="27" t="s">
        <v>72</v>
      </c>
      <c r="B13" s="48">
        <v>21.3</v>
      </c>
      <c r="C13" s="48">
        <v>17.45</v>
      </c>
      <c r="D13" s="49">
        <v>18.9</v>
      </c>
      <c r="E13" s="49">
        <f t="shared" si="1"/>
        <v>15011.798853868195</v>
      </c>
      <c r="F13" s="49">
        <v>13860.1</v>
      </c>
      <c r="G13" s="49">
        <v>1</v>
      </c>
      <c r="H13" s="49">
        <v>1</v>
      </c>
      <c r="I13" s="49">
        <v>27444.5</v>
      </c>
      <c r="J13" s="49">
        <v>27444.5</v>
      </c>
      <c r="K13" s="49">
        <v>1</v>
      </c>
      <c r="L13" s="49">
        <v>34233.4</v>
      </c>
      <c r="M13" s="48">
        <v>0</v>
      </c>
      <c r="N13" s="48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8">
        <v>7.05</v>
      </c>
      <c r="U13" s="48">
        <v>6.7</v>
      </c>
      <c r="V13" s="49">
        <v>7.8</v>
      </c>
      <c r="W13" s="49">
        <f t="shared" si="2"/>
        <v>19668.340298507457</v>
      </c>
      <c r="X13" s="49">
        <v>16894.6</v>
      </c>
      <c r="Y13" s="49">
        <v>6.9</v>
      </c>
      <c r="Z13" s="49">
        <v>23330.2</v>
      </c>
      <c r="AA13" s="48">
        <v>4.55</v>
      </c>
      <c r="AB13" s="48">
        <v>4.5</v>
      </c>
      <c r="AC13" s="49">
        <v>4.5</v>
      </c>
      <c r="AD13" s="49">
        <f t="shared" si="3"/>
        <v>19686.5</v>
      </c>
      <c r="AE13" s="49">
        <v>19686.5</v>
      </c>
      <c r="AF13" s="49">
        <v>4.3</v>
      </c>
      <c r="AG13" s="49">
        <v>24938</v>
      </c>
      <c r="AH13" s="48">
        <v>3.6</v>
      </c>
      <c r="AI13" s="48">
        <v>3.6</v>
      </c>
      <c r="AJ13" s="49">
        <v>3.3</v>
      </c>
      <c r="AK13" s="49">
        <f>SUM(AJ13*AL13)/AI13</f>
        <v>8401.25</v>
      </c>
      <c r="AL13" s="49">
        <v>9165</v>
      </c>
      <c r="AM13" s="49">
        <v>3.3</v>
      </c>
      <c r="AN13" s="49">
        <v>9165</v>
      </c>
      <c r="AO13" s="49">
        <v>1</v>
      </c>
      <c r="AP13" s="49">
        <v>7043.6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</row>
    <row r="14" spans="1:49" s="12" customFormat="1" ht="19.5" customHeight="1">
      <c r="A14" s="27" t="s">
        <v>54</v>
      </c>
      <c r="B14" s="48">
        <v>5.5</v>
      </c>
      <c r="C14" s="48">
        <v>5</v>
      </c>
      <c r="D14" s="49">
        <v>6</v>
      </c>
      <c r="E14" s="49">
        <f t="shared" si="1"/>
        <v>19420.079999999998</v>
      </c>
      <c r="F14" s="49">
        <v>16183.4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8">
        <v>0</v>
      </c>
      <c r="N14" s="48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8">
        <v>5.5</v>
      </c>
      <c r="U14" s="48">
        <v>5</v>
      </c>
      <c r="V14" s="49">
        <v>6</v>
      </c>
      <c r="W14" s="49">
        <f t="shared" si="2"/>
        <v>19420.079999999998</v>
      </c>
      <c r="X14" s="49">
        <v>16183.4</v>
      </c>
      <c r="Y14" s="49">
        <v>5.1</v>
      </c>
      <c r="Z14" s="49">
        <v>21102.4</v>
      </c>
      <c r="AA14" s="48">
        <v>4.5</v>
      </c>
      <c r="AB14" s="48">
        <v>4.5</v>
      </c>
      <c r="AC14" s="49">
        <v>5</v>
      </c>
      <c r="AD14" s="49">
        <f t="shared" si="3"/>
        <v>19051.88888888889</v>
      </c>
      <c r="AE14" s="49">
        <v>17146.7</v>
      </c>
      <c r="AF14" s="49">
        <v>4.6</v>
      </c>
      <c r="AG14" s="49">
        <v>20925.2</v>
      </c>
      <c r="AH14" s="48">
        <v>0</v>
      </c>
      <c r="AI14" s="48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</row>
    <row r="15" spans="1:49" s="12" customFormat="1" ht="19.5" customHeight="1">
      <c r="A15" s="27" t="s">
        <v>55</v>
      </c>
      <c r="B15" s="48">
        <v>4.5</v>
      </c>
      <c r="C15" s="48">
        <v>4.65</v>
      </c>
      <c r="D15" s="49">
        <v>5.6</v>
      </c>
      <c r="E15" s="49">
        <f t="shared" si="1"/>
        <v>18432.550537634408</v>
      </c>
      <c r="F15" s="49">
        <v>15305.6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8">
        <v>0</v>
      </c>
      <c r="N15" s="48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8">
        <v>5.5</v>
      </c>
      <c r="U15" s="48">
        <v>4.65</v>
      </c>
      <c r="V15" s="49">
        <v>5.6</v>
      </c>
      <c r="W15" s="49">
        <f t="shared" si="2"/>
        <v>18432.550537634408</v>
      </c>
      <c r="X15" s="49">
        <v>15305.6</v>
      </c>
      <c r="Y15" s="49">
        <v>4.6</v>
      </c>
      <c r="Z15" s="49">
        <v>23062.8</v>
      </c>
      <c r="AA15" s="48">
        <v>4</v>
      </c>
      <c r="AB15" s="48">
        <v>4.05</v>
      </c>
      <c r="AC15" s="49">
        <v>4.6</v>
      </c>
      <c r="AD15" s="49">
        <f t="shared" si="3"/>
        <v>19632.45925925926</v>
      </c>
      <c r="AE15" s="49">
        <v>17285.1</v>
      </c>
      <c r="AF15" s="49">
        <v>4.1</v>
      </c>
      <c r="AG15" s="49">
        <v>24363.2</v>
      </c>
      <c r="AH15" s="48">
        <v>0</v>
      </c>
      <c r="AI15" s="48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</row>
    <row r="16" spans="1:49" s="12" customFormat="1" ht="19.5" customHeight="1">
      <c r="A16" s="27" t="s">
        <v>56</v>
      </c>
      <c r="B16" s="48">
        <v>2.25</v>
      </c>
      <c r="C16" s="48">
        <v>2</v>
      </c>
      <c r="D16" s="49">
        <v>2</v>
      </c>
      <c r="E16" s="49">
        <f t="shared" si="1"/>
        <v>18127.8</v>
      </c>
      <c r="F16" s="49">
        <v>18127.8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8">
        <v>0</v>
      </c>
      <c r="N16" s="48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8">
        <v>2.25</v>
      </c>
      <c r="U16" s="48">
        <v>2</v>
      </c>
      <c r="V16" s="49">
        <v>2</v>
      </c>
      <c r="W16" s="49">
        <f t="shared" si="2"/>
        <v>18127.8</v>
      </c>
      <c r="X16" s="49">
        <v>18127.8</v>
      </c>
      <c r="Y16" s="49">
        <v>2</v>
      </c>
      <c r="Z16" s="49">
        <v>24000</v>
      </c>
      <c r="AA16" s="48">
        <v>2</v>
      </c>
      <c r="AB16" s="48">
        <v>2</v>
      </c>
      <c r="AC16" s="49">
        <v>2</v>
      </c>
      <c r="AD16" s="49">
        <f t="shared" si="3"/>
        <v>18127.8</v>
      </c>
      <c r="AE16" s="49">
        <v>18127.8</v>
      </c>
      <c r="AF16" s="49">
        <v>2</v>
      </c>
      <c r="AG16" s="49">
        <v>24000</v>
      </c>
      <c r="AH16" s="48">
        <v>0</v>
      </c>
      <c r="AI16" s="48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</row>
    <row r="17" spans="1:49" s="12" customFormat="1" ht="19.5" customHeight="1">
      <c r="A17" s="27" t="s">
        <v>57</v>
      </c>
      <c r="B17" s="48">
        <v>1.75</v>
      </c>
      <c r="C17" s="48">
        <v>1.5</v>
      </c>
      <c r="D17" s="49">
        <v>1.9</v>
      </c>
      <c r="E17" s="49">
        <f t="shared" si="1"/>
        <v>22866.75333333333</v>
      </c>
      <c r="F17" s="49">
        <v>18052.7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8">
        <v>0</v>
      </c>
      <c r="N17" s="48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8">
        <v>1.75</v>
      </c>
      <c r="U17" s="48">
        <v>1.5</v>
      </c>
      <c r="V17" s="49">
        <v>1.9</v>
      </c>
      <c r="W17" s="49">
        <f t="shared" si="2"/>
        <v>22866.75333333333</v>
      </c>
      <c r="X17" s="49">
        <v>18052.7</v>
      </c>
      <c r="Y17" s="49">
        <v>1.4</v>
      </c>
      <c r="Z17" s="49">
        <v>26603.2</v>
      </c>
      <c r="AA17" s="48">
        <v>1.5</v>
      </c>
      <c r="AB17" s="48">
        <v>1.5</v>
      </c>
      <c r="AC17" s="49">
        <v>1.9</v>
      </c>
      <c r="AD17" s="49">
        <f t="shared" si="3"/>
        <v>22866.75333333333</v>
      </c>
      <c r="AE17" s="49">
        <v>18052.7</v>
      </c>
      <c r="AF17" s="49">
        <v>1.4</v>
      </c>
      <c r="AG17" s="49">
        <v>26603.2</v>
      </c>
      <c r="AH17" s="48">
        <v>0</v>
      </c>
      <c r="AI17" s="48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</row>
    <row r="18" spans="1:49" s="12" customFormat="1" ht="19.5" customHeight="1">
      <c r="A18" s="27" t="s">
        <v>59</v>
      </c>
      <c r="B18" s="48">
        <v>1.8</v>
      </c>
      <c r="C18" s="48">
        <v>1.6</v>
      </c>
      <c r="D18" s="49">
        <v>1.6</v>
      </c>
      <c r="E18" s="49">
        <f t="shared" si="1"/>
        <v>19076.4</v>
      </c>
      <c r="F18" s="49">
        <v>19076.4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8">
        <v>0</v>
      </c>
      <c r="N18" s="48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8">
        <v>1.8</v>
      </c>
      <c r="U18" s="48">
        <v>1.6</v>
      </c>
      <c r="V18" s="49">
        <v>1.6</v>
      </c>
      <c r="W18" s="49">
        <f t="shared" si="2"/>
        <v>19076.4</v>
      </c>
      <c r="X18" s="49">
        <v>19076.4</v>
      </c>
      <c r="Y18" s="49">
        <v>1.5</v>
      </c>
      <c r="Z18" s="49">
        <v>23881.5</v>
      </c>
      <c r="AA18" s="48">
        <v>1.55</v>
      </c>
      <c r="AB18" s="48">
        <v>1.6</v>
      </c>
      <c r="AC18" s="49">
        <v>1.6</v>
      </c>
      <c r="AD18" s="49">
        <f t="shared" si="3"/>
        <v>19076.4</v>
      </c>
      <c r="AE18" s="49">
        <v>19076.4</v>
      </c>
      <c r="AF18" s="49">
        <v>1.5</v>
      </c>
      <c r="AG18" s="49">
        <v>23881.5</v>
      </c>
      <c r="AH18" s="48">
        <v>0</v>
      </c>
      <c r="AI18" s="48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</row>
    <row r="19" spans="1:49" s="12" customFormat="1" ht="19.5" customHeight="1">
      <c r="A19" s="27" t="s">
        <v>60</v>
      </c>
      <c r="B19" s="48">
        <v>3.25</v>
      </c>
      <c r="C19" s="48">
        <v>2.7</v>
      </c>
      <c r="D19" s="49">
        <v>2.9</v>
      </c>
      <c r="E19" s="49">
        <f t="shared" si="1"/>
        <v>15975.348148148149</v>
      </c>
      <c r="F19" s="49">
        <v>14873.6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8">
        <v>0</v>
      </c>
      <c r="N19" s="48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8">
        <v>3.25</v>
      </c>
      <c r="U19" s="48">
        <v>2.7</v>
      </c>
      <c r="V19" s="49">
        <v>2.9</v>
      </c>
      <c r="W19" s="49">
        <f t="shared" si="2"/>
        <v>15975.348148148149</v>
      </c>
      <c r="X19" s="49">
        <v>14873.6</v>
      </c>
      <c r="Y19" s="49">
        <v>2.6</v>
      </c>
      <c r="Z19" s="49">
        <v>17487.2</v>
      </c>
      <c r="AA19" s="48">
        <v>3</v>
      </c>
      <c r="AB19" s="48">
        <v>2.7</v>
      </c>
      <c r="AC19" s="49">
        <v>2.9</v>
      </c>
      <c r="AD19" s="49">
        <f t="shared" si="3"/>
        <v>15975.348148148149</v>
      </c>
      <c r="AE19" s="49">
        <v>14873.6</v>
      </c>
      <c r="AF19" s="49">
        <v>2.6</v>
      </c>
      <c r="AG19" s="49">
        <v>17487.2</v>
      </c>
      <c r="AH19" s="48">
        <v>0</v>
      </c>
      <c r="AI19" s="48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</row>
    <row r="20" spans="1:49" s="12" customFormat="1" ht="19.5" customHeight="1">
      <c r="A20" s="27" t="s">
        <v>61</v>
      </c>
      <c r="B20" s="48">
        <v>1.75</v>
      </c>
      <c r="C20" s="48">
        <v>1</v>
      </c>
      <c r="D20" s="49">
        <v>1</v>
      </c>
      <c r="E20" s="49">
        <f t="shared" si="1"/>
        <v>18600</v>
      </c>
      <c r="F20" s="49">
        <v>18600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8">
        <v>0</v>
      </c>
      <c r="N20" s="48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8">
        <v>1.75</v>
      </c>
      <c r="U20" s="48">
        <v>1</v>
      </c>
      <c r="V20" s="49">
        <v>1</v>
      </c>
      <c r="W20" s="49">
        <f t="shared" si="2"/>
        <v>18600</v>
      </c>
      <c r="X20" s="49">
        <v>18600</v>
      </c>
      <c r="Y20" s="49">
        <v>1</v>
      </c>
      <c r="Z20" s="49">
        <v>26255.6</v>
      </c>
      <c r="AA20" s="48">
        <v>1.5</v>
      </c>
      <c r="AB20" s="48">
        <v>1</v>
      </c>
      <c r="AC20" s="49">
        <v>1</v>
      </c>
      <c r="AD20" s="49">
        <f t="shared" si="3"/>
        <v>18600</v>
      </c>
      <c r="AE20" s="49">
        <v>18600</v>
      </c>
      <c r="AF20" s="49">
        <v>1</v>
      </c>
      <c r="AG20" s="49">
        <v>26255.6</v>
      </c>
      <c r="AH20" s="48">
        <v>0</v>
      </c>
      <c r="AI20" s="48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</row>
    <row r="21" spans="1:49" s="12" customFormat="1" ht="19.5" customHeight="1">
      <c r="A21" s="27" t="s">
        <v>73</v>
      </c>
      <c r="B21" s="48">
        <v>3.8</v>
      </c>
      <c r="C21" s="48">
        <v>3.5</v>
      </c>
      <c r="D21" s="49">
        <v>4</v>
      </c>
      <c r="E21" s="49">
        <f t="shared" si="1"/>
        <v>24790.514285714286</v>
      </c>
      <c r="F21" s="49">
        <v>21691.7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8">
        <v>0</v>
      </c>
      <c r="N21" s="48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8">
        <v>3.8</v>
      </c>
      <c r="U21" s="48">
        <v>3.5</v>
      </c>
      <c r="V21" s="49">
        <v>4</v>
      </c>
      <c r="W21" s="49">
        <f t="shared" si="2"/>
        <v>24790.514285714286</v>
      </c>
      <c r="X21" s="49">
        <v>21691.7</v>
      </c>
      <c r="Y21" s="49">
        <v>3.5</v>
      </c>
      <c r="Z21" s="49">
        <v>26923.8</v>
      </c>
      <c r="AA21" s="48">
        <v>3.3</v>
      </c>
      <c r="AB21" s="48">
        <v>3</v>
      </c>
      <c r="AC21" s="49">
        <v>3</v>
      </c>
      <c r="AD21" s="49">
        <f t="shared" si="3"/>
        <v>19055.6</v>
      </c>
      <c r="AE21" s="49">
        <v>19055.6</v>
      </c>
      <c r="AF21" s="49">
        <v>3</v>
      </c>
      <c r="AG21" s="49">
        <v>20903.7</v>
      </c>
      <c r="AH21" s="48">
        <v>0</v>
      </c>
      <c r="AI21" s="48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</row>
    <row r="22" spans="1:49" ht="17.25" thickBot="1">
      <c r="A22" s="31" t="s">
        <v>62</v>
      </c>
      <c r="B22" s="56">
        <v>1.55</v>
      </c>
      <c r="C22" s="56">
        <v>1.4</v>
      </c>
      <c r="D22" s="54">
        <v>1.6</v>
      </c>
      <c r="E22" s="49">
        <f t="shared" si="1"/>
        <v>17666.74285714286</v>
      </c>
      <c r="F22" s="54">
        <v>15458.4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8">
        <v>0</v>
      </c>
      <c r="N22" s="48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56">
        <v>1.55</v>
      </c>
      <c r="U22" s="56">
        <v>1.4</v>
      </c>
      <c r="V22" s="54">
        <v>1.6</v>
      </c>
      <c r="W22" s="49">
        <f t="shared" si="2"/>
        <v>17666.74285714286</v>
      </c>
      <c r="X22" s="54">
        <v>15458.4</v>
      </c>
      <c r="Y22" s="54">
        <v>1.3</v>
      </c>
      <c r="Z22" s="54">
        <v>20700.9</v>
      </c>
      <c r="AA22" s="56">
        <v>1.55</v>
      </c>
      <c r="AB22" s="56">
        <v>1.4</v>
      </c>
      <c r="AC22" s="54">
        <v>1.6</v>
      </c>
      <c r="AD22" s="49">
        <f t="shared" si="3"/>
        <v>17666.74285714286</v>
      </c>
      <c r="AE22" s="54">
        <v>15458.4</v>
      </c>
      <c r="AF22" s="54">
        <v>1.3</v>
      </c>
      <c r="AG22" s="54">
        <v>20700.9</v>
      </c>
      <c r="AH22" s="56">
        <v>0</v>
      </c>
      <c r="AI22" s="56">
        <v>0</v>
      </c>
      <c r="AJ22" s="54">
        <v>0</v>
      </c>
      <c r="AK22" s="49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</row>
    <row r="23" spans="1:49" ht="17.25" thickBot="1">
      <c r="A23" s="29" t="s">
        <v>4</v>
      </c>
      <c r="B23" s="52">
        <f>SUM(B9:B22)</f>
        <v>188.55000000000004</v>
      </c>
      <c r="C23" s="52">
        <f aca="true" t="shared" si="4" ref="C23:AW23">SUM(C9:C22)</f>
        <v>166.1</v>
      </c>
      <c r="D23" s="53">
        <f t="shared" si="4"/>
        <v>173.7</v>
      </c>
      <c r="E23" s="53">
        <f>SUM(E9*C9+E10*C10+E11*C11+E12*C12+E13*C13+E14*C14+E15*C15+E16*C16+E17*C17+E18*C18+E19*C19+E20*C20+E21*C21+E22*C22)/C23</f>
        <v>15286.32113184828</v>
      </c>
      <c r="F23" s="53">
        <f>SUM(F9*D9+F10*D10+F11*D11+F12*D12+F13*D13+F14*D14+F15*D15+F16*D16+F17*D17+F18*D18+F19*D19+F20*D20+F21*D21+F22*D22)/D23</f>
        <v>14617.489579735173</v>
      </c>
      <c r="G23" s="53">
        <f t="shared" si="4"/>
        <v>5</v>
      </c>
      <c r="H23" s="53">
        <f t="shared" si="4"/>
        <v>5</v>
      </c>
      <c r="I23" s="53">
        <f>SUM(I9:I22)/G23</f>
        <v>28008.96</v>
      </c>
      <c r="J23" s="53">
        <f>SUM(J9:J22)/H23</f>
        <v>28008.96</v>
      </c>
      <c r="K23" s="53">
        <f t="shared" si="4"/>
        <v>5</v>
      </c>
      <c r="L23" s="53">
        <f>SUM(L9:L22)/K23</f>
        <v>29366.739999999998</v>
      </c>
      <c r="M23" s="52">
        <f t="shared" si="4"/>
        <v>0</v>
      </c>
      <c r="N23" s="52">
        <f t="shared" si="4"/>
        <v>0</v>
      </c>
      <c r="O23" s="53">
        <f t="shared" si="4"/>
        <v>0</v>
      </c>
      <c r="P23" s="53">
        <f t="shared" si="4"/>
        <v>0</v>
      </c>
      <c r="Q23" s="53">
        <f t="shared" si="4"/>
        <v>0</v>
      </c>
      <c r="R23" s="53">
        <f t="shared" si="4"/>
        <v>0</v>
      </c>
      <c r="S23" s="53">
        <f t="shared" si="4"/>
        <v>0</v>
      </c>
      <c r="T23" s="52">
        <f t="shared" si="4"/>
        <v>93.99999999999999</v>
      </c>
      <c r="U23" s="52">
        <f t="shared" si="4"/>
        <v>84.00000000000001</v>
      </c>
      <c r="V23" s="53">
        <f t="shared" si="4"/>
        <v>90.29999999999998</v>
      </c>
      <c r="W23" s="53">
        <f>SUM(W9*U9+W10*U10+W11*U11+W12*U12+W13*U13+W14*U14+W15*U15+W16*U16+W17*U17+W18*U18+W19*U19+W20*U20+W21*U21+W22*U22)/U23</f>
        <v>19557.977023809515</v>
      </c>
      <c r="X23" s="53">
        <f>SUM(X9*V9+X10*V10+X11*V11+X12*V12+X13*V13+X14*V14+X15*V15+X16*V16+X17*V17+X18*V18+X19*V19+X20*V20+X21*V21+X22*V22)/V23</f>
        <v>18193.466998892578</v>
      </c>
      <c r="Y23" s="53">
        <f t="shared" si="4"/>
        <v>83.99999999999999</v>
      </c>
      <c r="Z23" s="53">
        <f>SUM(Z9*Y9+Z10*Y10+Z11*Y11+Z12*Y12+Z13*Y13+Z14*Y14+Z15*Y15+Z16*Y16+Z17*Y17+Z18*Y18+Z19*Y19+Z20*Y20+Z21*Y21+Z22*Y22)/Y23</f>
        <v>20745.143452380955</v>
      </c>
      <c r="AA23" s="52">
        <f t="shared" si="4"/>
        <v>67.49999999999999</v>
      </c>
      <c r="AB23" s="52">
        <f t="shared" si="4"/>
        <v>63.95</v>
      </c>
      <c r="AC23" s="53">
        <f t="shared" si="4"/>
        <v>67.19999999999999</v>
      </c>
      <c r="AD23" s="53">
        <f>SUM(AD9*AB9+AD10*AB10+AD11*AB11+AD12*AB12+AD13*AB13+AD14*AB14+AD15*AB15+AD16*AB16+AD17*AB17+AD18*AB18+AD19*AB19+AD20*AB20+AD21*AB21+AD22*AB22)/AB23</f>
        <v>18893.954808444094</v>
      </c>
      <c r="AE23" s="53">
        <f>SUM(AE9*AC9+AE10*AC10+AE11*AC11+AE12*AC12+AE13*AC13+AE14*AC14+AE15*AC15+AE16*AC16+AE17*AC17+AE18*AC18+AE19*AC19+AE20*AC20+AE21*AC21+AE22*AC22)/AC23</f>
        <v>17980.18467261905</v>
      </c>
      <c r="AF23" s="53">
        <f t="shared" si="4"/>
        <v>64</v>
      </c>
      <c r="AG23" s="53">
        <f>SUM(AG9*AF9+AG10*AF10+AG11*AF11+AG12*AF12+AG13*AF13+AG14*AF14+AG15*AF15+AG16*AF16+AG17*AF17+AG18*AF18+AG19*AF19+AG20*AF20+AG21*AF21+AG22*AF22)/AF23</f>
        <v>20242.386406250003</v>
      </c>
      <c r="AH23" s="52">
        <f>SUM(AH9:AH22)</f>
        <v>32.15</v>
      </c>
      <c r="AI23" s="52">
        <f>SUM(AI9:AI22)</f>
        <v>29.450000000000003</v>
      </c>
      <c r="AJ23" s="53">
        <f>SUM(AJ9:AJ22)</f>
        <v>29.3</v>
      </c>
      <c r="AK23" s="53">
        <f>SUM(AK9*AI9+AK10*AI10+AK11*AI11+AK12*AI12+AK13*AI13+AK14*AI14+AK15*AI15+AK16*AI16+AK17*AI17+AK18*AI18+AK19*AI19+AK20*AI20+AK21*AI21+AK22*AI22)/AI23</f>
        <v>9520.127334465195</v>
      </c>
      <c r="AL23" s="53">
        <f>SUM(AL9*AJ9+AL10*AJ10+AL11*AJ11+AL12*AJ12+AL13*AJ13+AL14*AJ14+AL15*AJ15+AL16*AJ16+AL17*AJ17+AL18*AJ18+AL19*AJ19+AL20*AJ20+AL21*AJ21+AL22*AJ22)/AJ23</f>
        <v>9568.86518771331</v>
      </c>
      <c r="AM23" s="53">
        <f>SUM(AM9:AM22)</f>
        <v>28.900000000000002</v>
      </c>
      <c r="AN23" s="53">
        <f>SUM(AN9*AM9+AN10*AM10+AN11*AM11+AN12*AM12+AN13*AM13+AN14*AM14+AN15*AM15+AN16*AM16+AN17*AM17+AN18*AM18+AN19*AM19+AN20*AM20+AN21*AM21+AN22*AM22)/AM23</f>
        <v>9701.302422145329</v>
      </c>
      <c r="AO23" s="53">
        <f t="shared" si="4"/>
        <v>4</v>
      </c>
      <c r="AP23" s="53">
        <f>SUM(AP9*AO9+AP10*AO10+AP11*AO11+AP12*AO12+AP13*AO13+AP14*AO14+AP15*AO15+AP16*AO16+AP17*AO17+AP18*AO18+AP19*AO19+AP20*AO20+AP21*AO21+AP22*AO22)/AO23</f>
        <v>15527.824999999999</v>
      </c>
      <c r="AQ23" s="38">
        <f t="shared" si="4"/>
        <v>0</v>
      </c>
      <c r="AR23" s="38">
        <f t="shared" si="4"/>
        <v>0</v>
      </c>
      <c r="AS23" s="38">
        <f t="shared" si="4"/>
        <v>0</v>
      </c>
      <c r="AT23" s="38">
        <f t="shared" si="4"/>
        <v>0</v>
      </c>
      <c r="AU23" s="38">
        <f t="shared" si="4"/>
        <v>0</v>
      </c>
      <c r="AV23" s="38">
        <f t="shared" si="4"/>
        <v>0</v>
      </c>
      <c r="AW23" s="38">
        <f t="shared" si="4"/>
        <v>0</v>
      </c>
    </row>
    <row r="24" spans="1:49" ht="17.25" customHeight="1">
      <c r="A24" s="3"/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3"/>
      <c r="N24" s="6"/>
      <c r="O24" s="6"/>
      <c r="P24" s="6"/>
      <c r="Q24" s="6"/>
      <c r="R24" s="6"/>
      <c r="S24" s="6"/>
      <c r="T24" s="3"/>
      <c r="U24" s="6"/>
      <c r="V24" s="6"/>
      <c r="W24" s="6"/>
      <c r="X24" s="6"/>
      <c r="Y24" s="6"/>
      <c r="Z24" s="6"/>
      <c r="AA24" s="3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Q24" s="3"/>
      <c r="AR24" s="6"/>
      <c r="AS24" s="6"/>
      <c r="AT24" s="6"/>
      <c r="AU24" s="6"/>
      <c r="AV24" s="6"/>
      <c r="AW24" s="6"/>
    </row>
    <row r="25" spans="1:49" ht="15.75">
      <c r="A25" s="3" t="s">
        <v>0</v>
      </c>
      <c r="B25" s="3"/>
      <c r="C25" s="83" t="s">
        <v>50</v>
      </c>
      <c r="D25" s="83"/>
      <c r="E25" s="83"/>
      <c r="F25" s="6"/>
      <c r="G25" s="6"/>
      <c r="H25" s="6"/>
      <c r="I25" s="6"/>
      <c r="J25" s="6"/>
      <c r="K25" s="6"/>
      <c r="L25" s="6"/>
      <c r="M25" s="3"/>
      <c r="N25" s="6"/>
      <c r="O25" s="6"/>
      <c r="P25" s="6"/>
      <c r="Q25" s="6"/>
      <c r="R25" s="6"/>
      <c r="S25" s="6"/>
      <c r="T25" s="3"/>
      <c r="U25" s="6"/>
      <c r="V25" s="6"/>
      <c r="W25" s="6"/>
      <c r="X25" s="6"/>
      <c r="Y25" s="6"/>
      <c r="Z25" s="6"/>
      <c r="AA25" s="3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Q25" s="3"/>
      <c r="AR25" s="6"/>
      <c r="AS25" s="6"/>
      <c r="AT25" s="6"/>
      <c r="AU25" s="6"/>
      <c r="AV25" s="6"/>
      <c r="AW25" s="6"/>
    </row>
    <row r="26" spans="1:47" ht="18" customHeight="1">
      <c r="A26" s="3" t="s">
        <v>51</v>
      </c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3"/>
      <c r="N26" s="6"/>
      <c r="O26" s="6"/>
      <c r="P26" s="6"/>
      <c r="Q26" s="6"/>
      <c r="R26" s="6"/>
      <c r="S26" s="6"/>
      <c r="T26" s="3"/>
      <c r="U26" s="6"/>
      <c r="V26" s="6"/>
      <c r="W26" s="6"/>
      <c r="X26" s="6"/>
      <c r="AA26" s="3"/>
      <c r="AQ26" s="3"/>
      <c r="AR26" s="6"/>
      <c r="AS26" s="6"/>
      <c r="AT26" s="6"/>
      <c r="AU26" s="6"/>
    </row>
    <row r="27" spans="1:43" ht="12.75">
      <c r="A27" s="2"/>
      <c r="B27" s="2"/>
      <c r="M27" s="2"/>
      <c r="T27" s="2"/>
      <c r="AA27" s="2"/>
      <c r="AQ27" s="2"/>
    </row>
    <row r="28" spans="1:43" ht="12.75">
      <c r="A28" s="4"/>
      <c r="B28" s="4"/>
      <c r="M28" s="4"/>
      <c r="T28" s="4"/>
      <c r="AA28" s="4"/>
      <c r="AQ28" s="4"/>
    </row>
    <row r="29" spans="1:43" ht="15.75">
      <c r="A29" s="2"/>
      <c r="B29" s="2"/>
      <c r="M29" s="23"/>
      <c r="T29" s="2"/>
      <c r="AA29" s="2"/>
      <c r="AQ29" s="2"/>
    </row>
    <row r="30" spans="1:43" ht="15.75">
      <c r="A30" s="23"/>
      <c r="B30" s="23"/>
      <c r="M30" s="24"/>
      <c r="T30" s="23"/>
      <c r="AA30" s="23"/>
      <c r="AQ30" s="23"/>
    </row>
    <row r="31" spans="1:43" ht="15">
      <c r="A31" s="24"/>
      <c r="B31" s="24"/>
      <c r="T31" s="24"/>
      <c r="AA31" s="24"/>
      <c r="AQ31" s="24"/>
    </row>
  </sheetData>
  <sheetProtection/>
  <mergeCells count="49">
    <mergeCell ref="A5:A7"/>
    <mergeCell ref="C6:C7"/>
    <mergeCell ref="D6:D7"/>
    <mergeCell ref="G6:G7"/>
    <mergeCell ref="B6:B7"/>
    <mergeCell ref="E6:F6"/>
    <mergeCell ref="B5:F5"/>
    <mergeCell ref="C3:Z3"/>
    <mergeCell ref="P6:Q6"/>
    <mergeCell ref="R6:S6"/>
    <mergeCell ref="T5:Z5"/>
    <mergeCell ref="W6:X6"/>
    <mergeCell ref="K6:L6"/>
    <mergeCell ref="I6:J6"/>
    <mergeCell ref="G5:L5"/>
    <mergeCell ref="U6:U7"/>
    <mergeCell ref="V6:V7"/>
    <mergeCell ref="AA5:AG5"/>
    <mergeCell ref="R1:S1"/>
    <mergeCell ref="M5:S5"/>
    <mergeCell ref="T6:T7"/>
    <mergeCell ref="M6:M7"/>
    <mergeCell ref="N6:N7"/>
    <mergeCell ref="O6:O7"/>
    <mergeCell ref="AA6:AA7"/>
    <mergeCell ref="Y1:Z1"/>
    <mergeCell ref="C2:Z2"/>
    <mergeCell ref="AB6:AB7"/>
    <mergeCell ref="AR6:AR7"/>
    <mergeCell ref="AS6:AS7"/>
    <mergeCell ref="AT6:AU6"/>
    <mergeCell ref="AV6:AW6"/>
    <mergeCell ref="AF6:AG6"/>
    <mergeCell ref="AQ5:AW5"/>
    <mergeCell ref="AD6:AE6"/>
    <mergeCell ref="AO5:AP5"/>
    <mergeCell ref="C25:E25"/>
    <mergeCell ref="H6:H7"/>
    <mergeCell ref="AO6:AO7"/>
    <mergeCell ref="AC6:AC7"/>
    <mergeCell ref="AQ6:AQ7"/>
    <mergeCell ref="AP6:AP7"/>
    <mergeCell ref="Y6:Z6"/>
    <mergeCell ref="AH5:AN5"/>
    <mergeCell ref="AH6:AH7"/>
    <mergeCell ref="AI6:AI7"/>
    <mergeCell ref="AJ6:AJ7"/>
    <mergeCell ref="AK6:AL6"/>
    <mergeCell ref="AM6:AN6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4" r:id="rId1"/>
  <colBreaks count="1" manualBreakCount="1">
    <brk id="26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="70" zoomScaleNormal="70" zoomScaleSheetLayoutView="70" zoomScalePageLayoutView="0" workbookViewId="0" topLeftCell="B1">
      <selection activeCell="U11" sqref="U11"/>
    </sheetView>
  </sheetViews>
  <sheetFormatPr defaultColWidth="9.140625" defaultRowHeight="12.75"/>
  <cols>
    <col min="1" max="1" width="23.140625" style="1" customWidth="1"/>
    <col min="2" max="2" width="7.8515625" style="1" customWidth="1"/>
    <col min="3" max="3" width="8.00390625" style="1" customWidth="1"/>
    <col min="4" max="4" width="7.7109375" style="1" customWidth="1"/>
    <col min="5" max="6" width="9.8515625" style="1" customWidth="1"/>
    <col min="7" max="7" width="8.00390625" style="1" customWidth="1"/>
    <col min="8" max="8" width="7.57421875" style="1" customWidth="1"/>
    <col min="9" max="10" width="10.00390625" style="1" customWidth="1"/>
    <col min="11" max="11" width="7.8515625" style="1" customWidth="1"/>
    <col min="12" max="13" width="8.00390625" style="1" customWidth="1"/>
    <col min="14" max="15" width="11.421875" style="1" customWidth="1"/>
    <col min="16" max="17" width="8.421875" style="1" customWidth="1"/>
    <col min="18" max="18" width="8.57421875" style="1" customWidth="1"/>
    <col min="19" max="19" width="9.7109375" style="1" customWidth="1"/>
    <col min="20" max="20" width="11.7109375" style="1" customWidth="1"/>
    <col min="21" max="21" width="7.8515625" style="1" customWidth="1"/>
    <col min="22" max="22" width="12.7109375" style="1" customWidth="1"/>
    <col min="23" max="23" width="8.28125" style="1" customWidth="1"/>
    <col min="24" max="24" width="8.57421875" style="1" customWidth="1"/>
    <col min="25" max="25" width="9.8515625" style="1" customWidth="1"/>
    <col min="26" max="27" width="9.140625" style="1" customWidth="1"/>
    <col min="28" max="29" width="9.57421875" style="1" customWidth="1"/>
    <col min="30" max="30" width="8.140625" style="1" customWidth="1"/>
    <col min="31" max="31" width="12.421875" style="1" customWidth="1"/>
    <col min="32" max="16384" width="9.140625" style="1" customWidth="1"/>
  </cols>
  <sheetData>
    <row r="1" spans="30:31" ht="20.25">
      <c r="AD1" s="108" t="s">
        <v>24</v>
      </c>
      <c r="AE1" s="108"/>
    </row>
    <row r="2" spans="3:31" ht="18.75">
      <c r="C2" s="106" t="s">
        <v>65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3:31" ht="18.75">
      <c r="C3" s="92" t="s">
        <v>89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25" ht="15">
      <c r="A4" s="19"/>
      <c r="B4" s="19"/>
      <c r="C4" s="9"/>
      <c r="D4" s="9"/>
      <c r="E4" s="9"/>
      <c r="F4" s="9"/>
      <c r="G4" s="9"/>
      <c r="H4" s="9"/>
      <c r="I4" s="9"/>
      <c r="J4" s="9"/>
      <c r="K4" s="19"/>
      <c r="L4" s="9"/>
      <c r="M4" s="9"/>
      <c r="N4" s="9"/>
      <c r="O4" s="9"/>
      <c r="P4" s="19"/>
      <c r="Q4" s="9"/>
      <c r="R4" s="9"/>
      <c r="S4" s="9"/>
      <c r="T4" s="9"/>
      <c r="U4" s="9"/>
      <c r="V4" s="9"/>
      <c r="Y4" s="19"/>
    </row>
    <row r="5" spans="1:31" ht="90" customHeight="1">
      <c r="A5" s="107" t="s">
        <v>9</v>
      </c>
      <c r="B5" s="103" t="s">
        <v>23</v>
      </c>
      <c r="C5" s="104"/>
      <c r="D5" s="104"/>
      <c r="E5" s="104"/>
      <c r="F5" s="104"/>
      <c r="G5" s="95" t="s">
        <v>6</v>
      </c>
      <c r="H5" s="96"/>
      <c r="I5" s="96"/>
      <c r="J5" s="97"/>
      <c r="K5" s="95" t="s">
        <v>39</v>
      </c>
      <c r="L5" s="96"/>
      <c r="M5" s="96"/>
      <c r="N5" s="96"/>
      <c r="O5" s="96"/>
      <c r="P5" s="95" t="s">
        <v>40</v>
      </c>
      <c r="Q5" s="96"/>
      <c r="R5" s="96"/>
      <c r="S5" s="96"/>
      <c r="T5" s="96"/>
      <c r="U5" s="96"/>
      <c r="V5" s="97"/>
      <c r="W5" s="100" t="s">
        <v>77</v>
      </c>
      <c r="X5" s="100"/>
      <c r="Y5" s="95" t="s">
        <v>45</v>
      </c>
      <c r="Z5" s="96"/>
      <c r="AA5" s="96"/>
      <c r="AB5" s="96"/>
      <c r="AC5" s="96"/>
      <c r="AD5" s="96"/>
      <c r="AE5" s="97"/>
    </row>
    <row r="6" spans="1:31" ht="209.25" customHeight="1">
      <c r="A6" s="107"/>
      <c r="B6" s="100" t="s">
        <v>78</v>
      </c>
      <c r="C6" s="100" t="s">
        <v>79</v>
      </c>
      <c r="D6" s="100" t="s">
        <v>12</v>
      </c>
      <c r="E6" s="100" t="s">
        <v>28</v>
      </c>
      <c r="F6" s="100"/>
      <c r="G6" s="100" t="s">
        <v>26</v>
      </c>
      <c r="H6" s="100" t="s">
        <v>12</v>
      </c>
      <c r="I6" s="100" t="s">
        <v>28</v>
      </c>
      <c r="J6" s="100"/>
      <c r="K6" s="100" t="s">
        <v>25</v>
      </c>
      <c r="L6" s="100" t="s">
        <v>26</v>
      </c>
      <c r="M6" s="100" t="s">
        <v>12</v>
      </c>
      <c r="N6" s="100" t="s">
        <v>28</v>
      </c>
      <c r="O6" s="100"/>
      <c r="P6" s="100" t="s">
        <v>25</v>
      </c>
      <c r="Q6" s="100" t="s">
        <v>26</v>
      </c>
      <c r="R6" s="100" t="s">
        <v>12</v>
      </c>
      <c r="S6" s="100" t="s">
        <v>28</v>
      </c>
      <c r="T6" s="100"/>
      <c r="U6" s="100" t="s">
        <v>30</v>
      </c>
      <c r="V6" s="100"/>
      <c r="W6" s="82" t="s">
        <v>7</v>
      </c>
      <c r="X6" s="82" t="s">
        <v>8</v>
      </c>
      <c r="Y6" s="100" t="s">
        <v>25</v>
      </c>
      <c r="Z6" s="100" t="s">
        <v>26</v>
      </c>
      <c r="AA6" s="100" t="s">
        <v>12</v>
      </c>
      <c r="AB6" s="100" t="s">
        <v>28</v>
      </c>
      <c r="AC6" s="100"/>
      <c r="AD6" s="100" t="s">
        <v>30</v>
      </c>
      <c r="AE6" s="100"/>
    </row>
    <row r="7" spans="1:31" s="10" customFormat="1" ht="79.5" customHeight="1">
      <c r="A7" s="107"/>
      <c r="B7" s="100"/>
      <c r="C7" s="100"/>
      <c r="D7" s="100"/>
      <c r="E7" s="8" t="s">
        <v>27</v>
      </c>
      <c r="F7" s="8" t="s">
        <v>3</v>
      </c>
      <c r="G7" s="100"/>
      <c r="H7" s="100"/>
      <c r="I7" s="8" t="s">
        <v>27</v>
      </c>
      <c r="J7" s="8" t="s">
        <v>3</v>
      </c>
      <c r="K7" s="100"/>
      <c r="L7" s="100"/>
      <c r="M7" s="100"/>
      <c r="N7" s="8" t="s">
        <v>27</v>
      </c>
      <c r="O7" s="8" t="s">
        <v>3</v>
      </c>
      <c r="P7" s="100"/>
      <c r="Q7" s="100"/>
      <c r="R7" s="100"/>
      <c r="S7" s="8" t="s">
        <v>27</v>
      </c>
      <c r="T7" s="8" t="s">
        <v>3</v>
      </c>
      <c r="U7" s="8" t="s">
        <v>2</v>
      </c>
      <c r="V7" s="8" t="s">
        <v>11</v>
      </c>
      <c r="W7" s="82"/>
      <c r="X7" s="82"/>
      <c r="Y7" s="100"/>
      <c r="Z7" s="100"/>
      <c r="AA7" s="100"/>
      <c r="AB7" s="8" t="s">
        <v>27</v>
      </c>
      <c r="AC7" s="8" t="s">
        <v>3</v>
      </c>
      <c r="AD7" s="8" t="s">
        <v>19</v>
      </c>
      <c r="AE7" s="8" t="s">
        <v>8</v>
      </c>
    </row>
    <row r="8" spans="1:31" s="12" customFormat="1" ht="19.5" customHeight="1" thickBot="1">
      <c r="A8" s="11">
        <v>1</v>
      </c>
      <c r="B8" s="60">
        <f>A8+1</f>
        <v>2</v>
      </c>
      <c r="C8" s="60">
        <f aca="true" t="shared" si="0" ref="C8:O8">B8+1</f>
        <v>3</v>
      </c>
      <c r="D8" s="60">
        <f t="shared" si="0"/>
        <v>4</v>
      </c>
      <c r="E8" s="60">
        <f t="shared" si="0"/>
        <v>5</v>
      </c>
      <c r="F8" s="60">
        <f t="shared" si="0"/>
        <v>6</v>
      </c>
      <c r="G8" s="60">
        <f>F8+1</f>
        <v>7</v>
      </c>
      <c r="H8" s="60">
        <f t="shared" si="0"/>
        <v>8</v>
      </c>
      <c r="I8" s="60">
        <f t="shared" si="0"/>
        <v>9</v>
      </c>
      <c r="J8" s="60">
        <f t="shared" si="0"/>
        <v>10</v>
      </c>
      <c r="K8" s="60">
        <f t="shared" si="0"/>
        <v>11</v>
      </c>
      <c r="L8" s="60">
        <f t="shared" si="0"/>
        <v>12</v>
      </c>
      <c r="M8" s="60">
        <f t="shared" si="0"/>
        <v>13</v>
      </c>
      <c r="N8" s="60">
        <f t="shared" si="0"/>
        <v>14</v>
      </c>
      <c r="O8" s="60">
        <f t="shared" si="0"/>
        <v>15</v>
      </c>
      <c r="P8" s="60">
        <f aca="true" t="shared" si="1" ref="P8:AE8">O8+1</f>
        <v>16</v>
      </c>
      <c r="Q8" s="60">
        <f t="shared" si="1"/>
        <v>17</v>
      </c>
      <c r="R8" s="60">
        <f t="shared" si="1"/>
        <v>18</v>
      </c>
      <c r="S8" s="60">
        <f t="shared" si="1"/>
        <v>19</v>
      </c>
      <c r="T8" s="60">
        <f t="shared" si="1"/>
        <v>20</v>
      </c>
      <c r="U8" s="60">
        <f t="shared" si="1"/>
        <v>21</v>
      </c>
      <c r="V8" s="60">
        <f t="shared" si="1"/>
        <v>22</v>
      </c>
      <c r="W8" s="60">
        <f t="shared" si="1"/>
        <v>23</v>
      </c>
      <c r="X8" s="60">
        <f t="shared" si="1"/>
        <v>24</v>
      </c>
      <c r="Y8" s="60">
        <f t="shared" si="1"/>
        <v>25</v>
      </c>
      <c r="Z8" s="60">
        <f t="shared" si="1"/>
        <v>26</v>
      </c>
      <c r="AA8" s="60">
        <f t="shared" si="1"/>
        <v>27</v>
      </c>
      <c r="AB8" s="60">
        <f t="shared" si="1"/>
        <v>28</v>
      </c>
      <c r="AC8" s="60">
        <f t="shared" si="1"/>
        <v>29</v>
      </c>
      <c r="AD8" s="60">
        <f t="shared" si="1"/>
        <v>30</v>
      </c>
      <c r="AE8" s="60">
        <f t="shared" si="1"/>
        <v>31</v>
      </c>
    </row>
    <row r="9" spans="1:31" s="12" customFormat="1" ht="19.5" customHeight="1">
      <c r="A9" s="57" t="s">
        <v>66</v>
      </c>
      <c r="B9" s="61">
        <v>39.41</v>
      </c>
      <c r="C9" s="62">
        <v>34.04</v>
      </c>
      <c r="D9" s="63">
        <v>30.2</v>
      </c>
      <c r="E9" s="63">
        <f>SUM(D9*F9)/C9</f>
        <v>15000.013513513513</v>
      </c>
      <c r="F9" s="63">
        <v>16907.3</v>
      </c>
      <c r="G9" s="62">
        <v>1</v>
      </c>
      <c r="H9" s="62">
        <v>1</v>
      </c>
      <c r="I9" s="63">
        <v>34911.2</v>
      </c>
      <c r="J9" s="63">
        <v>34911.2</v>
      </c>
      <c r="K9" s="62">
        <v>2.25</v>
      </c>
      <c r="L9" s="62">
        <v>2</v>
      </c>
      <c r="M9" s="63">
        <v>2</v>
      </c>
      <c r="N9" s="63">
        <v>23816.7</v>
      </c>
      <c r="O9" s="63">
        <v>23516.7</v>
      </c>
      <c r="P9" s="62">
        <v>20.41</v>
      </c>
      <c r="Q9" s="62">
        <v>19.34</v>
      </c>
      <c r="R9" s="63">
        <v>15.1</v>
      </c>
      <c r="S9" s="63">
        <f>SUM(R9*T9)/Q9</f>
        <v>16768.417269906928</v>
      </c>
      <c r="T9" s="63">
        <v>21476.9</v>
      </c>
      <c r="U9" s="63">
        <v>14.8</v>
      </c>
      <c r="V9" s="63">
        <v>22228.3</v>
      </c>
      <c r="W9" s="63">
        <v>0</v>
      </c>
      <c r="X9" s="63">
        <v>0</v>
      </c>
      <c r="Y9" s="62">
        <v>0</v>
      </c>
      <c r="Z9" s="62">
        <v>0</v>
      </c>
      <c r="AA9" s="63">
        <v>0</v>
      </c>
      <c r="AB9" s="63">
        <v>0</v>
      </c>
      <c r="AC9" s="63">
        <v>0</v>
      </c>
      <c r="AD9" s="63">
        <v>0</v>
      </c>
      <c r="AE9" s="64">
        <v>0</v>
      </c>
    </row>
    <row r="10" spans="1:31" ht="19.5" customHeight="1" thickBot="1">
      <c r="A10" s="58" t="s">
        <v>67</v>
      </c>
      <c r="B10" s="65">
        <v>38.67</v>
      </c>
      <c r="C10" s="56">
        <v>23.86</v>
      </c>
      <c r="D10" s="54">
        <v>21.9</v>
      </c>
      <c r="E10" s="49">
        <f>SUM(D10*F10)/C10</f>
        <v>15840.60226320201</v>
      </c>
      <c r="F10" s="54">
        <v>17258.3</v>
      </c>
      <c r="G10" s="56">
        <v>1</v>
      </c>
      <c r="H10" s="56">
        <v>1</v>
      </c>
      <c r="I10" s="54">
        <v>47700</v>
      </c>
      <c r="J10" s="54">
        <v>47700</v>
      </c>
      <c r="K10" s="50">
        <v>2</v>
      </c>
      <c r="L10" s="50">
        <v>2</v>
      </c>
      <c r="M10" s="51">
        <v>2</v>
      </c>
      <c r="N10" s="49">
        <v>31400</v>
      </c>
      <c r="O10" s="51">
        <v>31400</v>
      </c>
      <c r="P10" s="56">
        <v>14.17</v>
      </c>
      <c r="Q10" s="56">
        <v>10.11</v>
      </c>
      <c r="R10" s="54">
        <v>7.8</v>
      </c>
      <c r="S10" s="49">
        <f>SUM(R10*T10)/Q10</f>
        <v>16626.035608308608</v>
      </c>
      <c r="T10" s="54">
        <v>21549.9</v>
      </c>
      <c r="U10" s="54">
        <v>6.9</v>
      </c>
      <c r="V10" s="54">
        <v>24360.7</v>
      </c>
      <c r="W10" s="54">
        <v>0</v>
      </c>
      <c r="X10" s="54">
        <v>0</v>
      </c>
      <c r="Y10" s="56">
        <v>2</v>
      </c>
      <c r="Z10" s="56">
        <v>1.1</v>
      </c>
      <c r="AA10" s="54">
        <v>1.1</v>
      </c>
      <c r="AB10" s="54">
        <v>9141.5</v>
      </c>
      <c r="AC10" s="54">
        <v>9141.5</v>
      </c>
      <c r="AD10" s="54">
        <v>1.1</v>
      </c>
      <c r="AE10" s="66">
        <v>9141.5</v>
      </c>
    </row>
    <row r="11" spans="1:31" ht="17.25" thickBot="1">
      <c r="A11" s="59" t="s">
        <v>4</v>
      </c>
      <c r="B11" s="67">
        <f>SUM(B9:B10)</f>
        <v>78.08</v>
      </c>
      <c r="C11" s="52">
        <f aca="true" t="shared" si="2" ref="C11:AE11">SUM(C9:C10)</f>
        <v>57.9</v>
      </c>
      <c r="D11" s="53">
        <f t="shared" si="2"/>
        <v>52.099999999999994</v>
      </c>
      <c r="E11" s="53">
        <f>SUM(E9*C9+E10*C10)/C11</f>
        <v>15346.411571675302</v>
      </c>
      <c r="F11" s="53">
        <f>SUM(F9*D9+F10*D10)/D11</f>
        <v>17054.84126679463</v>
      </c>
      <c r="G11" s="52">
        <f t="shared" si="2"/>
        <v>2</v>
      </c>
      <c r="H11" s="52">
        <f t="shared" si="2"/>
        <v>2</v>
      </c>
      <c r="I11" s="53">
        <f>SUM(I9:I10)/G11</f>
        <v>41305.6</v>
      </c>
      <c r="J11" s="53">
        <f>SUM(J9:J10)/H11</f>
        <v>41305.6</v>
      </c>
      <c r="K11" s="52">
        <f t="shared" si="2"/>
        <v>4.25</v>
      </c>
      <c r="L11" s="52">
        <f t="shared" si="2"/>
        <v>4</v>
      </c>
      <c r="M11" s="53">
        <f t="shared" si="2"/>
        <v>4</v>
      </c>
      <c r="N11" s="53">
        <f>SUM(N9*L9+N10*L10)/L11</f>
        <v>27608.35</v>
      </c>
      <c r="O11" s="53">
        <f>SUM(O9*M9+O10*M10)/M11</f>
        <v>27458.35</v>
      </c>
      <c r="P11" s="52">
        <f t="shared" si="2"/>
        <v>34.58</v>
      </c>
      <c r="Q11" s="52">
        <f t="shared" si="2"/>
        <v>29.45</v>
      </c>
      <c r="R11" s="53">
        <f t="shared" si="2"/>
        <v>22.9</v>
      </c>
      <c r="S11" s="53">
        <f>SUM(S9*Q9+S10*Q10)/Q11</f>
        <v>16719.538539898134</v>
      </c>
      <c r="T11" s="53">
        <f>SUM(T9*R9+T10*R10)/R11</f>
        <v>21501.76462882096</v>
      </c>
      <c r="U11" s="53">
        <f t="shared" si="2"/>
        <v>21.700000000000003</v>
      </c>
      <c r="V11" s="53">
        <f>SUM(V9*U9+V10*U10)/U11</f>
        <v>22906.344239631337</v>
      </c>
      <c r="W11" s="52">
        <f t="shared" si="2"/>
        <v>0</v>
      </c>
      <c r="X11" s="52">
        <f t="shared" si="2"/>
        <v>0</v>
      </c>
      <c r="Y11" s="52">
        <f t="shared" si="2"/>
        <v>2</v>
      </c>
      <c r="Z11" s="52">
        <f t="shared" si="2"/>
        <v>1.1</v>
      </c>
      <c r="AA11" s="52">
        <f t="shared" si="2"/>
        <v>1.1</v>
      </c>
      <c r="AB11" s="52">
        <f t="shared" si="2"/>
        <v>9141.5</v>
      </c>
      <c r="AC11" s="52">
        <f t="shared" si="2"/>
        <v>9141.5</v>
      </c>
      <c r="AD11" s="52">
        <f t="shared" si="2"/>
        <v>1.1</v>
      </c>
      <c r="AE11" s="68">
        <f t="shared" si="2"/>
        <v>9141.5</v>
      </c>
    </row>
    <row r="12" spans="1:25" ht="17.25" customHeight="1">
      <c r="A12" s="3"/>
      <c r="B12" s="3"/>
      <c r="C12" s="6"/>
      <c r="D12" s="6"/>
      <c r="E12" s="6"/>
      <c r="F12" s="6"/>
      <c r="G12" s="6"/>
      <c r="H12" s="6"/>
      <c r="I12" s="6"/>
      <c r="J12" s="6"/>
      <c r="K12" s="3"/>
      <c r="L12" s="6"/>
      <c r="M12" s="6"/>
      <c r="N12" s="6"/>
      <c r="O12" s="6"/>
      <c r="P12" s="3"/>
      <c r="Q12" s="6"/>
      <c r="R12" s="6"/>
      <c r="S12" s="6"/>
      <c r="T12" s="6"/>
      <c r="U12" s="6"/>
      <c r="V12" s="6"/>
      <c r="Y12" s="3"/>
    </row>
    <row r="13" spans="1:25" ht="15.75">
      <c r="A13" s="3" t="s">
        <v>0</v>
      </c>
      <c r="B13" s="3"/>
      <c r="C13" s="83" t="s">
        <v>50</v>
      </c>
      <c r="D13" s="83"/>
      <c r="E13" s="83"/>
      <c r="F13" s="6"/>
      <c r="G13" s="6"/>
      <c r="H13" s="6"/>
      <c r="I13" s="6"/>
      <c r="J13" s="6"/>
      <c r="K13" s="3"/>
      <c r="L13" s="6"/>
      <c r="M13" s="6"/>
      <c r="N13" s="6"/>
      <c r="O13" s="6"/>
      <c r="P13" s="3"/>
      <c r="Q13" s="6"/>
      <c r="R13" s="6"/>
      <c r="S13" s="6"/>
      <c r="T13" s="6"/>
      <c r="U13" s="6"/>
      <c r="V13" s="6"/>
      <c r="Y13" s="3"/>
    </row>
    <row r="14" spans="1:25" ht="18" customHeight="1">
      <c r="A14" s="3" t="s">
        <v>51</v>
      </c>
      <c r="B14" s="3"/>
      <c r="C14" s="6"/>
      <c r="D14" s="6"/>
      <c r="E14" s="6"/>
      <c r="F14" s="6"/>
      <c r="G14" s="6"/>
      <c r="H14" s="6"/>
      <c r="I14" s="6"/>
      <c r="J14" s="6"/>
      <c r="K14" s="3"/>
      <c r="L14" s="6"/>
      <c r="M14" s="6"/>
      <c r="N14" s="6"/>
      <c r="O14" s="6"/>
      <c r="P14" s="3"/>
      <c r="Q14" s="6"/>
      <c r="R14" s="6"/>
      <c r="S14" s="6"/>
      <c r="T14" s="6"/>
      <c r="Y14" s="3"/>
    </row>
    <row r="15" spans="1:25" ht="12.75">
      <c r="A15" s="2"/>
      <c r="B15" s="2"/>
      <c r="K15" s="2"/>
      <c r="P15" s="2"/>
      <c r="Y15" s="2"/>
    </row>
    <row r="16" spans="1:25" ht="12.75">
      <c r="A16" s="4"/>
      <c r="B16" s="4"/>
      <c r="K16" s="4"/>
      <c r="P16" s="4"/>
      <c r="Y16" s="4"/>
    </row>
    <row r="17" spans="1:25" ht="15.75">
      <c r="A17" s="2"/>
      <c r="B17" s="2"/>
      <c r="K17" s="23"/>
      <c r="P17" s="2"/>
      <c r="Y17" s="2"/>
    </row>
    <row r="18" spans="1:25" ht="15.75">
      <c r="A18" s="23"/>
      <c r="B18" s="23"/>
      <c r="K18" s="24"/>
      <c r="P18" s="23"/>
      <c r="Y18" s="23"/>
    </row>
    <row r="19" spans="1:25" ht="15">
      <c r="A19" s="24"/>
      <c r="B19" s="24"/>
      <c r="P19" s="24"/>
      <c r="Y19" s="24"/>
    </row>
  </sheetData>
  <sheetProtection/>
  <mergeCells count="34">
    <mergeCell ref="I6:J6"/>
    <mergeCell ref="P6:P7"/>
    <mergeCell ref="P5:V5"/>
    <mergeCell ref="G5:J5"/>
    <mergeCell ref="L6:L7"/>
    <mergeCell ref="M6:M7"/>
    <mergeCell ref="N6:O6"/>
    <mergeCell ref="K5:O5"/>
    <mergeCell ref="B5:F5"/>
    <mergeCell ref="C6:C7"/>
    <mergeCell ref="D6:D7"/>
    <mergeCell ref="E6:F6"/>
    <mergeCell ref="G6:G7"/>
    <mergeCell ref="H6:H7"/>
    <mergeCell ref="AB6:AC6"/>
    <mergeCell ref="AD6:AE6"/>
    <mergeCell ref="Q6:Q7"/>
    <mergeCell ref="W6:W7"/>
    <mergeCell ref="K6:K7"/>
    <mergeCell ref="A5:A7"/>
    <mergeCell ref="R6:R7"/>
    <mergeCell ref="S6:T6"/>
    <mergeCell ref="U6:V6"/>
    <mergeCell ref="B6:B7"/>
    <mergeCell ref="C13:E13"/>
    <mergeCell ref="Y6:Y7"/>
    <mergeCell ref="Y5:AE5"/>
    <mergeCell ref="X6:X7"/>
    <mergeCell ref="W5:X5"/>
    <mergeCell ref="AD1:AE1"/>
    <mergeCell ref="C2:AE2"/>
    <mergeCell ref="C3:AE3"/>
    <mergeCell ref="Z6:Z7"/>
    <mergeCell ref="AA6:AA7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Мария</cp:lastModifiedBy>
  <cp:lastPrinted>2016-08-10T07:46:59Z</cp:lastPrinted>
  <dcterms:created xsi:type="dcterms:W3CDTF">1996-10-08T23:32:33Z</dcterms:created>
  <dcterms:modified xsi:type="dcterms:W3CDTF">2016-11-15T09:26:45Z</dcterms:modified>
  <cp:category/>
  <cp:version/>
  <cp:contentType/>
  <cp:contentStatus/>
</cp:coreProperties>
</file>