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195" windowHeight="6495" activeTab="0"/>
  </bookViews>
  <sheets>
    <sheet name="прилож.6" sheetId="1" r:id="rId1"/>
    <sheet name="прилож.7" sheetId="2" r:id="rId2"/>
    <sheet name="прил.8 2018-19гг." sheetId="3" r:id="rId3"/>
    <sheet name="прил.9 2018-19гг." sheetId="4" r:id="rId4"/>
  </sheets>
  <definedNames>
    <definedName name="_xlnm.Print_Area" localSheetId="0">'прилож.6'!$A$1:$F$307</definedName>
    <definedName name="_xlnm.Print_Area" localSheetId="1">'прилож.7'!$A$1:$G$293</definedName>
  </definedNames>
  <calcPr fullCalcOnLoad="1"/>
</workbook>
</file>

<file path=xl/sharedStrings.xml><?xml version="1.0" encoding="utf-8"?>
<sst xmlns="http://schemas.openxmlformats.org/spreadsheetml/2006/main" count="6665" uniqueCount="397">
  <si>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</si>
  <si>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</si>
  <si>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межбюджетные трансферты</t>
  </si>
  <si>
    <t>фонд капремонта</t>
  </si>
  <si>
    <t xml:space="preserve">Мероприятия по подготовке празднования к 100-летию образования  Республики Карелия в рамках подпрограммы </t>
  </si>
  <si>
    <t>30 0 00 12010</t>
  </si>
  <si>
    <t>Софинансирование за счёт средств местного бюджета субвенции на общ.образование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</si>
  <si>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</si>
  <si>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</si>
  <si>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</si>
  <si>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Прочая закупка товаров, работ и услуг для обеспечения государственных (муниципальных) нужд (ремонт кровли Вешк.школы)</t>
  </si>
  <si>
    <t>2017 год</t>
  </si>
  <si>
    <t>Софинансирование субсидии на поддержку местных инициатив граждан, проживающищ в городских и сельских поселениях за счет юридических и физических лиц</t>
  </si>
  <si>
    <t>08 3 01 73140</t>
  </si>
  <si>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</si>
  <si>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</si>
  <si>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</si>
  <si>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06 0 00 70500</t>
  </si>
  <si>
    <t>08 1 00 75010</t>
  </si>
  <si>
    <t xml:space="preserve">12 0 00 00000 </t>
  </si>
  <si>
    <t>01 0 00 00000</t>
  </si>
  <si>
    <t>03 0 00 00000</t>
  </si>
  <si>
    <t>03 1 00 00000</t>
  </si>
  <si>
    <t>03 2 00 00000</t>
  </si>
  <si>
    <t>03 3 00 00000</t>
  </si>
  <si>
    <t>03 4 00 00000</t>
  </si>
  <si>
    <t>03 5 00 00000</t>
  </si>
  <si>
    <t>05 0 00 00000</t>
  </si>
  <si>
    <t>08 1 01 12020</t>
  </si>
  <si>
    <t>08 1 01 12080</t>
  </si>
  <si>
    <t>08 1 01 42020</t>
  </si>
  <si>
    <t>08 1 01 42120</t>
  </si>
  <si>
    <t>08 1 01 42140</t>
  </si>
  <si>
    <t>06 0 01 70500</t>
  </si>
  <si>
    <t>08 1 01 22030</t>
  </si>
  <si>
    <t>119</t>
  </si>
  <si>
    <t>11 0 01 77950</t>
  </si>
  <si>
    <t>08 2 01 42180</t>
  </si>
  <si>
    <t>12 0 01 77950</t>
  </si>
  <si>
    <t>12 0 01 77900</t>
  </si>
  <si>
    <t>09 0 01 77950</t>
  </si>
  <si>
    <t>06 2 01 51180</t>
  </si>
  <si>
    <t>08 3 01 73500</t>
  </si>
  <si>
    <t>08 3 01 73600</t>
  </si>
  <si>
    <t>08 3 01 73510</t>
  </si>
  <si>
    <t>08 3 01 76040</t>
  </si>
  <si>
    <t>08 3 01 76050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</si>
  <si>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</si>
  <si>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</si>
  <si>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</si>
  <si>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</si>
  <si>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01 1 01 42040</t>
  </si>
  <si>
    <t>01 1 01 42100</t>
  </si>
  <si>
    <t>01 1 02 21120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</si>
  <si>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</si>
  <si>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</si>
  <si>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</si>
  <si>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</si>
  <si>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01 1 02 42070</t>
  </si>
  <si>
    <t>01 1 02 42100</t>
  </si>
  <si>
    <t>01 2 01 77950</t>
  </si>
  <si>
    <t>01 3 01 77950</t>
  </si>
  <si>
    <t>01 4 01 77950</t>
  </si>
  <si>
    <t>03 1 01 24420</t>
  </si>
  <si>
    <t>03 2 01 73100</t>
  </si>
  <si>
    <t>03 3 01 72260</t>
  </si>
  <si>
    <t>03 4 01 77950</t>
  </si>
  <si>
    <t>03 5 01 77950</t>
  </si>
  <si>
    <t>03 5 01 71000</t>
  </si>
  <si>
    <t>06 0 01 74700</t>
  </si>
  <si>
    <t>08 4 01 84910</t>
  </si>
  <si>
    <t>08 4 01 42080</t>
  </si>
  <si>
    <t>08 4 01 42110</t>
  </si>
  <si>
    <t>10 0 01 87950</t>
  </si>
  <si>
    <t>01 5 01 42070</t>
  </si>
  <si>
    <t>08 4 01 42090</t>
  </si>
  <si>
    <t>01 5 01 42030</t>
  </si>
  <si>
    <t>08 4 01 50820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</si>
  <si>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</si>
  <si>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</si>
  <si>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</si>
  <si>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</si>
  <si>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</si>
  <si>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</si>
  <si>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</si>
  <si>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</si>
  <si>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</si>
  <si>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</si>
  <si>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</si>
  <si>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08 1 01 53910</t>
  </si>
  <si>
    <t>02 0 01 77950</t>
  </si>
  <si>
    <t>01 1 02 24350</t>
  </si>
  <si>
    <t>05 0 01 97950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</si>
  <si>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</si>
  <si>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</si>
  <si>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</si>
  <si>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</si>
  <si>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</si>
  <si>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</si>
  <si>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</si>
  <si>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</si>
  <si>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</si>
  <si>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</si>
  <si>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</si>
  <si>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08 1 01 63010</t>
  </si>
  <si>
    <t>03 1 01 64420</t>
  </si>
  <si>
    <t>01 1 02 77950</t>
  </si>
  <si>
    <t>360</t>
  </si>
  <si>
    <t>Иные выплаты населению</t>
  </si>
  <si>
    <t>06 2 01 43090</t>
  </si>
  <si>
    <t>853</t>
  </si>
  <si>
    <t>Уплата иных платежей</t>
  </si>
  <si>
    <t>08 3 01 9502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</si>
  <si>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</si>
  <si>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</si>
  <si>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</si>
  <si>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Субсидия на социально-экономическое развитие территории</t>
  </si>
  <si>
    <t>Cубсидия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</si>
  <si>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</si>
  <si>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</si>
  <si>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01 1 02 44010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</si>
  <si>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</si>
  <si>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01 1 02 43100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</si>
  <si>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</si>
  <si>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</si>
  <si>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</si>
  <si>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Субсидии на организацию отдыха детей в каникулярное время</t>
  </si>
  <si>
    <t>01 2 01 43010</t>
  </si>
  <si>
    <t>01 3 01 43090</t>
  </si>
  <si>
    <t>01 5 01 70650</t>
  </si>
  <si>
    <t>Субсидии на питание учащихся из малоимущ.семей в размере 45 руб.в учебный день на одного учащегося по Программе "АСП"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</si>
  <si>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</si>
  <si>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</si>
  <si>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</si>
  <si>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</si>
  <si>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06 2 01 43140</t>
  </si>
  <si>
    <t>Субсидии на поддержку местных инициатив граждан,проживающих в городских и сельских поселениях РК</t>
  </si>
  <si>
    <t>321</t>
  </si>
  <si>
    <t>Пособия, компенсации и иные социальные выплаты гражданам, кроме публичных нормативных обязательств</t>
  </si>
  <si>
    <t>01 1 02 42040</t>
  </si>
  <si>
    <t>Содержание детского дома за счёт средств местного бюджета</t>
  </si>
  <si>
    <t>06 2 01 43030</t>
  </si>
  <si>
    <t>08 3 01 76000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</si>
  <si>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</si>
  <si>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03 0 01 43030</t>
  </si>
  <si>
    <t>Cофинансирование за счет средств местного бюджета субсидии на расселение аварийного жилья</t>
  </si>
  <si>
    <t>06 2 01 S9602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</si>
  <si>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</si>
  <si>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</si>
  <si>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</si>
  <si>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</si>
  <si>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Софинансирование за счёт средств местного бюджета субсидии на социально-экономическое развитие территорий</t>
  </si>
  <si>
    <t xml:space="preserve">Субсидия на социально-экономическое развитие территории 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</si>
  <si>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</si>
  <si>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</si>
  <si>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</si>
  <si>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06 1 01 43160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</si>
  <si>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</si>
  <si>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за сч ост-ка на 01.01.2016 г</t>
  </si>
  <si>
    <t>01 1 02 S0650</t>
  </si>
  <si>
    <t>01 1 02 24211</t>
  </si>
  <si>
    <t>01 1 02 24240</t>
  </si>
  <si>
    <t>01 1 02 S3100</t>
  </si>
  <si>
    <t>01 2 01 S3010</t>
  </si>
  <si>
    <t>01 3 01 S3090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</si>
  <si>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</si>
  <si>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Сверхнормативные затраты по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</si>
  <si>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01 1 01 24201</t>
  </si>
  <si>
    <t>08 3 01 77950</t>
  </si>
  <si>
    <t>06 2 01 65200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</si>
  <si>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</si>
  <si>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S0970</t>
  </si>
  <si>
    <t>08 3 01 S3140</t>
  </si>
  <si>
    <t>03 0 01 S3030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</si>
  <si>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</si>
  <si>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</si>
  <si>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</si>
  <si>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</si>
  <si>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</si>
  <si>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</si>
  <si>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</si>
  <si>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</si>
  <si>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</si>
  <si>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</si>
  <si>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</si>
  <si>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</si>
  <si>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</si>
  <si>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</si>
  <si>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</si>
  <si>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</si>
  <si>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</si>
  <si>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</si>
  <si>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</si>
  <si>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</si>
  <si>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</si>
  <si>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</si>
  <si>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</si>
  <si>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</si>
  <si>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</si>
  <si>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</si>
  <si>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</si>
  <si>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</si>
  <si>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</si>
  <si>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</si>
  <si>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</si>
  <si>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</si>
  <si>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</si>
  <si>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</si>
  <si>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</si>
  <si>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</si>
  <si>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</si>
  <si>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</si>
  <si>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</si>
  <si>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</si>
  <si>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</si>
  <si>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</si>
  <si>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</si>
  <si>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</si>
  <si>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</si>
  <si>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</si>
  <si>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</si>
  <si>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</si>
  <si>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</si>
  <si>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</si>
  <si>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</si>
  <si>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</si>
  <si>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</si>
  <si>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</si>
  <si>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</si>
  <si>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</si>
  <si>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</si>
  <si>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</si>
  <si>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</si>
  <si>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</si>
  <si>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</si>
  <si>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</si>
  <si>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</si>
  <si>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</si>
  <si>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</si>
  <si>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</si>
  <si>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</si>
  <si>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</si>
  <si>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</si>
  <si>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</si>
  <si>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</si>
  <si>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</si>
  <si>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</si>
  <si>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</si>
  <si>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</si>
  <si>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</si>
  <si>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</si>
  <si>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</si>
  <si>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</si>
  <si>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</si>
  <si>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</si>
  <si>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</si>
  <si>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</si>
  <si>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</si>
  <si>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</si>
  <si>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</si>
  <si>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</si>
  <si>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</si>
  <si>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</si>
  <si>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</si>
  <si>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</si>
  <si>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</si>
  <si>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</si>
  <si>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</si>
  <si>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</si>
  <si>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</si>
  <si>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</si>
  <si>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</si>
  <si>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</si>
  <si>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</si>
  <si>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</si>
  <si>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</si>
  <si>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</si>
  <si>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</si>
  <si>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</si>
  <si>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</si>
  <si>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</si>
  <si>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</si>
  <si>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</si>
  <si>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</si>
  <si>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</si>
  <si>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</si>
  <si>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</si>
  <si>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</si>
  <si>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</si>
  <si>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</si>
  <si>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</si>
  <si>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</si>
  <si>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</si>
  <si>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</si>
  <si>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322</t>
  </si>
  <si>
    <t>Субсидии гражданам на приобретение жилья</t>
  </si>
  <si>
    <t>Муниципальная программа "Развитие образования в Суоярвском районе"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</si>
  <si>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</si>
  <si>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</si>
  <si>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</si>
  <si>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</si>
  <si>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</si>
  <si>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</si>
  <si>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</si>
  <si>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</si>
  <si>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</si>
  <si>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</si>
  <si>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</si>
  <si>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</si>
  <si>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</si>
  <si>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</si>
  <si>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</si>
  <si>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</si>
  <si>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</si>
  <si>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</si>
  <si>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</si>
  <si>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</si>
  <si>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</si>
  <si>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Муниципальная программа "Ветеран"</t>
  </si>
  <si>
    <t>Другие вопросы в области социальной политики</t>
  </si>
  <si>
    <t>06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</si>
  <si>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</si>
  <si>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</si>
  <si>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</si>
  <si>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</si>
  <si>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</si>
  <si>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 xml:space="preserve">08 </t>
  </si>
  <si>
    <t>Здравоохранение</t>
  </si>
  <si>
    <t>Стационарная медицинская помощь</t>
  </si>
  <si>
    <t xml:space="preserve">Софинансирование программы "Обеспечение жильем молодых семей" </t>
  </si>
  <si>
    <t>Муниципальная программа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</si>
  <si>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</si>
  <si>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Мероприятия по муниципальной программе "Профилактика правонарушений и преступлений в Суоярвском муниципальном районе"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</si>
  <si>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</si>
  <si>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</si>
  <si>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</si>
  <si>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</si>
  <si>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</si>
  <si>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</si>
  <si>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</si>
  <si>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</si>
  <si>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</si>
  <si>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</si>
  <si>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</si>
  <si>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</si>
  <si>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</si>
  <si>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Иные межбюджетные трансферты</t>
  </si>
  <si>
    <t>540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</si>
  <si>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</si>
  <si>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</si>
  <si>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</si>
  <si>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</si>
  <si>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</si>
  <si>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</si>
  <si>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</si>
  <si>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</si>
  <si>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</si>
  <si>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</si>
  <si>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</si>
  <si>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на социально-экономическое развитие территоий МО</t>
  </si>
  <si>
    <t>Дорожное хозяйство (дорожные фонды)</t>
  </si>
  <si>
    <t>Мероприятия в области коммунального хозяйства</t>
  </si>
  <si>
    <t>Субсидии бюджетным учреждениям на иные цели (Ремонт фасада Суоярвской средней школы)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</si>
  <si>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</si>
  <si>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</si>
  <si>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водопровода п.Лоймола)</t>
  </si>
  <si>
    <t>Прочая закупка товаров, работ и услуг для обеспечения государственных (муниципальных) нужд (госэкспертиза ПСД Лахк.шк)</t>
  </si>
  <si>
    <t>Выравнивание бюджетной обеспеченности поселений за счет дотации, отражающей отдельные показатели, передаваемые бюджету района из бюджета РК</t>
  </si>
  <si>
    <t>Дополнительное образование детей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</si>
  <si>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2017 год </t>
  </si>
  <si>
    <t>Приложение № 6</t>
  </si>
  <si>
    <t xml:space="preserve">к решению Совета депутатов муниципального   </t>
  </si>
  <si>
    <t>образования "Суоярвский район"</t>
  </si>
  <si>
    <t>Приложение № 7</t>
  </si>
  <si>
    <t>Код администратора</t>
  </si>
  <si>
    <t>019</t>
  </si>
  <si>
    <t>Ведомственная структура расходов бюджета муниципального образования "Суоярвский район" на 2017 год по разделам и подразделам, целевым статьям и видам расходов классификации расходов бюджетов</t>
  </si>
  <si>
    <t>Приложение № 8</t>
  </si>
  <si>
    <t>2018 год</t>
  </si>
  <si>
    <t>2019 год</t>
  </si>
  <si>
    <t>Приложение № 9</t>
  </si>
  <si>
    <t>Администрация МО "Суоярвский район"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</si>
  <si>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2018 и 2019 годов </t>
  </si>
  <si>
    <t>06 2 01 61301</t>
  </si>
  <si>
    <t xml:space="preserve">Прочая закупка товаров, работ и услуг для обеспечения государственных (муниципальных) нужд </t>
  </si>
  <si>
    <t xml:space="preserve">Субсидии бюджетным учреждениям на иные цели </t>
  </si>
  <si>
    <t xml:space="preserve">Ведомственная структура расходов бюджета муниципального образования "Суоярвский район" по разделам и подразделам, целевым статьям и видам расходов классификации расходов бюджетов на плановый период 2018 и 2019 годов </t>
  </si>
  <si>
    <t>08 1 01 62210</t>
  </si>
  <si>
    <t>08 1 01 75010</t>
  </si>
  <si>
    <t>Софинансирование за счет средств местного бюджета мероприятий по комплексным кадастровым работам</t>
  </si>
  <si>
    <t>08 2 01 73380</t>
  </si>
  <si>
    <t>08 4 01 77950</t>
  </si>
  <si>
    <t>350</t>
  </si>
  <si>
    <t>Премии и гранты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</si>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</sst>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0.000"/>
  </numFmts>
  <fonts count="6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sz val="10"/>
      <color indexed="20"/>
      <name val="Times New Roman"/>
      <family val="1"/>
    </font>
    <font>
      <sz val="10"/>
      <name val="Arial"/>
      <family val="2"/>
    </font>
    <font>
      <sz val="10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b/>
      <sz val="10"/>
      <name val="Arial Cyr"/>
      <family val="0"/>
    </font>
    <font>
      <sz val="10"/>
      <color indexed="20"/>
      <name val="Arial Cyr"/>
      <family val="0"/>
    </font>
    <font>
      <sz val="10"/>
      <color indexed="5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49" fontId="2" fillId="0" borderId="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Border="1" applyAlignment="1">
      <alignment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 applyProtection="1">
      <alignment horizontal="center" vertical="top"/>
      <protection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0" xfId="0" applyNumberFormat="1" applyFont="1" applyFill="1" applyBorder="1" applyAlignment="1">
      <alignment horizontal="center" vertical="top"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" fontId="14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vertical="top"/>
    </xf>
    <xf numFmtId="0" fontId="3" fillId="0" borderId="0" xfId="0" applyFont="1" applyFill="1" applyBorder="1" applyAlignment="1" applyProtection="1">
      <alignment horizontal="right" vertical="top" wrapText="1"/>
      <protection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vertical="center" wrapText="1"/>
    </xf>
    <xf numFmtId="4" fontId="14" fillId="0" borderId="12" xfId="0" applyNumberFormat="1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4" fontId="6" fillId="0" borderId="12" xfId="0" applyNumberFormat="1" applyFont="1" applyBorder="1" applyAlignment="1">
      <alignment vertical="top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4" fontId="14" fillId="0" borderId="12" xfId="0" applyNumberFormat="1" applyFont="1" applyBorder="1" applyAlignment="1">
      <alignment vertical="top"/>
    </xf>
    <xf numFmtId="0" fontId="14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4" fontId="14" fillId="0" borderId="12" xfId="0" applyNumberFormat="1" applyFont="1" applyBorder="1" applyAlignment="1">
      <alignment vertical="top"/>
    </xf>
    <xf numFmtId="0" fontId="6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11" xfId="0" applyFont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4" fontId="10" fillId="0" borderId="12" xfId="0" applyNumberFormat="1" applyFont="1" applyBorder="1" applyAlignment="1">
      <alignment vertical="top"/>
    </xf>
    <xf numFmtId="4" fontId="6" fillId="0" borderId="12" xfId="0" applyNumberFormat="1" applyFont="1" applyFill="1" applyBorder="1" applyAlignment="1">
      <alignment vertical="top"/>
    </xf>
    <xf numFmtId="4" fontId="14" fillId="0" borderId="12" xfId="0" applyNumberFormat="1" applyFont="1" applyFill="1" applyBorder="1" applyAlignment="1">
      <alignment vertical="top"/>
    </xf>
    <xf numFmtId="0" fontId="9" fillId="0" borderId="11" xfId="0" applyFont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vertical="top"/>
    </xf>
    <xf numFmtId="0" fontId="9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4" fontId="10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0" fontId="10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wrapText="1"/>
    </xf>
    <xf numFmtId="49" fontId="10" fillId="0" borderId="11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Border="1" applyAlignment="1">
      <alignment vertical="top"/>
    </xf>
    <xf numFmtId="0" fontId="10" fillId="0" borderId="11" xfId="0" applyFont="1" applyBorder="1" applyAlignment="1">
      <alignment wrapText="1"/>
    </xf>
    <xf numFmtId="4" fontId="10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top" wrapText="1"/>
    </xf>
    <xf numFmtId="4" fontId="10" fillId="0" borderId="12" xfId="0" applyNumberFormat="1" applyFont="1" applyBorder="1" applyAlignment="1">
      <alignment vertical="top"/>
    </xf>
    <xf numFmtId="0" fontId="10" fillId="0" borderId="11" xfId="0" applyFont="1" applyBorder="1" applyAlignment="1">
      <alignment wrapText="1"/>
    </xf>
    <xf numFmtId="4" fontId="10" fillId="0" borderId="12" xfId="0" applyNumberFormat="1" applyFont="1" applyFill="1" applyBorder="1" applyAlignment="1">
      <alignment vertical="top"/>
    </xf>
    <xf numFmtId="0" fontId="10" fillId="0" borderId="11" xfId="0" applyFont="1" applyBorder="1" applyAlignment="1">
      <alignment horizontal="left" vertical="top" wrapText="1"/>
    </xf>
    <xf numFmtId="4" fontId="10" fillId="0" borderId="12" xfId="0" applyNumberFormat="1" applyFont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4" fontId="14" fillId="0" borderId="12" xfId="0" applyNumberFormat="1" applyFont="1" applyBorder="1" applyAlignment="1">
      <alignment vertical="top"/>
    </xf>
    <xf numFmtId="4" fontId="14" fillId="0" borderId="12" xfId="0" applyNumberFormat="1" applyFont="1" applyFill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0" fontId="14" fillId="0" borderId="11" xfId="0" applyFont="1" applyBorder="1" applyAlignment="1">
      <alignment horizontal="left" vertical="center" wrapText="1"/>
    </xf>
    <xf numFmtId="176" fontId="18" fillId="0" borderId="11" xfId="53" applyNumberFormat="1" applyFont="1" applyFill="1" applyBorder="1" applyAlignment="1" applyProtection="1">
      <alignment horizontal="left" vertical="top" wrapText="1"/>
      <protection hidden="1"/>
    </xf>
    <xf numFmtId="1" fontId="2" fillId="0" borderId="11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1" fontId="14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 applyProtection="1">
      <alignment horizontal="center" vertical="top"/>
      <protection/>
    </xf>
    <xf numFmtId="49" fontId="22" fillId="0" borderId="10" xfId="0" applyNumberFormat="1" applyFont="1" applyBorder="1" applyAlignment="1" applyProtection="1">
      <alignment horizontal="center" vertical="top"/>
      <protection locked="0"/>
    </xf>
    <xf numFmtId="49" fontId="3" fillId="32" borderId="13" xfId="0" applyNumberFormat="1" applyFont="1" applyFill="1" applyBorder="1" applyAlignment="1">
      <alignment horizontal="center" vertical="top"/>
    </xf>
    <xf numFmtId="4" fontId="0" fillId="33" borderId="14" xfId="0" applyNumberFormat="1" applyFill="1" applyBorder="1" applyAlignment="1">
      <alignment/>
    </xf>
    <xf numFmtId="0" fontId="3" fillId="32" borderId="15" xfId="0" applyFont="1" applyFill="1" applyBorder="1" applyAlignment="1" applyProtection="1">
      <alignment horizontal="right" vertical="top" wrapText="1"/>
      <protection/>
    </xf>
    <xf numFmtId="49" fontId="3" fillId="32" borderId="13" xfId="0" applyNumberFormat="1" applyFont="1" applyFill="1" applyBorder="1" applyAlignment="1">
      <alignment horizontal="left" vertical="top"/>
    </xf>
    <xf numFmtId="4" fontId="11" fillId="32" borderId="16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11" fillId="32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11" fillId="33" borderId="17" xfId="0" applyFont="1" applyFill="1" applyBorder="1" applyAlignment="1">
      <alignment horizontal="left" vertical="top" wrapText="1"/>
    </xf>
    <xf numFmtId="49" fontId="11" fillId="33" borderId="18" xfId="0" applyNumberFormat="1" applyFont="1" applyFill="1" applyBorder="1" applyAlignment="1">
      <alignment horizontal="center" vertical="top"/>
    </xf>
    <xf numFmtId="4" fontId="11" fillId="33" borderId="19" xfId="0" applyNumberFormat="1" applyFont="1" applyFill="1" applyBorder="1" applyAlignment="1">
      <alignment vertical="top"/>
    </xf>
    <xf numFmtId="49" fontId="11" fillId="32" borderId="11" xfId="0" applyNumberFormat="1" applyFont="1" applyFill="1" applyBorder="1" applyAlignment="1">
      <alignment horizontal="left" vertical="center" wrapText="1"/>
    </xf>
    <xf numFmtId="4" fontId="11" fillId="32" borderId="12" xfId="0" applyNumberFormat="1" applyFont="1" applyFill="1" applyBorder="1" applyAlignment="1">
      <alignment vertical="top"/>
    </xf>
    <xf numFmtId="0" fontId="11" fillId="32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center" wrapText="1"/>
    </xf>
    <xf numFmtId="4" fontId="3" fillId="32" borderId="12" xfId="0" applyNumberFormat="1" applyFont="1" applyFill="1" applyBorder="1" applyAlignment="1">
      <alignment vertical="top"/>
    </xf>
    <xf numFmtId="0" fontId="2" fillId="0" borderId="11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vertical="top"/>
    </xf>
    <xf numFmtId="0" fontId="2" fillId="0" borderId="20" xfId="0" applyFont="1" applyFill="1" applyBorder="1" applyAlignment="1">
      <alignment horizontal="left" vertical="top" wrapText="1"/>
    </xf>
    <xf numFmtId="49" fontId="2" fillId="0" borderId="21" xfId="0" applyNumberFormat="1" applyFont="1" applyFill="1" applyBorder="1" applyAlignment="1" applyProtection="1">
      <alignment horizontal="center" vertical="top"/>
      <protection/>
    </xf>
    <xf numFmtId="49" fontId="2" fillId="0" borderId="21" xfId="0" applyNumberFormat="1" applyFont="1" applyFill="1" applyBorder="1" applyAlignment="1" applyProtection="1">
      <alignment horizontal="center" vertical="top"/>
      <protection locked="0"/>
    </xf>
    <xf numFmtId="49" fontId="2" fillId="0" borderId="21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vertical="top"/>
    </xf>
    <xf numFmtId="4" fontId="14" fillId="0" borderId="12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2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0" xfId="0" applyNumberFormat="1" applyFont="1" applyAlignment="1">
      <alignment horizontal="right"/>
    </xf>
    <xf numFmtId="49" fontId="26" fillId="32" borderId="23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1" fillId="33" borderId="24" xfId="0" applyFont="1" applyFill="1" applyBorder="1" applyAlignment="1">
      <alignment horizontal="left" vertical="top" wrapText="1"/>
    </xf>
    <xf numFmtId="49" fontId="11" fillId="33" borderId="25" xfId="0" applyNumberFormat="1" applyFont="1" applyFill="1" applyBorder="1" applyAlignment="1">
      <alignment horizontal="center" vertical="top"/>
    </xf>
    <xf numFmtId="4" fontId="11" fillId="33" borderId="26" xfId="0" applyNumberFormat="1" applyFont="1" applyFill="1" applyBorder="1" applyAlignment="1">
      <alignment vertical="top"/>
    </xf>
    <xf numFmtId="0" fontId="3" fillId="32" borderId="27" xfId="0" applyFont="1" applyFill="1" applyBorder="1" applyAlignment="1" applyProtection="1">
      <alignment horizontal="right" vertical="top" wrapText="1"/>
      <protection/>
    </xf>
    <xf numFmtId="49" fontId="3" fillId="32" borderId="28" xfId="0" applyNumberFormat="1" applyFont="1" applyFill="1" applyBorder="1" applyAlignment="1">
      <alignment horizontal="left" vertical="top"/>
    </xf>
    <xf numFmtId="49" fontId="3" fillId="32" borderId="28" xfId="0" applyNumberFormat="1" applyFont="1" applyFill="1" applyBorder="1" applyAlignment="1">
      <alignment horizontal="center" vertical="top"/>
    </xf>
    <xf numFmtId="4" fontId="11" fillId="32" borderId="29" xfId="0" applyNumberFormat="1" applyFont="1" applyFill="1" applyBorder="1" applyAlignment="1">
      <alignment vertical="top"/>
    </xf>
    <xf numFmtId="4" fontId="11" fillId="32" borderId="30" xfId="0" applyNumberFormat="1" applyFont="1" applyFill="1" applyBorder="1" applyAlignment="1">
      <alignment vertical="top"/>
    </xf>
    <xf numFmtId="4" fontId="2" fillId="0" borderId="31" xfId="0" applyNumberFormat="1" applyFont="1" applyFill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9" fontId="30" fillId="33" borderId="23" xfId="0" applyNumberFormat="1" applyFont="1" applyFill="1" applyBorder="1" applyAlignment="1" applyProtection="1">
      <alignment horizontal="center" vertical="center" wrapText="1"/>
      <protection/>
    </xf>
    <xf numFmtId="49" fontId="11" fillId="33" borderId="1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" fontId="11" fillId="33" borderId="12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0" fontId="11" fillId="33" borderId="11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1" xfId="0" applyNumberFormat="1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5" xfId="0" applyFont="1" applyFill="1" applyBorder="1" applyAlignment="1" applyProtection="1">
      <alignment horizontal="right" vertical="top" wrapText="1"/>
      <protection/>
    </xf>
    <xf numFmtId="49" fontId="3" fillId="33" borderId="13" xfId="0" applyNumberFormat="1" applyFont="1" applyFill="1" applyBorder="1" applyAlignment="1">
      <alignment horizontal="left" vertical="top"/>
    </xf>
    <xf numFmtId="49" fontId="3" fillId="33" borderId="13" xfId="0" applyNumberFormat="1" applyFont="1" applyFill="1" applyBorder="1" applyAlignment="1">
      <alignment horizontal="center" vertical="top"/>
    </xf>
    <xf numFmtId="4" fontId="11" fillId="33" borderId="10" xfId="0" applyNumberFormat="1" applyFont="1" applyFill="1" applyBorder="1" applyAlignment="1">
      <alignment vertical="top"/>
    </xf>
    <xf numFmtId="1" fontId="14" fillId="0" borderId="24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>
      <alignment horizontal="center" wrapText="1"/>
    </xf>
    <xf numFmtId="49" fontId="14" fillId="0" borderId="25" xfId="0" applyNumberFormat="1" applyFont="1" applyFill="1" applyBorder="1" applyAlignment="1" applyProtection="1">
      <alignment horizontal="center" vertical="top"/>
      <protection locked="0"/>
    </xf>
    <xf numFmtId="4" fontId="14" fillId="0" borderId="26" xfId="0" applyNumberFormat="1" applyFont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vertical="top"/>
    </xf>
    <xf numFmtId="1" fontId="14" fillId="0" borderId="1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Border="1" applyAlignment="1">
      <alignment vertical="top"/>
    </xf>
    <xf numFmtId="0" fontId="3" fillId="32" borderId="11" xfId="0" applyFont="1" applyFill="1" applyBorder="1" applyAlignment="1">
      <alignment horizontal="left" wrapText="1"/>
    </xf>
    <xf numFmtId="176" fontId="14" fillId="0" borderId="11" xfId="53" applyNumberFormat="1" applyFont="1" applyFill="1" applyBorder="1" applyAlignment="1" applyProtection="1">
      <alignment horizontal="left" vertical="top" wrapText="1"/>
      <protection hidden="1"/>
    </xf>
    <xf numFmtId="49" fontId="24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3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34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49" fontId="24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/>
    </xf>
    <xf numFmtId="49" fontId="24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4" fillId="0" borderId="37" xfId="0" applyFont="1" applyFill="1" applyBorder="1" applyAlignment="1" applyProtection="1">
      <alignment horizontal="center" vertical="center" textRotation="90" wrapText="1"/>
      <protection/>
    </xf>
    <xf numFmtId="0" fontId="20" fillId="0" borderId="38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1"/>
  <sheetViews>
    <sheetView tabSelected="1" zoomScalePageLayoutView="0" workbookViewId="0" topLeftCell="A271">
      <selection activeCell="F180" sqref="F180"/>
    </sheetView>
  </sheetViews>
  <sheetFormatPr defaultColWidth="9.00390625" defaultRowHeight="12.75"/>
  <cols>
    <col min="1" max="1" width="57.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6" width="17.75390625" style="0" customWidth="1"/>
    <col min="7" max="7" width="15.625" style="69" customWidth="1"/>
    <col min="8" max="8" width="9.125" style="69" customWidth="1"/>
    <col min="9" max="9" width="16.25390625" style="69" customWidth="1"/>
    <col min="10" max="10" width="11.75390625" style="69" bestFit="1" customWidth="1"/>
  </cols>
  <sheetData>
    <row r="1" spans="4:8" ht="12.75">
      <c r="D1" s="77"/>
      <c r="E1" s="77"/>
      <c r="F1" s="181" t="s">
        <v>370</v>
      </c>
      <c r="G1" s="76"/>
      <c r="H1" s="76"/>
    </row>
    <row r="2" spans="1:8" ht="12.75">
      <c r="A2" s="67"/>
      <c r="C2" s="181" t="s">
        <v>371</v>
      </c>
      <c r="G2" s="76"/>
      <c r="H2" s="76"/>
    </row>
    <row r="3" spans="1:8" ht="12.75">
      <c r="A3" s="67"/>
      <c r="D3" s="181" t="s">
        <v>372</v>
      </c>
      <c r="G3" s="76"/>
      <c r="H3" s="76"/>
    </row>
    <row r="4" spans="1:8" ht="12.75">
      <c r="A4" s="67"/>
      <c r="G4" s="76"/>
      <c r="H4" s="76"/>
    </row>
    <row r="5" spans="1:8" ht="78.75" customHeight="1">
      <c r="A5" s="234" t="s">
        <v>369</v>
      </c>
      <c r="B5" s="234"/>
      <c r="C5" s="234"/>
      <c r="D5" s="234"/>
      <c r="E5" s="234"/>
      <c r="G5"/>
      <c r="H5"/>
    </row>
    <row r="6" spans="1:5" ht="13.5" thickBot="1">
      <c r="A6" s="1"/>
      <c r="B6" s="2"/>
      <c r="C6" s="2"/>
      <c r="D6" s="3"/>
      <c r="E6" s="3"/>
    </row>
    <row r="7" spans="1:6" ht="12.75" customHeight="1">
      <c r="A7" s="235" t="s">
        <v>174</v>
      </c>
      <c r="B7" s="229" t="s">
        <v>175</v>
      </c>
      <c r="C7" s="237" t="s">
        <v>184</v>
      </c>
      <c r="D7" s="240" t="s">
        <v>194</v>
      </c>
      <c r="E7" s="242" t="s">
        <v>195</v>
      </c>
      <c r="F7" s="232" t="s">
        <v>11</v>
      </c>
    </row>
    <row r="8" spans="1:6" ht="12.75" customHeight="1">
      <c r="A8" s="236"/>
      <c r="B8" s="230"/>
      <c r="C8" s="238"/>
      <c r="D8" s="241"/>
      <c r="E8" s="243"/>
      <c r="F8" s="233"/>
    </row>
    <row r="9" spans="1:6" ht="12.75">
      <c r="A9" s="236"/>
      <c r="B9" s="230"/>
      <c r="C9" s="238"/>
      <c r="D9" s="241"/>
      <c r="E9" s="243"/>
      <c r="F9" s="233"/>
    </row>
    <row r="10" spans="1:6" ht="12.75">
      <c r="A10" s="236"/>
      <c r="B10" s="230"/>
      <c r="C10" s="238"/>
      <c r="D10" s="241"/>
      <c r="E10" s="243"/>
      <c r="F10" s="233"/>
    </row>
    <row r="11" spans="1:6" ht="12.75">
      <c r="A11" s="236"/>
      <c r="B11" s="230"/>
      <c r="C11" s="238"/>
      <c r="D11" s="241"/>
      <c r="E11" s="243"/>
      <c r="F11" s="233"/>
    </row>
    <row r="12" spans="1:6" ht="13.5" thickBot="1">
      <c r="A12" s="236"/>
      <c r="B12" s="231"/>
      <c r="C12" s="239"/>
      <c r="D12" s="241"/>
      <c r="E12" s="244"/>
      <c r="F12" s="233"/>
    </row>
    <row r="13" spans="1:6" ht="15.75">
      <c r="A13" s="162" t="s">
        <v>190</v>
      </c>
      <c r="B13" s="163" t="s">
        <v>176</v>
      </c>
      <c r="C13" s="163"/>
      <c r="D13" s="163"/>
      <c r="E13" s="163"/>
      <c r="F13" s="164">
        <f>F14+F18+F60+F63</f>
        <v>25843265</v>
      </c>
    </row>
    <row r="14" spans="1:9" ht="37.5" customHeight="1">
      <c r="A14" s="114" t="s">
        <v>211</v>
      </c>
      <c r="B14" s="60" t="s">
        <v>176</v>
      </c>
      <c r="C14" s="4" t="s">
        <v>185</v>
      </c>
      <c r="D14" s="4"/>
      <c r="E14" s="4"/>
      <c r="F14" s="100">
        <f>F15</f>
        <v>300100</v>
      </c>
      <c r="G14" s="58"/>
      <c r="H14" s="58"/>
      <c r="I14" s="70"/>
    </row>
    <row r="15" spans="1:8" ht="15.75" customHeight="1">
      <c r="A15" s="97" t="s">
        <v>286</v>
      </c>
      <c r="B15" s="38" t="s">
        <v>176</v>
      </c>
      <c r="C15" s="35" t="s">
        <v>185</v>
      </c>
      <c r="D15" s="13" t="s">
        <v>5</v>
      </c>
      <c r="E15" s="35"/>
      <c r="F15" s="98">
        <f>F16+F17</f>
        <v>300100</v>
      </c>
      <c r="G15" s="58"/>
      <c r="H15" s="58"/>
    </row>
    <row r="16" spans="1:8" ht="42.75" customHeight="1">
      <c r="A16" s="59" t="s">
        <v>334</v>
      </c>
      <c r="B16" s="16" t="s">
        <v>176</v>
      </c>
      <c r="C16" s="5" t="s">
        <v>185</v>
      </c>
      <c r="D16" s="5" t="s">
        <v>5</v>
      </c>
      <c r="E16" s="5" t="s">
        <v>333</v>
      </c>
      <c r="F16" s="62">
        <v>200100</v>
      </c>
      <c r="G16" s="58"/>
      <c r="H16" s="58"/>
    </row>
    <row r="17" spans="1:9" ht="24" customHeight="1">
      <c r="A17" s="59" t="s">
        <v>249</v>
      </c>
      <c r="B17" s="16" t="s">
        <v>176</v>
      </c>
      <c r="C17" s="5" t="s">
        <v>185</v>
      </c>
      <c r="D17" s="5" t="s">
        <v>5</v>
      </c>
      <c r="E17" s="5" t="s">
        <v>250</v>
      </c>
      <c r="F17" s="62">
        <v>100000</v>
      </c>
      <c r="G17" s="58"/>
      <c r="H17" s="58"/>
      <c r="I17" s="70"/>
    </row>
    <row r="18" spans="1:8" ht="29.25" customHeight="1">
      <c r="A18" s="99" t="s">
        <v>204</v>
      </c>
      <c r="B18" s="60" t="s">
        <v>176</v>
      </c>
      <c r="C18" s="4" t="s">
        <v>186</v>
      </c>
      <c r="D18" s="4"/>
      <c r="E18" s="4"/>
      <c r="F18" s="100">
        <f>F19+F24+F27+F32+F36+F42+F44+F48+F50+F52+F56+F58</f>
        <v>17728000</v>
      </c>
      <c r="G18" s="58"/>
      <c r="H18" s="58"/>
    </row>
    <row r="19" spans="1:9" ht="28.5" customHeight="1">
      <c r="A19" s="97" t="s">
        <v>255</v>
      </c>
      <c r="B19" s="38" t="s">
        <v>176</v>
      </c>
      <c r="C19" s="35" t="s">
        <v>186</v>
      </c>
      <c r="D19" s="13" t="s">
        <v>28</v>
      </c>
      <c r="E19" s="35"/>
      <c r="F19" s="98">
        <f>SUM(F20:F23)</f>
        <v>15241000</v>
      </c>
      <c r="G19" s="58"/>
      <c r="H19" s="58"/>
      <c r="I19" s="70"/>
    </row>
    <row r="20" spans="1:9" ht="25.5" customHeight="1">
      <c r="A20" s="59" t="s">
        <v>86</v>
      </c>
      <c r="B20" s="16" t="s">
        <v>176</v>
      </c>
      <c r="C20" s="5" t="s">
        <v>186</v>
      </c>
      <c r="D20" s="5" t="s">
        <v>28</v>
      </c>
      <c r="E20" s="5" t="s">
        <v>252</v>
      </c>
      <c r="F20" s="62">
        <v>10300000</v>
      </c>
      <c r="I20" s="71"/>
    </row>
    <row r="21" spans="1:6" ht="13.5" customHeight="1">
      <c r="A21" s="59" t="s">
        <v>256</v>
      </c>
      <c r="B21" s="16" t="s">
        <v>257</v>
      </c>
      <c r="C21" s="5" t="s">
        <v>186</v>
      </c>
      <c r="D21" s="5" t="s">
        <v>28</v>
      </c>
      <c r="E21" s="5" t="s">
        <v>258</v>
      </c>
      <c r="F21" s="62">
        <v>270000</v>
      </c>
    </row>
    <row r="22" spans="1:6" ht="39" customHeight="1">
      <c r="A22" s="59" t="s">
        <v>84</v>
      </c>
      <c r="B22" s="16" t="s">
        <v>257</v>
      </c>
      <c r="C22" s="5" t="s">
        <v>186</v>
      </c>
      <c r="D22" s="5" t="s">
        <v>28</v>
      </c>
      <c r="E22" s="5" t="s">
        <v>85</v>
      </c>
      <c r="F22" s="62">
        <v>3171000</v>
      </c>
    </row>
    <row r="23" spans="1:6" ht="27.75" customHeight="1">
      <c r="A23" s="59" t="s">
        <v>249</v>
      </c>
      <c r="B23" s="16" t="s">
        <v>176</v>
      </c>
      <c r="C23" s="5" t="s">
        <v>186</v>
      </c>
      <c r="D23" s="5" t="s">
        <v>28</v>
      </c>
      <c r="E23" s="5" t="s">
        <v>250</v>
      </c>
      <c r="F23" s="62">
        <v>1500000</v>
      </c>
    </row>
    <row r="24" spans="1:6" ht="27" customHeight="1">
      <c r="A24" s="102" t="s">
        <v>208</v>
      </c>
      <c r="B24" s="15" t="s">
        <v>176</v>
      </c>
      <c r="C24" s="13" t="s">
        <v>186</v>
      </c>
      <c r="D24" s="13" t="s">
        <v>29</v>
      </c>
      <c r="E24" s="13"/>
      <c r="F24" s="103">
        <f>F25+F26</f>
        <v>1400000</v>
      </c>
    </row>
    <row r="25" spans="1:6" ht="21.75" customHeight="1">
      <c r="A25" s="59" t="s">
        <v>87</v>
      </c>
      <c r="B25" s="16" t="s">
        <v>176</v>
      </c>
      <c r="C25" s="5" t="s">
        <v>186</v>
      </c>
      <c r="D25" s="5" t="s">
        <v>29</v>
      </c>
      <c r="E25" s="5" t="s">
        <v>252</v>
      </c>
      <c r="F25" s="62">
        <v>1100000</v>
      </c>
    </row>
    <row r="26" spans="1:6" ht="42" customHeight="1">
      <c r="A26" s="59" t="s">
        <v>84</v>
      </c>
      <c r="B26" s="16" t="s">
        <v>176</v>
      </c>
      <c r="C26" s="5" t="s">
        <v>186</v>
      </c>
      <c r="D26" s="5" t="s">
        <v>29</v>
      </c>
      <c r="E26" s="5" t="s">
        <v>85</v>
      </c>
      <c r="F26" s="62">
        <v>300000</v>
      </c>
    </row>
    <row r="27" spans="1:6" ht="30" customHeight="1">
      <c r="A27" s="104" t="s">
        <v>224</v>
      </c>
      <c r="B27" s="15" t="s">
        <v>176</v>
      </c>
      <c r="C27" s="13" t="s">
        <v>186</v>
      </c>
      <c r="D27" s="13" t="s">
        <v>30</v>
      </c>
      <c r="E27" s="13"/>
      <c r="F27" s="103">
        <f>SUM(F28:F31)</f>
        <v>333000</v>
      </c>
    </row>
    <row r="28" spans="1:6" ht="18.75" customHeight="1">
      <c r="A28" s="59" t="s">
        <v>87</v>
      </c>
      <c r="B28" s="16" t="s">
        <v>176</v>
      </c>
      <c r="C28" s="5" t="s">
        <v>186</v>
      </c>
      <c r="D28" s="5" t="s">
        <v>30</v>
      </c>
      <c r="E28" s="5" t="s">
        <v>252</v>
      </c>
      <c r="F28" s="62">
        <v>174000</v>
      </c>
    </row>
    <row r="29" spans="1:6" ht="18.75" customHeight="1">
      <c r="A29" s="59" t="s">
        <v>256</v>
      </c>
      <c r="B29" s="16" t="s">
        <v>176</v>
      </c>
      <c r="C29" s="5" t="s">
        <v>186</v>
      </c>
      <c r="D29" s="5" t="s">
        <v>30</v>
      </c>
      <c r="E29" s="5" t="s">
        <v>258</v>
      </c>
      <c r="F29" s="62">
        <v>11000</v>
      </c>
    </row>
    <row r="30" spans="1:6" ht="42.75" customHeight="1">
      <c r="A30" s="59" t="s">
        <v>84</v>
      </c>
      <c r="B30" s="16" t="s">
        <v>176</v>
      </c>
      <c r="C30" s="5" t="s">
        <v>186</v>
      </c>
      <c r="D30" s="5" t="s">
        <v>30</v>
      </c>
      <c r="E30" s="5" t="s">
        <v>85</v>
      </c>
      <c r="F30" s="62">
        <v>85000</v>
      </c>
    </row>
    <row r="31" spans="1:6" ht="30" customHeight="1">
      <c r="A31" s="59" t="s">
        <v>249</v>
      </c>
      <c r="B31" s="16" t="s">
        <v>176</v>
      </c>
      <c r="C31" s="5" t="s">
        <v>186</v>
      </c>
      <c r="D31" s="5" t="s">
        <v>30</v>
      </c>
      <c r="E31" s="5" t="s">
        <v>250</v>
      </c>
      <c r="F31" s="62">
        <v>63000</v>
      </c>
    </row>
    <row r="32" spans="1:6" ht="24.75" customHeight="1">
      <c r="A32" s="101" t="s">
        <v>213</v>
      </c>
      <c r="B32" s="15" t="s">
        <v>176</v>
      </c>
      <c r="C32" s="13" t="s">
        <v>186</v>
      </c>
      <c r="D32" s="13" t="s">
        <v>31</v>
      </c>
      <c r="E32" s="13"/>
      <c r="F32" s="103">
        <f>SUM(F33:F35)</f>
        <v>69000</v>
      </c>
    </row>
    <row r="33" spans="1:6" ht="29.25" customHeight="1">
      <c r="A33" s="59" t="s">
        <v>87</v>
      </c>
      <c r="B33" s="16" t="s">
        <v>176</v>
      </c>
      <c r="C33" s="5" t="s">
        <v>186</v>
      </c>
      <c r="D33" s="5" t="s">
        <v>31</v>
      </c>
      <c r="E33" s="5" t="s">
        <v>252</v>
      </c>
      <c r="F33" s="62">
        <v>51200</v>
      </c>
    </row>
    <row r="34" spans="1:6" ht="39" customHeight="1">
      <c r="A34" s="59" t="s">
        <v>84</v>
      </c>
      <c r="B34" s="16" t="s">
        <v>176</v>
      </c>
      <c r="C34" s="5" t="s">
        <v>186</v>
      </c>
      <c r="D34" s="5" t="s">
        <v>31</v>
      </c>
      <c r="E34" s="5" t="s">
        <v>85</v>
      </c>
      <c r="F34" s="62">
        <v>15800</v>
      </c>
    </row>
    <row r="35" spans="1:6" ht="30" customHeight="1">
      <c r="A35" s="59" t="s">
        <v>249</v>
      </c>
      <c r="B35" s="16" t="s">
        <v>176</v>
      </c>
      <c r="C35" s="5" t="s">
        <v>186</v>
      </c>
      <c r="D35" s="5" t="s">
        <v>31</v>
      </c>
      <c r="E35" s="5" t="s">
        <v>250</v>
      </c>
      <c r="F35" s="62">
        <v>2000</v>
      </c>
    </row>
    <row r="36" spans="1:6" ht="50.25" customHeight="1">
      <c r="A36" s="105" t="s">
        <v>244</v>
      </c>
      <c r="B36" s="31" t="s">
        <v>176</v>
      </c>
      <c r="C36" s="30" t="s">
        <v>186</v>
      </c>
      <c r="D36" s="30" t="s">
        <v>32</v>
      </c>
      <c r="E36" s="30"/>
      <c r="F36" s="103">
        <f>SUM(F37:F41)</f>
        <v>342000</v>
      </c>
    </row>
    <row r="37" spans="1:6" ht="27" customHeight="1">
      <c r="A37" s="59" t="s">
        <v>86</v>
      </c>
      <c r="B37" s="16" t="s">
        <v>176</v>
      </c>
      <c r="C37" s="5" t="s">
        <v>186</v>
      </c>
      <c r="D37" s="5" t="s">
        <v>32</v>
      </c>
      <c r="E37" s="5" t="s">
        <v>252</v>
      </c>
      <c r="F37" s="62">
        <v>214000</v>
      </c>
    </row>
    <row r="38" spans="1:6" ht="27" customHeight="1">
      <c r="A38" s="59" t="s">
        <v>256</v>
      </c>
      <c r="B38" s="16" t="s">
        <v>176</v>
      </c>
      <c r="C38" s="5" t="s">
        <v>186</v>
      </c>
      <c r="D38" s="5" t="s">
        <v>32</v>
      </c>
      <c r="E38" s="5" t="s">
        <v>258</v>
      </c>
      <c r="F38" s="62">
        <v>14000</v>
      </c>
    </row>
    <row r="39" spans="1:6" ht="36" customHeight="1">
      <c r="A39" s="59" t="s">
        <v>84</v>
      </c>
      <c r="B39" s="16" t="s">
        <v>176</v>
      </c>
      <c r="C39" s="5" t="s">
        <v>186</v>
      </c>
      <c r="D39" s="5" t="s">
        <v>32</v>
      </c>
      <c r="E39" s="5" t="s">
        <v>85</v>
      </c>
      <c r="F39" s="62">
        <v>62000</v>
      </c>
    </row>
    <row r="40" spans="1:6" ht="27.75" customHeight="1">
      <c r="A40" s="59" t="s">
        <v>249</v>
      </c>
      <c r="B40" s="16" t="s">
        <v>176</v>
      </c>
      <c r="C40" s="5" t="s">
        <v>186</v>
      </c>
      <c r="D40" s="5" t="s">
        <v>32</v>
      </c>
      <c r="E40" s="5" t="s">
        <v>250</v>
      </c>
      <c r="F40" s="62">
        <v>42000</v>
      </c>
    </row>
    <row r="41" spans="1:6" ht="18.75" customHeight="1">
      <c r="A41" s="59" t="s">
        <v>259</v>
      </c>
      <c r="B41" s="16" t="s">
        <v>176</v>
      </c>
      <c r="C41" s="5" t="s">
        <v>186</v>
      </c>
      <c r="D41" s="5" t="s">
        <v>32</v>
      </c>
      <c r="E41" s="5" t="s">
        <v>240</v>
      </c>
      <c r="F41" s="62">
        <v>10000</v>
      </c>
    </row>
    <row r="42" spans="1:6" ht="26.25" customHeight="1">
      <c r="A42" s="101" t="s">
        <v>253</v>
      </c>
      <c r="B42" s="65" t="s">
        <v>176</v>
      </c>
      <c r="C42" s="64" t="s">
        <v>186</v>
      </c>
      <c r="D42" s="13" t="s">
        <v>97</v>
      </c>
      <c r="E42" s="64"/>
      <c r="F42" s="106">
        <f>F43</f>
        <v>200000</v>
      </c>
    </row>
    <row r="43" spans="1:6" ht="28.5" customHeight="1">
      <c r="A43" s="59" t="s">
        <v>249</v>
      </c>
      <c r="B43" s="16" t="s">
        <v>176</v>
      </c>
      <c r="C43" s="5" t="s">
        <v>186</v>
      </c>
      <c r="D43" s="5" t="s">
        <v>97</v>
      </c>
      <c r="E43" s="5" t="s">
        <v>250</v>
      </c>
      <c r="F43" s="62">
        <v>200000</v>
      </c>
    </row>
    <row r="44" spans="1:6" ht="45" customHeight="1">
      <c r="A44" s="101" t="s">
        <v>337</v>
      </c>
      <c r="B44" s="65" t="s">
        <v>176</v>
      </c>
      <c r="C44" s="64" t="s">
        <v>186</v>
      </c>
      <c r="D44" s="13" t="s">
        <v>98</v>
      </c>
      <c r="E44" s="64"/>
      <c r="F44" s="106">
        <f>SUM(F45:F47)</f>
        <v>50000</v>
      </c>
    </row>
    <row r="45" spans="1:6" ht="18.75" customHeight="1">
      <c r="A45" s="59" t="s">
        <v>87</v>
      </c>
      <c r="B45" s="16" t="s">
        <v>176</v>
      </c>
      <c r="C45" s="5" t="s">
        <v>186</v>
      </c>
      <c r="D45" s="5" t="s">
        <v>98</v>
      </c>
      <c r="E45" s="5" t="s">
        <v>252</v>
      </c>
      <c r="F45" s="62">
        <v>37000</v>
      </c>
    </row>
    <row r="46" spans="1:6" ht="35.25" customHeight="1">
      <c r="A46" s="59" t="s">
        <v>84</v>
      </c>
      <c r="B46" s="16" t="s">
        <v>176</v>
      </c>
      <c r="C46" s="5" t="s">
        <v>186</v>
      </c>
      <c r="D46" s="5" t="s">
        <v>98</v>
      </c>
      <c r="E46" s="5" t="s">
        <v>85</v>
      </c>
      <c r="F46" s="62">
        <v>11000</v>
      </c>
    </row>
    <row r="47" spans="1:6" ht="34.5" customHeight="1">
      <c r="A47" s="59" t="s">
        <v>249</v>
      </c>
      <c r="B47" s="16" t="s">
        <v>176</v>
      </c>
      <c r="C47" s="5" t="s">
        <v>186</v>
      </c>
      <c r="D47" s="5" t="s">
        <v>98</v>
      </c>
      <c r="E47" s="5" t="s">
        <v>250</v>
      </c>
      <c r="F47" s="62">
        <v>2000</v>
      </c>
    </row>
    <row r="48" spans="1:6" ht="53.25" customHeight="1">
      <c r="A48" s="101" t="s">
        <v>355</v>
      </c>
      <c r="B48" s="65" t="s">
        <v>176</v>
      </c>
      <c r="C48" s="64" t="s">
        <v>186</v>
      </c>
      <c r="D48" s="64" t="s">
        <v>99</v>
      </c>
      <c r="E48" s="64"/>
      <c r="F48" s="106">
        <f>F49</f>
        <v>5000</v>
      </c>
    </row>
    <row r="49" spans="1:6" ht="24" customHeight="1">
      <c r="A49" s="59" t="s">
        <v>249</v>
      </c>
      <c r="B49" s="16" t="s">
        <v>176</v>
      </c>
      <c r="C49" s="5" t="s">
        <v>186</v>
      </c>
      <c r="D49" s="5" t="s">
        <v>99</v>
      </c>
      <c r="E49" s="5" t="s">
        <v>250</v>
      </c>
      <c r="F49" s="62">
        <v>5000</v>
      </c>
    </row>
    <row r="50" spans="1:6" ht="39.75" customHeight="1">
      <c r="A50" s="104" t="s">
        <v>93</v>
      </c>
      <c r="B50" s="65" t="s">
        <v>176</v>
      </c>
      <c r="C50" s="64" t="s">
        <v>186</v>
      </c>
      <c r="D50" s="13" t="s">
        <v>100</v>
      </c>
      <c r="E50" s="64"/>
      <c r="F50" s="106">
        <f>F51</f>
        <v>11000</v>
      </c>
    </row>
    <row r="51" spans="1:6" ht="25.5" customHeight="1">
      <c r="A51" s="59" t="s">
        <v>249</v>
      </c>
      <c r="B51" s="16" t="s">
        <v>176</v>
      </c>
      <c r="C51" s="5" t="s">
        <v>186</v>
      </c>
      <c r="D51" s="5" t="s">
        <v>101</v>
      </c>
      <c r="E51" s="5" t="s">
        <v>250</v>
      </c>
      <c r="F51" s="62">
        <v>11000</v>
      </c>
    </row>
    <row r="52" spans="1:6" ht="33" customHeight="1">
      <c r="A52" s="104" t="s">
        <v>94</v>
      </c>
      <c r="B52" s="65" t="s">
        <v>176</v>
      </c>
      <c r="C52" s="64" t="s">
        <v>186</v>
      </c>
      <c r="D52" s="13" t="s">
        <v>102</v>
      </c>
      <c r="E52" s="64"/>
      <c r="F52" s="106">
        <f>SUM(F53:F55)</f>
        <v>33000</v>
      </c>
    </row>
    <row r="53" spans="1:6" ht="18.75" customHeight="1">
      <c r="A53" s="59" t="s">
        <v>86</v>
      </c>
      <c r="B53" s="16" t="s">
        <v>176</v>
      </c>
      <c r="C53" s="5" t="s">
        <v>186</v>
      </c>
      <c r="D53" s="5" t="s">
        <v>102</v>
      </c>
      <c r="E53" s="5" t="s">
        <v>252</v>
      </c>
      <c r="F53" s="62">
        <f>16000+11000</f>
        <v>27000</v>
      </c>
    </row>
    <row r="54" spans="1:6" ht="24.75" customHeight="1">
      <c r="A54" s="59" t="s">
        <v>84</v>
      </c>
      <c r="B54" s="16" t="s">
        <v>176</v>
      </c>
      <c r="C54" s="5" t="s">
        <v>186</v>
      </c>
      <c r="D54" s="5" t="s">
        <v>102</v>
      </c>
      <c r="E54" s="5" t="s">
        <v>85</v>
      </c>
      <c r="F54" s="62">
        <v>4000</v>
      </c>
    </row>
    <row r="55" spans="1:6" ht="30.75" customHeight="1">
      <c r="A55" s="59" t="s">
        <v>249</v>
      </c>
      <c r="B55" s="16" t="s">
        <v>176</v>
      </c>
      <c r="C55" s="5" t="s">
        <v>186</v>
      </c>
      <c r="D55" s="5" t="s">
        <v>102</v>
      </c>
      <c r="E55" s="5" t="s">
        <v>250</v>
      </c>
      <c r="F55" s="62">
        <v>2000</v>
      </c>
    </row>
    <row r="56" spans="1:6" ht="36.75" customHeight="1">
      <c r="A56" s="104" t="s">
        <v>95</v>
      </c>
      <c r="B56" s="65" t="s">
        <v>176</v>
      </c>
      <c r="C56" s="64" t="s">
        <v>186</v>
      </c>
      <c r="D56" s="13" t="s">
        <v>103</v>
      </c>
      <c r="E56" s="64"/>
      <c r="F56" s="106">
        <f>F57</f>
        <v>11000</v>
      </c>
    </row>
    <row r="57" spans="1:6" ht="27.75" customHeight="1">
      <c r="A57" s="59" t="s">
        <v>249</v>
      </c>
      <c r="B57" s="16" t="s">
        <v>176</v>
      </c>
      <c r="C57" s="5" t="s">
        <v>186</v>
      </c>
      <c r="D57" s="5" t="s">
        <v>103</v>
      </c>
      <c r="E57" s="5" t="s">
        <v>250</v>
      </c>
      <c r="F57" s="62">
        <v>11000</v>
      </c>
    </row>
    <row r="58" spans="1:6" ht="26.25" customHeight="1">
      <c r="A58" s="104" t="s">
        <v>96</v>
      </c>
      <c r="B58" s="65" t="s">
        <v>176</v>
      </c>
      <c r="C58" s="64" t="s">
        <v>186</v>
      </c>
      <c r="D58" s="13" t="s">
        <v>387</v>
      </c>
      <c r="E58" s="64"/>
      <c r="F58" s="106">
        <f>F59</f>
        <v>33000</v>
      </c>
    </row>
    <row r="59" spans="1:6" ht="24.75" customHeight="1">
      <c r="A59" s="59" t="s">
        <v>249</v>
      </c>
      <c r="B59" s="16" t="s">
        <v>176</v>
      </c>
      <c r="C59" s="5" t="s">
        <v>186</v>
      </c>
      <c r="D59" s="5" t="s">
        <v>387</v>
      </c>
      <c r="E59" s="5" t="s">
        <v>250</v>
      </c>
      <c r="F59" s="62">
        <v>33000</v>
      </c>
    </row>
    <row r="60" spans="1:6" ht="17.25" customHeight="1">
      <c r="A60" s="107" t="s">
        <v>217</v>
      </c>
      <c r="B60" s="60" t="s">
        <v>176</v>
      </c>
      <c r="C60" s="4" t="s">
        <v>207</v>
      </c>
      <c r="D60" s="4"/>
      <c r="E60" s="4"/>
      <c r="F60" s="100">
        <f>F61</f>
        <v>100000</v>
      </c>
    </row>
    <row r="61" spans="1:6" ht="17.25" customHeight="1">
      <c r="A61" s="108" t="s">
        <v>218</v>
      </c>
      <c r="B61" s="15" t="s">
        <v>176</v>
      </c>
      <c r="C61" s="13" t="s">
        <v>207</v>
      </c>
      <c r="D61" s="13" t="s">
        <v>33</v>
      </c>
      <c r="E61" s="13"/>
      <c r="F61" s="103">
        <f>F62</f>
        <v>100000</v>
      </c>
    </row>
    <row r="62" spans="1:6" ht="16.5" customHeight="1">
      <c r="A62" s="109" t="s">
        <v>260</v>
      </c>
      <c r="B62" s="16" t="s">
        <v>176</v>
      </c>
      <c r="C62" s="5" t="s">
        <v>207</v>
      </c>
      <c r="D62" s="5" t="s">
        <v>17</v>
      </c>
      <c r="E62" s="5" t="s">
        <v>242</v>
      </c>
      <c r="F62" s="62">
        <v>100000</v>
      </c>
    </row>
    <row r="63" spans="1:6" ht="15" customHeight="1">
      <c r="A63" s="99" t="s">
        <v>191</v>
      </c>
      <c r="B63" s="60" t="s">
        <v>176</v>
      </c>
      <c r="C63" s="4" t="s">
        <v>222</v>
      </c>
      <c r="D63" s="4" t="s">
        <v>343</v>
      </c>
      <c r="E63" s="4"/>
      <c r="F63" s="100">
        <f>F64+F71+F80</f>
        <v>7715165</v>
      </c>
    </row>
    <row r="64" spans="1:6" ht="29.25" customHeight="1">
      <c r="A64" s="97" t="s">
        <v>287</v>
      </c>
      <c r="B64" s="38" t="s">
        <v>176</v>
      </c>
      <c r="C64" s="35" t="s">
        <v>222</v>
      </c>
      <c r="D64" s="13" t="s">
        <v>388</v>
      </c>
      <c r="E64" s="35"/>
      <c r="F64" s="98">
        <f>SUM(F65:F70)</f>
        <v>676165</v>
      </c>
    </row>
    <row r="65" spans="1:6" ht="25.5" customHeight="1">
      <c r="A65" s="59" t="s">
        <v>249</v>
      </c>
      <c r="B65" s="16" t="s">
        <v>176</v>
      </c>
      <c r="C65" s="5" t="s">
        <v>222</v>
      </c>
      <c r="D65" s="5" t="s">
        <v>388</v>
      </c>
      <c r="E65" s="5" t="s">
        <v>250</v>
      </c>
      <c r="F65" s="62">
        <v>400165</v>
      </c>
    </row>
    <row r="66" spans="1:6" ht="16.5" customHeight="1">
      <c r="A66" s="59" t="s">
        <v>108</v>
      </c>
      <c r="B66" s="16" t="s">
        <v>176</v>
      </c>
      <c r="C66" s="5" t="s">
        <v>222</v>
      </c>
      <c r="D66" s="5" t="s">
        <v>388</v>
      </c>
      <c r="E66" s="5" t="s">
        <v>107</v>
      </c>
      <c r="F66" s="62">
        <v>16000</v>
      </c>
    </row>
    <row r="67" spans="1:6" ht="80.25" customHeight="1">
      <c r="A67" s="111" t="s">
        <v>266</v>
      </c>
      <c r="B67" s="16" t="s">
        <v>176</v>
      </c>
      <c r="C67" s="5" t="s">
        <v>222</v>
      </c>
      <c r="D67" s="5" t="s">
        <v>388</v>
      </c>
      <c r="E67" s="5" t="s">
        <v>262</v>
      </c>
      <c r="F67" s="62">
        <v>150000</v>
      </c>
    </row>
    <row r="68" spans="1:6" ht="18" customHeight="1">
      <c r="A68" s="59" t="s">
        <v>261</v>
      </c>
      <c r="B68" s="16" t="s">
        <v>176</v>
      </c>
      <c r="C68" s="5" t="s">
        <v>222</v>
      </c>
      <c r="D68" s="5" t="s">
        <v>388</v>
      </c>
      <c r="E68" s="5" t="s">
        <v>264</v>
      </c>
      <c r="F68" s="62">
        <v>35000</v>
      </c>
    </row>
    <row r="69" spans="1:6" ht="17.25" customHeight="1">
      <c r="A69" s="59" t="s">
        <v>263</v>
      </c>
      <c r="B69" s="16" t="s">
        <v>176</v>
      </c>
      <c r="C69" s="5" t="s">
        <v>222</v>
      </c>
      <c r="D69" s="5" t="s">
        <v>388</v>
      </c>
      <c r="E69" s="5" t="s">
        <v>265</v>
      </c>
      <c r="F69" s="62">
        <v>47000</v>
      </c>
    </row>
    <row r="70" spans="1:6" ht="17.25" customHeight="1">
      <c r="A70" s="59" t="s">
        <v>111</v>
      </c>
      <c r="B70" s="16" t="s">
        <v>176</v>
      </c>
      <c r="C70" s="5" t="s">
        <v>222</v>
      </c>
      <c r="D70" s="5" t="s">
        <v>388</v>
      </c>
      <c r="E70" s="5" t="s">
        <v>110</v>
      </c>
      <c r="F70" s="62">
        <v>28000</v>
      </c>
    </row>
    <row r="71" spans="1:6" ht="18" customHeight="1">
      <c r="A71" s="101" t="s">
        <v>241</v>
      </c>
      <c r="B71" s="78" t="s">
        <v>176</v>
      </c>
      <c r="C71" s="26" t="s">
        <v>222</v>
      </c>
      <c r="D71" s="26" t="s">
        <v>34</v>
      </c>
      <c r="E71" s="26"/>
      <c r="F71" s="112">
        <f>SUM(F72:F79)</f>
        <v>6989000</v>
      </c>
    </row>
    <row r="72" spans="1:6" ht="24.75" customHeight="1">
      <c r="A72" s="59" t="s">
        <v>55</v>
      </c>
      <c r="B72" s="39" t="s">
        <v>176</v>
      </c>
      <c r="C72" s="28" t="s">
        <v>222</v>
      </c>
      <c r="D72" s="28" t="s">
        <v>34</v>
      </c>
      <c r="E72" s="28" t="s">
        <v>267</v>
      </c>
      <c r="F72" s="113">
        <v>3000000</v>
      </c>
    </row>
    <row r="73" spans="1:6" ht="23.25" customHeight="1">
      <c r="A73" s="59" t="s">
        <v>269</v>
      </c>
      <c r="B73" s="39" t="s">
        <v>176</v>
      </c>
      <c r="C73" s="28" t="s">
        <v>222</v>
      </c>
      <c r="D73" s="28" t="s">
        <v>34</v>
      </c>
      <c r="E73" s="28" t="s">
        <v>268</v>
      </c>
      <c r="F73" s="113">
        <v>20000</v>
      </c>
    </row>
    <row r="74" spans="1:6" ht="38.25" customHeight="1">
      <c r="A74" s="59" t="s">
        <v>50</v>
      </c>
      <c r="B74" s="39" t="s">
        <v>176</v>
      </c>
      <c r="C74" s="28" t="s">
        <v>222</v>
      </c>
      <c r="D74" s="28" t="s">
        <v>34</v>
      </c>
      <c r="E74" s="28" t="s">
        <v>35</v>
      </c>
      <c r="F74" s="113">
        <v>906000</v>
      </c>
    </row>
    <row r="75" spans="1:6" ht="32.25" customHeight="1">
      <c r="A75" s="59" t="s">
        <v>270</v>
      </c>
      <c r="B75" s="39" t="s">
        <v>176</v>
      </c>
      <c r="C75" s="28" t="s">
        <v>222</v>
      </c>
      <c r="D75" s="28" t="s">
        <v>34</v>
      </c>
      <c r="E75" s="28" t="s">
        <v>250</v>
      </c>
      <c r="F75" s="113">
        <v>2700000</v>
      </c>
    </row>
    <row r="76" spans="1:6" ht="28.5" customHeight="1">
      <c r="A76" s="111" t="s">
        <v>394</v>
      </c>
      <c r="B76" s="39" t="s">
        <v>176</v>
      </c>
      <c r="C76" s="28" t="s">
        <v>222</v>
      </c>
      <c r="D76" s="28" t="s">
        <v>34</v>
      </c>
      <c r="E76" s="28" t="s">
        <v>262</v>
      </c>
      <c r="F76" s="113">
        <v>90000</v>
      </c>
    </row>
    <row r="77" spans="1:6" ht="16.5" customHeight="1">
      <c r="A77" s="59" t="s">
        <v>261</v>
      </c>
      <c r="B77" s="16" t="s">
        <v>176</v>
      </c>
      <c r="C77" s="5" t="s">
        <v>222</v>
      </c>
      <c r="D77" s="28" t="s">
        <v>34</v>
      </c>
      <c r="E77" s="5" t="s">
        <v>264</v>
      </c>
      <c r="F77" s="62">
        <v>106000</v>
      </c>
    </row>
    <row r="78" spans="1:6" ht="18" customHeight="1">
      <c r="A78" s="59" t="s">
        <v>263</v>
      </c>
      <c r="B78" s="16" t="s">
        <v>176</v>
      </c>
      <c r="C78" s="5" t="s">
        <v>222</v>
      </c>
      <c r="D78" s="28" t="s">
        <v>34</v>
      </c>
      <c r="E78" s="5" t="s">
        <v>265</v>
      </c>
      <c r="F78" s="62">
        <v>135000</v>
      </c>
    </row>
    <row r="79" spans="1:6" ht="18" customHeight="1">
      <c r="A79" s="59" t="s">
        <v>111</v>
      </c>
      <c r="B79" s="16" t="s">
        <v>176</v>
      </c>
      <c r="C79" s="5" t="s">
        <v>222</v>
      </c>
      <c r="D79" s="28" t="s">
        <v>34</v>
      </c>
      <c r="E79" s="5" t="s">
        <v>110</v>
      </c>
      <c r="F79" s="62">
        <v>32000</v>
      </c>
    </row>
    <row r="80" spans="1:6" ht="40.5" customHeight="1">
      <c r="A80" s="110" t="s">
        <v>332</v>
      </c>
      <c r="B80" s="18" t="s">
        <v>176</v>
      </c>
      <c r="C80" s="13" t="s">
        <v>222</v>
      </c>
      <c r="D80" s="13" t="s">
        <v>36</v>
      </c>
      <c r="E80" s="51"/>
      <c r="F80" s="103">
        <f>SUM(F81:F81)</f>
        <v>50000</v>
      </c>
    </row>
    <row r="81" spans="1:6" ht="31.5" customHeight="1">
      <c r="A81" s="59" t="s">
        <v>270</v>
      </c>
      <c r="B81" s="40" t="s">
        <v>176</v>
      </c>
      <c r="C81" s="51" t="s">
        <v>222</v>
      </c>
      <c r="D81" s="5" t="s">
        <v>36</v>
      </c>
      <c r="E81" s="51" t="s">
        <v>250</v>
      </c>
      <c r="F81" s="62">
        <v>50000</v>
      </c>
    </row>
    <row r="82" spans="1:6" ht="18" customHeight="1">
      <c r="A82" s="165" t="s">
        <v>232</v>
      </c>
      <c r="B82" s="24" t="s">
        <v>183</v>
      </c>
      <c r="C82" s="24"/>
      <c r="D82" s="24"/>
      <c r="E82" s="24"/>
      <c r="F82" s="166">
        <f>F83</f>
        <v>636000</v>
      </c>
    </row>
    <row r="83" spans="1:6" ht="16.5" customHeight="1">
      <c r="A83" s="99" t="s">
        <v>233</v>
      </c>
      <c r="B83" s="60" t="s">
        <v>183</v>
      </c>
      <c r="C83" s="4" t="s">
        <v>185</v>
      </c>
      <c r="D83" s="4"/>
      <c r="E83" s="4"/>
      <c r="F83" s="100">
        <f>F84</f>
        <v>636000</v>
      </c>
    </row>
    <row r="84" spans="1:9" ht="27" customHeight="1">
      <c r="A84" s="104" t="s">
        <v>223</v>
      </c>
      <c r="B84" s="15" t="s">
        <v>183</v>
      </c>
      <c r="C84" s="13" t="s">
        <v>185</v>
      </c>
      <c r="D84" s="13" t="s">
        <v>41</v>
      </c>
      <c r="E84" s="13"/>
      <c r="F84" s="103">
        <f>F85</f>
        <v>636000</v>
      </c>
      <c r="G84" s="58"/>
      <c r="H84" s="58"/>
      <c r="I84" s="70"/>
    </row>
    <row r="85" spans="1:6" ht="18.75" customHeight="1">
      <c r="A85" s="59" t="s">
        <v>259</v>
      </c>
      <c r="B85" s="16" t="s">
        <v>183</v>
      </c>
      <c r="C85" s="5" t="s">
        <v>185</v>
      </c>
      <c r="D85" s="5" t="s">
        <v>41</v>
      </c>
      <c r="E85" s="5" t="s">
        <v>240</v>
      </c>
      <c r="F85" s="62">
        <v>636000</v>
      </c>
    </row>
    <row r="86" spans="1:6" ht="21" customHeight="1">
      <c r="A86" s="165" t="s">
        <v>205</v>
      </c>
      <c r="B86" s="24" t="s">
        <v>186</v>
      </c>
      <c r="C86" s="22"/>
      <c r="D86" s="22"/>
      <c r="E86" s="22"/>
      <c r="F86" s="166">
        <f>F87+F90+F96</f>
        <v>376000</v>
      </c>
    </row>
    <row r="87" spans="1:6" ht="18" customHeight="1">
      <c r="A87" s="114" t="s">
        <v>288</v>
      </c>
      <c r="B87" s="10" t="s">
        <v>186</v>
      </c>
      <c r="C87" s="4" t="s">
        <v>182</v>
      </c>
      <c r="D87" s="4"/>
      <c r="E87" s="4"/>
      <c r="F87" s="100">
        <f>F88</f>
        <v>209000</v>
      </c>
    </row>
    <row r="88" spans="1:10" ht="52.5" customHeight="1">
      <c r="A88" s="104" t="s">
        <v>289</v>
      </c>
      <c r="B88" s="14" t="s">
        <v>186</v>
      </c>
      <c r="C88" s="13" t="s">
        <v>182</v>
      </c>
      <c r="D88" s="13" t="s">
        <v>37</v>
      </c>
      <c r="E88" s="13"/>
      <c r="F88" s="103">
        <f>F89</f>
        <v>209000</v>
      </c>
      <c r="G88" s="58"/>
      <c r="H88" s="58"/>
      <c r="J88" s="70"/>
    </row>
    <row r="89" spans="1:8" ht="25.5">
      <c r="A89" s="59" t="s">
        <v>270</v>
      </c>
      <c r="B89" s="11" t="s">
        <v>186</v>
      </c>
      <c r="C89" s="5" t="s">
        <v>182</v>
      </c>
      <c r="D89" s="5" t="s">
        <v>37</v>
      </c>
      <c r="E89" s="5" t="s">
        <v>250</v>
      </c>
      <c r="F89" s="62">
        <v>209000</v>
      </c>
      <c r="G89" s="58"/>
      <c r="H89" s="58"/>
    </row>
    <row r="90" spans="1:8" ht="12.75">
      <c r="A90" s="114" t="s">
        <v>360</v>
      </c>
      <c r="B90" s="10" t="s">
        <v>186</v>
      </c>
      <c r="C90" s="4" t="s">
        <v>179</v>
      </c>
      <c r="D90" s="4"/>
      <c r="E90" s="4"/>
      <c r="F90" s="100">
        <f>F91</f>
        <v>117000</v>
      </c>
      <c r="G90" s="58"/>
      <c r="H90" s="58"/>
    </row>
    <row r="91" spans="1:10" ht="38.25" customHeight="1">
      <c r="A91" s="115" t="s">
        <v>0</v>
      </c>
      <c r="B91" s="56" t="s">
        <v>186</v>
      </c>
      <c r="C91" s="55" t="s">
        <v>179</v>
      </c>
      <c r="D91" s="55" t="s">
        <v>19</v>
      </c>
      <c r="E91" s="55"/>
      <c r="F91" s="116">
        <f>F92+F94</f>
        <v>117000</v>
      </c>
      <c r="G91" s="58"/>
      <c r="H91" s="58"/>
      <c r="J91" s="70"/>
    </row>
    <row r="92" spans="1:8" ht="21" customHeight="1">
      <c r="A92" s="110" t="s">
        <v>363</v>
      </c>
      <c r="B92" s="15" t="s">
        <v>186</v>
      </c>
      <c r="C92" s="13" t="s">
        <v>179</v>
      </c>
      <c r="D92" s="13" t="s">
        <v>38</v>
      </c>
      <c r="E92" s="5"/>
      <c r="F92" s="103">
        <f>F93</f>
        <v>8000</v>
      </c>
      <c r="G92" s="58"/>
      <c r="H92" s="58"/>
    </row>
    <row r="93" spans="1:8" ht="24.75" customHeight="1">
      <c r="A93" s="59" t="s">
        <v>270</v>
      </c>
      <c r="B93" s="16" t="s">
        <v>186</v>
      </c>
      <c r="C93" s="5" t="s">
        <v>179</v>
      </c>
      <c r="D93" s="5" t="s">
        <v>38</v>
      </c>
      <c r="E93" s="5" t="s">
        <v>250</v>
      </c>
      <c r="F93" s="62">
        <v>8000</v>
      </c>
      <c r="G93" s="58"/>
      <c r="H93" s="58"/>
    </row>
    <row r="94" spans="1:6" ht="29.25" customHeight="1">
      <c r="A94" s="110" t="s">
        <v>364</v>
      </c>
      <c r="B94" s="15" t="s">
        <v>186</v>
      </c>
      <c r="C94" s="13" t="s">
        <v>179</v>
      </c>
      <c r="D94" s="13" t="s">
        <v>39</v>
      </c>
      <c r="E94" s="5"/>
      <c r="F94" s="103">
        <f>F95</f>
        <v>109000</v>
      </c>
    </row>
    <row r="95" spans="1:6" ht="25.5">
      <c r="A95" s="59" t="s">
        <v>270</v>
      </c>
      <c r="B95" s="16" t="s">
        <v>186</v>
      </c>
      <c r="C95" s="5" t="s">
        <v>179</v>
      </c>
      <c r="D95" s="5" t="s">
        <v>39</v>
      </c>
      <c r="E95" s="5" t="s">
        <v>250</v>
      </c>
      <c r="F95" s="62">
        <v>109000</v>
      </c>
    </row>
    <row r="96" spans="1:6" ht="12" customHeight="1">
      <c r="A96" s="114" t="s">
        <v>219</v>
      </c>
      <c r="B96" s="10" t="s">
        <v>186</v>
      </c>
      <c r="C96" s="4" t="s">
        <v>180</v>
      </c>
      <c r="D96" s="4"/>
      <c r="E96" s="4"/>
      <c r="F96" s="100">
        <f>F97</f>
        <v>50000</v>
      </c>
    </row>
    <row r="97" spans="1:6" ht="42" customHeight="1">
      <c r="A97" s="104" t="s">
        <v>341</v>
      </c>
      <c r="B97" s="14" t="s">
        <v>186</v>
      </c>
      <c r="C97" s="13" t="s">
        <v>180</v>
      </c>
      <c r="D97" s="13" t="s">
        <v>40</v>
      </c>
      <c r="E97" s="13"/>
      <c r="F97" s="103">
        <f>F98</f>
        <v>50000</v>
      </c>
    </row>
    <row r="98" spans="1:6" ht="30" customHeight="1">
      <c r="A98" s="59" t="s">
        <v>285</v>
      </c>
      <c r="B98" s="11" t="s">
        <v>186</v>
      </c>
      <c r="C98" s="5" t="s">
        <v>180</v>
      </c>
      <c r="D98" s="5" t="s">
        <v>40</v>
      </c>
      <c r="E98" s="5" t="s">
        <v>284</v>
      </c>
      <c r="F98" s="62">
        <v>50000</v>
      </c>
    </row>
    <row r="99" spans="1:6" ht="16.5" customHeight="1">
      <c r="A99" s="167" t="s">
        <v>201</v>
      </c>
      <c r="B99" s="24" t="s">
        <v>182</v>
      </c>
      <c r="C99" s="24"/>
      <c r="D99" s="24"/>
      <c r="E99" s="24"/>
      <c r="F99" s="166">
        <f>F100+F105+F112</f>
        <v>1706000</v>
      </c>
    </row>
    <row r="100" spans="1:6" ht="16.5" customHeight="1">
      <c r="A100" s="168" t="s">
        <v>345</v>
      </c>
      <c r="B100" s="10" t="s">
        <v>182</v>
      </c>
      <c r="C100" s="10" t="s">
        <v>176</v>
      </c>
      <c r="D100" s="34"/>
      <c r="E100" s="34"/>
      <c r="F100" s="117">
        <f>F101+F103</f>
        <v>900000</v>
      </c>
    </row>
    <row r="101" spans="1:9" ht="16.5" customHeight="1">
      <c r="A101" s="104" t="s">
        <v>15</v>
      </c>
      <c r="B101" s="14" t="s">
        <v>182</v>
      </c>
      <c r="C101" s="14" t="s">
        <v>176</v>
      </c>
      <c r="D101" s="14" t="s">
        <v>42</v>
      </c>
      <c r="E101" s="34"/>
      <c r="F101" s="118">
        <f>F102</f>
        <v>200000</v>
      </c>
      <c r="G101" s="58"/>
      <c r="H101" s="58"/>
      <c r="I101" s="70"/>
    </row>
    <row r="102" spans="1:8" ht="27.75" customHeight="1">
      <c r="A102" s="59" t="s">
        <v>270</v>
      </c>
      <c r="B102" s="11" t="s">
        <v>182</v>
      </c>
      <c r="C102" s="11" t="s">
        <v>176</v>
      </c>
      <c r="D102" s="11" t="s">
        <v>42</v>
      </c>
      <c r="E102" s="5" t="s">
        <v>250</v>
      </c>
      <c r="F102" s="62">
        <v>200000</v>
      </c>
      <c r="G102" s="58"/>
      <c r="H102" s="58"/>
    </row>
    <row r="103" spans="1:8" ht="18.75" customHeight="1">
      <c r="A103" s="104" t="s">
        <v>14</v>
      </c>
      <c r="B103" s="14" t="s">
        <v>182</v>
      </c>
      <c r="C103" s="14" t="s">
        <v>176</v>
      </c>
      <c r="D103" s="14" t="s">
        <v>43</v>
      </c>
      <c r="E103" s="34"/>
      <c r="F103" s="118">
        <f>F104</f>
        <v>700000</v>
      </c>
      <c r="G103" s="58"/>
      <c r="H103" s="58"/>
    </row>
    <row r="104" spans="1:9" ht="28.5" customHeight="1">
      <c r="A104" s="59" t="s">
        <v>270</v>
      </c>
      <c r="B104" s="11" t="s">
        <v>182</v>
      </c>
      <c r="C104" s="11" t="s">
        <v>176</v>
      </c>
      <c r="D104" s="11" t="s">
        <v>43</v>
      </c>
      <c r="E104" s="5" t="s">
        <v>250</v>
      </c>
      <c r="F104" s="62">
        <v>700000</v>
      </c>
      <c r="G104" s="58"/>
      <c r="H104" s="58"/>
      <c r="I104" s="70"/>
    </row>
    <row r="105" spans="1:6" ht="16.5" customHeight="1">
      <c r="A105" s="119" t="s">
        <v>254</v>
      </c>
      <c r="B105" s="79" t="s">
        <v>182</v>
      </c>
      <c r="C105" s="37" t="s">
        <v>183</v>
      </c>
      <c r="D105" s="14"/>
      <c r="E105" s="34"/>
      <c r="F105" s="117">
        <f>F108+F110+F106</f>
        <v>745000</v>
      </c>
    </row>
    <row r="106" spans="1:6" ht="48" customHeight="1">
      <c r="A106" s="101" t="s">
        <v>365</v>
      </c>
      <c r="B106" s="15" t="s">
        <v>182</v>
      </c>
      <c r="C106" s="13" t="s">
        <v>183</v>
      </c>
      <c r="D106" s="13" t="s">
        <v>172</v>
      </c>
      <c r="E106" s="13"/>
      <c r="F106" s="103">
        <f>F107</f>
        <v>250000</v>
      </c>
    </row>
    <row r="107" spans="1:6" ht="28.5" customHeight="1">
      <c r="A107" s="59" t="s">
        <v>249</v>
      </c>
      <c r="B107" s="16" t="s">
        <v>182</v>
      </c>
      <c r="C107" s="5" t="s">
        <v>183</v>
      </c>
      <c r="D107" s="5" t="s">
        <v>172</v>
      </c>
      <c r="E107" s="5" t="s">
        <v>250</v>
      </c>
      <c r="F107" s="62">
        <v>250000</v>
      </c>
    </row>
    <row r="108" spans="1:6" ht="44.25" customHeight="1">
      <c r="A108" s="101" t="s">
        <v>12</v>
      </c>
      <c r="B108" s="15" t="s">
        <v>182</v>
      </c>
      <c r="C108" s="13" t="s">
        <v>183</v>
      </c>
      <c r="D108" s="13" t="s">
        <v>13</v>
      </c>
      <c r="E108" s="5"/>
      <c r="F108" s="180">
        <f>F109</f>
        <v>70000</v>
      </c>
    </row>
    <row r="109" spans="1:6" ht="28.5" customHeight="1">
      <c r="A109" s="59" t="s">
        <v>249</v>
      </c>
      <c r="B109" s="152" t="s">
        <v>182</v>
      </c>
      <c r="C109" s="153" t="s">
        <v>183</v>
      </c>
      <c r="D109" s="153" t="s">
        <v>13</v>
      </c>
      <c r="E109" s="5" t="s">
        <v>250</v>
      </c>
      <c r="F109" s="62">
        <v>70000</v>
      </c>
    </row>
    <row r="110" spans="1:6" ht="18.75" customHeight="1">
      <c r="A110" s="104" t="s">
        <v>361</v>
      </c>
      <c r="B110" s="15" t="s">
        <v>182</v>
      </c>
      <c r="C110" s="52" t="s">
        <v>183</v>
      </c>
      <c r="D110" s="13" t="s">
        <v>44</v>
      </c>
      <c r="E110" s="53"/>
      <c r="F110" s="120">
        <f>F111</f>
        <v>425000</v>
      </c>
    </row>
    <row r="111" spans="1:6" ht="30.75" customHeight="1">
      <c r="A111" s="59" t="s">
        <v>249</v>
      </c>
      <c r="B111" s="16" t="s">
        <v>182</v>
      </c>
      <c r="C111" s="5" t="s">
        <v>183</v>
      </c>
      <c r="D111" s="5" t="s">
        <v>44</v>
      </c>
      <c r="E111" s="5" t="s">
        <v>250</v>
      </c>
      <c r="F111" s="62">
        <v>425000</v>
      </c>
    </row>
    <row r="112" spans="1:6" ht="16.5" customHeight="1">
      <c r="A112" s="121" t="s">
        <v>350</v>
      </c>
      <c r="B112" s="17" t="s">
        <v>182</v>
      </c>
      <c r="C112" s="48" t="s">
        <v>185</v>
      </c>
      <c r="D112" s="13"/>
      <c r="E112" s="48"/>
      <c r="F112" s="100">
        <f>F113</f>
        <v>61000</v>
      </c>
    </row>
    <row r="113" spans="1:6" ht="15.75" customHeight="1">
      <c r="A113" s="122" t="s">
        <v>350</v>
      </c>
      <c r="B113" s="19" t="s">
        <v>182</v>
      </c>
      <c r="C113" s="49" t="s">
        <v>185</v>
      </c>
      <c r="D113" s="8" t="s">
        <v>142</v>
      </c>
      <c r="E113" s="49"/>
      <c r="F113" s="123">
        <f>F114</f>
        <v>61000</v>
      </c>
    </row>
    <row r="114" spans="1:6" ht="29.25" customHeight="1">
      <c r="A114" s="104" t="s">
        <v>352</v>
      </c>
      <c r="B114" s="18" t="s">
        <v>182</v>
      </c>
      <c r="C114" s="50" t="s">
        <v>185</v>
      </c>
      <c r="D114" s="13" t="s">
        <v>46</v>
      </c>
      <c r="E114" s="50"/>
      <c r="F114" s="103">
        <f>F115</f>
        <v>61000</v>
      </c>
    </row>
    <row r="115" spans="1:6" ht="27.75" customHeight="1">
      <c r="A115" s="59" t="s">
        <v>249</v>
      </c>
      <c r="B115" s="40" t="s">
        <v>182</v>
      </c>
      <c r="C115" s="51" t="s">
        <v>185</v>
      </c>
      <c r="D115" s="5" t="s">
        <v>46</v>
      </c>
      <c r="E115" s="51" t="s">
        <v>250</v>
      </c>
      <c r="F115" s="62">
        <f>100000-39000</f>
        <v>61000</v>
      </c>
    </row>
    <row r="116" spans="1:6" ht="18.75" customHeight="1">
      <c r="A116" s="167" t="s">
        <v>196</v>
      </c>
      <c r="B116" s="24" t="s">
        <v>177</v>
      </c>
      <c r="C116" s="24"/>
      <c r="D116" s="24"/>
      <c r="E116" s="24"/>
      <c r="F116" s="166">
        <f>F117+F146+F178+F181+F192</f>
        <v>271641235</v>
      </c>
    </row>
    <row r="117" spans="1:6" ht="18" customHeight="1">
      <c r="A117" s="121" t="s">
        <v>197</v>
      </c>
      <c r="B117" s="159" t="s">
        <v>177</v>
      </c>
      <c r="C117" s="7" t="s">
        <v>176</v>
      </c>
      <c r="D117" s="6"/>
      <c r="E117" s="6"/>
      <c r="F117" s="124">
        <f>F119+F121+F123+F133+F139+F142</f>
        <v>74177400</v>
      </c>
    </row>
    <row r="118" spans="1:6" ht="29.25" customHeight="1">
      <c r="A118" s="102" t="s">
        <v>296</v>
      </c>
      <c r="B118" s="36" t="s">
        <v>177</v>
      </c>
      <c r="C118" s="35" t="s">
        <v>176</v>
      </c>
      <c r="D118" s="43" t="s">
        <v>20</v>
      </c>
      <c r="E118" s="43"/>
      <c r="F118" s="98">
        <f>F117</f>
        <v>74177400</v>
      </c>
    </row>
    <row r="119" spans="1:9" ht="12.75">
      <c r="A119" s="125" t="s">
        <v>298</v>
      </c>
      <c r="B119" s="80" t="s">
        <v>177</v>
      </c>
      <c r="C119" s="8" t="s">
        <v>176</v>
      </c>
      <c r="D119" s="8" t="s">
        <v>47</v>
      </c>
      <c r="E119" s="8"/>
      <c r="F119" s="123">
        <f>F120</f>
        <v>13440000</v>
      </c>
      <c r="G119" s="58"/>
      <c r="I119" s="70"/>
    </row>
    <row r="120" spans="1:7" ht="26.25" customHeight="1">
      <c r="A120" s="59" t="s">
        <v>270</v>
      </c>
      <c r="B120" s="11" t="s">
        <v>177</v>
      </c>
      <c r="C120" s="5" t="s">
        <v>176</v>
      </c>
      <c r="D120" s="5" t="s">
        <v>47</v>
      </c>
      <c r="E120" s="5" t="s">
        <v>250</v>
      </c>
      <c r="F120" s="62">
        <v>13440000</v>
      </c>
      <c r="G120" s="58"/>
    </row>
    <row r="121" spans="1:9" ht="18" customHeight="1">
      <c r="A121" s="125" t="s">
        <v>356</v>
      </c>
      <c r="B121" s="80" t="s">
        <v>177</v>
      </c>
      <c r="C121" s="8" t="s">
        <v>176</v>
      </c>
      <c r="D121" s="8" t="s">
        <v>48</v>
      </c>
      <c r="E121" s="8"/>
      <c r="F121" s="123">
        <f>F122</f>
        <v>500000</v>
      </c>
      <c r="G121" s="58"/>
      <c r="I121" s="70"/>
    </row>
    <row r="122" spans="1:9" ht="26.25" customHeight="1">
      <c r="A122" s="59" t="s">
        <v>270</v>
      </c>
      <c r="B122" s="11" t="s">
        <v>177</v>
      </c>
      <c r="C122" s="5" t="s">
        <v>176</v>
      </c>
      <c r="D122" s="5" t="s">
        <v>48</v>
      </c>
      <c r="E122" s="5" t="s">
        <v>250</v>
      </c>
      <c r="F122" s="62">
        <v>500000</v>
      </c>
      <c r="G122" s="58"/>
      <c r="I122" s="70"/>
    </row>
    <row r="123" spans="1:7" ht="25.5" customHeight="1">
      <c r="A123" s="125" t="s">
        <v>297</v>
      </c>
      <c r="B123" s="80" t="s">
        <v>177</v>
      </c>
      <c r="C123" s="8" t="s">
        <v>176</v>
      </c>
      <c r="D123" s="8" t="s">
        <v>49</v>
      </c>
      <c r="E123" s="8"/>
      <c r="F123" s="123">
        <f>SUM(F124:F132)</f>
        <v>16957000</v>
      </c>
      <c r="G123" s="58"/>
    </row>
    <row r="124" spans="1:7" ht="12.75">
      <c r="A124" s="59" t="s">
        <v>55</v>
      </c>
      <c r="B124" s="40" t="s">
        <v>177</v>
      </c>
      <c r="C124" s="51" t="s">
        <v>176</v>
      </c>
      <c r="D124" s="5" t="s">
        <v>49</v>
      </c>
      <c r="E124" s="28" t="s">
        <v>267</v>
      </c>
      <c r="F124" s="62">
        <v>5081000</v>
      </c>
      <c r="G124" s="58"/>
    </row>
    <row r="125" spans="1:9" ht="25.5">
      <c r="A125" s="59" t="s">
        <v>269</v>
      </c>
      <c r="B125" s="40" t="s">
        <v>177</v>
      </c>
      <c r="C125" s="51" t="s">
        <v>176</v>
      </c>
      <c r="D125" s="5" t="s">
        <v>49</v>
      </c>
      <c r="E125" s="28" t="s">
        <v>268</v>
      </c>
      <c r="F125" s="62">
        <v>300000</v>
      </c>
      <c r="I125" s="71"/>
    </row>
    <row r="126" spans="1:6" ht="38.25">
      <c r="A126" s="59" t="s">
        <v>50</v>
      </c>
      <c r="B126" s="40" t="s">
        <v>177</v>
      </c>
      <c r="C126" s="51" t="s">
        <v>176</v>
      </c>
      <c r="D126" s="5" t="s">
        <v>49</v>
      </c>
      <c r="E126" s="28" t="s">
        <v>35</v>
      </c>
      <c r="F126" s="62">
        <v>1534000</v>
      </c>
    </row>
    <row r="127" spans="1:6" ht="25.5">
      <c r="A127" s="59" t="s">
        <v>270</v>
      </c>
      <c r="B127" s="40" t="s">
        <v>177</v>
      </c>
      <c r="C127" s="51" t="s">
        <v>176</v>
      </c>
      <c r="D127" s="5" t="s">
        <v>49</v>
      </c>
      <c r="E127" s="28" t="s">
        <v>250</v>
      </c>
      <c r="F127" s="62">
        <f>7150000+107000+325000+543000+5000+43000+150000</f>
        <v>8323000</v>
      </c>
    </row>
    <row r="128" spans="1:6" ht="38.25">
      <c r="A128" s="59" t="s">
        <v>271</v>
      </c>
      <c r="B128" s="40" t="s">
        <v>177</v>
      </c>
      <c r="C128" s="51" t="s">
        <v>176</v>
      </c>
      <c r="D128" s="5" t="s">
        <v>49</v>
      </c>
      <c r="E128" s="28" t="s">
        <v>272</v>
      </c>
      <c r="F128" s="62">
        <v>370000</v>
      </c>
    </row>
    <row r="129" spans="1:6" ht="25.5">
      <c r="A129" s="111" t="s">
        <v>394</v>
      </c>
      <c r="B129" s="40" t="s">
        <v>177</v>
      </c>
      <c r="C129" s="51" t="s">
        <v>176</v>
      </c>
      <c r="D129" s="5" t="s">
        <v>49</v>
      </c>
      <c r="E129" s="28" t="s">
        <v>262</v>
      </c>
      <c r="F129" s="62">
        <v>400000</v>
      </c>
    </row>
    <row r="130" spans="1:6" ht="12.75">
      <c r="A130" s="59" t="s">
        <v>261</v>
      </c>
      <c r="B130" s="40" t="s">
        <v>177</v>
      </c>
      <c r="C130" s="51" t="s">
        <v>176</v>
      </c>
      <c r="D130" s="5" t="s">
        <v>49</v>
      </c>
      <c r="E130" s="5" t="s">
        <v>264</v>
      </c>
      <c r="F130" s="62">
        <v>670000</v>
      </c>
    </row>
    <row r="131" spans="1:6" ht="12.75">
      <c r="A131" s="59" t="s">
        <v>263</v>
      </c>
      <c r="B131" s="40" t="s">
        <v>177</v>
      </c>
      <c r="C131" s="51" t="s">
        <v>176</v>
      </c>
      <c r="D131" s="5" t="s">
        <v>49</v>
      </c>
      <c r="E131" s="5" t="s">
        <v>265</v>
      </c>
      <c r="F131" s="62">
        <v>100000</v>
      </c>
    </row>
    <row r="132" spans="1:6" ht="12.75">
      <c r="A132" s="59" t="s">
        <v>111</v>
      </c>
      <c r="B132" s="40" t="s">
        <v>177</v>
      </c>
      <c r="C132" s="51" t="s">
        <v>176</v>
      </c>
      <c r="D132" s="5" t="s">
        <v>49</v>
      </c>
      <c r="E132" s="5" t="s">
        <v>110</v>
      </c>
      <c r="F132" s="62">
        <v>179000</v>
      </c>
    </row>
    <row r="133" spans="1:6" ht="50.25" customHeight="1">
      <c r="A133" s="126" t="s">
        <v>335</v>
      </c>
      <c r="B133" s="81" t="s">
        <v>177</v>
      </c>
      <c r="C133" s="82" t="s">
        <v>176</v>
      </c>
      <c r="D133" s="35" t="s">
        <v>395</v>
      </c>
      <c r="E133" s="35"/>
      <c r="F133" s="98">
        <f>SUM(F134:F138)</f>
        <v>41613000</v>
      </c>
    </row>
    <row r="134" spans="1:6" ht="12.75">
      <c r="A134" s="59" t="s">
        <v>56</v>
      </c>
      <c r="B134" s="40" t="s">
        <v>177</v>
      </c>
      <c r="C134" s="51" t="s">
        <v>176</v>
      </c>
      <c r="D134" s="5" t="s">
        <v>395</v>
      </c>
      <c r="E134" s="28" t="s">
        <v>267</v>
      </c>
      <c r="F134" s="62">
        <v>29832000</v>
      </c>
    </row>
    <row r="135" spans="1:6" ht="25.5">
      <c r="A135" s="59" t="s">
        <v>269</v>
      </c>
      <c r="B135" s="40" t="s">
        <v>177</v>
      </c>
      <c r="C135" s="51" t="s">
        <v>176</v>
      </c>
      <c r="D135" s="5" t="s">
        <v>395</v>
      </c>
      <c r="E135" s="28" t="s">
        <v>268</v>
      </c>
      <c r="F135" s="62">
        <v>644000</v>
      </c>
    </row>
    <row r="136" spans="1:6" ht="38.25">
      <c r="A136" s="59" t="s">
        <v>50</v>
      </c>
      <c r="B136" s="40" t="s">
        <v>177</v>
      </c>
      <c r="C136" s="51" t="s">
        <v>176</v>
      </c>
      <c r="D136" s="5" t="s">
        <v>395</v>
      </c>
      <c r="E136" s="28" t="s">
        <v>35</v>
      </c>
      <c r="F136" s="62">
        <v>9010000</v>
      </c>
    </row>
    <row r="137" spans="1:6" ht="25.5">
      <c r="A137" s="59" t="s">
        <v>270</v>
      </c>
      <c r="B137" s="40" t="s">
        <v>177</v>
      </c>
      <c r="C137" s="51" t="s">
        <v>176</v>
      </c>
      <c r="D137" s="5" t="s">
        <v>395</v>
      </c>
      <c r="E137" s="28" t="s">
        <v>250</v>
      </c>
      <c r="F137" s="62">
        <v>470000</v>
      </c>
    </row>
    <row r="138" spans="1:6" ht="44.25" customHeight="1">
      <c r="A138" s="59" t="s">
        <v>271</v>
      </c>
      <c r="B138" s="40" t="s">
        <v>177</v>
      </c>
      <c r="C138" s="51" t="s">
        <v>176</v>
      </c>
      <c r="D138" s="5" t="s">
        <v>395</v>
      </c>
      <c r="E138" s="28" t="s">
        <v>272</v>
      </c>
      <c r="F138" s="62">
        <v>1657000</v>
      </c>
    </row>
    <row r="139" spans="1:6" ht="79.5" customHeight="1">
      <c r="A139" s="110" t="s">
        <v>339</v>
      </c>
      <c r="B139" s="15" t="s">
        <v>177</v>
      </c>
      <c r="C139" s="13" t="s">
        <v>176</v>
      </c>
      <c r="D139" s="13" t="s">
        <v>51</v>
      </c>
      <c r="E139" s="13"/>
      <c r="F139" s="103">
        <f>F140+F141</f>
        <v>1013700</v>
      </c>
    </row>
    <row r="140" spans="1:6" ht="25.5">
      <c r="A140" s="61" t="s">
        <v>269</v>
      </c>
      <c r="B140" s="16" t="s">
        <v>177</v>
      </c>
      <c r="C140" s="5" t="s">
        <v>176</v>
      </c>
      <c r="D140" s="5" t="s">
        <v>51</v>
      </c>
      <c r="E140" s="5" t="s">
        <v>268</v>
      </c>
      <c r="F140" s="62">
        <v>925200</v>
      </c>
    </row>
    <row r="141" spans="1:6" ht="13.5" customHeight="1">
      <c r="A141" s="61" t="s">
        <v>247</v>
      </c>
      <c r="B141" s="16" t="s">
        <v>177</v>
      </c>
      <c r="C141" s="5" t="s">
        <v>176</v>
      </c>
      <c r="D141" s="5" t="s">
        <v>51</v>
      </c>
      <c r="E141" s="5" t="s">
        <v>246</v>
      </c>
      <c r="F141" s="62">
        <v>88500</v>
      </c>
    </row>
    <row r="142" spans="1:6" ht="100.5" customHeight="1">
      <c r="A142" s="110" t="s">
        <v>340</v>
      </c>
      <c r="B142" s="15" t="s">
        <v>177</v>
      </c>
      <c r="C142" s="13" t="s">
        <v>176</v>
      </c>
      <c r="D142" s="13" t="s">
        <v>52</v>
      </c>
      <c r="E142" s="13"/>
      <c r="F142" s="103">
        <f>SUM(F143:F145)</f>
        <v>653700</v>
      </c>
    </row>
    <row r="143" spans="1:6" ht="12.75">
      <c r="A143" s="59" t="s">
        <v>55</v>
      </c>
      <c r="B143" s="16" t="s">
        <v>177</v>
      </c>
      <c r="C143" s="5" t="s">
        <v>176</v>
      </c>
      <c r="D143" s="5" t="s">
        <v>52</v>
      </c>
      <c r="E143" s="5" t="s">
        <v>267</v>
      </c>
      <c r="F143" s="62">
        <v>152000</v>
      </c>
    </row>
    <row r="144" spans="1:6" ht="38.25">
      <c r="A144" s="59" t="s">
        <v>50</v>
      </c>
      <c r="B144" s="16" t="s">
        <v>177</v>
      </c>
      <c r="C144" s="5" t="s">
        <v>176</v>
      </c>
      <c r="D144" s="5" t="s">
        <v>52</v>
      </c>
      <c r="E144" s="5" t="s">
        <v>35</v>
      </c>
      <c r="F144" s="62">
        <v>65700</v>
      </c>
    </row>
    <row r="145" spans="1:6" ht="25.5">
      <c r="A145" s="59" t="s">
        <v>270</v>
      </c>
      <c r="B145" s="16" t="s">
        <v>177</v>
      </c>
      <c r="C145" s="5" t="s">
        <v>176</v>
      </c>
      <c r="D145" s="5" t="s">
        <v>52</v>
      </c>
      <c r="E145" s="5" t="s">
        <v>250</v>
      </c>
      <c r="F145" s="62">
        <v>436000</v>
      </c>
    </row>
    <row r="146" spans="1:6" ht="14.25" customHeight="1">
      <c r="A146" s="121" t="s">
        <v>198</v>
      </c>
      <c r="B146" s="17" t="s">
        <v>177</v>
      </c>
      <c r="C146" s="48" t="s">
        <v>183</v>
      </c>
      <c r="D146" s="4"/>
      <c r="E146" s="48"/>
      <c r="F146" s="12">
        <f>F147+F149+F159+F162+F172+F175</f>
        <v>165625900</v>
      </c>
    </row>
    <row r="147" spans="1:6" ht="12.75">
      <c r="A147" s="127" t="s">
        <v>299</v>
      </c>
      <c r="B147" s="83" t="s">
        <v>177</v>
      </c>
      <c r="C147" s="84" t="s">
        <v>183</v>
      </c>
      <c r="D147" s="33" t="s">
        <v>53</v>
      </c>
      <c r="E147" s="33"/>
      <c r="F147" s="128">
        <f>F148</f>
        <v>2648000</v>
      </c>
    </row>
    <row r="148" spans="1:6" ht="25.5">
      <c r="A148" s="59" t="s">
        <v>270</v>
      </c>
      <c r="B148" s="40" t="s">
        <v>177</v>
      </c>
      <c r="C148" s="51" t="s">
        <v>183</v>
      </c>
      <c r="D148" s="5" t="s">
        <v>53</v>
      </c>
      <c r="E148" s="5" t="s">
        <v>250</v>
      </c>
      <c r="F148" s="62">
        <v>2648000</v>
      </c>
    </row>
    <row r="149" spans="1:7" ht="17.25" customHeight="1">
      <c r="A149" s="125" t="s">
        <v>300</v>
      </c>
      <c r="B149" s="19" t="s">
        <v>177</v>
      </c>
      <c r="C149" s="49" t="s">
        <v>183</v>
      </c>
      <c r="D149" s="8" t="s">
        <v>54</v>
      </c>
      <c r="E149" s="49"/>
      <c r="F149" s="123">
        <f>SUM(F150:F158)</f>
        <v>47806500</v>
      </c>
      <c r="G149" s="58"/>
    </row>
    <row r="150" spans="1:9" ht="21" customHeight="1">
      <c r="A150" s="59" t="s">
        <v>55</v>
      </c>
      <c r="B150" s="40" t="s">
        <v>177</v>
      </c>
      <c r="C150" s="51" t="s">
        <v>183</v>
      </c>
      <c r="D150" s="5" t="s">
        <v>54</v>
      </c>
      <c r="E150" s="28" t="s">
        <v>267</v>
      </c>
      <c r="F150" s="62">
        <v>7500000</v>
      </c>
      <c r="G150" s="58"/>
      <c r="I150" s="70"/>
    </row>
    <row r="151" spans="1:9" ht="25.5">
      <c r="A151" s="59" t="s">
        <v>269</v>
      </c>
      <c r="B151" s="40" t="s">
        <v>177</v>
      </c>
      <c r="C151" s="51" t="s">
        <v>183</v>
      </c>
      <c r="D151" s="5" t="s">
        <v>54</v>
      </c>
      <c r="E151" s="28" t="s">
        <v>268</v>
      </c>
      <c r="F151" s="62">
        <v>164000</v>
      </c>
      <c r="G151" s="58"/>
      <c r="I151" s="70"/>
    </row>
    <row r="152" spans="1:7" ht="38.25">
      <c r="A152" s="59" t="s">
        <v>50</v>
      </c>
      <c r="B152" s="40" t="s">
        <v>177</v>
      </c>
      <c r="C152" s="51" t="s">
        <v>183</v>
      </c>
      <c r="D152" s="5" t="s">
        <v>54</v>
      </c>
      <c r="E152" s="28" t="s">
        <v>35</v>
      </c>
      <c r="F152" s="62">
        <v>2300000</v>
      </c>
      <c r="G152" s="58"/>
    </row>
    <row r="153" spans="1:7" ht="25.5">
      <c r="A153" s="59" t="s">
        <v>270</v>
      </c>
      <c r="B153" s="40" t="s">
        <v>177</v>
      </c>
      <c r="C153" s="51" t="s">
        <v>183</v>
      </c>
      <c r="D153" s="5" t="s">
        <v>54</v>
      </c>
      <c r="E153" s="28" t="s">
        <v>250</v>
      </c>
      <c r="F153" s="62">
        <v>17611500</v>
      </c>
      <c r="G153" s="58"/>
    </row>
    <row r="154" spans="1:9" ht="40.5" customHeight="1">
      <c r="A154" s="59" t="s">
        <v>271</v>
      </c>
      <c r="B154" s="40" t="s">
        <v>177</v>
      </c>
      <c r="C154" s="51" t="s">
        <v>183</v>
      </c>
      <c r="D154" s="5" t="s">
        <v>54</v>
      </c>
      <c r="E154" s="28" t="s">
        <v>272</v>
      </c>
      <c r="F154" s="62">
        <v>18651000</v>
      </c>
      <c r="I154" s="71"/>
    </row>
    <row r="155" spans="1:6" ht="25.5">
      <c r="A155" s="111" t="s">
        <v>394</v>
      </c>
      <c r="B155" s="40" t="s">
        <v>177</v>
      </c>
      <c r="C155" s="51" t="s">
        <v>183</v>
      </c>
      <c r="D155" s="5" t="s">
        <v>54</v>
      </c>
      <c r="E155" s="28" t="s">
        <v>262</v>
      </c>
      <c r="F155" s="62">
        <v>270000</v>
      </c>
    </row>
    <row r="156" spans="1:6" ht="12.75">
      <c r="A156" s="59" t="s">
        <v>261</v>
      </c>
      <c r="B156" s="40" t="s">
        <v>177</v>
      </c>
      <c r="C156" s="51" t="s">
        <v>183</v>
      </c>
      <c r="D156" s="5" t="s">
        <v>54</v>
      </c>
      <c r="E156" s="5" t="s">
        <v>264</v>
      </c>
      <c r="F156" s="62">
        <v>1040000</v>
      </c>
    </row>
    <row r="157" spans="1:6" ht="12.75">
      <c r="A157" s="59" t="s">
        <v>263</v>
      </c>
      <c r="B157" s="40" t="s">
        <v>177</v>
      </c>
      <c r="C157" s="51" t="s">
        <v>183</v>
      </c>
      <c r="D157" s="5" t="s">
        <v>54</v>
      </c>
      <c r="E157" s="5" t="s">
        <v>265</v>
      </c>
      <c r="F157" s="62">
        <v>126000</v>
      </c>
    </row>
    <row r="158" spans="1:6" ht="12.75">
      <c r="A158" s="59" t="s">
        <v>111</v>
      </c>
      <c r="B158" s="40" t="s">
        <v>177</v>
      </c>
      <c r="C158" s="51" t="s">
        <v>183</v>
      </c>
      <c r="D158" s="5" t="s">
        <v>54</v>
      </c>
      <c r="E158" s="5" t="s">
        <v>110</v>
      </c>
      <c r="F158" s="62">
        <v>144000</v>
      </c>
    </row>
    <row r="159" spans="1:6" ht="75.75" customHeight="1">
      <c r="A159" s="110" t="s">
        <v>339</v>
      </c>
      <c r="B159" s="15" t="s">
        <v>177</v>
      </c>
      <c r="C159" s="13" t="s">
        <v>183</v>
      </c>
      <c r="D159" s="13" t="s">
        <v>139</v>
      </c>
      <c r="E159" s="13"/>
      <c r="F159" s="103">
        <f>F160+F161</f>
        <v>4261300</v>
      </c>
    </row>
    <row r="160" spans="1:6" ht="27.75" customHeight="1">
      <c r="A160" s="61" t="s">
        <v>269</v>
      </c>
      <c r="B160" s="16" t="s">
        <v>177</v>
      </c>
      <c r="C160" s="5" t="s">
        <v>183</v>
      </c>
      <c r="D160" s="5" t="s">
        <v>139</v>
      </c>
      <c r="E160" s="5" t="s">
        <v>268</v>
      </c>
      <c r="F160" s="62">
        <v>2700000</v>
      </c>
    </row>
    <row r="161" spans="1:6" ht="18" customHeight="1">
      <c r="A161" s="61" t="s">
        <v>247</v>
      </c>
      <c r="B161" s="16" t="s">
        <v>177</v>
      </c>
      <c r="C161" s="5" t="s">
        <v>183</v>
      </c>
      <c r="D161" s="5" t="s">
        <v>139</v>
      </c>
      <c r="E161" s="5" t="s">
        <v>246</v>
      </c>
      <c r="F161" s="62">
        <v>1561300</v>
      </c>
    </row>
    <row r="162" spans="1:6" ht="78.75" customHeight="1">
      <c r="A162" s="104" t="s">
        <v>1</v>
      </c>
      <c r="B162" s="18" t="s">
        <v>177</v>
      </c>
      <c r="C162" s="50" t="s">
        <v>183</v>
      </c>
      <c r="D162" s="13" t="s">
        <v>396</v>
      </c>
      <c r="E162" s="50"/>
      <c r="F162" s="103">
        <f>SUM(F163:F171)</f>
        <v>110122000</v>
      </c>
    </row>
    <row r="163" spans="1:6" ht="12.75">
      <c r="A163" s="59" t="s">
        <v>56</v>
      </c>
      <c r="B163" s="16" t="s">
        <v>177</v>
      </c>
      <c r="C163" s="5" t="s">
        <v>183</v>
      </c>
      <c r="D163" s="5" t="s">
        <v>396</v>
      </c>
      <c r="E163" s="28" t="s">
        <v>267</v>
      </c>
      <c r="F163" s="62">
        <v>41787000</v>
      </c>
    </row>
    <row r="164" spans="1:6" ht="25.5">
      <c r="A164" s="59" t="s">
        <v>269</v>
      </c>
      <c r="B164" s="16" t="s">
        <v>177</v>
      </c>
      <c r="C164" s="5" t="s">
        <v>183</v>
      </c>
      <c r="D164" s="5" t="s">
        <v>396</v>
      </c>
      <c r="E164" s="28" t="s">
        <v>268</v>
      </c>
      <c r="F164" s="62">
        <v>524000</v>
      </c>
    </row>
    <row r="165" spans="1:6" ht="38.25">
      <c r="A165" s="59" t="s">
        <v>50</v>
      </c>
      <c r="B165" s="16" t="s">
        <v>177</v>
      </c>
      <c r="C165" s="5" t="s">
        <v>183</v>
      </c>
      <c r="D165" s="5" t="s">
        <v>396</v>
      </c>
      <c r="E165" s="28" t="s">
        <v>35</v>
      </c>
      <c r="F165" s="62">
        <v>12615000</v>
      </c>
    </row>
    <row r="166" spans="1:6" ht="27.75" customHeight="1">
      <c r="A166" s="59" t="s">
        <v>270</v>
      </c>
      <c r="B166" s="16" t="s">
        <v>177</v>
      </c>
      <c r="C166" s="5" t="s">
        <v>183</v>
      </c>
      <c r="D166" s="5" t="s">
        <v>396</v>
      </c>
      <c r="E166" s="28" t="s">
        <v>250</v>
      </c>
      <c r="F166" s="62">
        <v>1870000</v>
      </c>
    </row>
    <row r="167" spans="1:6" ht="32.25" customHeight="1" hidden="1">
      <c r="A167" s="59" t="s">
        <v>275</v>
      </c>
      <c r="B167" s="16" t="s">
        <v>177</v>
      </c>
      <c r="C167" s="5" t="s">
        <v>183</v>
      </c>
      <c r="D167" s="5" t="s">
        <v>396</v>
      </c>
      <c r="E167" s="28" t="s">
        <v>276</v>
      </c>
      <c r="F167" s="62"/>
    </row>
    <row r="168" spans="1:6" ht="27" customHeight="1" hidden="1">
      <c r="A168" s="59" t="s">
        <v>138</v>
      </c>
      <c r="B168" s="16" t="s">
        <v>177</v>
      </c>
      <c r="C168" s="5" t="s">
        <v>183</v>
      </c>
      <c r="D168" s="5" t="s">
        <v>396</v>
      </c>
      <c r="E168" s="28" t="s">
        <v>137</v>
      </c>
      <c r="F168" s="62"/>
    </row>
    <row r="169" spans="1:6" ht="42" customHeight="1">
      <c r="A169" s="59" t="s">
        <v>271</v>
      </c>
      <c r="B169" s="16" t="s">
        <v>177</v>
      </c>
      <c r="C169" s="5" t="s">
        <v>183</v>
      </c>
      <c r="D169" s="5" t="s">
        <v>396</v>
      </c>
      <c r="E169" s="28" t="s">
        <v>272</v>
      </c>
      <c r="F169" s="62">
        <v>53286000</v>
      </c>
    </row>
    <row r="170" spans="1:6" ht="12.75">
      <c r="A170" s="59" t="s">
        <v>263</v>
      </c>
      <c r="B170" s="16" t="s">
        <v>177</v>
      </c>
      <c r="C170" s="5" t="s">
        <v>183</v>
      </c>
      <c r="D170" s="5" t="s">
        <v>396</v>
      </c>
      <c r="E170" s="5" t="s">
        <v>265</v>
      </c>
      <c r="F170" s="62">
        <v>40000</v>
      </c>
    </row>
    <row r="171" spans="1:6" ht="18" customHeight="1" hidden="1">
      <c r="A171" s="59" t="s">
        <v>111</v>
      </c>
      <c r="B171" s="16" t="s">
        <v>177</v>
      </c>
      <c r="C171" s="5" t="s">
        <v>183</v>
      </c>
      <c r="D171" s="5" t="s">
        <v>396</v>
      </c>
      <c r="E171" s="5" t="s">
        <v>110</v>
      </c>
      <c r="F171" s="62">
        <v>0</v>
      </c>
    </row>
    <row r="172" spans="1:6" ht="106.5" customHeight="1">
      <c r="A172" s="110" t="s">
        <v>340</v>
      </c>
      <c r="B172" s="15" t="s">
        <v>177</v>
      </c>
      <c r="C172" s="13" t="s">
        <v>183</v>
      </c>
      <c r="D172" s="13" t="s">
        <v>59</v>
      </c>
      <c r="E172" s="13"/>
      <c r="F172" s="103">
        <f>SUM(F173:F174)</f>
        <v>47300</v>
      </c>
    </row>
    <row r="173" spans="1:6" ht="32.25" customHeight="1">
      <c r="A173" s="59" t="s">
        <v>270</v>
      </c>
      <c r="B173" s="16" t="s">
        <v>177</v>
      </c>
      <c r="C173" s="5" t="s">
        <v>183</v>
      </c>
      <c r="D173" s="5" t="s">
        <v>59</v>
      </c>
      <c r="E173" s="5" t="s">
        <v>250</v>
      </c>
      <c r="F173" s="62">
        <v>23300</v>
      </c>
    </row>
    <row r="174" spans="1:6" ht="18.75" customHeight="1">
      <c r="A174" s="61" t="s">
        <v>247</v>
      </c>
      <c r="B174" s="16" t="s">
        <v>177</v>
      </c>
      <c r="C174" s="5" t="s">
        <v>183</v>
      </c>
      <c r="D174" s="5" t="s">
        <v>59</v>
      </c>
      <c r="E174" s="5" t="s">
        <v>246</v>
      </c>
      <c r="F174" s="62">
        <v>24000</v>
      </c>
    </row>
    <row r="175" spans="1:6" ht="38.25">
      <c r="A175" s="129" t="s">
        <v>291</v>
      </c>
      <c r="B175" s="19" t="s">
        <v>177</v>
      </c>
      <c r="C175" s="49" t="s">
        <v>183</v>
      </c>
      <c r="D175" s="8" t="s">
        <v>159</v>
      </c>
      <c r="E175" s="49"/>
      <c r="F175" s="123">
        <f>F176+F177</f>
        <v>740800</v>
      </c>
    </row>
    <row r="176" spans="1:6" ht="25.5">
      <c r="A176" s="59" t="s">
        <v>270</v>
      </c>
      <c r="B176" s="16" t="s">
        <v>177</v>
      </c>
      <c r="C176" s="5" t="s">
        <v>183</v>
      </c>
      <c r="D176" s="5" t="s">
        <v>159</v>
      </c>
      <c r="E176" s="28" t="s">
        <v>250</v>
      </c>
      <c r="F176" s="62">
        <f>330800+54000</f>
        <v>384800</v>
      </c>
    </row>
    <row r="177" spans="1:6" ht="12.75" customHeight="1">
      <c r="A177" s="61" t="s">
        <v>247</v>
      </c>
      <c r="B177" s="16" t="s">
        <v>177</v>
      </c>
      <c r="C177" s="5" t="s">
        <v>183</v>
      </c>
      <c r="D177" s="5" t="s">
        <v>159</v>
      </c>
      <c r="E177" s="28" t="s">
        <v>246</v>
      </c>
      <c r="F177" s="62">
        <f>301000+97000-42000</f>
        <v>356000</v>
      </c>
    </row>
    <row r="178" spans="1:6" ht="22.5" customHeight="1">
      <c r="A178" s="121" t="s">
        <v>368</v>
      </c>
      <c r="B178" s="17" t="s">
        <v>177</v>
      </c>
      <c r="C178" s="48" t="s">
        <v>185</v>
      </c>
      <c r="D178" s="4"/>
      <c r="E178" s="49"/>
      <c r="F178" s="32">
        <f>F179</f>
        <v>18042000</v>
      </c>
    </row>
    <row r="179" spans="1:6" ht="37.5" customHeight="1">
      <c r="A179" s="110" t="s">
        <v>301</v>
      </c>
      <c r="B179" s="18" t="s">
        <v>177</v>
      </c>
      <c r="C179" s="50" t="s">
        <v>185</v>
      </c>
      <c r="D179" s="13" t="s">
        <v>57</v>
      </c>
      <c r="E179" s="51"/>
      <c r="F179" s="27">
        <f>F180</f>
        <v>18042000</v>
      </c>
    </row>
    <row r="180" spans="1:6" ht="45.75" customHeight="1">
      <c r="A180" s="59" t="s">
        <v>271</v>
      </c>
      <c r="B180" s="40" t="s">
        <v>177</v>
      </c>
      <c r="C180" s="51" t="s">
        <v>185</v>
      </c>
      <c r="D180" s="5" t="s">
        <v>57</v>
      </c>
      <c r="E180" s="51" t="s">
        <v>272</v>
      </c>
      <c r="F180" s="29">
        <v>18042000</v>
      </c>
    </row>
    <row r="181" spans="1:6" ht="12.75">
      <c r="A181" s="119" t="s">
        <v>245</v>
      </c>
      <c r="B181" s="60" t="s">
        <v>177</v>
      </c>
      <c r="C181" s="4" t="s">
        <v>177</v>
      </c>
      <c r="D181" s="5"/>
      <c r="E181" s="28"/>
      <c r="F181" s="131">
        <f>F182+F185+F188</f>
        <v>470000</v>
      </c>
    </row>
    <row r="182" spans="1:6" ht="12.75">
      <c r="A182" s="110" t="s">
        <v>302</v>
      </c>
      <c r="B182" s="18" t="s">
        <v>177</v>
      </c>
      <c r="C182" s="13" t="s">
        <v>177</v>
      </c>
      <c r="D182" s="13" t="s">
        <v>90</v>
      </c>
      <c r="E182" s="13"/>
      <c r="F182" s="103">
        <f>SUM(F183:F184)</f>
        <v>120000</v>
      </c>
    </row>
    <row r="183" spans="1:7" ht="25.5">
      <c r="A183" s="59" t="s">
        <v>270</v>
      </c>
      <c r="B183" s="40" t="s">
        <v>177</v>
      </c>
      <c r="C183" s="51" t="s">
        <v>177</v>
      </c>
      <c r="D183" s="5" t="s">
        <v>90</v>
      </c>
      <c r="E183" s="5" t="s">
        <v>250</v>
      </c>
      <c r="F183" s="62">
        <v>90000</v>
      </c>
      <c r="G183" s="58"/>
    </row>
    <row r="184" spans="1:7" ht="12.75">
      <c r="A184" s="59" t="s">
        <v>393</v>
      </c>
      <c r="B184" s="40" t="s">
        <v>177</v>
      </c>
      <c r="C184" s="51" t="s">
        <v>177</v>
      </c>
      <c r="D184" s="5" t="s">
        <v>90</v>
      </c>
      <c r="E184" s="5" t="s">
        <v>392</v>
      </c>
      <c r="F184" s="62">
        <v>30000</v>
      </c>
      <c r="G184" s="58"/>
    </row>
    <row r="185" spans="1:7" ht="38.25">
      <c r="A185" s="110" t="s">
        <v>303</v>
      </c>
      <c r="B185" s="18" t="s">
        <v>177</v>
      </c>
      <c r="C185" s="13" t="s">
        <v>177</v>
      </c>
      <c r="D185" s="13" t="s">
        <v>163</v>
      </c>
      <c r="E185" s="13"/>
      <c r="F185" s="103">
        <f>SUM(F186:F187)</f>
        <v>143000</v>
      </c>
      <c r="G185" s="58"/>
    </row>
    <row r="186" spans="1:6" ht="25.5">
      <c r="A186" s="59" t="s">
        <v>270</v>
      </c>
      <c r="B186" s="40" t="s">
        <v>177</v>
      </c>
      <c r="C186" s="51" t="s">
        <v>177</v>
      </c>
      <c r="D186" s="5" t="s">
        <v>163</v>
      </c>
      <c r="E186" s="5" t="s">
        <v>250</v>
      </c>
      <c r="F186" s="62">
        <v>58000</v>
      </c>
    </row>
    <row r="187" spans="1:9" ht="12.75">
      <c r="A187" s="61" t="s">
        <v>247</v>
      </c>
      <c r="B187" s="40" t="s">
        <v>177</v>
      </c>
      <c r="C187" s="51" t="s">
        <v>177</v>
      </c>
      <c r="D187" s="5" t="s">
        <v>163</v>
      </c>
      <c r="E187" s="51" t="s">
        <v>246</v>
      </c>
      <c r="F187" s="62">
        <v>85000</v>
      </c>
      <c r="I187" s="71"/>
    </row>
    <row r="188" spans="1:6" ht="33" customHeight="1">
      <c r="A188" s="110" t="s">
        <v>16</v>
      </c>
      <c r="B188" s="18" t="s">
        <v>177</v>
      </c>
      <c r="C188" s="13" t="s">
        <v>177</v>
      </c>
      <c r="D188" s="13" t="s">
        <v>60</v>
      </c>
      <c r="E188" s="5"/>
      <c r="F188" s="103">
        <f>F189+F190+F191</f>
        <v>207000</v>
      </c>
    </row>
    <row r="189" spans="1:6" ht="12.75">
      <c r="A189" s="59" t="s">
        <v>55</v>
      </c>
      <c r="B189" s="40" t="s">
        <v>177</v>
      </c>
      <c r="C189" s="5" t="s">
        <v>177</v>
      </c>
      <c r="D189" s="5" t="s">
        <v>60</v>
      </c>
      <c r="E189" s="5" t="s">
        <v>267</v>
      </c>
      <c r="F189" s="132">
        <v>95000</v>
      </c>
    </row>
    <row r="190" spans="1:6" ht="38.25">
      <c r="A190" s="59" t="s">
        <v>50</v>
      </c>
      <c r="B190" s="40" t="s">
        <v>177</v>
      </c>
      <c r="C190" s="5" t="s">
        <v>177</v>
      </c>
      <c r="D190" s="5" t="s">
        <v>60</v>
      </c>
      <c r="E190" s="5" t="s">
        <v>35</v>
      </c>
      <c r="F190" s="132">
        <v>30000</v>
      </c>
    </row>
    <row r="191" spans="1:6" ht="12.75">
      <c r="A191" s="61" t="s">
        <v>247</v>
      </c>
      <c r="B191" s="40" t="s">
        <v>177</v>
      </c>
      <c r="C191" s="5" t="s">
        <v>177</v>
      </c>
      <c r="D191" s="5" t="s">
        <v>60</v>
      </c>
      <c r="E191" s="5" t="s">
        <v>246</v>
      </c>
      <c r="F191" s="132">
        <v>82000</v>
      </c>
    </row>
    <row r="192" spans="1:6" ht="12.75">
      <c r="A192" s="121" t="s">
        <v>199</v>
      </c>
      <c r="B192" s="17" t="s">
        <v>177</v>
      </c>
      <c r="C192" s="4" t="s">
        <v>179</v>
      </c>
      <c r="D192" s="4"/>
      <c r="E192" s="4"/>
      <c r="F192" s="100">
        <f>F193+F201+F206+F208+F211</f>
        <v>13325935</v>
      </c>
    </row>
    <row r="193" spans="1:6" ht="25.5">
      <c r="A193" s="125" t="s">
        <v>304</v>
      </c>
      <c r="B193" s="19" t="s">
        <v>177</v>
      </c>
      <c r="C193" s="8" t="s">
        <v>179</v>
      </c>
      <c r="D193" s="8" t="s">
        <v>91</v>
      </c>
      <c r="E193" s="8"/>
      <c r="F193" s="123">
        <f>SUM(F194:F200)</f>
        <v>10378400</v>
      </c>
    </row>
    <row r="194" spans="1:6" ht="12.75">
      <c r="A194" s="59" t="s">
        <v>55</v>
      </c>
      <c r="B194" s="40" t="s">
        <v>177</v>
      </c>
      <c r="C194" s="5" t="s">
        <v>179</v>
      </c>
      <c r="D194" s="5" t="s">
        <v>91</v>
      </c>
      <c r="E194" s="28" t="s">
        <v>267</v>
      </c>
      <c r="F194" s="62">
        <v>7165000</v>
      </c>
    </row>
    <row r="195" spans="1:9" ht="25.5">
      <c r="A195" s="59" t="s">
        <v>269</v>
      </c>
      <c r="B195" s="40" t="s">
        <v>177</v>
      </c>
      <c r="C195" s="5" t="s">
        <v>179</v>
      </c>
      <c r="D195" s="5" t="s">
        <v>91</v>
      </c>
      <c r="E195" s="28" t="s">
        <v>268</v>
      </c>
      <c r="F195" s="62">
        <v>300000</v>
      </c>
      <c r="G195" s="58"/>
      <c r="I195" s="70"/>
    </row>
    <row r="196" spans="1:7" ht="38.25">
      <c r="A196" s="59" t="s">
        <v>50</v>
      </c>
      <c r="B196" s="40" t="s">
        <v>177</v>
      </c>
      <c r="C196" s="5" t="s">
        <v>179</v>
      </c>
      <c r="D196" s="5" t="s">
        <v>91</v>
      </c>
      <c r="E196" s="28" t="s">
        <v>35</v>
      </c>
      <c r="F196" s="62">
        <v>2200000</v>
      </c>
      <c r="G196" s="58"/>
    </row>
    <row r="197" spans="1:7" ht="25.5">
      <c r="A197" s="59" t="s">
        <v>270</v>
      </c>
      <c r="B197" s="40" t="s">
        <v>177</v>
      </c>
      <c r="C197" s="5" t="s">
        <v>179</v>
      </c>
      <c r="D197" s="5" t="s">
        <v>91</v>
      </c>
      <c r="E197" s="28" t="s">
        <v>250</v>
      </c>
      <c r="F197" s="62">
        <v>578000</v>
      </c>
      <c r="G197" s="58"/>
    </row>
    <row r="198" spans="1:9" ht="20.25" customHeight="1">
      <c r="A198" s="59" t="s">
        <v>261</v>
      </c>
      <c r="B198" s="40" t="s">
        <v>177</v>
      </c>
      <c r="C198" s="5" t="s">
        <v>179</v>
      </c>
      <c r="D198" s="5" t="s">
        <v>91</v>
      </c>
      <c r="E198" s="5" t="s">
        <v>264</v>
      </c>
      <c r="F198" s="62">
        <v>2400</v>
      </c>
      <c r="G198" s="58"/>
      <c r="I198" s="70"/>
    </row>
    <row r="199" spans="1:7" ht="12.75">
      <c r="A199" s="59" t="s">
        <v>263</v>
      </c>
      <c r="B199" s="40" t="s">
        <v>177</v>
      </c>
      <c r="C199" s="5" t="s">
        <v>179</v>
      </c>
      <c r="D199" s="5" t="s">
        <v>91</v>
      </c>
      <c r="E199" s="5" t="s">
        <v>265</v>
      </c>
      <c r="F199" s="62">
        <v>27000</v>
      </c>
      <c r="G199" s="58"/>
    </row>
    <row r="200" spans="1:7" ht="12.75">
      <c r="A200" s="59" t="s">
        <v>111</v>
      </c>
      <c r="B200" s="40" t="s">
        <v>177</v>
      </c>
      <c r="C200" s="5" t="s">
        <v>179</v>
      </c>
      <c r="D200" s="5" t="s">
        <v>91</v>
      </c>
      <c r="E200" s="5" t="s">
        <v>110</v>
      </c>
      <c r="F200" s="62">
        <v>106000</v>
      </c>
      <c r="G200" s="58"/>
    </row>
    <row r="201" spans="1:9" ht="56.25" customHeight="1">
      <c r="A201" s="110" t="s">
        <v>354</v>
      </c>
      <c r="B201" s="18" t="s">
        <v>177</v>
      </c>
      <c r="C201" s="13" t="s">
        <v>179</v>
      </c>
      <c r="D201" s="13" t="s">
        <v>106</v>
      </c>
      <c r="E201" s="13"/>
      <c r="F201" s="103">
        <f>SUM(F202:F205)</f>
        <v>747535</v>
      </c>
      <c r="I201" s="71"/>
    </row>
    <row r="202" spans="1:9" ht="26.25" customHeight="1">
      <c r="A202" s="59" t="s">
        <v>269</v>
      </c>
      <c r="B202" s="40" t="s">
        <v>177</v>
      </c>
      <c r="C202" s="51" t="s">
        <v>179</v>
      </c>
      <c r="D202" s="5" t="s">
        <v>106</v>
      </c>
      <c r="E202" s="5" t="s">
        <v>268</v>
      </c>
      <c r="F202" s="62">
        <v>17000</v>
      </c>
      <c r="I202" s="71"/>
    </row>
    <row r="203" spans="1:6" ht="25.5">
      <c r="A203" s="59" t="s">
        <v>270</v>
      </c>
      <c r="B203" s="40" t="s">
        <v>177</v>
      </c>
      <c r="C203" s="51" t="s">
        <v>179</v>
      </c>
      <c r="D203" s="5" t="s">
        <v>106</v>
      </c>
      <c r="E203" s="5" t="s">
        <v>250</v>
      </c>
      <c r="F203" s="62">
        <v>100000</v>
      </c>
    </row>
    <row r="204" spans="1:6" ht="38.25">
      <c r="A204" s="59" t="s">
        <v>366</v>
      </c>
      <c r="B204" s="40" t="s">
        <v>177</v>
      </c>
      <c r="C204" s="51" t="s">
        <v>179</v>
      </c>
      <c r="D204" s="5" t="s">
        <v>106</v>
      </c>
      <c r="E204" s="5" t="s">
        <v>250</v>
      </c>
      <c r="F204" s="62">
        <v>172000</v>
      </c>
    </row>
    <row r="205" spans="1:6" ht="25.5">
      <c r="A205" s="59" t="s">
        <v>362</v>
      </c>
      <c r="B205" s="40" t="s">
        <v>177</v>
      </c>
      <c r="C205" s="51" t="s">
        <v>179</v>
      </c>
      <c r="D205" s="5" t="s">
        <v>106</v>
      </c>
      <c r="E205" s="5" t="s">
        <v>246</v>
      </c>
      <c r="F205" s="62">
        <v>458535</v>
      </c>
    </row>
    <row r="206" spans="1:6" ht="27.75" customHeight="1">
      <c r="A206" s="110" t="s">
        <v>151</v>
      </c>
      <c r="B206" s="18" t="s">
        <v>177</v>
      </c>
      <c r="C206" s="50" t="s">
        <v>179</v>
      </c>
      <c r="D206" s="13" t="s">
        <v>164</v>
      </c>
      <c r="E206" s="5"/>
      <c r="F206" s="103">
        <f>F207</f>
        <v>400000</v>
      </c>
    </row>
    <row r="207" spans="1:6" ht="38.25">
      <c r="A207" s="59" t="s">
        <v>10</v>
      </c>
      <c r="B207" s="40" t="s">
        <v>177</v>
      </c>
      <c r="C207" s="51" t="s">
        <v>179</v>
      </c>
      <c r="D207" s="5" t="s">
        <v>164</v>
      </c>
      <c r="E207" s="5" t="s">
        <v>250</v>
      </c>
      <c r="F207" s="62">
        <v>400000</v>
      </c>
    </row>
    <row r="208" spans="1:6" ht="25.5">
      <c r="A208" s="110" t="s">
        <v>305</v>
      </c>
      <c r="B208" s="18" t="s">
        <v>177</v>
      </c>
      <c r="C208" s="13" t="s">
        <v>179</v>
      </c>
      <c r="D208" s="13" t="s">
        <v>61</v>
      </c>
      <c r="E208" s="13"/>
      <c r="F208" s="103">
        <f>F209+F210</f>
        <v>1400000</v>
      </c>
    </row>
    <row r="209" spans="1:6" ht="26.25" customHeight="1">
      <c r="A209" s="59" t="s">
        <v>270</v>
      </c>
      <c r="B209" s="40" t="s">
        <v>177</v>
      </c>
      <c r="C209" s="5" t="s">
        <v>179</v>
      </c>
      <c r="D209" s="5" t="s">
        <v>61</v>
      </c>
      <c r="E209" s="28" t="s">
        <v>250</v>
      </c>
      <c r="F209" s="62">
        <v>1400000</v>
      </c>
    </row>
    <row r="210" spans="1:6" ht="12.75">
      <c r="A210" s="61" t="s">
        <v>247</v>
      </c>
      <c r="B210" s="40" t="s">
        <v>177</v>
      </c>
      <c r="C210" s="5" t="s">
        <v>179</v>
      </c>
      <c r="D210" s="5" t="s">
        <v>61</v>
      </c>
      <c r="E210" s="28" t="s">
        <v>246</v>
      </c>
      <c r="F210" s="62">
        <v>0</v>
      </c>
    </row>
    <row r="211" spans="1:6" ht="25.5">
      <c r="A211" s="110" t="s">
        <v>306</v>
      </c>
      <c r="B211" s="18" t="s">
        <v>177</v>
      </c>
      <c r="C211" s="13" t="s">
        <v>179</v>
      </c>
      <c r="D211" s="13" t="s">
        <v>62</v>
      </c>
      <c r="E211" s="13"/>
      <c r="F211" s="103">
        <f>F212+F213</f>
        <v>400000</v>
      </c>
    </row>
    <row r="212" spans="1:6" ht="25.5">
      <c r="A212" s="59" t="s">
        <v>270</v>
      </c>
      <c r="B212" s="40" t="s">
        <v>177</v>
      </c>
      <c r="C212" s="5" t="s">
        <v>179</v>
      </c>
      <c r="D212" s="5" t="s">
        <v>62</v>
      </c>
      <c r="E212" s="28" t="s">
        <v>250</v>
      </c>
      <c r="F212" s="62">
        <v>400000</v>
      </c>
    </row>
    <row r="213" spans="1:6" ht="12.75">
      <c r="A213" s="61" t="s">
        <v>247</v>
      </c>
      <c r="B213" s="40" t="s">
        <v>177</v>
      </c>
      <c r="C213" s="5" t="s">
        <v>179</v>
      </c>
      <c r="D213" s="5" t="s">
        <v>62</v>
      </c>
      <c r="E213" s="28" t="s">
        <v>246</v>
      </c>
      <c r="F213" s="62">
        <v>0</v>
      </c>
    </row>
    <row r="214" spans="1:6" ht="15.75">
      <c r="A214" s="167" t="s">
        <v>235</v>
      </c>
      <c r="B214" s="160" t="s">
        <v>178</v>
      </c>
      <c r="C214" s="24"/>
      <c r="D214" s="24"/>
      <c r="E214" s="24"/>
      <c r="F214" s="166">
        <f>F215</f>
        <v>12429500</v>
      </c>
    </row>
    <row r="215" spans="1:6" ht="12.75">
      <c r="A215" s="121" t="s">
        <v>200</v>
      </c>
      <c r="B215" s="10" t="s">
        <v>178</v>
      </c>
      <c r="C215" s="4" t="s">
        <v>176</v>
      </c>
      <c r="D215" s="4"/>
      <c r="E215" s="4"/>
      <c r="F215" s="124">
        <f>F216</f>
        <v>12429500</v>
      </c>
    </row>
    <row r="216" spans="1:9" ht="28.5" customHeight="1">
      <c r="A216" s="125" t="s">
        <v>310</v>
      </c>
      <c r="B216" s="86" t="s">
        <v>178</v>
      </c>
      <c r="C216" s="46" t="s">
        <v>176</v>
      </c>
      <c r="D216" s="46" t="s">
        <v>21</v>
      </c>
      <c r="E216" s="46"/>
      <c r="F216" s="133">
        <f>F217+F222+F225+F228+F231</f>
        <v>12429500</v>
      </c>
      <c r="G216" s="58"/>
      <c r="I216" s="70"/>
    </row>
    <row r="217" spans="1:7" ht="38.25">
      <c r="A217" s="99" t="s">
        <v>307</v>
      </c>
      <c r="B217" s="10" t="s">
        <v>326</v>
      </c>
      <c r="C217" s="4" t="s">
        <v>176</v>
      </c>
      <c r="D217" s="4" t="s">
        <v>22</v>
      </c>
      <c r="E217" s="4"/>
      <c r="F217" s="124">
        <f>F220+F218</f>
        <v>11529500</v>
      </c>
      <c r="G217" s="58"/>
    </row>
    <row r="218" spans="1:7" ht="12.75">
      <c r="A218" s="102" t="s">
        <v>309</v>
      </c>
      <c r="B218" s="15" t="s">
        <v>178</v>
      </c>
      <c r="C218" s="13" t="s">
        <v>176</v>
      </c>
      <c r="D218" s="13" t="s">
        <v>63</v>
      </c>
      <c r="E218" s="13"/>
      <c r="F218" s="103">
        <f>SUM(F219:F219)</f>
        <v>9829500</v>
      </c>
      <c r="G218" s="58"/>
    </row>
    <row r="219" spans="1:9" ht="38.25">
      <c r="A219" s="59" t="s">
        <v>271</v>
      </c>
      <c r="B219" s="87" t="s">
        <v>178</v>
      </c>
      <c r="C219" s="5" t="s">
        <v>176</v>
      </c>
      <c r="D219" s="5" t="s">
        <v>63</v>
      </c>
      <c r="E219" s="28" t="s">
        <v>272</v>
      </c>
      <c r="F219" s="62">
        <v>9829500</v>
      </c>
      <c r="G219" s="58"/>
      <c r="I219" s="70"/>
    </row>
    <row r="220" spans="1:9" ht="42.75" customHeight="1">
      <c r="A220" s="66" t="s">
        <v>308</v>
      </c>
      <c r="B220" s="15" t="s">
        <v>178</v>
      </c>
      <c r="C220" s="13" t="s">
        <v>176</v>
      </c>
      <c r="D220" s="13" t="s">
        <v>105</v>
      </c>
      <c r="E220" s="13"/>
      <c r="F220" s="103">
        <f>SUM(F221:F221)</f>
        <v>1700000</v>
      </c>
      <c r="I220" s="71"/>
    </row>
    <row r="221" spans="1:9" ht="41.25" customHeight="1">
      <c r="A221" s="59" t="s">
        <v>271</v>
      </c>
      <c r="B221" s="87" t="s">
        <v>178</v>
      </c>
      <c r="C221" s="5" t="s">
        <v>176</v>
      </c>
      <c r="D221" s="5" t="s">
        <v>105</v>
      </c>
      <c r="E221" s="28" t="s">
        <v>272</v>
      </c>
      <c r="F221" s="62">
        <v>1700000</v>
      </c>
      <c r="I221" s="70"/>
    </row>
    <row r="222" spans="1:6" ht="12.75">
      <c r="A222" s="134" t="s">
        <v>311</v>
      </c>
      <c r="B222" s="88" t="s">
        <v>178</v>
      </c>
      <c r="C222" s="44" t="s">
        <v>176</v>
      </c>
      <c r="D222" s="45" t="s">
        <v>23</v>
      </c>
      <c r="E222" s="45"/>
      <c r="F222" s="135">
        <f>F223</f>
        <v>100000</v>
      </c>
    </row>
    <row r="223" spans="1:6" ht="25.5">
      <c r="A223" s="97" t="s">
        <v>312</v>
      </c>
      <c r="B223" s="15" t="s">
        <v>178</v>
      </c>
      <c r="C223" s="35" t="s">
        <v>176</v>
      </c>
      <c r="D223" s="14" t="s">
        <v>64</v>
      </c>
      <c r="E223" s="36"/>
      <c r="F223" s="118">
        <f>F224</f>
        <v>100000</v>
      </c>
    </row>
    <row r="224" spans="1:6" ht="12.75">
      <c r="A224" s="59" t="s">
        <v>247</v>
      </c>
      <c r="B224" s="16" t="s">
        <v>178</v>
      </c>
      <c r="C224" s="5" t="s">
        <v>176</v>
      </c>
      <c r="D224" s="5" t="s">
        <v>64</v>
      </c>
      <c r="E224" s="5" t="s">
        <v>246</v>
      </c>
      <c r="F224" s="62">
        <v>100000</v>
      </c>
    </row>
    <row r="225" spans="1:6" ht="12.75">
      <c r="A225" s="136" t="s">
        <v>313</v>
      </c>
      <c r="B225" s="47" t="s">
        <v>178</v>
      </c>
      <c r="C225" s="44" t="s">
        <v>176</v>
      </c>
      <c r="D225" s="44" t="s">
        <v>24</v>
      </c>
      <c r="E225" s="44"/>
      <c r="F225" s="137">
        <f>F226</f>
        <v>400000</v>
      </c>
    </row>
    <row r="226" spans="1:6" ht="15.75" customHeight="1">
      <c r="A226" s="110" t="s">
        <v>314</v>
      </c>
      <c r="B226" s="18" t="s">
        <v>178</v>
      </c>
      <c r="C226" s="13" t="s">
        <v>176</v>
      </c>
      <c r="D226" s="13" t="s">
        <v>65</v>
      </c>
      <c r="E226" s="13"/>
      <c r="F226" s="103">
        <f>F227</f>
        <v>400000</v>
      </c>
    </row>
    <row r="227" spans="1:6" ht="12.75">
      <c r="A227" s="59" t="s">
        <v>247</v>
      </c>
      <c r="B227" s="40" t="s">
        <v>178</v>
      </c>
      <c r="C227" s="5" t="s">
        <v>176</v>
      </c>
      <c r="D227" s="5" t="s">
        <v>65</v>
      </c>
      <c r="E227" s="5" t="s">
        <v>246</v>
      </c>
      <c r="F227" s="62">
        <v>400000</v>
      </c>
    </row>
    <row r="228" spans="1:6" ht="25.5">
      <c r="A228" s="125" t="s">
        <v>306</v>
      </c>
      <c r="B228" s="47" t="s">
        <v>178</v>
      </c>
      <c r="C228" s="44" t="s">
        <v>176</v>
      </c>
      <c r="D228" s="8" t="s">
        <v>25</v>
      </c>
      <c r="E228" s="44"/>
      <c r="F228" s="137">
        <f>F229</f>
        <v>150000</v>
      </c>
    </row>
    <row r="229" spans="1:6" ht="25.5" customHeight="1">
      <c r="A229" s="110" t="s">
        <v>315</v>
      </c>
      <c r="B229" s="18" t="s">
        <v>178</v>
      </c>
      <c r="C229" s="13" t="s">
        <v>176</v>
      </c>
      <c r="D229" s="13" t="s">
        <v>66</v>
      </c>
      <c r="E229" s="13"/>
      <c r="F229" s="103">
        <f>F230</f>
        <v>150000</v>
      </c>
    </row>
    <row r="230" spans="1:6" ht="12.75">
      <c r="A230" s="59" t="s">
        <v>247</v>
      </c>
      <c r="B230" s="40" t="s">
        <v>178</v>
      </c>
      <c r="C230" s="5" t="s">
        <v>176</v>
      </c>
      <c r="D230" s="5" t="s">
        <v>66</v>
      </c>
      <c r="E230" s="5" t="s">
        <v>246</v>
      </c>
      <c r="F230" s="62">
        <v>150000</v>
      </c>
    </row>
    <row r="231" spans="1:6" ht="12.75">
      <c r="A231" s="138" t="s">
        <v>316</v>
      </c>
      <c r="B231" s="47" t="s">
        <v>178</v>
      </c>
      <c r="C231" s="44" t="s">
        <v>176</v>
      </c>
      <c r="D231" s="44" t="s">
        <v>26</v>
      </c>
      <c r="E231" s="44"/>
      <c r="F231" s="137">
        <f>F232</f>
        <v>250000</v>
      </c>
    </row>
    <row r="232" spans="1:6" ht="25.5">
      <c r="A232" s="97" t="s">
        <v>317</v>
      </c>
      <c r="B232" s="18" t="s">
        <v>178</v>
      </c>
      <c r="C232" s="13" t="s">
        <v>176</v>
      </c>
      <c r="D232" s="13" t="s">
        <v>67</v>
      </c>
      <c r="E232" s="13"/>
      <c r="F232" s="103">
        <f>F233</f>
        <v>250000</v>
      </c>
    </row>
    <row r="233" spans="1:6" ht="12.75">
      <c r="A233" s="59" t="s">
        <v>247</v>
      </c>
      <c r="B233" s="40" t="s">
        <v>178</v>
      </c>
      <c r="C233" s="5" t="s">
        <v>176</v>
      </c>
      <c r="D233" s="5" t="s">
        <v>67</v>
      </c>
      <c r="E233" s="5" t="s">
        <v>246</v>
      </c>
      <c r="F233" s="62">
        <v>250000</v>
      </c>
    </row>
    <row r="234" spans="1:6" ht="15.75">
      <c r="A234" s="169" t="s">
        <v>327</v>
      </c>
      <c r="B234" s="160" t="s">
        <v>179</v>
      </c>
      <c r="C234" s="24"/>
      <c r="D234" s="24"/>
      <c r="E234" s="24"/>
      <c r="F234" s="170">
        <f>F235</f>
        <v>350000</v>
      </c>
    </row>
    <row r="235" spans="1:9" ht="12.75">
      <c r="A235" s="114" t="s">
        <v>328</v>
      </c>
      <c r="B235" s="60" t="s">
        <v>179</v>
      </c>
      <c r="C235" s="4" t="s">
        <v>176</v>
      </c>
      <c r="D235" s="4"/>
      <c r="E235" s="4"/>
      <c r="F235" s="100">
        <f>F236</f>
        <v>350000</v>
      </c>
      <c r="G235" s="58"/>
      <c r="I235" s="70"/>
    </row>
    <row r="236" spans="1:6" ht="12.75">
      <c r="A236" s="143" t="s">
        <v>338</v>
      </c>
      <c r="B236" s="15" t="s">
        <v>179</v>
      </c>
      <c r="C236" s="13" t="s">
        <v>176</v>
      </c>
      <c r="D236" s="13" t="s">
        <v>69</v>
      </c>
      <c r="E236" s="13"/>
      <c r="F236" s="103">
        <f>F237</f>
        <v>350000</v>
      </c>
    </row>
    <row r="237" spans="1:6" ht="12.75">
      <c r="A237" s="171" t="s">
        <v>247</v>
      </c>
      <c r="B237" s="87" t="s">
        <v>179</v>
      </c>
      <c r="C237" s="5" t="s">
        <v>176</v>
      </c>
      <c r="D237" s="5" t="s">
        <v>69</v>
      </c>
      <c r="E237" s="5" t="s">
        <v>246</v>
      </c>
      <c r="F237" s="62">
        <v>350000</v>
      </c>
    </row>
    <row r="238" spans="1:6" ht="16.5" customHeight="1">
      <c r="A238" s="167" t="s">
        <v>187</v>
      </c>
      <c r="B238" s="160" t="s">
        <v>181</v>
      </c>
      <c r="C238" s="24"/>
      <c r="D238" s="24"/>
      <c r="E238" s="24"/>
      <c r="F238" s="170">
        <f>F239+F242+F247+F252+F263</f>
        <v>36560000</v>
      </c>
    </row>
    <row r="239" spans="1:6" ht="12.75">
      <c r="A239" s="99" t="s">
        <v>192</v>
      </c>
      <c r="B239" s="60" t="s">
        <v>181</v>
      </c>
      <c r="C239" s="4" t="s">
        <v>176</v>
      </c>
      <c r="D239" s="4"/>
      <c r="E239" s="4"/>
      <c r="F239" s="100">
        <f>F240</f>
        <v>4668000</v>
      </c>
    </row>
    <row r="240" spans="1:6" ht="12.75">
      <c r="A240" s="110" t="s">
        <v>206</v>
      </c>
      <c r="B240" s="15" t="s">
        <v>181</v>
      </c>
      <c r="C240" s="13" t="s">
        <v>176</v>
      </c>
      <c r="D240" s="13" t="s">
        <v>70</v>
      </c>
      <c r="E240" s="13"/>
      <c r="F240" s="103">
        <f>F241</f>
        <v>4668000</v>
      </c>
    </row>
    <row r="241" spans="1:6" ht="12.75">
      <c r="A241" s="61" t="s">
        <v>277</v>
      </c>
      <c r="B241" s="87" t="s">
        <v>181</v>
      </c>
      <c r="C241" s="5" t="s">
        <v>176</v>
      </c>
      <c r="D241" s="5" t="s">
        <v>70</v>
      </c>
      <c r="E241" s="5" t="s">
        <v>278</v>
      </c>
      <c r="F241" s="62">
        <v>4668000</v>
      </c>
    </row>
    <row r="242" spans="1:6" ht="12.75">
      <c r="A242" s="99" t="s">
        <v>188</v>
      </c>
      <c r="B242" s="60" t="s">
        <v>181</v>
      </c>
      <c r="C242" s="4" t="s">
        <v>183</v>
      </c>
      <c r="D242" s="5"/>
      <c r="E242" s="5"/>
      <c r="F242" s="100">
        <f>F243+F245</f>
        <v>22672000</v>
      </c>
    </row>
    <row r="243" spans="1:6" ht="51">
      <c r="A243" s="228" t="s">
        <v>214</v>
      </c>
      <c r="B243" s="38" t="s">
        <v>181</v>
      </c>
      <c r="C243" s="35" t="s">
        <v>183</v>
      </c>
      <c r="D243" s="35" t="s">
        <v>71</v>
      </c>
      <c r="E243" s="35"/>
      <c r="F243" s="98">
        <f>F244</f>
        <v>21958000</v>
      </c>
    </row>
    <row r="244" spans="1:9" ht="45" customHeight="1">
      <c r="A244" s="145" t="s">
        <v>271</v>
      </c>
      <c r="B244" s="16" t="s">
        <v>181</v>
      </c>
      <c r="C244" s="5" t="s">
        <v>183</v>
      </c>
      <c r="D244" s="5" t="s">
        <v>71</v>
      </c>
      <c r="E244" s="5" t="s">
        <v>272</v>
      </c>
      <c r="F244" s="62">
        <v>21958000</v>
      </c>
      <c r="G244" s="58"/>
      <c r="I244" s="70"/>
    </row>
    <row r="245" spans="1:7" ht="140.25">
      <c r="A245" s="146" t="s">
        <v>212</v>
      </c>
      <c r="B245" s="15" t="s">
        <v>181</v>
      </c>
      <c r="C245" s="13" t="s">
        <v>183</v>
      </c>
      <c r="D245" s="13" t="s">
        <v>72</v>
      </c>
      <c r="E245" s="13"/>
      <c r="F245" s="103">
        <f>F246</f>
        <v>714000</v>
      </c>
      <c r="G245" s="58"/>
    </row>
    <row r="246" spans="1:7" ht="15.75" customHeight="1">
      <c r="A246" s="61" t="s">
        <v>275</v>
      </c>
      <c r="B246" s="16" t="s">
        <v>181</v>
      </c>
      <c r="C246" s="5" t="s">
        <v>183</v>
      </c>
      <c r="D246" s="5" t="s">
        <v>72</v>
      </c>
      <c r="E246" s="5" t="s">
        <v>246</v>
      </c>
      <c r="F246" s="62">
        <v>714000</v>
      </c>
      <c r="G246" s="58"/>
    </row>
    <row r="247" spans="1:9" ht="12.75">
      <c r="A247" s="99" t="s">
        <v>189</v>
      </c>
      <c r="B247" s="60" t="s">
        <v>181</v>
      </c>
      <c r="C247" s="4" t="s">
        <v>185</v>
      </c>
      <c r="D247" s="5"/>
      <c r="E247" s="5"/>
      <c r="F247" s="100">
        <f>F248+F250</f>
        <v>389000</v>
      </c>
      <c r="G247" s="58"/>
      <c r="I247" s="70"/>
    </row>
    <row r="248" spans="1:9" ht="25.5">
      <c r="A248" s="110" t="s">
        <v>329</v>
      </c>
      <c r="B248" s="15" t="s">
        <v>181</v>
      </c>
      <c r="C248" s="13" t="s">
        <v>185</v>
      </c>
      <c r="D248" s="13" t="s">
        <v>391</v>
      </c>
      <c r="E248" s="13"/>
      <c r="F248" s="103">
        <f>F249</f>
        <v>39000</v>
      </c>
      <c r="G248" s="58"/>
      <c r="I248" s="70"/>
    </row>
    <row r="249" spans="1:9" ht="12.75">
      <c r="A249" s="61" t="s">
        <v>295</v>
      </c>
      <c r="B249" s="16" t="s">
        <v>181</v>
      </c>
      <c r="C249" s="5" t="s">
        <v>185</v>
      </c>
      <c r="D249" s="5" t="s">
        <v>391</v>
      </c>
      <c r="E249" s="5" t="s">
        <v>294</v>
      </c>
      <c r="F249" s="62">
        <v>39000</v>
      </c>
      <c r="G249" s="58"/>
      <c r="I249" s="70"/>
    </row>
    <row r="250" spans="1:6" ht="18" customHeight="1">
      <c r="A250" s="110" t="s">
        <v>342</v>
      </c>
      <c r="B250" s="15" t="s">
        <v>181</v>
      </c>
      <c r="C250" s="13" t="s">
        <v>185</v>
      </c>
      <c r="D250" s="13" t="s">
        <v>73</v>
      </c>
      <c r="E250" s="13"/>
      <c r="F250" s="103">
        <f>F251</f>
        <v>350000</v>
      </c>
    </row>
    <row r="251" spans="1:6" ht="16.5" customHeight="1">
      <c r="A251" s="61" t="s">
        <v>247</v>
      </c>
      <c r="B251" s="16" t="s">
        <v>181</v>
      </c>
      <c r="C251" s="5" t="s">
        <v>185</v>
      </c>
      <c r="D251" s="5" t="s">
        <v>73</v>
      </c>
      <c r="E251" s="5" t="s">
        <v>246</v>
      </c>
      <c r="F251" s="62">
        <v>350000</v>
      </c>
    </row>
    <row r="252" spans="1:6" ht="12.75">
      <c r="A252" s="99" t="s">
        <v>226</v>
      </c>
      <c r="B252" s="60" t="s">
        <v>181</v>
      </c>
      <c r="C252" s="4" t="s">
        <v>186</v>
      </c>
      <c r="D252" s="7"/>
      <c r="E252" s="7"/>
      <c r="F252" s="100">
        <f>F257+F253+F261</f>
        <v>8631000</v>
      </c>
    </row>
    <row r="253" spans="1:6" ht="51">
      <c r="A253" s="110" t="s">
        <v>221</v>
      </c>
      <c r="B253" s="18" t="s">
        <v>181</v>
      </c>
      <c r="C253" s="50" t="s">
        <v>186</v>
      </c>
      <c r="D253" s="13" t="s">
        <v>76</v>
      </c>
      <c r="E253" s="50"/>
      <c r="F253" s="103">
        <f>SUM(F254:F256)</f>
        <v>6797000</v>
      </c>
    </row>
    <row r="254" spans="1:6" ht="25.5">
      <c r="A254" s="59" t="s">
        <v>249</v>
      </c>
      <c r="B254" s="40" t="s">
        <v>181</v>
      </c>
      <c r="C254" s="51" t="s">
        <v>186</v>
      </c>
      <c r="D254" s="5" t="s">
        <v>76</v>
      </c>
      <c r="E254" s="51" t="s">
        <v>250</v>
      </c>
      <c r="F254" s="62">
        <v>128000</v>
      </c>
    </row>
    <row r="255" spans="1:6" ht="25.5">
      <c r="A255" s="61" t="s">
        <v>275</v>
      </c>
      <c r="B255" s="40" t="s">
        <v>181</v>
      </c>
      <c r="C255" s="51" t="s">
        <v>186</v>
      </c>
      <c r="D255" s="5" t="s">
        <v>76</v>
      </c>
      <c r="E255" s="51" t="s">
        <v>276</v>
      </c>
      <c r="F255" s="62">
        <v>6269000</v>
      </c>
    </row>
    <row r="256" spans="1:6" ht="12" customHeight="1">
      <c r="A256" s="61" t="s">
        <v>247</v>
      </c>
      <c r="B256" s="40" t="s">
        <v>279</v>
      </c>
      <c r="C256" s="51" t="s">
        <v>186</v>
      </c>
      <c r="D256" s="5" t="s">
        <v>76</v>
      </c>
      <c r="E256" s="51" t="s">
        <v>246</v>
      </c>
      <c r="F256" s="62">
        <v>400000</v>
      </c>
    </row>
    <row r="257" spans="1:6" ht="25.5">
      <c r="A257" s="147" t="s">
        <v>227</v>
      </c>
      <c r="B257" s="18" t="s">
        <v>181</v>
      </c>
      <c r="C257" s="50" t="s">
        <v>186</v>
      </c>
      <c r="D257" s="13" t="s">
        <v>75</v>
      </c>
      <c r="E257" s="50"/>
      <c r="F257" s="103">
        <f>SUM(F258:F260)</f>
        <v>587000</v>
      </c>
    </row>
    <row r="258" spans="1:6" ht="25.5" customHeight="1">
      <c r="A258" s="59" t="s">
        <v>251</v>
      </c>
      <c r="B258" s="16" t="s">
        <v>181</v>
      </c>
      <c r="C258" s="5" t="s">
        <v>186</v>
      </c>
      <c r="D258" s="5" t="s">
        <v>75</v>
      </c>
      <c r="E258" s="5" t="s">
        <v>252</v>
      </c>
      <c r="F258" s="62">
        <v>451000</v>
      </c>
    </row>
    <row r="259" spans="1:6" ht="25.5">
      <c r="A259" s="59" t="s">
        <v>248</v>
      </c>
      <c r="B259" s="16" t="s">
        <v>181</v>
      </c>
      <c r="C259" s="5" t="s">
        <v>186</v>
      </c>
      <c r="D259" s="5" t="s">
        <v>75</v>
      </c>
      <c r="E259" s="5" t="s">
        <v>85</v>
      </c>
      <c r="F259" s="62">
        <v>61000</v>
      </c>
    </row>
    <row r="260" spans="1:6" ht="25.5" customHeight="1">
      <c r="A260" s="59" t="s">
        <v>249</v>
      </c>
      <c r="B260" s="16" t="s">
        <v>181</v>
      </c>
      <c r="C260" s="5" t="s">
        <v>186</v>
      </c>
      <c r="D260" s="5" t="s">
        <v>75</v>
      </c>
      <c r="E260" s="5" t="s">
        <v>250</v>
      </c>
      <c r="F260" s="62">
        <v>75000</v>
      </c>
    </row>
    <row r="261" spans="1:6" ht="51">
      <c r="A261" s="147" t="s">
        <v>153</v>
      </c>
      <c r="B261" s="18" t="s">
        <v>181</v>
      </c>
      <c r="C261" s="50" t="s">
        <v>186</v>
      </c>
      <c r="D261" s="13" t="s">
        <v>154</v>
      </c>
      <c r="E261" s="50"/>
      <c r="F261" s="103">
        <f>F262</f>
        <v>1247000</v>
      </c>
    </row>
    <row r="262" spans="1:6" ht="25.5">
      <c r="A262" s="59" t="s">
        <v>249</v>
      </c>
      <c r="B262" s="40" t="s">
        <v>181</v>
      </c>
      <c r="C262" s="51" t="s">
        <v>186</v>
      </c>
      <c r="D262" s="5" t="s">
        <v>154</v>
      </c>
      <c r="E262" s="51" t="s">
        <v>292</v>
      </c>
      <c r="F262" s="62">
        <v>1247000</v>
      </c>
    </row>
    <row r="263" spans="1:6" ht="12.75">
      <c r="A263" s="99" t="s">
        <v>319</v>
      </c>
      <c r="B263" s="60" t="s">
        <v>181</v>
      </c>
      <c r="C263" s="4" t="s">
        <v>320</v>
      </c>
      <c r="D263" s="7"/>
      <c r="E263" s="7"/>
      <c r="F263" s="100">
        <f>F264</f>
        <v>200000</v>
      </c>
    </row>
    <row r="264" spans="1:6" ht="12.75">
      <c r="A264" s="110" t="s">
        <v>318</v>
      </c>
      <c r="B264" s="18" t="s">
        <v>181</v>
      </c>
      <c r="C264" s="50" t="s">
        <v>320</v>
      </c>
      <c r="D264" s="13" t="s">
        <v>78</v>
      </c>
      <c r="E264" s="50"/>
      <c r="F264" s="103">
        <f>F265</f>
        <v>200000</v>
      </c>
    </row>
    <row r="265" spans="1:6" ht="25.5">
      <c r="A265" s="59" t="s">
        <v>249</v>
      </c>
      <c r="B265" s="40" t="s">
        <v>181</v>
      </c>
      <c r="C265" s="51" t="s">
        <v>320</v>
      </c>
      <c r="D265" s="5" t="s">
        <v>78</v>
      </c>
      <c r="E265" s="51" t="s">
        <v>250</v>
      </c>
      <c r="F265" s="62">
        <v>200000</v>
      </c>
    </row>
    <row r="266" spans="1:6" ht="12.75">
      <c r="A266" s="172" t="s">
        <v>228</v>
      </c>
      <c r="B266" s="23" t="s">
        <v>207</v>
      </c>
      <c r="C266" s="23"/>
      <c r="D266" s="22"/>
      <c r="E266" s="23"/>
      <c r="F266" s="170">
        <f>F267</f>
        <v>3834000</v>
      </c>
    </row>
    <row r="267" spans="1:6" ht="12.75">
      <c r="A267" s="99" t="s">
        <v>234</v>
      </c>
      <c r="B267" s="17" t="s">
        <v>207</v>
      </c>
      <c r="C267" s="48" t="s">
        <v>182</v>
      </c>
      <c r="D267" s="4"/>
      <c r="E267" s="48"/>
      <c r="F267" s="100">
        <f>F268</f>
        <v>3834000</v>
      </c>
    </row>
    <row r="268" spans="1:7" ht="25.5">
      <c r="A268" s="125" t="s">
        <v>330</v>
      </c>
      <c r="B268" s="88" t="s">
        <v>207</v>
      </c>
      <c r="C268" s="44" t="s">
        <v>182</v>
      </c>
      <c r="D268" s="44" t="s">
        <v>27</v>
      </c>
      <c r="E268" s="44"/>
      <c r="F268" s="137">
        <f>F269+F272</f>
        <v>3834000</v>
      </c>
      <c r="G268" s="70"/>
    </row>
    <row r="269" spans="1:6" ht="38.25">
      <c r="A269" s="110" t="s">
        <v>321</v>
      </c>
      <c r="B269" s="15" t="s">
        <v>207</v>
      </c>
      <c r="C269" s="13" t="s">
        <v>182</v>
      </c>
      <c r="D269" s="13" t="s">
        <v>79</v>
      </c>
      <c r="E269" s="13"/>
      <c r="F269" s="103">
        <f>F270</f>
        <v>330000</v>
      </c>
    </row>
    <row r="270" spans="1:6" ht="25.5">
      <c r="A270" s="59" t="s">
        <v>249</v>
      </c>
      <c r="B270" s="16" t="s">
        <v>207</v>
      </c>
      <c r="C270" s="5" t="s">
        <v>182</v>
      </c>
      <c r="D270" s="5" t="s">
        <v>79</v>
      </c>
      <c r="E270" s="5" t="s">
        <v>250</v>
      </c>
      <c r="F270" s="62">
        <v>330000</v>
      </c>
    </row>
    <row r="271" spans="1:6" ht="12.75">
      <c r="A271" s="110" t="s">
        <v>322</v>
      </c>
      <c r="B271" s="65" t="s">
        <v>207</v>
      </c>
      <c r="C271" s="13" t="s">
        <v>182</v>
      </c>
      <c r="D271" s="64" t="s">
        <v>92</v>
      </c>
      <c r="E271" s="13"/>
      <c r="F271" s="103">
        <f>F272</f>
        <v>3504000</v>
      </c>
    </row>
    <row r="272" spans="1:6" ht="25.5">
      <c r="A272" s="59" t="s">
        <v>323</v>
      </c>
      <c r="B272" s="16" t="s">
        <v>207</v>
      </c>
      <c r="C272" s="5" t="s">
        <v>182</v>
      </c>
      <c r="D272" s="5" t="s">
        <v>92</v>
      </c>
      <c r="E272" s="5" t="s">
        <v>324</v>
      </c>
      <c r="F272" s="62">
        <v>3504000</v>
      </c>
    </row>
    <row r="273" spans="1:6" ht="12.75">
      <c r="A273" s="227" t="s">
        <v>229</v>
      </c>
      <c r="B273" s="23" t="s">
        <v>180</v>
      </c>
      <c r="C273" s="23"/>
      <c r="D273" s="22"/>
      <c r="E273" s="23"/>
      <c r="F273" s="170">
        <f>F274</f>
        <v>600000</v>
      </c>
    </row>
    <row r="274" spans="1:6" ht="12.75">
      <c r="A274" s="99" t="s">
        <v>203</v>
      </c>
      <c r="B274" s="17" t="s">
        <v>180</v>
      </c>
      <c r="C274" s="48" t="s">
        <v>183</v>
      </c>
      <c r="D274" s="4"/>
      <c r="E274" s="48"/>
      <c r="F274" s="100">
        <f>F275</f>
        <v>600000</v>
      </c>
    </row>
    <row r="275" spans="1:7" ht="25.5">
      <c r="A275" s="149" t="s">
        <v>331</v>
      </c>
      <c r="B275" s="25" t="s">
        <v>180</v>
      </c>
      <c r="C275" s="9" t="s">
        <v>183</v>
      </c>
      <c r="D275" s="9" t="s">
        <v>80</v>
      </c>
      <c r="E275" s="9"/>
      <c r="F275" s="123">
        <f>F276</f>
        <v>600000</v>
      </c>
      <c r="G275" s="70"/>
    </row>
    <row r="276" spans="1:6" ht="38.25">
      <c r="A276" s="59" t="s">
        <v>285</v>
      </c>
      <c r="B276" s="16" t="s">
        <v>180</v>
      </c>
      <c r="C276" s="5" t="s">
        <v>183</v>
      </c>
      <c r="D276" s="5" t="s">
        <v>80</v>
      </c>
      <c r="E276" s="5" t="s">
        <v>284</v>
      </c>
      <c r="F276" s="62">
        <v>600000</v>
      </c>
    </row>
    <row r="277" spans="1:6" ht="18.75" customHeight="1">
      <c r="A277" s="167" t="s">
        <v>225</v>
      </c>
      <c r="B277" s="160" t="s">
        <v>222</v>
      </c>
      <c r="C277" s="24"/>
      <c r="D277" s="24"/>
      <c r="E277" s="24"/>
      <c r="F277" s="166">
        <f>F278</f>
        <v>3600000</v>
      </c>
    </row>
    <row r="278" spans="1:7" ht="18" customHeight="1">
      <c r="A278" s="173" t="s">
        <v>280</v>
      </c>
      <c r="B278" s="161" t="s">
        <v>222</v>
      </c>
      <c r="C278" s="10" t="s">
        <v>176</v>
      </c>
      <c r="D278" s="10"/>
      <c r="E278" s="10"/>
      <c r="F278" s="174">
        <f>F279</f>
        <v>3600000</v>
      </c>
      <c r="G278" s="70"/>
    </row>
    <row r="279" spans="1:6" ht="12.75">
      <c r="A279" s="110" t="s">
        <v>280</v>
      </c>
      <c r="B279" s="15" t="s">
        <v>222</v>
      </c>
      <c r="C279" s="13" t="s">
        <v>176</v>
      </c>
      <c r="D279" s="13" t="s">
        <v>81</v>
      </c>
      <c r="E279" s="13"/>
      <c r="F279" s="103">
        <f>F280</f>
        <v>3600000</v>
      </c>
    </row>
    <row r="280" spans="1:6" ht="12.75">
      <c r="A280" s="61" t="s">
        <v>325</v>
      </c>
      <c r="B280" s="16" t="s">
        <v>222</v>
      </c>
      <c r="C280" s="5" t="s">
        <v>176</v>
      </c>
      <c r="D280" s="5" t="s">
        <v>81</v>
      </c>
      <c r="E280" s="5" t="s">
        <v>281</v>
      </c>
      <c r="F280" s="62">
        <v>3600000</v>
      </c>
    </row>
    <row r="281" spans="1:6" ht="24.75" customHeight="1">
      <c r="A281" s="172" t="s">
        <v>230</v>
      </c>
      <c r="B281" s="21" t="s">
        <v>210</v>
      </c>
      <c r="C281" s="22"/>
      <c r="D281" s="22"/>
      <c r="E281" s="22"/>
      <c r="F281" s="170">
        <f>F282</f>
        <v>7258000</v>
      </c>
    </row>
    <row r="282" spans="1:6" ht="25.5">
      <c r="A282" s="168" t="s">
        <v>231</v>
      </c>
      <c r="B282" s="60" t="s">
        <v>210</v>
      </c>
      <c r="C282" s="10" t="s">
        <v>176</v>
      </c>
      <c r="D282" s="10"/>
      <c r="E282" s="10"/>
      <c r="F282" s="100">
        <f>F287+F285+F283</f>
        <v>7258000</v>
      </c>
    </row>
    <row r="283" spans="1:6" ht="25.5">
      <c r="A283" s="150" t="s">
        <v>215</v>
      </c>
      <c r="B283" s="20" t="s">
        <v>210</v>
      </c>
      <c r="C283" s="20" t="s">
        <v>176</v>
      </c>
      <c r="D283" s="20" t="s">
        <v>83</v>
      </c>
      <c r="E283" s="14"/>
      <c r="F283" s="103">
        <f>F284</f>
        <v>1762000</v>
      </c>
    </row>
    <row r="284" spans="1:6" ht="12.75">
      <c r="A284" s="151" t="s">
        <v>282</v>
      </c>
      <c r="B284" s="16" t="s">
        <v>210</v>
      </c>
      <c r="C284" s="11" t="s">
        <v>176</v>
      </c>
      <c r="D284" s="57" t="s">
        <v>83</v>
      </c>
      <c r="E284" s="11" t="s">
        <v>283</v>
      </c>
      <c r="F284" s="142">
        <v>1762000</v>
      </c>
    </row>
    <row r="285" spans="1:6" ht="12.75">
      <c r="A285" s="225" t="s">
        <v>216</v>
      </c>
      <c r="B285" s="20" t="s">
        <v>210</v>
      </c>
      <c r="C285" s="20" t="s">
        <v>176</v>
      </c>
      <c r="D285" s="20" t="s">
        <v>82</v>
      </c>
      <c r="E285" s="14"/>
      <c r="F285" s="226">
        <f>F286</f>
        <v>4000000</v>
      </c>
    </row>
    <row r="286" spans="1:6" ht="12.75">
      <c r="A286" s="223" t="s">
        <v>282</v>
      </c>
      <c r="B286" s="16" t="s">
        <v>210</v>
      </c>
      <c r="C286" s="11" t="s">
        <v>176</v>
      </c>
      <c r="D286" s="57" t="s">
        <v>82</v>
      </c>
      <c r="E286" s="11" t="s">
        <v>283</v>
      </c>
      <c r="F286" s="224">
        <v>4000000</v>
      </c>
    </row>
    <row r="287" spans="1:7" ht="38.25">
      <c r="A287" s="225" t="s">
        <v>367</v>
      </c>
      <c r="B287" s="20" t="s">
        <v>210</v>
      </c>
      <c r="C287" s="20" t="s">
        <v>176</v>
      </c>
      <c r="D287" s="20" t="s">
        <v>383</v>
      </c>
      <c r="E287" s="14"/>
      <c r="F287" s="226">
        <f>F288</f>
        <v>1496000</v>
      </c>
      <c r="G287" s="70"/>
    </row>
    <row r="288" spans="1:6" ht="13.5" thickBot="1">
      <c r="A288" s="175" t="s">
        <v>282</v>
      </c>
      <c r="B288" s="176" t="s">
        <v>210</v>
      </c>
      <c r="C288" s="177" t="s">
        <v>176</v>
      </c>
      <c r="D288" s="178" t="s">
        <v>383</v>
      </c>
      <c r="E288" s="177" t="s">
        <v>283</v>
      </c>
      <c r="F288" s="199">
        <v>1496000</v>
      </c>
    </row>
    <row r="289" spans="1:6" ht="16.5" thickBot="1">
      <c r="A289" s="156" t="s">
        <v>193</v>
      </c>
      <c r="B289" s="157"/>
      <c r="C289" s="157"/>
      <c r="D289" s="154"/>
      <c r="E289" s="154"/>
      <c r="F289" s="200">
        <f>F13+F82+F86+F99+F116+F214+F234+F238+F266+F273+F277+F281</f>
        <v>364834000</v>
      </c>
    </row>
    <row r="290" ht="12.75">
      <c r="A290" s="63"/>
    </row>
    <row r="291" spans="3:7" ht="12.75">
      <c r="C291" s="41" t="s">
        <v>236</v>
      </c>
      <c r="D291" s="41"/>
      <c r="E291" s="41"/>
      <c r="F291" s="42">
        <f>F15+F19+F24+F60+F64+F71+F80+F91+F97+F107+F110+F114+F121+F123+F149+F175+F179+F182+F185+F188+F193+F201+F206+F208+F211+F218+F223+F226+F228+F231+F235+F239+F248+F250+F264+F268+F273+F280+F285+F287+F108</f>
        <v>153438000</v>
      </c>
      <c r="G291" s="70"/>
    </row>
    <row r="292" spans="3:6" ht="12.75">
      <c r="C292" s="41" t="s">
        <v>158</v>
      </c>
      <c r="D292" s="41"/>
      <c r="E292" s="41"/>
      <c r="F292" s="42"/>
    </row>
    <row r="293" spans="3:7" ht="12.75">
      <c r="C293" s="41" t="s">
        <v>237</v>
      </c>
      <c r="D293" s="41"/>
      <c r="E293" s="41"/>
      <c r="F293" s="42">
        <f>F119+F147</f>
        <v>16088000</v>
      </c>
      <c r="G293" s="70"/>
    </row>
    <row r="294" spans="3:7" ht="12.75">
      <c r="C294" s="41" t="s">
        <v>238</v>
      </c>
      <c r="D294" s="41"/>
      <c r="E294" s="41"/>
      <c r="F294" s="42">
        <f>F27+F32+F36+F84+F88+F133+F139+F142+F159+F162+F172+F242+F252+F283</f>
        <v>192365000</v>
      </c>
      <c r="G294" s="70"/>
    </row>
    <row r="295" spans="3:7" ht="14.25" customHeight="1">
      <c r="C295" s="41" t="s">
        <v>3</v>
      </c>
      <c r="D295" s="41"/>
      <c r="E295" s="41"/>
      <c r="F295" s="42">
        <f>F101+F103</f>
        <v>900000</v>
      </c>
      <c r="G295" s="70"/>
    </row>
    <row r="296" spans="3:7" ht="12.75">
      <c r="C296" s="41" t="s">
        <v>239</v>
      </c>
      <c r="D296" s="41"/>
      <c r="E296" s="75"/>
      <c r="F296" s="42">
        <f>F42+F44+F48+F50+F52+F56+F58+F220</f>
        <v>2043000</v>
      </c>
      <c r="G296" s="70"/>
    </row>
    <row r="297" spans="3:6" ht="12.75">
      <c r="C297" s="41"/>
      <c r="D297" s="41"/>
      <c r="E297" s="41"/>
      <c r="F297" s="42">
        <f>SUM(F291:F296)</f>
        <v>364834000</v>
      </c>
    </row>
    <row r="299" spans="3:6" ht="12.75">
      <c r="C299" s="58" t="s">
        <v>2</v>
      </c>
      <c r="F299" s="54">
        <f>F41+F85+F288+F284+F286</f>
        <v>7904000</v>
      </c>
    </row>
    <row r="301" ht="12.75">
      <c r="F301" s="72"/>
    </row>
  </sheetData>
  <sheetProtection/>
  <mergeCells count="7">
    <mergeCell ref="B7:B12"/>
    <mergeCell ref="F7:F12"/>
    <mergeCell ref="A5:E5"/>
    <mergeCell ref="A7:A12"/>
    <mergeCell ref="C7:C12"/>
    <mergeCell ref="D7:D12"/>
    <mergeCell ref="E7:E12"/>
  </mergeCells>
  <printOptions/>
  <pageMargins left="0.7874015748031497" right="0.2362204724409449" top="0.3937007874015748" bottom="0.2362204724409449" header="0.35433070866141736" footer="0.1968503937007874"/>
  <pageSetup fitToHeight="0" fitToWidth="1" horizontalDpi="600" verticalDpi="600" orientation="portrait" paperSize="9" scale="88" r:id="rId1"/>
  <rowBreaks count="2" manualBreakCount="2">
    <brk id="36" max="5" man="1"/>
    <brk id="6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3"/>
  <sheetViews>
    <sheetView workbookViewId="0" topLeftCell="A171">
      <selection activeCell="I187" sqref="I187"/>
    </sheetView>
  </sheetViews>
  <sheetFormatPr defaultColWidth="9.00390625" defaultRowHeight="12.75"/>
  <cols>
    <col min="1" max="1" width="57.625" style="0" customWidth="1"/>
    <col min="2" max="2" width="8.75390625" style="0" customWidth="1"/>
    <col min="3" max="3" width="6.875" style="0" customWidth="1"/>
    <col min="4" max="4" width="6.375" style="0" customWidth="1"/>
    <col min="5" max="5" width="12.25390625" style="0" customWidth="1"/>
    <col min="6" max="6" width="6.25390625" style="0" customWidth="1"/>
    <col min="7" max="7" width="17.75390625" style="0" customWidth="1"/>
    <col min="8" max="8" width="15.625" style="69" customWidth="1"/>
    <col min="9" max="9" width="9.125" style="69" customWidth="1"/>
    <col min="10" max="10" width="16.25390625" style="69" customWidth="1"/>
    <col min="11" max="11" width="11.75390625" style="69" bestFit="1" customWidth="1"/>
  </cols>
  <sheetData>
    <row r="1" spans="5:9" ht="12.75">
      <c r="E1" s="77"/>
      <c r="F1" s="77"/>
      <c r="G1" s="181" t="s">
        <v>373</v>
      </c>
      <c r="H1" s="76"/>
      <c r="I1" s="76"/>
    </row>
    <row r="2" spans="1:9" ht="12.75">
      <c r="A2" s="67"/>
      <c r="B2" s="67"/>
      <c r="D2" s="181" t="s">
        <v>371</v>
      </c>
      <c r="H2" s="76"/>
      <c r="I2" s="76"/>
    </row>
    <row r="3" spans="1:9" ht="12.75">
      <c r="A3" s="67"/>
      <c r="B3" s="67"/>
      <c r="E3" s="181" t="s">
        <v>372</v>
      </c>
      <c r="H3" s="76"/>
      <c r="I3" s="76"/>
    </row>
    <row r="4" spans="1:9" ht="12.75">
      <c r="A4" s="67"/>
      <c r="B4" s="67"/>
      <c r="H4" s="76"/>
      <c r="I4" s="76"/>
    </row>
    <row r="5" spans="1:9" ht="33.75" customHeight="1">
      <c r="A5" s="245" t="s">
        <v>376</v>
      </c>
      <c r="B5" s="246"/>
      <c r="C5" s="246"/>
      <c r="D5" s="246"/>
      <c r="E5" s="246"/>
      <c r="F5" s="246"/>
      <c r="G5" s="246"/>
      <c r="H5" s="190"/>
      <c r="I5"/>
    </row>
    <row r="6" spans="1:6" ht="13.5" thickBot="1">
      <c r="A6" s="1"/>
      <c r="B6" s="1"/>
      <c r="C6" s="2"/>
      <c r="D6" s="2"/>
      <c r="E6" s="3"/>
      <c r="F6" s="3"/>
    </row>
    <row r="7" spans="1:7" ht="12.75" customHeight="1">
      <c r="A7" s="235" t="s">
        <v>174</v>
      </c>
      <c r="B7" s="247" t="s">
        <v>374</v>
      </c>
      <c r="C7" s="229" t="s">
        <v>175</v>
      </c>
      <c r="D7" s="237" t="s">
        <v>184</v>
      </c>
      <c r="E7" s="240" t="s">
        <v>194</v>
      </c>
      <c r="F7" s="242" t="s">
        <v>195</v>
      </c>
      <c r="G7" s="232" t="s">
        <v>11</v>
      </c>
    </row>
    <row r="8" spans="1:7" ht="12.75" customHeight="1">
      <c r="A8" s="236"/>
      <c r="B8" s="248"/>
      <c r="C8" s="230"/>
      <c r="D8" s="238"/>
      <c r="E8" s="241"/>
      <c r="F8" s="243"/>
      <c r="G8" s="233"/>
    </row>
    <row r="9" spans="1:7" ht="12.75">
      <c r="A9" s="236"/>
      <c r="B9" s="248"/>
      <c r="C9" s="230"/>
      <c r="D9" s="238"/>
      <c r="E9" s="241"/>
      <c r="F9" s="243"/>
      <c r="G9" s="233"/>
    </row>
    <row r="10" spans="1:7" ht="12.75">
      <c r="A10" s="236"/>
      <c r="B10" s="248"/>
      <c r="C10" s="230"/>
      <c r="D10" s="238"/>
      <c r="E10" s="241"/>
      <c r="F10" s="243"/>
      <c r="G10" s="233"/>
    </row>
    <row r="11" spans="1:7" ht="12.75">
      <c r="A11" s="236"/>
      <c r="B11" s="248"/>
      <c r="C11" s="230"/>
      <c r="D11" s="238"/>
      <c r="E11" s="241"/>
      <c r="F11" s="243"/>
      <c r="G11" s="233"/>
    </row>
    <row r="12" spans="1:7" ht="12.75">
      <c r="A12" s="236"/>
      <c r="B12" s="248"/>
      <c r="C12" s="231"/>
      <c r="D12" s="239"/>
      <c r="E12" s="241"/>
      <c r="F12" s="244"/>
      <c r="G12" s="233"/>
    </row>
    <row r="13" spans="1:7" ht="13.5" thickBot="1">
      <c r="A13" s="187" t="s">
        <v>381</v>
      </c>
      <c r="B13" s="182" t="s">
        <v>375</v>
      </c>
      <c r="C13" s="184"/>
      <c r="D13" s="184"/>
      <c r="E13" s="188"/>
      <c r="F13" s="184"/>
      <c r="G13" s="189">
        <f>G293</f>
        <v>364834000</v>
      </c>
    </row>
    <row r="14" spans="1:7" ht="18.75">
      <c r="A14" s="162" t="s">
        <v>190</v>
      </c>
      <c r="B14" s="201" t="s">
        <v>375</v>
      </c>
      <c r="C14" s="163" t="s">
        <v>176</v>
      </c>
      <c r="D14" s="163"/>
      <c r="E14" s="163"/>
      <c r="F14" s="163"/>
      <c r="G14" s="164">
        <f>G15+G19+G61+G64</f>
        <v>25843265</v>
      </c>
    </row>
    <row r="15" spans="1:10" ht="37.5" customHeight="1">
      <c r="A15" s="114" t="s">
        <v>211</v>
      </c>
      <c r="B15" s="182" t="s">
        <v>375</v>
      </c>
      <c r="C15" s="60" t="s">
        <v>176</v>
      </c>
      <c r="D15" s="4" t="s">
        <v>185</v>
      </c>
      <c r="E15" s="4"/>
      <c r="F15" s="4"/>
      <c r="G15" s="100">
        <f>G16</f>
        <v>300100</v>
      </c>
      <c r="H15" s="58"/>
      <c r="I15" s="58"/>
      <c r="J15" s="70"/>
    </row>
    <row r="16" spans="1:9" ht="15.75" customHeight="1">
      <c r="A16" s="97" t="s">
        <v>286</v>
      </c>
      <c r="B16" s="182" t="s">
        <v>375</v>
      </c>
      <c r="C16" s="38" t="s">
        <v>176</v>
      </c>
      <c r="D16" s="35" t="s">
        <v>185</v>
      </c>
      <c r="E16" s="13" t="s">
        <v>5</v>
      </c>
      <c r="F16" s="35"/>
      <c r="G16" s="98">
        <f>G17+G18</f>
        <v>300100</v>
      </c>
      <c r="H16" s="58"/>
      <c r="I16" s="58"/>
    </row>
    <row r="17" spans="1:9" ht="42.75" customHeight="1">
      <c r="A17" s="59" t="s">
        <v>334</v>
      </c>
      <c r="B17" s="182" t="s">
        <v>375</v>
      </c>
      <c r="C17" s="16" t="s">
        <v>176</v>
      </c>
      <c r="D17" s="5" t="s">
        <v>185</v>
      </c>
      <c r="E17" s="5" t="s">
        <v>5</v>
      </c>
      <c r="F17" s="5" t="s">
        <v>333</v>
      </c>
      <c r="G17" s="62">
        <v>200100</v>
      </c>
      <c r="H17" s="58"/>
      <c r="I17" s="58"/>
    </row>
    <row r="18" spans="1:10" ht="24" customHeight="1">
      <c r="A18" s="59" t="s">
        <v>249</v>
      </c>
      <c r="B18" s="182" t="s">
        <v>375</v>
      </c>
      <c r="C18" s="16" t="s">
        <v>176</v>
      </c>
      <c r="D18" s="5" t="s">
        <v>185</v>
      </c>
      <c r="E18" s="5" t="s">
        <v>5</v>
      </c>
      <c r="F18" s="5" t="s">
        <v>250</v>
      </c>
      <c r="G18" s="62">
        <v>100000</v>
      </c>
      <c r="H18" s="58"/>
      <c r="I18" s="58"/>
      <c r="J18" s="70"/>
    </row>
    <row r="19" spans="1:9" ht="29.25" customHeight="1">
      <c r="A19" s="99" t="s">
        <v>204</v>
      </c>
      <c r="B19" s="182" t="s">
        <v>375</v>
      </c>
      <c r="C19" s="60" t="s">
        <v>176</v>
      </c>
      <c r="D19" s="4" t="s">
        <v>186</v>
      </c>
      <c r="E19" s="4"/>
      <c r="F19" s="4"/>
      <c r="G19" s="100">
        <f>G20+G25+G28+G33+G37+G43+G45+G49+G51+G53+G57+G59</f>
        <v>17728000</v>
      </c>
      <c r="H19" s="58"/>
      <c r="I19" s="58"/>
    </row>
    <row r="20" spans="1:9" ht="40.5" customHeight="1">
      <c r="A20" s="97" t="s">
        <v>255</v>
      </c>
      <c r="B20" s="182" t="s">
        <v>375</v>
      </c>
      <c r="C20" s="38" t="s">
        <v>176</v>
      </c>
      <c r="D20" s="35" t="s">
        <v>186</v>
      </c>
      <c r="E20" s="13" t="s">
        <v>28</v>
      </c>
      <c r="F20" s="35"/>
      <c r="G20" s="98">
        <f>SUM(G21:G24)</f>
        <v>15241000</v>
      </c>
      <c r="H20" s="58"/>
      <c r="I20" s="58"/>
    </row>
    <row r="21" spans="1:9" ht="21" customHeight="1">
      <c r="A21" s="59" t="s">
        <v>86</v>
      </c>
      <c r="B21" s="182" t="s">
        <v>375</v>
      </c>
      <c r="C21" s="16" t="s">
        <v>176</v>
      </c>
      <c r="D21" s="5" t="s">
        <v>186</v>
      </c>
      <c r="E21" s="5" t="s">
        <v>28</v>
      </c>
      <c r="F21" s="5" t="s">
        <v>252</v>
      </c>
      <c r="G21" s="62">
        <v>10300000</v>
      </c>
      <c r="H21" s="58"/>
      <c r="I21" s="58"/>
    </row>
    <row r="22" spans="1:10" ht="28.5" customHeight="1">
      <c r="A22" s="59" t="s">
        <v>256</v>
      </c>
      <c r="B22" s="182" t="s">
        <v>375</v>
      </c>
      <c r="C22" s="16" t="s">
        <v>257</v>
      </c>
      <c r="D22" s="5" t="s">
        <v>186</v>
      </c>
      <c r="E22" s="5" t="s">
        <v>28</v>
      </c>
      <c r="F22" s="5" t="s">
        <v>258</v>
      </c>
      <c r="G22" s="62">
        <v>270000</v>
      </c>
      <c r="H22" s="58"/>
      <c r="I22" s="58"/>
      <c r="J22" s="70"/>
    </row>
    <row r="23" spans="1:10" ht="25.5" customHeight="1">
      <c r="A23" s="59" t="s">
        <v>84</v>
      </c>
      <c r="B23" s="182" t="s">
        <v>375</v>
      </c>
      <c r="C23" s="16" t="s">
        <v>257</v>
      </c>
      <c r="D23" s="5" t="s">
        <v>186</v>
      </c>
      <c r="E23" s="5" t="s">
        <v>28</v>
      </c>
      <c r="F23" s="5" t="s">
        <v>85</v>
      </c>
      <c r="G23" s="62">
        <v>3171000</v>
      </c>
      <c r="J23" s="71"/>
    </row>
    <row r="24" spans="1:7" ht="26.25" customHeight="1">
      <c r="A24" s="59" t="s">
        <v>249</v>
      </c>
      <c r="B24" s="182" t="s">
        <v>375</v>
      </c>
      <c r="C24" s="16" t="s">
        <v>176</v>
      </c>
      <c r="D24" s="5" t="s">
        <v>186</v>
      </c>
      <c r="E24" s="5" t="s">
        <v>28</v>
      </c>
      <c r="F24" s="5" t="s">
        <v>250</v>
      </c>
      <c r="G24" s="62">
        <v>1500000</v>
      </c>
    </row>
    <row r="25" spans="1:7" ht="30" customHeight="1">
      <c r="A25" s="102" t="s">
        <v>208</v>
      </c>
      <c r="B25" s="182" t="s">
        <v>375</v>
      </c>
      <c r="C25" s="15" t="s">
        <v>176</v>
      </c>
      <c r="D25" s="13" t="s">
        <v>186</v>
      </c>
      <c r="E25" s="13" t="s">
        <v>29</v>
      </c>
      <c r="F25" s="13"/>
      <c r="G25" s="103">
        <f>G26+G27</f>
        <v>1400000</v>
      </c>
    </row>
    <row r="26" spans="1:7" ht="20.25" customHeight="1">
      <c r="A26" s="59" t="s">
        <v>87</v>
      </c>
      <c r="B26" s="182" t="s">
        <v>375</v>
      </c>
      <c r="C26" s="16" t="s">
        <v>176</v>
      </c>
      <c r="D26" s="5" t="s">
        <v>186</v>
      </c>
      <c r="E26" s="5" t="s">
        <v>29</v>
      </c>
      <c r="F26" s="5" t="s">
        <v>252</v>
      </c>
      <c r="G26" s="62">
        <v>1100000</v>
      </c>
    </row>
    <row r="27" spans="1:7" ht="39.75" customHeight="1">
      <c r="A27" s="59" t="s">
        <v>84</v>
      </c>
      <c r="B27" s="182" t="s">
        <v>375</v>
      </c>
      <c r="C27" s="16" t="s">
        <v>176</v>
      </c>
      <c r="D27" s="5" t="s">
        <v>186</v>
      </c>
      <c r="E27" s="5" t="s">
        <v>29</v>
      </c>
      <c r="F27" s="5" t="s">
        <v>85</v>
      </c>
      <c r="G27" s="62">
        <v>300000</v>
      </c>
    </row>
    <row r="28" spans="1:7" ht="21.75" customHeight="1">
      <c r="A28" s="104" t="s">
        <v>224</v>
      </c>
      <c r="B28" s="182" t="s">
        <v>375</v>
      </c>
      <c r="C28" s="15" t="s">
        <v>176</v>
      </c>
      <c r="D28" s="13" t="s">
        <v>186</v>
      </c>
      <c r="E28" s="13" t="s">
        <v>30</v>
      </c>
      <c r="F28" s="13"/>
      <c r="G28" s="103">
        <f>SUM(G29:G32)</f>
        <v>333000</v>
      </c>
    </row>
    <row r="29" spans="1:7" ht="14.25" customHeight="1">
      <c r="A29" s="59" t="s">
        <v>87</v>
      </c>
      <c r="B29" s="182" t="s">
        <v>375</v>
      </c>
      <c r="C29" s="16" t="s">
        <v>176</v>
      </c>
      <c r="D29" s="5" t="s">
        <v>186</v>
      </c>
      <c r="E29" s="5" t="s">
        <v>30</v>
      </c>
      <c r="F29" s="5" t="s">
        <v>252</v>
      </c>
      <c r="G29" s="62">
        <v>174000</v>
      </c>
    </row>
    <row r="30" spans="1:7" ht="18.75" customHeight="1">
      <c r="A30" s="59" t="s">
        <v>256</v>
      </c>
      <c r="B30" s="182" t="s">
        <v>375</v>
      </c>
      <c r="C30" s="16" t="s">
        <v>176</v>
      </c>
      <c r="D30" s="5" t="s">
        <v>186</v>
      </c>
      <c r="E30" s="5" t="s">
        <v>30</v>
      </c>
      <c r="F30" s="5" t="s">
        <v>258</v>
      </c>
      <c r="G30" s="62">
        <v>11000</v>
      </c>
    </row>
    <row r="31" spans="1:7" ht="37.5" customHeight="1">
      <c r="A31" s="59" t="s">
        <v>84</v>
      </c>
      <c r="B31" s="182" t="s">
        <v>375</v>
      </c>
      <c r="C31" s="16" t="s">
        <v>176</v>
      </c>
      <c r="D31" s="5" t="s">
        <v>186</v>
      </c>
      <c r="E31" s="5" t="s">
        <v>30</v>
      </c>
      <c r="F31" s="5" t="s">
        <v>85</v>
      </c>
      <c r="G31" s="62">
        <v>85000</v>
      </c>
    </row>
    <row r="32" spans="1:7" ht="27.75" customHeight="1">
      <c r="A32" s="59" t="s">
        <v>249</v>
      </c>
      <c r="B32" s="182" t="s">
        <v>375</v>
      </c>
      <c r="C32" s="16" t="s">
        <v>176</v>
      </c>
      <c r="D32" s="5" t="s">
        <v>186</v>
      </c>
      <c r="E32" s="5" t="s">
        <v>30</v>
      </c>
      <c r="F32" s="5" t="s">
        <v>250</v>
      </c>
      <c r="G32" s="62">
        <v>63000</v>
      </c>
    </row>
    <row r="33" spans="1:7" ht="29.25" customHeight="1">
      <c r="A33" s="101" t="s">
        <v>213</v>
      </c>
      <c r="B33" s="182" t="s">
        <v>375</v>
      </c>
      <c r="C33" s="15" t="s">
        <v>176</v>
      </c>
      <c r="D33" s="13" t="s">
        <v>186</v>
      </c>
      <c r="E33" s="13" t="s">
        <v>31</v>
      </c>
      <c r="F33" s="13"/>
      <c r="G33" s="103">
        <f>SUM(G34:G36)</f>
        <v>69000</v>
      </c>
    </row>
    <row r="34" spans="1:7" ht="18.75" customHeight="1">
      <c r="A34" s="59" t="s">
        <v>87</v>
      </c>
      <c r="B34" s="182" t="s">
        <v>375</v>
      </c>
      <c r="C34" s="16" t="s">
        <v>176</v>
      </c>
      <c r="D34" s="5" t="s">
        <v>186</v>
      </c>
      <c r="E34" s="5" t="s">
        <v>31</v>
      </c>
      <c r="F34" s="5" t="s">
        <v>252</v>
      </c>
      <c r="G34" s="62">
        <v>51200</v>
      </c>
    </row>
    <row r="35" spans="1:7" ht="24.75" customHeight="1">
      <c r="A35" s="59" t="s">
        <v>84</v>
      </c>
      <c r="B35" s="182" t="s">
        <v>375</v>
      </c>
      <c r="C35" s="16" t="s">
        <v>176</v>
      </c>
      <c r="D35" s="5" t="s">
        <v>186</v>
      </c>
      <c r="E35" s="5" t="s">
        <v>31</v>
      </c>
      <c r="F35" s="5" t="s">
        <v>85</v>
      </c>
      <c r="G35" s="62">
        <v>15800</v>
      </c>
    </row>
    <row r="36" spans="1:7" ht="29.25" customHeight="1">
      <c r="A36" s="59" t="s">
        <v>249</v>
      </c>
      <c r="B36" s="182" t="s">
        <v>375</v>
      </c>
      <c r="C36" s="16" t="s">
        <v>176</v>
      </c>
      <c r="D36" s="5" t="s">
        <v>186</v>
      </c>
      <c r="E36" s="5" t="s">
        <v>31</v>
      </c>
      <c r="F36" s="5" t="s">
        <v>250</v>
      </c>
      <c r="G36" s="62">
        <v>2000</v>
      </c>
    </row>
    <row r="37" spans="1:7" ht="39" customHeight="1">
      <c r="A37" s="105" t="s">
        <v>244</v>
      </c>
      <c r="B37" s="182" t="s">
        <v>375</v>
      </c>
      <c r="C37" s="31" t="s">
        <v>176</v>
      </c>
      <c r="D37" s="30" t="s">
        <v>186</v>
      </c>
      <c r="E37" s="30" t="s">
        <v>32</v>
      </c>
      <c r="F37" s="30"/>
      <c r="G37" s="103">
        <f>SUM(G38:G42)</f>
        <v>342000</v>
      </c>
    </row>
    <row r="38" spans="1:7" ht="17.25" customHeight="1">
      <c r="A38" s="59" t="s">
        <v>86</v>
      </c>
      <c r="B38" s="182" t="s">
        <v>375</v>
      </c>
      <c r="C38" s="16" t="s">
        <v>176</v>
      </c>
      <c r="D38" s="5" t="s">
        <v>186</v>
      </c>
      <c r="E38" s="5" t="s">
        <v>32</v>
      </c>
      <c r="F38" s="5" t="s">
        <v>252</v>
      </c>
      <c r="G38" s="62">
        <v>214000</v>
      </c>
    </row>
    <row r="39" spans="1:7" ht="18.75" customHeight="1">
      <c r="A39" s="59" t="s">
        <v>256</v>
      </c>
      <c r="B39" s="182" t="s">
        <v>375</v>
      </c>
      <c r="C39" s="16" t="s">
        <v>176</v>
      </c>
      <c r="D39" s="5" t="s">
        <v>186</v>
      </c>
      <c r="E39" s="5" t="s">
        <v>32</v>
      </c>
      <c r="F39" s="5" t="s">
        <v>258</v>
      </c>
      <c r="G39" s="62">
        <v>14000</v>
      </c>
    </row>
    <row r="40" spans="1:7" ht="40.5" customHeight="1">
      <c r="A40" s="59" t="s">
        <v>84</v>
      </c>
      <c r="B40" s="182" t="s">
        <v>375</v>
      </c>
      <c r="C40" s="16" t="s">
        <v>176</v>
      </c>
      <c r="D40" s="5" t="s">
        <v>186</v>
      </c>
      <c r="E40" s="5" t="s">
        <v>32</v>
      </c>
      <c r="F40" s="5" t="s">
        <v>85</v>
      </c>
      <c r="G40" s="62">
        <v>62000</v>
      </c>
    </row>
    <row r="41" spans="1:7" ht="27" customHeight="1">
      <c r="A41" s="59" t="s">
        <v>249</v>
      </c>
      <c r="B41" s="182" t="s">
        <v>375</v>
      </c>
      <c r="C41" s="16" t="s">
        <v>176</v>
      </c>
      <c r="D41" s="5" t="s">
        <v>186</v>
      </c>
      <c r="E41" s="5" t="s">
        <v>32</v>
      </c>
      <c r="F41" s="5" t="s">
        <v>250</v>
      </c>
      <c r="G41" s="62">
        <v>42000</v>
      </c>
    </row>
    <row r="42" spans="1:7" ht="20.25" customHeight="1">
      <c r="A42" s="59" t="s">
        <v>259</v>
      </c>
      <c r="B42" s="182" t="s">
        <v>375</v>
      </c>
      <c r="C42" s="16" t="s">
        <v>176</v>
      </c>
      <c r="D42" s="5" t="s">
        <v>186</v>
      </c>
      <c r="E42" s="5" t="s">
        <v>32</v>
      </c>
      <c r="F42" s="5" t="s">
        <v>240</v>
      </c>
      <c r="G42" s="62">
        <v>10000</v>
      </c>
    </row>
    <row r="43" spans="1:7" ht="27.75" customHeight="1">
      <c r="A43" s="101" t="s">
        <v>253</v>
      </c>
      <c r="B43" s="182" t="s">
        <v>375</v>
      </c>
      <c r="C43" s="65" t="s">
        <v>176</v>
      </c>
      <c r="D43" s="64" t="s">
        <v>186</v>
      </c>
      <c r="E43" s="13" t="s">
        <v>97</v>
      </c>
      <c r="F43" s="64"/>
      <c r="G43" s="106">
        <f>G44</f>
        <v>200000</v>
      </c>
    </row>
    <row r="44" spans="1:7" ht="29.25" customHeight="1">
      <c r="A44" s="59" t="s">
        <v>249</v>
      </c>
      <c r="B44" s="182" t="s">
        <v>375</v>
      </c>
      <c r="C44" s="16" t="s">
        <v>176</v>
      </c>
      <c r="D44" s="5" t="s">
        <v>186</v>
      </c>
      <c r="E44" s="5" t="s">
        <v>97</v>
      </c>
      <c r="F44" s="5" t="s">
        <v>250</v>
      </c>
      <c r="G44" s="62">
        <v>200000</v>
      </c>
    </row>
    <row r="45" spans="1:7" ht="37.5" customHeight="1">
      <c r="A45" s="101" t="s">
        <v>337</v>
      </c>
      <c r="B45" s="182" t="s">
        <v>375</v>
      </c>
      <c r="C45" s="65" t="s">
        <v>176</v>
      </c>
      <c r="D45" s="64" t="s">
        <v>186</v>
      </c>
      <c r="E45" s="13" t="s">
        <v>98</v>
      </c>
      <c r="F45" s="64"/>
      <c r="G45" s="106">
        <f>SUM(G46:G48)</f>
        <v>50000</v>
      </c>
    </row>
    <row r="46" spans="1:7" ht="18.75" customHeight="1">
      <c r="A46" s="59" t="s">
        <v>87</v>
      </c>
      <c r="B46" s="182" t="s">
        <v>375</v>
      </c>
      <c r="C46" s="16" t="s">
        <v>176</v>
      </c>
      <c r="D46" s="5" t="s">
        <v>186</v>
      </c>
      <c r="E46" s="5" t="s">
        <v>98</v>
      </c>
      <c r="F46" s="5" t="s">
        <v>252</v>
      </c>
      <c r="G46" s="62">
        <v>37000</v>
      </c>
    </row>
    <row r="47" spans="1:7" ht="45" customHeight="1">
      <c r="A47" s="59" t="s">
        <v>84</v>
      </c>
      <c r="B47" s="182" t="s">
        <v>375</v>
      </c>
      <c r="C47" s="16" t="s">
        <v>176</v>
      </c>
      <c r="D47" s="5" t="s">
        <v>186</v>
      </c>
      <c r="E47" s="5" t="s">
        <v>98</v>
      </c>
      <c r="F47" s="5" t="s">
        <v>85</v>
      </c>
      <c r="G47" s="62">
        <v>11000</v>
      </c>
    </row>
    <row r="48" spans="1:7" ht="28.5" customHeight="1">
      <c r="A48" s="59" t="s">
        <v>249</v>
      </c>
      <c r="B48" s="182" t="s">
        <v>375</v>
      </c>
      <c r="C48" s="16" t="s">
        <v>176</v>
      </c>
      <c r="D48" s="5" t="s">
        <v>186</v>
      </c>
      <c r="E48" s="5" t="s">
        <v>98</v>
      </c>
      <c r="F48" s="5" t="s">
        <v>250</v>
      </c>
      <c r="G48" s="62">
        <v>2000</v>
      </c>
    </row>
    <row r="49" spans="1:7" ht="35.25" customHeight="1">
      <c r="A49" s="101" t="s">
        <v>355</v>
      </c>
      <c r="B49" s="182" t="s">
        <v>375</v>
      </c>
      <c r="C49" s="65" t="s">
        <v>176</v>
      </c>
      <c r="D49" s="64" t="s">
        <v>186</v>
      </c>
      <c r="E49" s="64" t="s">
        <v>99</v>
      </c>
      <c r="F49" s="64"/>
      <c r="G49" s="106">
        <f>G50</f>
        <v>5000</v>
      </c>
    </row>
    <row r="50" spans="1:7" ht="34.5" customHeight="1">
      <c r="A50" s="59" t="s">
        <v>249</v>
      </c>
      <c r="B50" s="182" t="s">
        <v>375</v>
      </c>
      <c r="C50" s="16" t="s">
        <v>176</v>
      </c>
      <c r="D50" s="5" t="s">
        <v>186</v>
      </c>
      <c r="E50" s="5" t="s">
        <v>99</v>
      </c>
      <c r="F50" s="5" t="s">
        <v>250</v>
      </c>
      <c r="G50" s="62">
        <v>5000</v>
      </c>
    </row>
    <row r="51" spans="1:7" ht="34.5" customHeight="1">
      <c r="A51" s="104" t="s">
        <v>93</v>
      </c>
      <c r="B51" s="182" t="s">
        <v>375</v>
      </c>
      <c r="C51" s="65" t="s">
        <v>176</v>
      </c>
      <c r="D51" s="64" t="s">
        <v>186</v>
      </c>
      <c r="E51" s="13" t="s">
        <v>100</v>
      </c>
      <c r="F51" s="64"/>
      <c r="G51" s="106">
        <f>G52</f>
        <v>11000</v>
      </c>
    </row>
    <row r="52" spans="1:7" ht="24" customHeight="1">
      <c r="A52" s="59" t="s">
        <v>249</v>
      </c>
      <c r="B52" s="182" t="s">
        <v>375</v>
      </c>
      <c r="C52" s="16" t="s">
        <v>176</v>
      </c>
      <c r="D52" s="5" t="s">
        <v>186</v>
      </c>
      <c r="E52" s="5" t="s">
        <v>101</v>
      </c>
      <c r="F52" s="5" t="s">
        <v>250</v>
      </c>
      <c r="G52" s="62">
        <v>11000</v>
      </c>
    </row>
    <row r="53" spans="1:7" ht="29.25" customHeight="1">
      <c r="A53" s="104" t="s">
        <v>94</v>
      </c>
      <c r="B53" s="182" t="s">
        <v>375</v>
      </c>
      <c r="C53" s="65" t="s">
        <v>176</v>
      </c>
      <c r="D53" s="64" t="s">
        <v>186</v>
      </c>
      <c r="E53" s="13" t="s">
        <v>102</v>
      </c>
      <c r="F53" s="64"/>
      <c r="G53" s="106">
        <f>SUM(G54:G56)</f>
        <v>33000</v>
      </c>
    </row>
    <row r="54" spans="1:7" ht="25.5" customHeight="1">
      <c r="A54" s="59" t="s">
        <v>86</v>
      </c>
      <c r="B54" s="182" t="s">
        <v>375</v>
      </c>
      <c r="C54" s="16" t="s">
        <v>176</v>
      </c>
      <c r="D54" s="5" t="s">
        <v>186</v>
      </c>
      <c r="E54" s="5" t="s">
        <v>102</v>
      </c>
      <c r="F54" s="5" t="s">
        <v>252</v>
      </c>
      <c r="G54" s="62">
        <f>16000+11000</f>
        <v>27000</v>
      </c>
    </row>
    <row r="55" spans="1:7" ht="33" customHeight="1">
      <c r="A55" s="59" t="s">
        <v>84</v>
      </c>
      <c r="B55" s="182" t="s">
        <v>375</v>
      </c>
      <c r="C55" s="16" t="s">
        <v>176</v>
      </c>
      <c r="D55" s="5" t="s">
        <v>186</v>
      </c>
      <c r="E55" s="5" t="s">
        <v>102</v>
      </c>
      <c r="F55" s="5" t="s">
        <v>85</v>
      </c>
      <c r="G55" s="62">
        <v>4000</v>
      </c>
    </row>
    <row r="56" spans="1:7" ht="25.5" customHeight="1">
      <c r="A56" s="59" t="s">
        <v>249</v>
      </c>
      <c r="B56" s="182" t="s">
        <v>375</v>
      </c>
      <c r="C56" s="16" t="s">
        <v>176</v>
      </c>
      <c r="D56" s="5" t="s">
        <v>186</v>
      </c>
      <c r="E56" s="5" t="s">
        <v>102</v>
      </c>
      <c r="F56" s="5" t="s">
        <v>250</v>
      </c>
      <c r="G56" s="62">
        <v>2000</v>
      </c>
    </row>
    <row r="57" spans="1:7" ht="37.5" customHeight="1">
      <c r="A57" s="104" t="s">
        <v>95</v>
      </c>
      <c r="B57" s="182" t="s">
        <v>375</v>
      </c>
      <c r="C57" s="65" t="s">
        <v>176</v>
      </c>
      <c r="D57" s="64" t="s">
        <v>186</v>
      </c>
      <c r="E57" s="13" t="s">
        <v>103</v>
      </c>
      <c r="F57" s="64"/>
      <c r="G57" s="106">
        <f>G58</f>
        <v>11000</v>
      </c>
    </row>
    <row r="58" spans="1:7" ht="30.75" customHeight="1">
      <c r="A58" s="59" t="s">
        <v>249</v>
      </c>
      <c r="B58" s="182" t="s">
        <v>375</v>
      </c>
      <c r="C58" s="16" t="s">
        <v>176</v>
      </c>
      <c r="D58" s="5" t="s">
        <v>186</v>
      </c>
      <c r="E58" s="5" t="s">
        <v>103</v>
      </c>
      <c r="F58" s="5" t="s">
        <v>250</v>
      </c>
      <c r="G58" s="62">
        <v>11000</v>
      </c>
    </row>
    <row r="59" spans="1:7" ht="24.75" customHeight="1">
      <c r="A59" s="104" t="s">
        <v>96</v>
      </c>
      <c r="B59" s="182" t="s">
        <v>375</v>
      </c>
      <c r="C59" s="65" t="s">
        <v>176</v>
      </c>
      <c r="D59" s="64" t="s">
        <v>186</v>
      </c>
      <c r="E59" s="13" t="s">
        <v>387</v>
      </c>
      <c r="F59" s="64"/>
      <c r="G59" s="106">
        <f>G60</f>
        <v>33000</v>
      </c>
    </row>
    <row r="60" spans="1:7" ht="27.75" customHeight="1">
      <c r="A60" s="59" t="s">
        <v>249</v>
      </c>
      <c r="B60" s="182" t="s">
        <v>375</v>
      </c>
      <c r="C60" s="16" t="s">
        <v>176</v>
      </c>
      <c r="D60" s="5" t="s">
        <v>186</v>
      </c>
      <c r="E60" s="5" t="s">
        <v>387</v>
      </c>
      <c r="F60" s="5" t="s">
        <v>250</v>
      </c>
      <c r="G60" s="62">
        <v>33000</v>
      </c>
    </row>
    <row r="61" spans="1:7" ht="18" customHeight="1">
      <c r="A61" s="107" t="s">
        <v>217</v>
      </c>
      <c r="B61" s="182" t="s">
        <v>375</v>
      </c>
      <c r="C61" s="60" t="s">
        <v>176</v>
      </c>
      <c r="D61" s="4" t="s">
        <v>207</v>
      </c>
      <c r="E61" s="4"/>
      <c r="F61" s="4"/>
      <c r="G61" s="100">
        <f>G62</f>
        <v>100000</v>
      </c>
    </row>
    <row r="62" spans="1:7" ht="17.25" customHeight="1">
      <c r="A62" s="108" t="s">
        <v>218</v>
      </c>
      <c r="B62" s="182" t="s">
        <v>375</v>
      </c>
      <c r="C62" s="15" t="s">
        <v>176</v>
      </c>
      <c r="D62" s="13" t="s">
        <v>207</v>
      </c>
      <c r="E62" s="13" t="s">
        <v>33</v>
      </c>
      <c r="F62" s="13"/>
      <c r="G62" s="103">
        <f>G63</f>
        <v>100000</v>
      </c>
    </row>
    <row r="63" spans="1:7" ht="15" customHeight="1">
      <c r="A63" s="109" t="s">
        <v>260</v>
      </c>
      <c r="B63" s="182" t="s">
        <v>375</v>
      </c>
      <c r="C63" s="16" t="s">
        <v>176</v>
      </c>
      <c r="D63" s="5" t="s">
        <v>207</v>
      </c>
      <c r="E63" s="5" t="s">
        <v>17</v>
      </c>
      <c r="F63" s="5" t="s">
        <v>242</v>
      </c>
      <c r="G63" s="62">
        <v>100000</v>
      </c>
    </row>
    <row r="64" spans="1:7" ht="16.5" customHeight="1">
      <c r="A64" s="99" t="s">
        <v>191</v>
      </c>
      <c r="B64" s="182" t="s">
        <v>375</v>
      </c>
      <c r="C64" s="60" t="s">
        <v>176</v>
      </c>
      <c r="D64" s="4" t="s">
        <v>222</v>
      </c>
      <c r="E64" s="4" t="s">
        <v>343</v>
      </c>
      <c r="F64" s="4"/>
      <c r="G64" s="100">
        <f>G65+G72+G81</f>
        <v>7715165</v>
      </c>
    </row>
    <row r="65" spans="1:7" ht="27" customHeight="1">
      <c r="A65" s="97" t="s">
        <v>287</v>
      </c>
      <c r="B65" s="182" t="s">
        <v>375</v>
      </c>
      <c r="C65" s="38" t="s">
        <v>176</v>
      </c>
      <c r="D65" s="35" t="s">
        <v>222</v>
      </c>
      <c r="E65" s="13" t="s">
        <v>388</v>
      </c>
      <c r="F65" s="35"/>
      <c r="G65" s="98">
        <f>SUM(G66:G71)</f>
        <v>676165</v>
      </c>
    </row>
    <row r="66" spans="1:7" ht="27" customHeight="1">
      <c r="A66" s="59" t="s">
        <v>249</v>
      </c>
      <c r="B66" s="182" t="s">
        <v>375</v>
      </c>
      <c r="C66" s="16" t="s">
        <v>176</v>
      </c>
      <c r="D66" s="5" t="s">
        <v>222</v>
      </c>
      <c r="E66" s="5" t="s">
        <v>388</v>
      </c>
      <c r="F66" s="5" t="s">
        <v>250</v>
      </c>
      <c r="G66" s="62">
        <v>400165</v>
      </c>
    </row>
    <row r="67" spans="1:7" ht="17.25" customHeight="1">
      <c r="A67" s="59" t="s">
        <v>108</v>
      </c>
      <c r="B67" s="182" t="s">
        <v>375</v>
      </c>
      <c r="C67" s="16" t="s">
        <v>176</v>
      </c>
      <c r="D67" s="5" t="s">
        <v>222</v>
      </c>
      <c r="E67" s="5" t="s">
        <v>388</v>
      </c>
      <c r="F67" s="5" t="s">
        <v>107</v>
      </c>
      <c r="G67" s="62">
        <v>16000</v>
      </c>
    </row>
    <row r="68" spans="1:7" ht="30.75" customHeight="1">
      <c r="A68" s="111" t="s">
        <v>394</v>
      </c>
      <c r="B68" s="182" t="s">
        <v>375</v>
      </c>
      <c r="C68" s="16" t="s">
        <v>176</v>
      </c>
      <c r="D68" s="5" t="s">
        <v>222</v>
      </c>
      <c r="E68" s="5" t="s">
        <v>388</v>
      </c>
      <c r="F68" s="5" t="s">
        <v>262</v>
      </c>
      <c r="G68" s="62">
        <v>150000</v>
      </c>
    </row>
    <row r="69" spans="1:7" ht="15.75" customHeight="1">
      <c r="A69" s="59" t="s">
        <v>261</v>
      </c>
      <c r="B69" s="182" t="s">
        <v>375</v>
      </c>
      <c r="C69" s="16" t="s">
        <v>176</v>
      </c>
      <c r="D69" s="5" t="s">
        <v>222</v>
      </c>
      <c r="E69" s="5" t="s">
        <v>388</v>
      </c>
      <c r="F69" s="5" t="s">
        <v>264</v>
      </c>
      <c r="G69" s="62">
        <v>35000</v>
      </c>
    </row>
    <row r="70" spans="1:7" ht="15.75" customHeight="1">
      <c r="A70" s="59" t="s">
        <v>263</v>
      </c>
      <c r="B70" s="182" t="s">
        <v>375</v>
      </c>
      <c r="C70" s="16" t="s">
        <v>176</v>
      </c>
      <c r="D70" s="5" t="s">
        <v>222</v>
      </c>
      <c r="E70" s="5" t="s">
        <v>388</v>
      </c>
      <c r="F70" s="5" t="s">
        <v>265</v>
      </c>
      <c r="G70" s="62">
        <v>47000</v>
      </c>
    </row>
    <row r="71" spans="1:7" ht="13.5" customHeight="1">
      <c r="A71" s="59" t="s">
        <v>111</v>
      </c>
      <c r="B71" s="182" t="s">
        <v>375</v>
      </c>
      <c r="C71" s="16" t="s">
        <v>176</v>
      </c>
      <c r="D71" s="5" t="s">
        <v>222</v>
      </c>
      <c r="E71" s="5" t="s">
        <v>388</v>
      </c>
      <c r="F71" s="5" t="s">
        <v>110</v>
      </c>
      <c r="G71" s="62">
        <v>28000</v>
      </c>
    </row>
    <row r="72" spans="1:7" ht="15.75" customHeight="1">
      <c r="A72" s="101" t="s">
        <v>241</v>
      </c>
      <c r="B72" s="182" t="s">
        <v>375</v>
      </c>
      <c r="C72" s="78" t="s">
        <v>176</v>
      </c>
      <c r="D72" s="26" t="s">
        <v>222</v>
      </c>
      <c r="E72" s="26" t="s">
        <v>34</v>
      </c>
      <c r="F72" s="26"/>
      <c r="G72" s="112">
        <f>SUM(G73:G80)</f>
        <v>6989000</v>
      </c>
    </row>
    <row r="73" spans="1:7" ht="15.75" customHeight="1">
      <c r="A73" s="59" t="s">
        <v>55</v>
      </c>
      <c r="B73" s="182" t="s">
        <v>375</v>
      </c>
      <c r="C73" s="39" t="s">
        <v>176</v>
      </c>
      <c r="D73" s="28" t="s">
        <v>222</v>
      </c>
      <c r="E73" s="28" t="s">
        <v>34</v>
      </c>
      <c r="F73" s="28" t="s">
        <v>267</v>
      </c>
      <c r="G73" s="113">
        <v>3000000</v>
      </c>
    </row>
    <row r="74" spans="1:7" ht="29.25" customHeight="1">
      <c r="A74" s="59" t="s">
        <v>269</v>
      </c>
      <c r="B74" s="182" t="s">
        <v>375</v>
      </c>
      <c r="C74" s="39" t="s">
        <v>176</v>
      </c>
      <c r="D74" s="28" t="s">
        <v>222</v>
      </c>
      <c r="E74" s="28" t="s">
        <v>34</v>
      </c>
      <c r="F74" s="28" t="s">
        <v>268</v>
      </c>
      <c r="G74" s="113">
        <v>20000</v>
      </c>
    </row>
    <row r="75" spans="1:7" ht="42" customHeight="1">
      <c r="A75" s="59" t="s">
        <v>50</v>
      </c>
      <c r="B75" s="182" t="s">
        <v>375</v>
      </c>
      <c r="C75" s="39" t="s">
        <v>176</v>
      </c>
      <c r="D75" s="28" t="s">
        <v>222</v>
      </c>
      <c r="E75" s="28" t="s">
        <v>34</v>
      </c>
      <c r="F75" s="28" t="s">
        <v>35</v>
      </c>
      <c r="G75" s="113">
        <v>906000</v>
      </c>
    </row>
    <row r="76" spans="1:7" ht="25.5" customHeight="1">
      <c r="A76" s="59" t="s">
        <v>270</v>
      </c>
      <c r="B76" s="182" t="s">
        <v>375</v>
      </c>
      <c r="C76" s="39" t="s">
        <v>176</v>
      </c>
      <c r="D76" s="28" t="s">
        <v>222</v>
      </c>
      <c r="E76" s="28" t="s">
        <v>34</v>
      </c>
      <c r="F76" s="28" t="s">
        <v>250</v>
      </c>
      <c r="G76" s="113">
        <v>2700000</v>
      </c>
    </row>
    <row r="77" spans="1:7" ht="81" customHeight="1">
      <c r="A77" s="111" t="s">
        <v>266</v>
      </c>
      <c r="B77" s="182" t="s">
        <v>375</v>
      </c>
      <c r="C77" s="39" t="s">
        <v>176</v>
      </c>
      <c r="D77" s="28" t="s">
        <v>222</v>
      </c>
      <c r="E77" s="28" t="s">
        <v>34</v>
      </c>
      <c r="F77" s="28" t="s">
        <v>262</v>
      </c>
      <c r="G77" s="113">
        <v>90000</v>
      </c>
    </row>
    <row r="78" spans="1:7" ht="20.25" customHeight="1">
      <c r="A78" s="59" t="s">
        <v>261</v>
      </c>
      <c r="B78" s="182" t="s">
        <v>375</v>
      </c>
      <c r="C78" s="16" t="s">
        <v>176</v>
      </c>
      <c r="D78" s="5" t="s">
        <v>222</v>
      </c>
      <c r="E78" s="28" t="s">
        <v>34</v>
      </c>
      <c r="F78" s="5" t="s">
        <v>264</v>
      </c>
      <c r="G78" s="62">
        <v>106000</v>
      </c>
    </row>
    <row r="79" spans="1:7" ht="18" customHeight="1">
      <c r="A79" s="59" t="s">
        <v>263</v>
      </c>
      <c r="B79" s="182" t="s">
        <v>375</v>
      </c>
      <c r="C79" s="16" t="s">
        <v>176</v>
      </c>
      <c r="D79" s="5" t="s">
        <v>222</v>
      </c>
      <c r="E79" s="28" t="s">
        <v>34</v>
      </c>
      <c r="F79" s="5" t="s">
        <v>265</v>
      </c>
      <c r="G79" s="62">
        <v>135000</v>
      </c>
    </row>
    <row r="80" spans="1:7" ht="17.25" customHeight="1">
      <c r="A80" s="59" t="s">
        <v>111</v>
      </c>
      <c r="B80" s="182" t="s">
        <v>375</v>
      </c>
      <c r="C80" s="16" t="s">
        <v>176</v>
      </c>
      <c r="D80" s="5" t="s">
        <v>222</v>
      </c>
      <c r="E80" s="28" t="s">
        <v>34</v>
      </c>
      <c r="F80" s="5" t="s">
        <v>110</v>
      </c>
      <c r="G80" s="62">
        <v>32000</v>
      </c>
    </row>
    <row r="81" spans="1:7" ht="29.25" customHeight="1">
      <c r="A81" s="110" t="s">
        <v>332</v>
      </c>
      <c r="B81" s="182" t="s">
        <v>375</v>
      </c>
      <c r="C81" s="18" t="s">
        <v>176</v>
      </c>
      <c r="D81" s="13" t="s">
        <v>222</v>
      </c>
      <c r="E81" s="13" t="s">
        <v>36</v>
      </c>
      <c r="F81" s="51"/>
      <c r="G81" s="103">
        <f>SUM(G82:G82)</f>
        <v>50000</v>
      </c>
    </row>
    <row r="82" spans="1:7" ht="38.25" customHeight="1">
      <c r="A82" s="59" t="s">
        <v>270</v>
      </c>
      <c r="B82" s="182" t="s">
        <v>375</v>
      </c>
      <c r="C82" s="40" t="s">
        <v>176</v>
      </c>
      <c r="D82" s="51" t="s">
        <v>222</v>
      </c>
      <c r="E82" s="5" t="s">
        <v>36</v>
      </c>
      <c r="F82" s="51" t="s">
        <v>250</v>
      </c>
      <c r="G82" s="62">
        <v>50000</v>
      </c>
    </row>
    <row r="83" spans="1:7" ht="17.25" customHeight="1">
      <c r="A83" s="202" t="s">
        <v>232</v>
      </c>
      <c r="B83" s="203" t="s">
        <v>375</v>
      </c>
      <c r="C83" s="204" t="s">
        <v>183</v>
      </c>
      <c r="D83" s="204"/>
      <c r="E83" s="204"/>
      <c r="F83" s="204"/>
      <c r="G83" s="205">
        <f>G84</f>
        <v>636000</v>
      </c>
    </row>
    <row r="84" spans="1:7" ht="14.25" customHeight="1">
      <c r="A84" s="99" t="s">
        <v>233</v>
      </c>
      <c r="B84" s="182" t="s">
        <v>375</v>
      </c>
      <c r="C84" s="60" t="s">
        <v>183</v>
      </c>
      <c r="D84" s="4" t="s">
        <v>185</v>
      </c>
      <c r="E84" s="4"/>
      <c r="F84" s="4"/>
      <c r="G84" s="100">
        <f>G85</f>
        <v>636000</v>
      </c>
    </row>
    <row r="85" spans="1:7" ht="21.75" customHeight="1">
      <c r="A85" s="104" t="s">
        <v>223</v>
      </c>
      <c r="B85" s="182" t="s">
        <v>375</v>
      </c>
      <c r="C85" s="15" t="s">
        <v>183</v>
      </c>
      <c r="D85" s="13" t="s">
        <v>185</v>
      </c>
      <c r="E85" s="13" t="s">
        <v>41</v>
      </c>
      <c r="F85" s="13"/>
      <c r="G85" s="103">
        <f>G86</f>
        <v>636000</v>
      </c>
    </row>
    <row r="86" spans="1:7" ht="19.5" customHeight="1">
      <c r="A86" s="59" t="s">
        <v>259</v>
      </c>
      <c r="B86" s="182" t="s">
        <v>375</v>
      </c>
      <c r="C86" s="16" t="s">
        <v>183</v>
      </c>
      <c r="D86" s="5" t="s">
        <v>185</v>
      </c>
      <c r="E86" s="5" t="s">
        <v>41</v>
      </c>
      <c r="F86" s="5" t="s">
        <v>240</v>
      </c>
      <c r="G86" s="62">
        <v>636000</v>
      </c>
    </row>
    <row r="87" spans="1:7" ht="22.5" customHeight="1">
      <c r="A87" s="202" t="s">
        <v>205</v>
      </c>
      <c r="B87" s="203" t="s">
        <v>375</v>
      </c>
      <c r="C87" s="204" t="s">
        <v>186</v>
      </c>
      <c r="D87" s="206"/>
      <c r="E87" s="206"/>
      <c r="F87" s="206"/>
      <c r="G87" s="205">
        <f>G88+G91+G97</f>
        <v>376000</v>
      </c>
    </row>
    <row r="88" spans="1:7" ht="16.5" customHeight="1">
      <c r="A88" s="114" t="s">
        <v>288</v>
      </c>
      <c r="B88" s="182" t="s">
        <v>375</v>
      </c>
      <c r="C88" s="10" t="s">
        <v>186</v>
      </c>
      <c r="D88" s="4" t="s">
        <v>182</v>
      </c>
      <c r="E88" s="4"/>
      <c r="F88" s="4"/>
      <c r="G88" s="100">
        <f>G89</f>
        <v>209000</v>
      </c>
    </row>
    <row r="89" spans="1:7" ht="48.75" customHeight="1">
      <c r="A89" s="104" t="s">
        <v>289</v>
      </c>
      <c r="B89" s="182" t="s">
        <v>375</v>
      </c>
      <c r="C89" s="14" t="s">
        <v>186</v>
      </c>
      <c r="D89" s="13" t="s">
        <v>182</v>
      </c>
      <c r="E89" s="13" t="s">
        <v>37</v>
      </c>
      <c r="F89" s="13"/>
      <c r="G89" s="103">
        <f>G90</f>
        <v>209000</v>
      </c>
    </row>
    <row r="90" spans="1:7" ht="28.5" customHeight="1">
      <c r="A90" s="59" t="s">
        <v>270</v>
      </c>
      <c r="B90" s="182" t="s">
        <v>375</v>
      </c>
      <c r="C90" s="11" t="s">
        <v>186</v>
      </c>
      <c r="D90" s="5" t="s">
        <v>182</v>
      </c>
      <c r="E90" s="5" t="s">
        <v>37</v>
      </c>
      <c r="F90" s="5" t="s">
        <v>250</v>
      </c>
      <c r="G90" s="62">
        <v>209000</v>
      </c>
    </row>
    <row r="91" spans="1:7" ht="21.75" customHeight="1">
      <c r="A91" s="114" t="s">
        <v>360</v>
      </c>
      <c r="B91" s="182" t="s">
        <v>375</v>
      </c>
      <c r="C91" s="10" t="s">
        <v>186</v>
      </c>
      <c r="D91" s="4" t="s">
        <v>179</v>
      </c>
      <c r="E91" s="4"/>
      <c r="F91" s="4"/>
      <c r="G91" s="100">
        <f>G92</f>
        <v>117000</v>
      </c>
    </row>
    <row r="92" spans="1:7" ht="41.25" customHeight="1">
      <c r="A92" s="115" t="s">
        <v>0</v>
      </c>
      <c r="B92" s="182" t="s">
        <v>375</v>
      </c>
      <c r="C92" s="56" t="s">
        <v>186</v>
      </c>
      <c r="D92" s="55" t="s">
        <v>179</v>
      </c>
      <c r="E92" s="55" t="s">
        <v>19</v>
      </c>
      <c r="F92" s="55"/>
      <c r="G92" s="116">
        <f>G93+G95</f>
        <v>117000</v>
      </c>
    </row>
    <row r="93" spans="1:7" ht="18" customHeight="1">
      <c r="A93" s="110" t="s">
        <v>363</v>
      </c>
      <c r="B93" s="182" t="s">
        <v>375</v>
      </c>
      <c r="C93" s="15" t="s">
        <v>186</v>
      </c>
      <c r="D93" s="13" t="s">
        <v>179</v>
      </c>
      <c r="E93" s="13" t="s">
        <v>38</v>
      </c>
      <c r="F93" s="5"/>
      <c r="G93" s="103">
        <f>G94</f>
        <v>8000</v>
      </c>
    </row>
    <row r="94" spans="1:7" ht="28.5" customHeight="1">
      <c r="A94" s="59" t="s">
        <v>270</v>
      </c>
      <c r="B94" s="182" t="s">
        <v>375</v>
      </c>
      <c r="C94" s="16" t="s">
        <v>186</v>
      </c>
      <c r="D94" s="5" t="s">
        <v>179</v>
      </c>
      <c r="E94" s="5" t="s">
        <v>38</v>
      </c>
      <c r="F94" s="5" t="s">
        <v>250</v>
      </c>
      <c r="G94" s="62">
        <v>8000</v>
      </c>
    </row>
    <row r="95" spans="1:10" ht="27" customHeight="1">
      <c r="A95" s="110" t="s">
        <v>364</v>
      </c>
      <c r="B95" s="182" t="s">
        <v>375</v>
      </c>
      <c r="C95" s="15" t="s">
        <v>186</v>
      </c>
      <c r="D95" s="13" t="s">
        <v>179</v>
      </c>
      <c r="E95" s="13" t="s">
        <v>39</v>
      </c>
      <c r="F95" s="5"/>
      <c r="G95" s="103">
        <f>G96</f>
        <v>109000</v>
      </c>
      <c r="H95" s="58"/>
      <c r="I95" s="58"/>
      <c r="J95" s="70"/>
    </row>
    <row r="96" spans="1:7" ht="29.25" customHeight="1">
      <c r="A96" s="59" t="s">
        <v>270</v>
      </c>
      <c r="B96" s="182" t="s">
        <v>375</v>
      </c>
      <c r="C96" s="16" t="s">
        <v>186</v>
      </c>
      <c r="D96" s="5" t="s">
        <v>179</v>
      </c>
      <c r="E96" s="5" t="s">
        <v>39</v>
      </c>
      <c r="F96" s="5" t="s">
        <v>250</v>
      </c>
      <c r="G96" s="62">
        <v>109000</v>
      </c>
    </row>
    <row r="97" spans="1:7" ht="20.25" customHeight="1">
      <c r="A97" s="114" t="s">
        <v>219</v>
      </c>
      <c r="B97" s="182" t="s">
        <v>375</v>
      </c>
      <c r="C97" s="10" t="s">
        <v>186</v>
      </c>
      <c r="D97" s="4" t="s">
        <v>180</v>
      </c>
      <c r="E97" s="4"/>
      <c r="F97" s="4"/>
      <c r="G97" s="100">
        <f>G98</f>
        <v>50000</v>
      </c>
    </row>
    <row r="98" spans="1:7" ht="40.5" customHeight="1">
      <c r="A98" s="104" t="s">
        <v>341</v>
      </c>
      <c r="B98" s="182" t="s">
        <v>375</v>
      </c>
      <c r="C98" s="14" t="s">
        <v>186</v>
      </c>
      <c r="D98" s="13" t="s">
        <v>180</v>
      </c>
      <c r="E98" s="13" t="s">
        <v>40</v>
      </c>
      <c r="F98" s="13"/>
      <c r="G98" s="103">
        <f>G99</f>
        <v>50000</v>
      </c>
    </row>
    <row r="99" spans="1:7" ht="30" customHeight="1">
      <c r="A99" s="59" t="s">
        <v>285</v>
      </c>
      <c r="B99" s="182" t="s">
        <v>375</v>
      </c>
      <c r="C99" s="11" t="s">
        <v>186</v>
      </c>
      <c r="D99" s="5" t="s">
        <v>180</v>
      </c>
      <c r="E99" s="5" t="s">
        <v>40</v>
      </c>
      <c r="F99" s="5" t="s">
        <v>284</v>
      </c>
      <c r="G99" s="62">
        <v>50000</v>
      </c>
    </row>
    <row r="100" spans="1:7" ht="19.5" customHeight="1">
      <c r="A100" s="207" t="s">
        <v>201</v>
      </c>
      <c r="B100" s="203" t="s">
        <v>375</v>
      </c>
      <c r="C100" s="204" t="s">
        <v>182</v>
      </c>
      <c r="D100" s="204"/>
      <c r="E100" s="204"/>
      <c r="F100" s="204"/>
      <c r="G100" s="205">
        <f>G101+G106+G113</f>
        <v>1706000</v>
      </c>
    </row>
    <row r="101" spans="1:7" ht="12.75" customHeight="1">
      <c r="A101" s="168" t="s">
        <v>345</v>
      </c>
      <c r="B101" s="182" t="s">
        <v>375</v>
      </c>
      <c r="C101" s="10" t="s">
        <v>182</v>
      </c>
      <c r="D101" s="10" t="s">
        <v>176</v>
      </c>
      <c r="E101" s="34"/>
      <c r="F101" s="34"/>
      <c r="G101" s="117">
        <f>G102+G104</f>
        <v>900000</v>
      </c>
    </row>
    <row r="102" spans="1:7" ht="18" customHeight="1">
      <c r="A102" s="104" t="s">
        <v>15</v>
      </c>
      <c r="B102" s="182" t="s">
        <v>375</v>
      </c>
      <c r="C102" s="14" t="s">
        <v>182</v>
      </c>
      <c r="D102" s="14" t="s">
        <v>176</v>
      </c>
      <c r="E102" s="14" t="s">
        <v>42</v>
      </c>
      <c r="F102" s="34"/>
      <c r="G102" s="118">
        <f>G103</f>
        <v>200000</v>
      </c>
    </row>
    <row r="103" spans="1:11" ht="33.75" customHeight="1">
      <c r="A103" s="59" t="s">
        <v>270</v>
      </c>
      <c r="B103" s="182" t="s">
        <v>375</v>
      </c>
      <c r="C103" s="11" t="s">
        <v>182</v>
      </c>
      <c r="D103" s="11" t="s">
        <v>176</v>
      </c>
      <c r="E103" s="11" t="s">
        <v>42</v>
      </c>
      <c r="F103" s="5" t="s">
        <v>250</v>
      </c>
      <c r="G103" s="62">
        <v>200000</v>
      </c>
      <c r="H103" s="58"/>
      <c r="I103" s="58"/>
      <c r="K103" s="70"/>
    </row>
    <row r="104" spans="1:9" ht="15.75">
      <c r="A104" s="104" t="s">
        <v>14</v>
      </c>
      <c r="B104" s="182" t="s">
        <v>375</v>
      </c>
      <c r="C104" s="14" t="s">
        <v>182</v>
      </c>
      <c r="D104" s="14" t="s">
        <v>176</v>
      </c>
      <c r="E104" s="14" t="s">
        <v>43</v>
      </c>
      <c r="F104" s="34"/>
      <c r="G104" s="118">
        <f>G105</f>
        <v>700000</v>
      </c>
      <c r="H104" s="58"/>
      <c r="I104" s="58"/>
    </row>
    <row r="105" spans="1:9" ht="25.5">
      <c r="A105" s="59" t="s">
        <v>270</v>
      </c>
      <c r="B105" s="182" t="s">
        <v>375</v>
      </c>
      <c r="C105" s="11" t="s">
        <v>182</v>
      </c>
      <c r="D105" s="11" t="s">
        <v>176</v>
      </c>
      <c r="E105" s="11" t="s">
        <v>43</v>
      </c>
      <c r="F105" s="5" t="s">
        <v>250</v>
      </c>
      <c r="G105" s="62">
        <v>700000</v>
      </c>
      <c r="H105" s="58"/>
      <c r="I105" s="58"/>
    </row>
    <row r="106" spans="1:11" ht="16.5" customHeight="1">
      <c r="A106" s="119" t="s">
        <v>254</v>
      </c>
      <c r="B106" s="182" t="s">
        <v>375</v>
      </c>
      <c r="C106" s="79" t="s">
        <v>182</v>
      </c>
      <c r="D106" s="37" t="s">
        <v>183</v>
      </c>
      <c r="E106" s="14"/>
      <c r="F106" s="34"/>
      <c r="G106" s="117">
        <f>G109+G111+G107</f>
        <v>745000</v>
      </c>
      <c r="H106" s="58"/>
      <c r="I106" s="58"/>
      <c r="K106" s="70"/>
    </row>
    <row r="107" spans="1:9" ht="39.75" customHeight="1">
      <c r="A107" s="101" t="s">
        <v>365</v>
      </c>
      <c r="B107" s="182" t="s">
        <v>375</v>
      </c>
      <c r="C107" s="15" t="s">
        <v>182</v>
      </c>
      <c r="D107" s="13" t="s">
        <v>183</v>
      </c>
      <c r="E107" s="13" t="s">
        <v>172</v>
      </c>
      <c r="F107" s="13"/>
      <c r="G107" s="103">
        <f>G108</f>
        <v>250000</v>
      </c>
      <c r="H107" s="58"/>
      <c r="I107" s="58"/>
    </row>
    <row r="108" spans="1:9" ht="24.75" customHeight="1">
      <c r="A108" s="59" t="s">
        <v>249</v>
      </c>
      <c r="B108" s="182" t="s">
        <v>375</v>
      </c>
      <c r="C108" s="16" t="s">
        <v>182</v>
      </c>
      <c r="D108" s="5" t="s">
        <v>183</v>
      </c>
      <c r="E108" s="5" t="s">
        <v>172</v>
      </c>
      <c r="F108" s="5" t="s">
        <v>250</v>
      </c>
      <c r="G108" s="62">
        <v>250000</v>
      </c>
      <c r="H108" s="58"/>
      <c r="I108" s="58"/>
    </row>
    <row r="109" spans="1:7" ht="42" customHeight="1">
      <c r="A109" s="101" t="s">
        <v>12</v>
      </c>
      <c r="B109" s="182" t="s">
        <v>375</v>
      </c>
      <c r="C109" s="15" t="s">
        <v>182</v>
      </c>
      <c r="D109" s="13" t="s">
        <v>183</v>
      </c>
      <c r="E109" s="13" t="s">
        <v>13</v>
      </c>
      <c r="F109" s="5"/>
      <c r="G109" s="180">
        <f>G110</f>
        <v>70000</v>
      </c>
    </row>
    <row r="110" spans="1:7" ht="25.5">
      <c r="A110" s="59" t="s">
        <v>249</v>
      </c>
      <c r="B110" s="182" t="s">
        <v>375</v>
      </c>
      <c r="C110" s="152" t="s">
        <v>182</v>
      </c>
      <c r="D110" s="153" t="s">
        <v>183</v>
      </c>
      <c r="E110" s="153" t="s">
        <v>13</v>
      </c>
      <c r="F110" s="5" t="s">
        <v>250</v>
      </c>
      <c r="G110" s="62">
        <v>70000</v>
      </c>
    </row>
    <row r="111" spans="1:7" ht="12.75">
      <c r="A111" s="104" t="s">
        <v>361</v>
      </c>
      <c r="B111" s="182" t="s">
        <v>375</v>
      </c>
      <c r="C111" s="15" t="s">
        <v>182</v>
      </c>
      <c r="D111" s="52" t="s">
        <v>183</v>
      </c>
      <c r="E111" s="13" t="s">
        <v>44</v>
      </c>
      <c r="F111" s="53"/>
      <c r="G111" s="120">
        <f>G112</f>
        <v>425000</v>
      </c>
    </row>
    <row r="112" spans="1:7" ht="29.25" customHeight="1">
      <c r="A112" s="59" t="s">
        <v>249</v>
      </c>
      <c r="B112" s="182" t="s">
        <v>375</v>
      </c>
      <c r="C112" s="16" t="s">
        <v>182</v>
      </c>
      <c r="D112" s="5" t="s">
        <v>183</v>
      </c>
      <c r="E112" s="5" t="s">
        <v>44</v>
      </c>
      <c r="F112" s="5" t="s">
        <v>250</v>
      </c>
      <c r="G112" s="62">
        <v>425000</v>
      </c>
    </row>
    <row r="113" spans="1:7" ht="12" customHeight="1">
      <c r="A113" s="121" t="s">
        <v>350</v>
      </c>
      <c r="B113" s="182" t="s">
        <v>375</v>
      </c>
      <c r="C113" s="17" t="s">
        <v>182</v>
      </c>
      <c r="D113" s="48" t="s">
        <v>185</v>
      </c>
      <c r="E113" s="13"/>
      <c r="F113" s="48"/>
      <c r="G113" s="100">
        <f>G114</f>
        <v>61000</v>
      </c>
    </row>
    <row r="114" spans="1:7" ht="15" customHeight="1">
      <c r="A114" s="122" t="s">
        <v>350</v>
      </c>
      <c r="B114" s="182" t="s">
        <v>375</v>
      </c>
      <c r="C114" s="19" t="s">
        <v>182</v>
      </c>
      <c r="D114" s="49" t="s">
        <v>185</v>
      </c>
      <c r="E114" s="8" t="s">
        <v>142</v>
      </c>
      <c r="F114" s="49"/>
      <c r="G114" s="123">
        <f>G115</f>
        <v>61000</v>
      </c>
    </row>
    <row r="115" spans="1:7" ht="30" customHeight="1">
      <c r="A115" s="104" t="s">
        <v>352</v>
      </c>
      <c r="B115" s="182" t="s">
        <v>375</v>
      </c>
      <c r="C115" s="18" t="s">
        <v>182</v>
      </c>
      <c r="D115" s="50" t="s">
        <v>185</v>
      </c>
      <c r="E115" s="13" t="s">
        <v>46</v>
      </c>
      <c r="F115" s="50"/>
      <c r="G115" s="103">
        <f>G116</f>
        <v>61000</v>
      </c>
    </row>
    <row r="116" spans="1:7" ht="30" customHeight="1">
      <c r="A116" s="59" t="s">
        <v>249</v>
      </c>
      <c r="B116" s="182" t="s">
        <v>375</v>
      </c>
      <c r="C116" s="40" t="s">
        <v>182</v>
      </c>
      <c r="D116" s="51" t="s">
        <v>185</v>
      </c>
      <c r="E116" s="5" t="s">
        <v>46</v>
      </c>
      <c r="F116" s="51" t="s">
        <v>250</v>
      </c>
      <c r="G116" s="62">
        <f>100000-39000</f>
        <v>61000</v>
      </c>
    </row>
    <row r="117" spans="1:7" ht="16.5" customHeight="1">
      <c r="A117" s="207" t="s">
        <v>196</v>
      </c>
      <c r="B117" s="203" t="s">
        <v>375</v>
      </c>
      <c r="C117" s="204" t="s">
        <v>177</v>
      </c>
      <c r="D117" s="204"/>
      <c r="E117" s="204"/>
      <c r="F117" s="204"/>
      <c r="G117" s="205">
        <f>G118+G147+G182+G185+G196</f>
        <v>271641235</v>
      </c>
    </row>
    <row r="118" spans="1:7" ht="16.5" customHeight="1">
      <c r="A118" s="121" t="s">
        <v>197</v>
      </c>
      <c r="B118" s="182" t="s">
        <v>375</v>
      </c>
      <c r="C118" s="159" t="s">
        <v>177</v>
      </c>
      <c r="D118" s="7" t="s">
        <v>176</v>
      </c>
      <c r="E118" s="6"/>
      <c r="F118" s="6"/>
      <c r="G118" s="124">
        <f>G120+G122+G124+G134+G140+G143</f>
        <v>74177400</v>
      </c>
    </row>
    <row r="119" spans="1:7" ht="27.75" customHeight="1">
      <c r="A119" s="102" t="s">
        <v>296</v>
      </c>
      <c r="B119" s="182" t="s">
        <v>375</v>
      </c>
      <c r="C119" s="36" t="s">
        <v>177</v>
      </c>
      <c r="D119" s="35" t="s">
        <v>176</v>
      </c>
      <c r="E119" s="43" t="s">
        <v>20</v>
      </c>
      <c r="F119" s="43"/>
      <c r="G119" s="98">
        <f>G118</f>
        <v>74177400</v>
      </c>
    </row>
    <row r="120" spans="1:7" ht="17.25" customHeight="1">
      <c r="A120" s="125" t="s">
        <v>298</v>
      </c>
      <c r="B120" s="182" t="s">
        <v>375</v>
      </c>
      <c r="C120" s="80" t="s">
        <v>177</v>
      </c>
      <c r="D120" s="8" t="s">
        <v>176</v>
      </c>
      <c r="E120" s="8" t="s">
        <v>47</v>
      </c>
      <c r="F120" s="8"/>
      <c r="G120" s="123">
        <f>G121</f>
        <v>13440000</v>
      </c>
    </row>
    <row r="121" spans="1:10" ht="27" customHeight="1">
      <c r="A121" s="59" t="s">
        <v>270</v>
      </c>
      <c r="B121" s="182" t="s">
        <v>375</v>
      </c>
      <c r="C121" s="11" t="s">
        <v>177</v>
      </c>
      <c r="D121" s="5" t="s">
        <v>176</v>
      </c>
      <c r="E121" s="5" t="s">
        <v>47</v>
      </c>
      <c r="F121" s="5" t="s">
        <v>250</v>
      </c>
      <c r="G121" s="62">
        <v>13440000</v>
      </c>
      <c r="H121" s="58"/>
      <c r="I121" s="58"/>
      <c r="J121" s="70"/>
    </row>
    <row r="122" spans="1:9" ht="18" customHeight="1">
      <c r="A122" s="125" t="s">
        <v>356</v>
      </c>
      <c r="B122" s="182" t="s">
        <v>375</v>
      </c>
      <c r="C122" s="80" t="s">
        <v>177</v>
      </c>
      <c r="D122" s="8" t="s">
        <v>176</v>
      </c>
      <c r="E122" s="8" t="s">
        <v>48</v>
      </c>
      <c r="F122" s="8"/>
      <c r="G122" s="123">
        <f>G123</f>
        <v>500000</v>
      </c>
      <c r="H122" s="58"/>
      <c r="I122" s="58"/>
    </row>
    <row r="123" spans="1:9" ht="28.5" customHeight="1">
      <c r="A123" s="59" t="s">
        <v>270</v>
      </c>
      <c r="B123" s="182" t="s">
        <v>375</v>
      </c>
      <c r="C123" s="11" t="s">
        <v>177</v>
      </c>
      <c r="D123" s="5" t="s">
        <v>176</v>
      </c>
      <c r="E123" s="5" t="s">
        <v>48</v>
      </c>
      <c r="F123" s="5" t="s">
        <v>250</v>
      </c>
      <c r="G123" s="62">
        <v>500000</v>
      </c>
      <c r="H123" s="58"/>
      <c r="I123" s="58"/>
    </row>
    <row r="124" spans="1:10" ht="28.5" customHeight="1">
      <c r="A124" s="125" t="s">
        <v>297</v>
      </c>
      <c r="B124" s="182" t="s">
        <v>375</v>
      </c>
      <c r="C124" s="80" t="s">
        <v>177</v>
      </c>
      <c r="D124" s="8" t="s">
        <v>176</v>
      </c>
      <c r="E124" s="8" t="s">
        <v>49</v>
      </c>
      <c r="F124" s="8"/>
      <c r="G124" s="123">
        <f>SUM(G125:G133)</f>
        <v>16957000</v>
      </c>
      <c r="H124" s="58"/>
      <c r="I124" s="58"/>
      <c r="J124" s="70"/>
    </row>
    <row r="125" spans="1:10" ht="18.75" customHeight="1">
      <c r="A125" s="59" t="s">
        <v>55</v>
      </c>
      <c r="B125" s="182" t="s">
        <v>375</v>
      </c>
      <c r="C125" s="40" t="s">
        <v>177</v>
      </c>
      <c r="D125" s="51" t="s">
        <v>176</v>
      </c>
      <c r="E125" s="5" t="s">
        <v>49</v>
      </c>
      <c r="F125" s="28" t="s">
        <v>267</v>
      </c>
      <c r="G125" s="62">
        <v>5081000</v>
      </c>
      <c r="H125" s="58"/>
      <c r="I125" s="58"/>
      <c r="J125" s="70"/>
    </row>
    <row r="126" spans="1:10" ht="27" customHeight="1">
      <c r="A126" s="59" t="s">
        <v>269</v>
      </c>
      <c r="B126" s="182" t="s">
        <v>375</v>
      </c>
      <c r="C126" s="40" t="s">
        <v>177</v>
      </c>
      <c r="D126" s="51" t="s">
        <v>176</v>
      </c>
      <c r="E126" s="5" t="s">
        <v>49</v>
      </c>
      <c r="F126" s="28" t="s">
        <v>268</v>
      </c>
      <c r="G126" s="62">
        <v>300000</v>
      </c>
      <c r="H126" s="58"/>
      <c r="I126" s="58"/>
      <c r="J126" s="70"/>
    </row>
    <row r="127" spans="1:9" ht="35.25" customHeight="1">
      <c r="A127" s="59" t="s">
        <v>50</v>
      </c>
      <c r="B127" s="182" t="s">
        <v>375</v>
      </c>
      <c r="C127" s="40" t="s">
        <v>177</v>
      </c>
      <c r="D127" s="51" t="s">
        <v>176</v>
      </c>
      <c r="E127" s="5" t="s">
        <v>49</v>
      </c>
      <c r="F127" s="28" t="s">
        <v>35</v>
      </c>
      <c r="G127" s="62">
        <v>1534000</v>
      </c>
      <c r="H127" s="58"/>
      <c r="I127" s="58"/>
    </row>
    <row r="128" spans="1:10" ht="28.5" customHeight="1">
      <c r="A128" s="59" t="s">
        <v>270</v>
      </c>
      <c r="B128" s="182" t="s">
        <v>375</v>
      </c>
      <c r="C128" s="40" t="s">
        <v>177</v>
      </c>
      <c r="D128" s="51" t="s">
        <v>176</v>
      </c>
      <c r="E128" s="5" t="s">
        <v>49</v>
      </c>
      <c r="F128" s="28" t="s">
        <v>250</v>
      </c>
      <c r="G128" s="62">
        <f>7150000+107000+325000+543000+5000+43000+150000</f>
        <v>8323000</v>
      </c>
      <c r="J128" s="71"/>
    </row>
    <row r="129" spans="1:7" ht="42" customHeight="1">
      <c r="A129" s="59" t="s">
        <v>271</v>
      </c>
      <c r="B129" s="182" t="s">
        <v>375</v>
      </c>
      <c r="C129" s="40" t="s">
        <v>177</v>
      </c>
      <c r="D129" s="51" t="s">
        <v>176</v>
      </c>
      <c r="E129" s="5" t="s">
        <v>49</v>
      </c>
      <c r="F129" s="28" t="s">
        <v>272</v>
      </c>
      <c r="G129" s="62">
        <v>370000</v>
      </c>
    </row>
    <row r="130" spans="1:7" ht="26.25" customHeight="1">
      <c r="A130" s="111" t="s">
        <v>394</v>
      </c>
      <c r="B130" s="182" t="s">
        <v>375</v>
      </c>
      <c r="C130" s="40" t="s">
        <v>177</v>
      </c>
      <c r="D130" s="51" t="s">
        <v>176</v>
      </c>
      <c r="E130" s="5" t="s">
        <v>49</v>
      </c>
      <c r="F130" s="28" t="s">
        <v>262</v>
      </c>
      <c r="G130" s="62">
        <v>400000</v>
      </c>
    </row>
    <row r="131" spans="1:7" ht="18.75" customHeight="1">
      <c r="A131" s="59" t="s">
        <v>261</v>
      </c>
      <c r="B131" s="182" t="s">
        <v>375</v>
      </c>
      <c r="C131" s="40" t="s">
        <v>177</v>
      </c>
      <c r="D131" s="51" t="s">
        <v>176</v>
      </c>
      <c r="E131" s="5" t="s">
        <v>49</v>
      </c>
      <c r="F131" s="5" t="s">
        <v>264</v>
      </c>
      <c r="G131" s="62">
        <v>670000</v>
      </c>
    </row>
    <row r="132" spans="1:7" ht="18" customHeight="1">
      <c r="A132" s="59" t="s">
        <v>263</v>
      </c>
      <c r="B132" s="182" t="s">
        <v>375</v>
      </c>
      <c r="C132" s="40" t="s">
        <v>177</v>
      </c>
      <c r="D132" s="51" t="s">
        <v>176</v>
      </c>
      <c r="E132" s="5" t="s">
        <v>49</v>
      </c>
      <c r="F132" s="5" t="s">
        <v>265</v>
      </c>
      <c r="G132" s="62">
        <v>100000</v>
      </c>
    </row>
    <row r="133" spans="1:7" ht="18" customHeight="1">
      <c r="A133" s="59" t="s">
        <v>111</v>
      </c>
      <c r="B133" s="182" t="s">
        <v>375</v>
      </c>
      <c r="C133" s="40" t="s">
        <v>177</v>
      </c>
      <c r="D133" s="51" t="s">
        <v>176</v>
      </c>
      <c r="E133" s="5" t="s">
        <v>49</v>
      </c>
      <c r="F133" s="5" t="s">
        <v>110</v>
      </c>
      <c r="G133" s="62">
        <v>179000</v>
      </c>
    </row>
    <row r="134" spans="1:7" ht="51" customHeight="1">
      <c r="A134" s="126" t="s">
        <v>335</v>
      </c>
      <c r="B134" s="182" t="s">
        <v>375</v>
      </c>
      <c r="C134" s="81" t="s">
        <v>177</v>
      </c>
      <c r="D134" s="82" t="s">
        <v>176</v>
      </c>
      <c r="E134" s="35" t="s">
        <v>395</v>
      </c>
      <c r="F134" s="35"/>
      <c r="G134" s="98">
        <f>SUM(G135:G139)</f>
        <v>41613000</v>
      </c>
    </row>
    <row r="135" spans="1:7" ht="21.75" customHeight="1">
      <c r="A135" s="59" t="s">
        <v>56</v>
      </c>
      <c r="B135" s="182" t="s">
        <v>375</v>
      </c>
      <c r="C135" s="40" t="s">
        <v>177</v>
      </c>
      <c r="D135" s="51" t="s">
        <v>176</v>
      </c>
      <c r="E135" s="5" t="s">
        <v>395</v>
      </c>
      <c r="F135" s="28" t="s">
        <v>267</v>
      </c>
      <c r="G135" s="62">
        <v>29832000</v>
      </c>
    </row>
    <row r="136" spans="1:7" ht="35.25" customHeight="1">
      <c r="A136" s="59" t="s">
        <v>269</v>
      </c>
      <c r="B136" s="182" t="s">
        <v>375</v>
      </c>
      <c r="C136" s="40" t="s">
        <v>177</v>
      </c>
      <c r="D136" s="51" t="s">
        <v>176</v>
      </c>
      <c r="E136" s="5" t="s">
        <v>395</v>
      </c>
      <c r="F136" s="28" t="s">
        <v>268</v>
      </c>
      <c r="G136" s="62">
        <v>644000</v>
      </c>
    </row>
    <row r="137" spans="1:7" ht="37.5" customHeight="1">
      <c r="A137" s="59" t="s">
        <v>50</v>
      </c>
      <c r="B137" s="182" t="s">
        <v>375</v>
      </c>
      <c r="C137" s="40" t="s">
        <v>177</v>
      </c>
      <c r="D137" s="51" t="s">
        <v>176</v>
      </c>
      <c r="E137" s="5" t="s">
        <v>395</v>
      </c>
      <c r="F137" s="28" t="s">
        <v>35</v>
      </c>
      <c r="G137" s="62">
        <v>9010000</v>
      </c>
    </row>
    <row r="138" spans="1:7" ht="29.25" customHeight="1">
      <c r="A138" s="59" t="s">
        <v>270</v>
      </c>
      <c r="B138" s="182" t="s">
        <v>375</v>
      </c>
      <c r="C138" s="40" t="s">
        <v>177</v>
      </c>
      <c r="D138" s="51" t="s">
        <v>176</v>
      </c>
      <c r="E138" s="5" t="s">
        <v>395</v>
      </c>
      <c r="F138" s="28" t="s">
        <v>250</v>
      </c>
      <c r="G138" s="62">
        <v>470000</v>
      </c>
    </row>
    <row r="139" spans="1:7" ht="46.5" customHeight="1">
      <c r="A139" s="59" t="s">
        <v>271</v>
      </c>
      <c r="B139" s="182" t="s">
        <v>375</v>
      </c>
      <c r="C139" s="40" t="s">
        <v>177</v>
      </c>
      <c r="D139" s="51" t="s">
        <v>176</v>
      </c>
      <c r="E139" s="5" t="s">
        <v>395</v>
      </c>
      <c r="F139" s="28" t="s">
        <v>272</v>
      </c>
      <c r="G139" s="62">
        <v>1657000</v>
      </c>
    </row>
    <row r="140" spans="1:7" ht="15.75" customHeight="1">
      <c r="A140" s="110" t="s">
        <v>339</v>
      </c>
      <c r="B140" s="182" t="s">
        <v>375</v>
      </c>
      <c r="C140" s="15" t="s">
        <v>177</v>
      </c>
      <c r="D140" s="13" t="s">
        <v>176</v>
      </c>
      <c r="E140" s="13" t="s">
        <v>51</v>
      </c>
      <c r="F140" s="13"/>
      <c r="G140" s="103">
        <f>G141+G142</f>
        <v>1013700</v>
      </c>
    </row>
    <row r="141" spans="1:7" ht="24.75" customHeight="1">
      <c r="A141" s="61" t="s">
        <v>269</v>
      </c>
      <c r="B141" s="182" t="s">
        <v>375</v>
      </c>
      <c r="C141" s="16" t="s">
        <v>177</v>
      </c>
      <c r="D141" s="5" t="s">
        <v>176</v>
      </c>
      <c r="E141" s="5" t="s">
        <v>51</v>
      </c>
      <c r="F141" s="5" t="s">
        <v>268</v>
      </c>
      <c r="G141" s="62">
        <v>925200</v>
      </c>
    </row>
    <row r="142" spans="1:7" ht="18" customHeight="1">
      <c r="A142" s="61" t="s">
        <v>247</v>
      </c>
      <c r="B142" s="182" t="s">
        <v>375</v>
      </c>
      <c r="C142" s="16" t="s">
        <v>177</v>
      </c>
      <c r="D142" s="5" t="s">
        <v>176</v>
      </c>
      <c r="E142" s="5" t="s">
        <v>51</v>
      </c>
      <c r="F142" s="5" t="s">
        <v>246</v>
      </c>
      <c r="G142" s="62">
        <v>88500</v>
      </c>
    </row>
    <row r="143" spans="1:7" ht="93" customHeight="1">
      <c r="A143" s="110" t="s">
        <v>340</v>
      </c>
      <c r="B143" s="182" t="s">
        <v>375</v>
      </c>
      <c r="C143" s="15" t="s">
        <v>177</v>
      </c>
      <c r="D143" s="13" t="s">
        <v>176</v>
      </c>
      <c r="E143" s="13" t="s">
        <v>52</v>
      </c>
      <c r="F143" s="13"/>
      <c r="G143" s="103">
        <f>SUM(G144:G146)</f>
        <v>653700</v>
      </c>
    </row>
    <row r="144" spans="1:7" ht="21.75" customHeight="1">
      <c r="A144" s="59" t="s">
        <v>55</v>
      </c>
      <c r="B144" s="182" t="s">
        <v>375</v>
      </c>
      <c r="C144" s="16" t="s">
        <v>177</v>
      </c>
      <c r="D144" s="5" t="s">
        <v>176</v>
      </c>
      <c r="E144" s="5" t="s">
        <v>52</v>
      </c>
      <c r="F144" s="5" t="s">
        <v>267</v>
      </c>
      <c r="G144" s="62">
        <v>152000</v>
      </c>
    </row>
    <row r="145" spans="1:7" ht="21.75" customHeight="1">
      <c r="A145" s="59" t="s">
        <v>50</v>
      </c>
      <c r="B145" s="182" t="s">
        <v>375</v>
      </c>
      <c r="C145" s="16" t="s">
        <v>177</v>
      </c>
      <c r="D145" s="5" t="s">
        <v>176</v>
      </c>
      <c r="E145" s="5" t="s">
        <v>52</v>
      </c>
      <c r="F145" s="5" t="s">
        <v>35</v>
      </c>
      <c r="G145" s="62">
        <v>65700</v>
      </c>
    </row>
    <row r="146" spans="1:7" ht="21.75" customHeight="1">
      <c r="A146" s="59" t="s">
        <v>270</v>
      </c>
      <c r="B146" s="182" t="s">
        <v>375</v>
      </c>
      <c r="C146" s="16" t="s">
        <v>177</v>
      </c>
      <c r="D146" s="5" t="s">
        <v>176</v>
      </c>
      <c r="E146" s="5" t="s">
        <v>52</v>
      </c>
      <c r="F146" s="5" t="s">
        <v>250</v>
      </c>
      <c r="G146" s="62">
        <v>436000</v>
      </c>
    </row>
    <row r="147" spans="1:7" ht="19.5" customHeight="1">
      <c r="A147" s="121" t="s">
        <v>198</v>
      </c>
      <c r="B147" s="182" t="s">
        <v>375</v>
      </c>
      <c r="C147" s="17" t="s">
        <v>177</v>
      </c>
      <c r="D147" s="48" t="s">
        <v>183</v>
      </c>
      <c r="E147" s="4"/>
      <c r="F147" s="48"/>
      <c r="G147" s="12">
        <f>G148+G150+G160+G163+G173+G176+G179</f>
        <v>165625900</v>
      </c>
    </row>
    <row r="148" spans="1:7" ht="18.75" customHeight="1">
      <c r="A148" s="127" t="s">
        <v>299</v>
      </c>
      <c r="B148" s="182" t="s">
        <v>375</v>
      </c>
      <c r="C148" s="83" t="s">
        <v>177</v>
      </c>
      <c r="D148" s="84" t="s">
        <v>183</v>
      </c>
      <c r="E148" s="33" t="s">
        <v>53</v>
      </c>
      <c r="F148" s="33"/>
      <c r="G148" s="128">
        <f>G149</f>
        <v>2648000</v>
      </c>
    </row>
    <row r="149" spans="1:7" ht="28.5" customHeight="1">
      <c r="A149" s="59" t="s">
        <v>270</v>
      </c>
      <c r="B149" s="182" t="s">
        <v>375</v>
      </c>
      <c r="C149" s="40" t="s">
        <v>177</v>
      </c>
      <c r="D149" s="51" t="s">
        <v>183</v>
      </c>
      <c r="E149" s="5" t="s">
        <v>53</v>
      </c>
      <c r="F149" s="5" t="s">
        <v>250</v>
      </c>
      <c r="G149" s="62">
        <v>2648000</v>
      </c>
    </row>
    <row r="150" spans="1:7" ht="20.25" customHeight="1">
      <c r="A150" s="125" t="s">
        <v>300</v>
      </c>
      <c r="B150" s="182" t="s">
        <v>375</v>
      </c>
      <c r="C150" s="19" t="s">
        <v>177</v>
      </c>
      <c r="D150" s="49" t="s">
        <v>183</v>
      </c>
      <c r="E150" s="8" t="s">
        <v>54</v>
      </c>
      <c r="F150" s="49"/>
      <c r="G150" s="123">
        <f>SUM(G151:G159)</f>
        <v>47806500</v>
      </c>
    </row>
    <row r="151" spans="1:7" ht="18.75" customHeight="1">
      <c r="A151" s="59" t="s">
        <v>55</v>
      </c>
      <c r="B151" s="182" t="s">
        <v>375</v>
      </c>
      <c r="C151" s="40" t="s">
        <v>177</v>
      </c>
      <c r="D151" s="51" t="s">
        <v>183</v>
      </c>
      <c r="E151" s="5" t="s">
        <v>54</v>
      </c>
      <c r="F151" s="28" t="s">
        <v>267</v>
      </c>
      <c r="G151" s="62">
        <v>7500000</v>
      </c>
    </row>
    <row r="152" spans="1:7" ht="27.75" customHeight="1">
      <c r="A152" s="59" t="s">
        <v>269</v>
      </c>
      <c r="B152" s="182" t="s">
        <v>375</v>
      </c>
      <c r="C152" s="40" t="s">
        <v>177</v>
      </c>
      <c r="D152" s="51" t="s">
        <v>183</v>
      </c>
      <c r="E152" s="5" t="s">
        <v>54</v>
      </c>
      <c r="F152" s="28" t="s">
        <v>268</v>
      </c>
      <c r="G152" s="62">
        <v>164000</v>
      </c>
    </row>
    <row r="153" spans="1:7" ht="48" customHeight="1">
      <c r="A153" s="59" t="s">
        <v>50</v>
      </c>
      <c r="B153" s="182" t="s">
        <v>375</v>
      </c>
      <c r="C153" s="40" t="s">
        <v>177</v>
      </c>
      <c r="D153" s="51" t="s">
        <v>183</v>
      </c>
      <c r="E153" s="5" t="s">
        <v>54</v>
      </c>
      <c r="F153" s="28" t="s">
        <v>35</v>
      </c>
      <c r="G153" s="62">
        <v>2300000</v>
      </c>
    </row>
    <row r="154" spans="1:10" ht="34.5" customHeight="1">
      <c r="A154" s="59" t="s">
        <v>270</v>
      </c>
      <c r="B154" s="182" t="s">
        <v>375</v>
      </c>
      <c r="C154" s="40" t="s">
        <v>177</v>
      </c>
      <c r="D154" s="51" t="s">
        <v>183</v>
      </c>
      <c r="E154" s="5" t="s">
        <v>54</v>
      </c>
      <c r="F154" s="28" t="s">
        <v>250</v>
      </c>
      <c r="G154" s="62">
        <v>17611500</v>
      </c>
      <c r="H154" s="58"/>
      <c r="J154" s="70"/>
    </row>
    <row r="155" spans="1:8" ht="44.25" customHeight="1">
      <c r="A155" s="59" t="s">
        <v>271</v>
      </c>
      <c r="B155" s="182" t="s">
        <v>375</v>
      </c>
      <c r="C155" s="40" t="s">
        <v>177</v>
      </c>
      <c r="D155" s="51" t="s">
        <v>183</v>
      </c>
      <c r="E155" s="5" t="s">
        <v>54</v>
      </c>
      <c r="F155" s="28" t="s">
        <v>272</v>
      </c>
      <c r="G155" s="62">
        <v>18651000</v>
      </c>
      <c r="H155" s="58"/>
    </row>
    <row r="156" spans="1:10" ht="30.75" customHeight="1">
      <c r="A156" s="111" t="s">
        <v>394</v>
      </c>
      <c r="B156" s="182" t="s">
        <v>375</v>
      </c>
      <c r="C156" s="40" t="s">
        <v>177</v>
      </c>
      <c r="D156" s="51" t="s">
        <v>183</v>
      </c>
      <c r="E156" s="5" t="s">
        <v>54</v>
      </c>
      <c r="F156" s="28" t="s">
        <v>262</v>
      </c>
      <c r="G156" s="62">
        <v>270000</v>
      </c>
      <c r="H156" s="58"/>
      <c r="J156" s="70"/>
    </row>
    <row r="157" spans="1:10" ht="15.75" customHeight="1">
      <c r="A157" s="59" t="s">
        <v>261</v>
      </c>
      <c r="B157" s="182" t="s">
        <v>375</v>
      </c>
      <c r="C157" s="40" t="s">
        <v>177</v>
      </c>
      <c r="D157" s="51" t="s">
        <v>183</v>
      </c>
      <c r="E157" s="5" t="s">
        <v>54</v>
      </c>
      <c r="F157" s="5" t="s">
        <v>264</v>
      </c>
      <c r="G157" s="62">
        <v>1040000</v>
      </c>
      <c r="H157" s="58"/>
      <c r="J157" s="70"/>
    </row>
    <row r="158" spans="1:8" ht="18" customHeight="1">
      <c r="A158" s="59" t="s">
        <v>263</v>
      </c>
      <c r="B158" s="182" t="s">
        <v>375</v>
      </c>
      <c r="C158" s="40" t="s">
        <v>177</v>
      </c>
      <c r="D158" s="51" t="s">
        <v>183</v>
      </c>
      <c r="E158" s="5" t="s">
        <v>54</v>
      </c>
      <c r="F158" s="5" t="s">
        <v>265</v>
      </c>
      <c r="G158" s="62">
        <v>126000</v>
      </c>
      <c r="H158" s="58"/>
    </row>
    <row r="159" spans="1:8" ht="12.75">
      <c r="A159" s="59" t="s">
        <v>111</v>
      </c>
      <c r="B159" s="182" t="s">
        <v>375</v>
      </c>
      <c r="C159" s="40" t="s">
        <v>177</v>
      </c>
      <c r="D159" s="51" t="s">
        <v>183</v>
      </c>
      <c r="E159" s="5" t="s">
        <v>54</v>
      </c>
      <c r="F159" s="5" t="s">
        <v>110</v>
      </c>
      <c r="G159" s="62">
        <v>144000</v>
      </c>
      <c r="H159" s="58"/>
    </row>
    <row r="160" spans="1:10" ht="76.5">
      <c r="A160" s="110" t="s">
        <v>339</v>
      </c>
      <c r="B160" s="182" t="s">
        <v>375</v>
      </c>
      <c r="C160" s="15" t="s">
        <v>177</v>
      </c>
      <c r="D160" s="13" t="s">
        <v>183</v>
      </c>
      <c r="E160" s="13" t="s">
        <v>139</v>
      </c>
      <c r="F160" s="13"/>
      <c r="G160" s="103">
        <f>G161+G162</f>
        <v>4261300</v>
      </c>
      <c r="J160" s="71"/>
    </row>
    <row r="161" spans="1:7" ht="25.5">
      <c r="A161" s="61" t="s">
        <v>269</v>
      </c>
      <c r="B161" s="182" t="s">
        <v>375</v>
      </c>
      <c r="C161" s="16" t="s">
        <v>177</v>
      </c>
      <c r="D161" s="5" t="s">
        <v>183</v>
      </c>
      <c r="E161" s="5" t="s">
        <v>139</v>
      </c>
      <c r="F161" s="5" t="s">
        <v>268</v>
      </c>
      <c r="G161" s="62">
        <v>2700000</v>
      </c>
    </row>
    <row r="162" spans="1:7" ht="12.75">
      <c r="A162" s="61" t="s">
        <v>247</v>
      </c>
      <c r="B162" s="182" t="s">
        <v>375</v>
      </c>
      <c r="C162" s="16" t="s">
        <v>177</v>
      </c>
      <c r="D162" s="5" t="s">
        <v>183</v>
      </c>
      <c r="E162" s="5" t="s">
        <v>139</v>
      </c>
      <c r="F162" s="5" t="s">
        <v>246</v>
      </c>
      <c r="G162" s="62">
        <v>1561300</v>
      </c>
    </row>
    <row r="163" spans="1:7" ht="25.5" customHeight="1">
      <c r="A163" s="104" t="s">
        <v>1</v>
      </c>
      <c r="B163" s="182" t="s">
        <v>375</v>
      </c>
      <c r="C163" s="18" t="s">
        <v>177</v>
      </c>
      <c r="D163" s="50" t="s">
        <v>183</v>
      </c>
      <c r="E163" s="13" t="s">
        <v>396</v>
      </c>
      <c r="F163" s="50"/>
      <c r="G163" s="103">
        <f>SUM(G164:G172)</f>
        <v>110122000</v>
      </c>
    </row>
    <row r="164" spans="1:7" ht="12.75">
      <c r="A164" s="59" t="s">
        <v>56</v>
      </c>
      <c r="B164" s="182" t="s">
        <v>375</v>
      </c>
      <c r="C164" s="16" t="s">
        <v>177</v>
      </c>
      <c r="D164" s="5" t="s">
        <v>183</v>
      </c>
      <c r="E164" s="5" t="s">
        <v>396</v>
      </c>
      <c r="F164" s="28" t="s">
        <v>267</v>
      </c>
      <c r="G164" s="62">
        <v>41787000</v>
      </c>
    </row>
    <row r="165" spans="1:7" ht="25.5">
      <c r="A165" s="59" t="s">
        <v>269</v>
      </c>
      <c r="B165" s="182" t="s">
        <v>375</v>
      </c>
      <c r="C165" s="16" t="s">
        <v>177</v>
      </c>
      <c r="D165" s="5" t="s">
        <v>183</v>
      </c>
      <c r="E165" s="5" t="s">
        <v>396</v>
      </c>
      <c r="F165" s="28" t="s">
        <v>268</v>
      </c>
      <c r="G165" s="62">
        <v>524000</v>
      </c>
    </row>
    <row r="166" spans="1:7" ht="38.25">
      <c r="A166" s="59" t="s">
        <v>50</v>
      </c>
      <c r="B166" s="182" t="s">
        <v>375</v>
      </c>
      <c r="C166" s="16" t="s">
        <v>177</v>
      </c>
      <c r="D166" s="5" t="s">
        <v>183</v>
      </c>
      <c r="E166" s="5" t="s">
        <v>396</v>
      </c>
      <c r="F166" s="28" t="s">
        <v>35</v>
      </c>
      <c r="G166" s="62">
        <v>12615000</v>
      </c>
    </row>
    <row r="167" spans="1:7" ht="25.5">
      <c r="A167" s="59" t="s">
        <v>270</v>
      </c>
      <c r="B167" s="182" t="s">
        <v>375</v>
      </c>
      <c r="C167" s="16" t="s">
        <v>177</v>
      </c>
      <c r="D167" s="5" t="s">
        <v>183</v>
      </c>
      <c r="E167" s="5" t="s">
        <v>396</v>
      </c>
      <c r="F167" s="28" t="s">
        <v>250</v>
      </c>
      <c r="G167" s="62">
        <v>1870000</v>
      </c>
    </row>
    <row r="168" spans="1:7" ht="0.75" customHeight="1">
      <c r="A168" s="59" t="s">
        <v>275</v>
      </c>
      <c r="B168" s="182" t="s">
        <v>375</v>
      </c>
      <c r="C168" s="16" t="s">
        <v>177</v>
      </c>
      <c r="D168" s="5" t="s">
        <v>183</v>
      </c>
      <c r="E168" s="5" t="s">
        <v>396</v>
      </c>
      <c r="F168" s="28" t="s">
        <v>276</v>
      </c>
      <c r="G168" s="62"/>
    </row>
    <row r="169" spans="1:7" ht="25.5" hidden="1">
      <c r="A169" s="59" t="s">
        <v>138</v>
      </c>
      <c r="B169" s="182" t="s">
        <v>375</v>
      </c>
      <c r="C169" s="16" t="s">
        <v>177</v>
      </c>
      <c r="D169" s="5" t="s">
        <v>183</v>
      </c>
      <c r="E169" s="5" t="s">
        <v>396</v>
      </c>
      <c r="F169" s="28" t="s">
        <v>137</v>
      </c>
      <c r="G169" s="62"/>
    </row>
    <row r="170" spans="1:7" ht="38.25">
      <c r="A170" s="59" t="s">
        <v>271</v>
      </c>
      <c r="B170" s="182" t="s">
        <v>375</v>
      </c>
      <c r="C170" s="16" t="s">
        <v>177</v>
      </c>
      <c r="D170" s="5" t="s">
        <v>183</v>
      </c>
      <c r="E170" s="5" t="s">
        <v>396</v>
      </c>
      <c r="F170" s="28" t="s">
        <v>272</v>
      </c>
      <c r="G170" s="62">
        <v>53286000</v>
      </c>
    </row>
    <row r="171" spans="1:7" ht="19.5" customHeight="1">
      <c r="A171" s="59" t="s">
        <v>263</v>
      </c>
      <c r="B171" s="182" t="s">
        <v>375</v>
      </c>
      <c r="C171" s="16" t="s">
        <v>177</v>
      </c>
      <c r="D171" s="5" t="s">
        <v>183</v>
      </c>
      <c r="E171" s="5" t="s">
        <v>396</v>
      </c>
      <c r="F171" s="5" t="s">
        <v>265</v>
      </c>
      <c r="G171" s="62">
        <v>40000</v>
      </c>
    </row>
    <row r="172" spans="1:7" ht="12.75">
      <c r="A172" s="59" t="s">
        <v>111</v>
      </c>
      <c r="B172" s="182" t="s">
        <v>375</v>
      </c>
      <c r="C172" s="16" t="s">
        <v>177</v>
      </c>
      <c r="D172" s="5" t="s">
        <v>183</v>
      </c>
      <c r="E172" s="5" t="s">
        <v>396</v>
      </c>
      <c r="F172" s="5" t="s">
        <v>110</v>
      </c>
      <c r="G172" s="62"/>
    </row>
    <row r="173" spans="1:7" ht="102">
      <c r="A173" s="110" t="s">
        <v>340</v>
      </c>
      <c r="B173" s="182" t="s">
        <v>375</v>
      </c>
      <c r="C173" s="15" t="s">
        <v>177</v>
      </c>
      <c r="D173" s="13" t="s">
        <v>183</v>
      </c>
      <c r="E173" s="13" t="s">
        <v>59</v>
      </c>
      <c r="F173" s="13"/>
      <c r="G173" s="103">
        <f>SUM(G174:G175)</f>
        <v>47300</v>
      </c>
    </row>
    <row r="174" spans="1:7" ht="25.5">
      <c r="A174" s="59" t="s">
        <v>270</v>
      </c>
      <c r="B174" s="182" t="s">
        <v>375</v>
      </c>
      <c r="C174" s="16" t="s">
        <v>177</v>
      </c>
      <c r="D174" s="5" t="s">
        <v>183</v>
      </c>
      <c r="E174" s="5" t="s">
        <v>59</v>
      </c>
      <c r="F174" s="5" t="s">
        <v>250</v>
      </c>
      <c r="G174" s="62">
        <v>23300</v>
      </c>
    </row>
    <row r="175" spans="1:7" ht="12.75">
      <c r="A175" s="61" t="s">
        <v>247</v>
      </c>
      <c r="B175" s="182" t="s">
        <v>375</v>
      </c>
      <c r="C175" s="16" t="s">
        <v>177</v>
      </c>
      <c r="D175" s="5" t="s">
        <v>183</v>
      </c>
      <c r="E175" s="5" t="s">
        <v>59</v>
      </c>
      <c r="F175" s="5" t="s">
        <v>246</v>
      </c>
      <c r="G175" s="62">
        <v>24000</v>
      </c>
    </row>
    <row r="176" spans="1:7" ht="38.25" customHeight="1">
      <c r="A176" s="129" t="s">
        <v>291</v>
      </c>
      <c r="B176" s="182" t="s">
        <v>375</v>
      </c>
      <c r="C176" s="19" t="s">
        <v>177</v>
      </c>
      <c r="D176" s="49" t="s">
        <v>183</v>
      </c>
      <c r="E176" s="8" t="s">
        <v>159</v>
      </c>
      <c r="F176" s="49"/>
      <c r="G176" s="123">
        <f>G177+G178</f>
        <v>740800</v>
      </c>
    </row>
    <row r="177" spans="1:7" ht="27" customHeight="1">
      <c r="A177" s="59" t="s">
        <v>270</v>
      </c>
      <c r="B177" s="182" t="s">
        <v>375</v>
      </c>
      <c r="C177" s="16" t="s">
        <v>177</v>
      </c>
      <c r="D177" s="5" t="s">
        <v>183</v>
      </c>
      <c r="E177" s="5" t="s">
        <v>159</v>
      </c>
      <c r="F177" s="28" t="s">
        <v>250</v>
      </c>
      <c r="G177" s="62">
        <f>330800+54000</f>
        <v>384800</v>
      </c>
    </row>
    <row r="178" spans="1:7" ht="18.75" customHeight="1">
      <c r="A178" s="61" t="s">
        <v>247</v>
      </c>
      <c r="B178" s="182" t="s">
        <v>375</v>
      </c>
      <c r="C178" s="16" t="s">
        <v>177</v>
      </c>
      <c r="D178" s="5" t="s">
        <v>183</v>
      </c>
      <c r="E178" s="5" t="s">
        <v>159</v>
      </c>
      <c r="F178" s="28" t="s">
        <v>246</v>
      </c>
      <c r="G178" s="62">
        <f>301000+97000-42000</f>
        <v>356000</v>
      </c>
    </row>
    <row r="179" spans="1:7" ht="38.25" hidden="1">
      <c r="A179" s="125" t="s">
        <v>125</v>
      </c>
      <c r="B179" s="182" t="s">
        <v>375</v>
      </c>
      <c r="C179" s="68" t="s">
        <v>177</v>
      </c>
      <c r="D179" s="8" t="s">
        <v>183</v>
      </c>
      <c r="E179" s="8" t="s">
        <v>162</v>
      </c>
      <c r="F179" s="85"/>
      <c r="G179" s="130">
        <f>G180+G181</f>
        <v>0</v>
      </c>
    </row>
    <row r="180" spans="1:7" ht="27" customHeight="1" hidden="1">
      <c r="A180" s="59" t="s">
        <v>270</v>
      </c>
      <c r="B180" s="182" t="s">
        <v>375</v>
      </c>
      <c r="C180" s="16" t="s">
        <v>177</v>
      </c>
      <c r="D180" s="5" t="s">
        <v>183</v>
      </c>
      <c r="E180" s="5" t="s">
        <v>162</v>
      </c>
      <c r="F180" s="28" t="s">
        <v>250</v>
      </c>
      <c r="G180" s="113"/>
    </row>
    <row r="181" spans="1:7" ht="36" customHeight="1" hidden="1">
      <c r="A181" s="59" t="s">
        <v>270</v>
      </c>
      <c r="B181" s="182" t="s">
        <v>375</v>
      </c>
      <c r="C181" s="16" t="s">
        <v>177</v>
      </c>
      <c r="D181" s="5" t="s">
        <v>183</v>
      </c>
      <c r="E181" s="5" t="s">
        <v>162</v>
      </c>
      <c r="F181" s="28" t="s">
        <v>246</v>
      </c>
      <c r="G181" s="113"/>
    </row>
    <row r="182" spans="1:7" ht="12.75">
      <c r="A182" s="121" t="s">
        <v>368</v>
      </c>
      <c r="B182" s="182" t="s">
        <v>375</v>
      </c>
      <c r="C182" s="17" t="s">
        <v>177</v>
      </c>
      <c r="D182" s="48" t="s">
        <v>185</v>
      </c>
      <c r="E182" s="4"/>
      <c r="F182" s="49"/>
      <c r="G182" s="32">
        <f>G183</f>
        <v>18042000</v>
      </c>
    </row>
    <row r="183" spans="1:7" ht="13.5" customHeight="1">
      <c r="A183" s="110" t="s">
        <v>301</v>
      </c>
      <c r="B183" s="182" t="s">
        <v>375</v>
      </c>
      <c r="C183" s="18" t="s">
        <v>177</v>
      </c>
      <c r="D183" s="50" t="s">
        <v>185</v>
      </c>
      <c r="E183" s="13" t="s">
        <v>57</v>
      </c>
      <c r="F183" s="51"/>
      <c r="G183" s="27">
        <f>G184</f>
        <v>18042000</v>
      </c>
    </row>
    <row r="184" spans="1:7" ht="44.25" customHeight="1">
      <c r="A184" s="59" t="s">
        <v>271</v>
      </c>
      <c r="B184" s="182" t="s">
        <v>375</v>
      </c>
      <c r="C184" s="40" t="s">
        <v>177</v>
      </c>
      <c r="D184" s="51" t="s">
        <v>185</v>
      </c>
      <c r="E184" s="5" t="s">
        <v>57</v>
      </c>
      <c r="F184" s="51" t="s">
        <v>272</v>
      </c>
      <c r="G184" s="29">
        <v>18042000</v>
      </c>
    </row>
    <row r="185" spans="1:7" ht="12.75">
      <c r="A185" s="119" t="s">
        <v>245</v>
      </c>
      <c r="B185" s="182" t="s">
        <v>375</v>
      </c>
      <c r="C185" s="60" t="s">
        <v>177</v>
      </c>
      <c r="D185" s="4" t="s">
        <v>177</v>
      </c>
      <c r="E185" s="5"/>
      <c r="F185" s="28"/>
      <c r="G185" s="131">
        <f>G186+G189+G192</f>
        <v>470000</v>
      </c>
    </row>
    <row r="186" spans="1:7" ht="12.75">
      <c r="A186" s="110" t="s">
        <v>302</v>
      </c>
      <c r="B186" s="182" t="s">
        <v>375</v>
      </c>
      <c r="C186" s="18" t="s">
        <v>177</v>
      </c>
      <c r="D186" s="13" t="s">
        <v>177</v>
      </c>
      <c r="E186" s="13" t="s">
        <v>90</v>
      </c>
      <c r="F186" s="13"/>
      <c r="G186" s="103">
        <f>SUM(G187:G188)</f>
        <v>120000</v>
      </c>
    </row>
    <row r="187" spans="1:7" ht="25.5">
      <c r="A187" s="59" t="s">
        <v>270</v>
      </c>
      <c r="B187" s="182" t="s">
        <v>375</v>
      </c>
      <c r="C187" s="40" t="s">
        <v>177</v>
      </c>
      <c r="D187" s="51" t="s">
        <v>177</v>
      </c>
      <c r="E187" s="5" t="s">
        <v>90</v>
      </c>
      <c r="F187" s="5" t="s">
        <v>250</v>
      </c>
      <c r="G187" s="62">
        <v>90000</v>
      </c>
    </row>
    <row r="188" spans="1:7" ht="12.75">
      <c r="A188" s="59" t="s">
        <v>393</v>
      </c>
      <c r="B188" s="182" t="s">
        <v>375</v>
      </c>
      <c r="C188" s="40" t="s">
        <v>177</v>
      </c>
      <c r="D188" s="51" t="s">
        <v>177</v>
      </c>
      <c r="E188" s="5" t="s">
        <v>90</v>
      </c>
      <c r="F188" s="5" t="s">
        <v>392</v>
      </c>
      <c r="G188" s="62">
        <v>30000</v>
      </c>
    </row>
    <row r="189" spans="1:7" ht="43.5" customHeight="1">
      <c r="A189" s="110" t="s">
        <v>303</v>
      </c>
      <c r="B189" s="182" t="s">
        <v>375</v>
      </c>
      <c r="C189" s="18" t="s">
        <v>177</v>
      </c>
      <c r="D189" s="13" t="s">
        <v>177</v>
      </c>
      <c r="E189" s="13" t="s">
        <v>163</v>
      </c>
      <c r="F189" s="13"/>
      <c r="G189" s="103">
        <f>SUM(G190:G191)</f>
        <v>143000</v>
      </c>
    </row>
    <row r="190" spans="1:7" ht="27" customHeight="1">
      <c r="A190" s="59" t="s">
        <v>270</v>
      </c>
      <c r="B190" s="182" t="s">
        <v>375</v>
      </c>
      <c r="C190" s="40" t="s">
        <v>177</v>
      </c>
      <c r="D190" s="51" t="s">
        <v>177</v>
      </c>
      <c r="E190" s="5" t="s">
        <v>163</v>
      </c>
      <c r="F190" s="5" t="s">
        <v>250</v>
      </c>
      <c r="G190" s="62">
        <v>58000</v>
      </c>
    </row>
    <row r="191" spans="1:7" ht="14.25" customHeight="1">
      <c r="A191" s="61" t="s">
        <v>247</v>
      </c>
      <c r="B191" s="182" t="s">
        <v>375</v>
      </c>
      <c r="C191" s="40" t="s">
        <v>177</v>
      </c>
      <c r="D191" s="51" t="s">
        <v>177</v>
      </c>
      <c r="E191" s="5" t="s">
        <v>163</v>
      </c>
      <c r="F191" s="51" t="s">
        <v>246</v>
      </c>
      <c r="G191" s="62">
        <v>85000</v>
      </c>
    </row>
    <row r="192" spans="1:7" ht="25.5">
      <c r="A192" s="110" t="s">
        <v>16</v>
      </c>
      <c r="B192" s="182" t="s">
        <v>375</v>
      </c>
      <c r="C192" s="18" t="s">
        <v>177</v>
      </c>
      <c r="D192" s="13" t="s">
        <v>177</v>
      </c>
      <c r="E192" s="13" t="s">
        <v>60</v>
      </c>
      <c r="F192" s="5"/>
      <c r="G192" s="103">
        <f>G193+G194+G195</f>
        <v>207000</v>
      </c>
    </row>
    <row r="193" spans="1:7" ht="12.75">
      <c r="A193" s="59" t="s">
        <v>55</v>
      </c>
      <c r="B193" s="182" t="s">
        <v>375</v>
      </c>
      <c r="C193" s="40" t="s">
        <v>177</v>
      </c>
      <c r="D193" s="5" t="s">
        <v>177</v>
      </c>
      <c r="E193" s="5" t="s">
        <v>60</v>
      </c>
      <c r="F193" s="5" t="s">
        <v>267</v>
      </c>
      <c r="G193" s="132">
        <v>95000</v>
      </c>
    </row>
    <row r="194" spans="1:8" ht="42" customHeight="1">
      <c r="A194" s="59" t="s">
        <v>50</v>
      </c>
      <c r="B194" s="182" t="s">
        <v>375</v>
      </c>
      <c r="C194" s="40" t="s">
        <v>177</v>
      </c>
      <c r="D194" s="5" t="s">
        <v>177</v>
      </c>
      <c r="E194" s="5" t="s">
        <v>60</v>
      </c>
      <c r="F194" s="5" t="s">
        <v>35</v>
      </c>
      <c r="G194" s="132">
        <v>30000</v>
      </c>
      <c r="H194" s="58"/>
    </row>
    <row r="195" spans="1:10" ht="21" customHeight="1">
      <c r="A195" s="61" t="s">
        <v>247</v>
      </c>
      <c r="B195" s="182" t="s">
        <v>375</v>
      </c>
      <c r="C195" s="40" t="s">
        <v>177</v>
      </c>
      <c r="D195" s="5" t="s">
        <v>177</v>
      </c>
      <c r="E195" s="5" t="s">
        <v>60</v>
      </c>
      <c r="F195" s="5" t="s">
        <v>246</v>
      </c>
      <c r="G195" s="132">
        <v>82000</v>
      </c>
      <c r="H195" s="58"/>
      <c r="J195" s="70"/>
    </row>
    <row r="196" spans="1:10" ht="12.75">
      <c r="A196" s="121" t="s">
        <v>199</v>
      </c>
      <c r="B196" s="182" t="s">
        <v>375</v>
      </c>
      <c r="C196" s="17" t="s">
        <v>177</v>
      </c>
      <c r="D196" s="4" t="s">
        <v>179</v>
      </c>
      <c r="E196" s="4"/>
      <c r="F196" s="4"/>
      <c r="G196" s="100">
        <f>G197+G205+G210+G212+G215</f>
        <v>13325935</v>
      </c>
      <c r="H196" s="58"/>
      <c r="J196" s="70"/>
    </row>
    <row r="197" spans="1:8" ht="25.5">
      <c r="A197" s="125" t="s">
        <v>304</v>
      </c>
      <c r="B197" s="182" t="s">
        <v>375</v>
      </c>
      <c r="C197" s="19" t="s">
        <v>177</v>
      </c>
      <c r="D197" s="8" t="s">
        <v>179</v>
      </c>
      <c r="E197" s="8" t="s">
        <v>91</v>
      </c>
      <c r="F197" s="8"/>
      <c r="G197" s="123">
        <f>SUM(G198:G204)</f>
        <v>10378400</v>
      </c>
      <c r="H197" s="58"/>
    </row>
    <row r="198" spans="1:8" ht="12.75">
      <c r="A198" s="59" t="s">
        <v>55</v>
      </c>
      <c r="B198" s="182" t="s">
        <v>375</v>
      </c>
      <c r="C198" s="40" t="s">
        <v>177</v>
      </c>
      <c r="D198" s="5" t="s">
        <v>179</v>
      </c>
      <c r="E198" s="5" t="s">
        <v>91</v>
      </c>
      <c r="F198" s="28" t="s">
        <v>267</v>
      </c>
      <c r="G198" s="62">
        <v>7165000</v>
      </c>
      <c r="H198" s="58"/>
    </row>
    <row r="199" spans="1:10" ht="40.5" customHeight="1">
      <c r="A199" s="59" t="s">
        <v>269</v>
      </c>
      <c r="B199" s="182" t="s">
        <v>375</v>
      </c>
      <c r="C199" s="40" t="s">
        <v>177</v>
      </c>
      <c r="D199" s="5" t="s">
        <v>179</v>
      </c>
      <c r="E199" s="5" t="s">
        <v>91</v>
      </c>
      <c r="F199" s="28" t="s">
        <v>268</v>
      </c>
      <c r="G199" s="62">
        <v>300000</v>
      </c>
      <c r="J199" s="71"/>
    </row>
    <row r="200" spans="1:7" ht="38.25">
      <c r="A200" s="59" t="s">
        <v>50</v>
      </c>
      <c r="B200" s="182" t="s">
        <v>375</v>
      </c>
      <c r="C200" s="40" t="s">
        <v>177</v>
      </c>
      <c r="D200" s="5" t="s">
        <v>179</v>
      </c>
      <c r="E200" s="5" t="s">
        <v>91</v>
      </c>
      <c r="F200" s="28" t="s">
        <v>35</v>
      </c>
      <c r="G200" s="62">
        <v>2200000</v>
      </c>
    </row>
    <row r="201" spans="1:7" ht="25.5">
      <c r="A201" s="59" t="s">
        <v>270</v>
      </c>
      <c r="B201" s="182" t="s">
        <v>375</v>
      </c>
      <c r="C201" s="40" t="s">
        <v>177</v>
      </c>
      <c r="D201" s="5" t="s">
        <v>179</v>
      </c>
      <c r="E201" s="5" t="s">
        <v>91</v>
      </c>
      <c r="F201" s="28" t="s">
        <v>250</v>
      </c>
      <c r="G201" s="62">
        <v>578000</v>
      </c>
    </row>
    <row r="202" spans="1:7" ht="12.75">
      <c r="A202" s="59" t="s">
        <v>261</v>
      </c>
      <c r="B202" s="182" t="s">
        <v>375</v>
      </c>
      <c r="C202" s="40" t="s">
        <v>177</v>
      </c>
      <c r="D202" s="5" t="s">
        <v>179</v>
      </c>
      <c r="E202" s="5" t="s">
        <v>91</v>
      </c>
      <c r="F202" s="5" t="s">
        <v>264</v>
      </c>
      <c r="G202" s="62">
        <v>2400</v>
      </c>
    </row>
    <row r="203" spans="1:7" ht="12.75">
      <c r="A203" s="59" t="s">
        <v>263</v>
      </c>
      <c r="B203" s="182" t="s">
        <v>375</v>
      </c>
      <c r="C203" s="40" t="s">
        <v>177</v>
      </c>
      <c r="D203" s="5" t="s">
        <v>179</v>
      </c>
      <c r="E203" s="5" t="s">
        <v>91</v>
      </c>
      <c r="F203" s="5" t="s">
        <v>265</v>
      </c>
      <c r="G203" s="62">
        <v>27000</v>
      </c>
    </row>
    <row r="204" spans="1:7" ht="18" customHeight="1">
      <c r="A204" s="59" t="s">
        <v>111</v>
      </c>
      <c r="B204" s="182" t="s">
        <v>375</v>
      </c>
      <c r="C204" s="40" t="s">
        <v>177</v>
      </c>
      <c r="D204" s="5" t="s">
        <v>179</v>
      </c>
      <c r="E204" s="5" t="s">
        <v>91</v>
      </c>
      <c r="F204" s="5" t="s">
        <v>110</v>
      </c>
      <c r="G204" s="62">
        <v>106000</v>
      </c>
    </row>
    <row r="205" spans="1:7" ht="54" customHeight="1">
      <c r="A205" s="110" t="s">
        <v>354</v>
      </c>
      <c r="B205" s="182" t="s">
        <v>375</v>
      </c>
      <c r="C205" s="18" t="s">
        <v>177</v>
      </c>
      <c r="D205" s="13" t="s">
        <v>179</v>
      </c>
      <c r="E205" s="13" t="s">
        <v>106</v>
      </c>
      <c r="F205" s="13"/>
      <c r="G205" s="103">
        <f>SUM(G206:G209)</f>
        <v>747535</v>
      </c>
    </row>
    <row r="206" spans="1:7" ht="29.25" customHeight="1">
      <c r="A206" s="59" t="s">
        <v>269</v>
      </c>
      <c r="B206" s="182" t="s">
        <v>375</v>
      </c>
      <c r="C206" s="40" t="s">
        <v>177</v>
      </c>
      <c r="D206" s="51" t="s">
        <v>179</v>
      </c>
      <c r="E206" s="5" t="s">
        <v>106</v>
      </c>
      <c r="F206" s="5" t="s">
        <v>268</v>
      </c>
      <c r="G206" s="62">
        <v>17000</v>
      </c>
    </row>
    <row r="207" spans="1:7" ht="37.5" customHeight="1">
      <c r="A207" s="59" t="s">
        <v>270</v>
      </c>
      <c r="B207" s="182" t="s">
        <v>375</v>
      </c>
      <c r="C207" s="40" t="s">
        <v>177</v>
      </c>
      <c r="D207" s="51" t="s">
        <v>179</v>
      </c>
      <c r="E207" s="5" t="s">
        <v>106</v>
      </c>
      <c r="F207" s="5" t="s">
        <v>250</v>
      </c>
      <c r="G207" s="62">
        <v>100000</v>
      </c>
    </row>
    <row r="208" spans="1:7" ht="32.25" customHeight="1">
      <c r="A208" s="59" t="s">
        <v>366</v>
      </c>
      <c r="B208" s="182" t="s">
        <v>375</v>
      </c>
      <c r="C208" s="40" t="s">
        <v>177</v>
      </c>
      <c r="D208" s="51" t="s">
        <v>179</v>
      </c>
      <c r="E208" s="5" t="s">
        <v>106</v>
      </c>
      <c r="F208" s="5" t="s">
        <v>250</v>
      </c>
      <c r="G208" s="62">
        <v>172000</v>
      </c>
    </row>
    <row r="209" spans="1:7" ht="25.5">
      <c r="A209" s="59" t="s">
        <v>362</v>
      </c>
      <c r="B209" s="182" t="s">
        <v>375</v>
      </c>
      <c r="C209" s="40" t="s">
        <v>177</v>
      </c>
      <c r="D209" s="51" t="s">
        <v>179</v>
      </c>
      <c r="E209" s="5" t="s">
        <v>106</v>
      </c>
      <c r="F209" s="5" t="s">
        <v>246</v>
      </c>
      <c r="G209" s="62">
        <v>458535</v>
      </c>
    </row>
    <row r="210" spans="1:7" ht="25.5">
      <c r="A210" s="110" t="s">
        <v>151</v>
      </c>
      <c r="B210" s="182" t="s">
        <v>375</v>
      </c>
      <c r="C210" s="18" t="s">
        <v>177</v>
      </c>
      <c r="D210" s="50" t="s">
        <v>179</v>
      </c>
      <c r="E210" s="13" t="s">
        <v>164</v>
      </c>
      <c r="F210" s="5"/>
      <c r="G210" s="103">
        <f>G211</f>
        <v>400000</v>
      </c>
    </row>
    <row r="211" spans="1:7" ht="27.75" customHeight="1">
      <c r="A211" s="59" t="s">
        <v>10</v>
      </c>
      <c r="B211" s="182" t="s">
        <v>375</v>
      </c>
      <c r="C211" s="40" t="s">
        <v>177</v>
      </c>
      <c r="D211" s="51" t="s">
        <v>179</v>
      </c>
      <c r="E211" s="5" t="s">
        <v>164</v>
      </c>
      <c r="F211" s="5" t="s">
        <v>250</v>
      </c>
      <c r="G211" s="62">
        <v>400000</v>
      </c>
    </row>
    <row r="212" spans="1:7" ht="32.25" customHeight="1">
      <c r="A212" s="110" t="s">
        <v>305</v>
      </c>
      <c r="B212" s="182" t="s">
        <v>375</v>
      </c>
      <c r="C212" s="18" t="s">
        <v>177</v>
      </c>
      <c r="D212" s="13" t="s">
        <v>179</v>
      </c>
      <c r="E212" s="13" t="s">
        <v>61</v>
      </c>
      <c r="F212" s="13"/>
      <c r="G212" s="103">
        <f>G213+G214</f>
        <v>1400000</v>
      </c>
    </row>
    <row r="213" spans="1:7" ht="27" customHeight="1">
      <c r="A213" s="59" t="s">
        <v>270</v>
      </c>
      <c r="B213" s="182" t="s">
        <v>375</v>
      </c>
      <c r="C213" s="40" t="s">
        <v>177</v>
      </c>
      <c r="D213" s="5" t="s">
        <v>179</v>
      </c>
      <c r="E213" s="5" t="s">
        <v>61</v>
      </c>
      <c r="F213" s="28" t="s">
        <v>250</v>
      </c>
      <c r="G213" s="62">
        <v>1400000</v>
      </c>
    </row>
    <row r="214" spans="1:7" ht="17.25" customHeight="1">
      <c r="A214" s="61" t="s">
        <v>247</v>
      </c>
      <c r="B214" s="182" t="s">
        <v>375</v>
      </c>
      <c r="C214" s="40" t="s">
        <v>177</v>
      </c>
      <c r="D214" s="5" t="s">
        <v>179</v>
      </c>
      <c r="E214" s="5" t="s">
        <v>61</v>
      </c>
      <c r="F214" s="28" t="s">
        <v>246</v>
      </c>
      <c r="G214" s="62">
        <v>0</v>
      </c>
    </row>
    <row r="215" spans="1:7" ht="25.5">
      <c r="A215" s="110" t="s">
        <v>306</v>
      </c>
      <c r="B215" s="182" t="s">
        <v>375</v>
      </c>
      <c r="C215" s="18" t="s">
        <v>177</v>
      </c>
      <c r="D215" s="13" t="s">
        <v>179</v>
      </c>
      <c r="E215" s="13" t="s">
        <v>62</v>
      </c>
      <c r="F215" s="13"/>
      <c r="G215" s="103">
        <f>G216+G217</f>
        <v>400000</v>
      </c>
    </row>
    <row r="216" spans="1:7" ht="26.25" customHeight="1">
      <c r="A216" s="59" t="s">
        <v>270</v>
      </c>
      <c r="B216" s="182" t="s">
        <v>375</v>
      </c>
      <c r="C216" s="40" t="s">
        <v>177</v>
      </c>
      <c r="D216" s="5" t="s">
        <v>179</v>
      </c>
      <c r="E216" s="5" t="s">
        <v>62</v>
      </c>
      <c r="F216" s="28" t="s">
        <v>250</v>
      </c>
      <c r="G216" s="62">
        <v>400000</v>
      </c>
    </row>
    <row r="217" spans="1:7" ht="17.25" customHeight="1">
      <c r="A217" s="61" t="s">
        <v>247</v>
      </c>
      <c r="B217" s="182" t="s">
        <v>375</v>
      </c>
      <c r="C217" s="40" t="s">
        <v>177</v>
      </c>
      <c r="D217" s="5" t="s">
        <v>179</v>
      </c>
      <c r="E217" s="5" t="s">
        <v>62</v>
      </c>
      <c r="F217" s="28" t="s">
        <v>246</v>
      </c>
      <c r="G217" s="62">
        <v>0</v>
      </c>
    </row>
    <row r="218" spans="1:7" ht="18" customHeight="1">
      <c r="A218" s="207" t="s">
        <v>235</v>
      </c>
      <c r="B218" s="203" t="s">
        <v>375</v>
      </c>
      <c r="C218" s="208" t="s">
        <v>178</v>
      </c>
      <c r="D218" s="204"/>
      <c r="E218" s="204"/>
      <c r="F218" s="204"/>
      <c r="G218" s="205">
        <f>G219</f>
        <v>12429500</v>
      </c>
    </row>
    <row r="219" spans="1:7" ht="15" customHeight="1">
      <c r="A219" s="121" t="s">
        <v>200</v>
      </c>
      <c r="B219" s="182" t="s">
        <v>375</v>
      </c>
      <c r="C219" s="10" t="s">
        <v>178</v>
      </c>
      <c r="D219" s="4" t="s">
        <v>176</v>
      </c>
      <c r="E219" s="4"/>
      <c r="F219" s="4"/>
      <c r="G219" s="124">
        <f>G220</f>
        <v>12429500</v>
      </c>
    </row>
    <row r="220" spans="1:7" ht="17.25" customHeight="1">
      <c r="A220" s="125" t="s">
        <v>310</v>
      </c>
      <c r="B220" s="182" t="s">
        <v>375</v>
      </c>
      <c r="C220" s="86" t="s">
        <v>178</v>
      </c>
      <c r="D220" s="46" t="s">
        <v>176</v>
      </c>
      <c r="E220" s="46" t="s">
        <v>21</v>
      </c>
      <c r="F220" s="46"/>
      <c r="G220" s="133">
        <f>G221+G226+G229+G232+G235</f>
        <v>12429500</v>
      </c>
    </row>
    <row r="221" spans="1:7" ht="28.5" customHeight="1">
      <c r="A221" s="99" t="s">
        <v>307</v>
      </c>
      <c r="B221" s="182" t="s">
        <v>375</v>
      </c>
      <c r="C221" s="10" t="s">
        <v>326</v>
      </c>
      <c r="D221" s="4" t="s">
        <v>176</v>
      </c>
      <c r="E221" s="4" t="s">
        <v>22</v>
      </c>
      <c r="F221" s="4"/>
      <c r="G221" s="124">
        <f>G224+G222</f>
        <v>11529500</v>
      </c>
    </row>
    <row r="222" spans="1:7" ht="18.75" customHeight="1">
      <c r="A222" s="102" t="s">
        <v>309</v>
      </c>
      <c r="B222" s="182" t="s">
        <v>375</v>
      </c>
      <c r="C222" s="15" t="s">
        <v>178</v>
      </c>
      <c r="D222" s="13" t="s">
        <v>176</v>
      </c>
      <c r="E222" s="13" t="s">
        <v>63</v>
      </c>
      <c r="F222" s="13"/>
      <c r="G222" s="103">
        <f>SUM(G223:G223)</f>
        <v>9829500</v>
      </c>
    </row>
    <row r="223" spans="1:7" ht="24.75" customHeight="1">
      <c r="A223" s="59" t="s">
        <v>271</v>
      </c>
      <c r="B223" s="182" t="s">
        <v>375</v>
      </c>
      <c r="C223" s="87" t="s">
        <v>178</v>
      </c>
      <c r="D223" s="5" t="s">
        <v>176</v>
      </c>
      <c r="E223" s="5" t="s">
        <v>63</v>
      </c>
      <c r="F223" s="28" t="s">
        <v>272</v>
      </c>
      <c r="G223" s="62">
        <v>9829500</v>
      </c>
    </row>
    <row r="224" spans="1:7" ht="42" customHeight="1">
      <c r="A224" s="66" t="s">
        <v>308</v>
      </c>
      <c r="B224" s="182" t="s">
        <v>375</v>
      </c>
      <c r="C224" s="15" t="s">
        <v>178</v>
      </c>
      <c r="D224" s="13" t="s">
        <v>176</v>
      </c>
      <c r="E224" s="13" t="s">
        <v>105</v>
      </c>
      <c r="F224" s="13"/>
      <c r="G224" s="103">
        <f>SUM(G225:G225)</f>
        <v>1700000</v>
      </c>
    </row>
    <row r="225" spans="1:7" ht="25.5" customHeight="1">
      <c r="A225" s="59" t="s">
        <v>271</v>
      </c>
      <c r="B225" s="182" t="s">
        <v>375</v>
      </c>
      <c r="C225" s="87" t="s">
        <v>178</v>
      </c>
      <c r="D225" s="5" t="s">
        <v>176</v>
      </c>
      <c r="E225" s="5" t="s">
        <v>105</v>
      </c>
      <c r="F225" s="28" t="s">
        <v>272</v>
      </c>
      <c r="G225" s="62">
        <v>1700000</v>
      </c>
    </row>
    <row r="226" spans="1:7" ht="20.25" customHeight="1">
      <c r="A226" s="134" t="s">
        <v>311</v>
      </c>
      <c r="B226" s="182" t="s">
        <v>375</v>
      </c>
      <c r="C226" s="88" t="s">
        <v>178</v>
      </c>
      <c r="D226" s="44" t="s">
        <v>176</v>
      </c>
      <c r="E226" s="45" t="s">
        <v>23</v>
      </c>
      <c r="F226" s="45"/>
      <c r="G226" s="135">
        <f>G227</f>
        <v>100000</v>
      </c>
    </row>
    <row r="227" spans="1:7" ht="27" customHeight="1">
      <c r="A227" s="97" t="s">
        <v>312</v>
      </c>
      <c r="B227" s="182" t="s">
        <v>375</v>
      </c>
      <c r="C227" s="15" t="s">
        <v>178</v>
      </c>
      <c r="D227" s="35" t="s">
        <v>176</v>
      </c>
      <c r="E227" s="14" t="s">
        <v>64</v>
      </c>
      <c r="F227" s="36"/>
      <c r="G227" s="118">
        <f>G228</f>
        <v>100000</v>
      </c>
    </row>
    <row r="228" spans="1:7" ht="22.5" customHeight="1">
      <c r="A228" s="59" t="s">
        <v>247</v>
      </c>
      <c r="B228" s="182" t="s">
        <v>375</v>
      </c>
      <c r="C228" s="16" t="s">
        <v>178</v>
      </c>
      <c r="D228" s="5" t="s">
        <v>176</v>
      </c>
      <c r="E228" s="5" t="s">
        <v>64</v>
      </c>
      <c r="F228" s="5" t="s">
        <v>246</v>
      </c>
      <c r="G228" s="62">
        <v>100000</v>
      </c>
    </row>
    <row r="229" spans="1:7" ht="18.75" customHeight="1">
      <c r="A229" s="136" t="s">
        <v>313</v>
      </c>
      <c r="B229" s="182" t="s">
        <v>375</v>
      </c>
      <c r="C229" s="47" t="s">
        <v>178</v>
      </c>
      <c r="D229" s="44" t="s">
        <v>176</v>
      </c>
      <c r="E229" s="44" t="s">
        <v>24</v>
      </c>
      <c r="F229" s="44"/>
      <c r="G229" s="137">
        <f>G230</f>
        <v>400000</v>
      </c>
    </row>
    <row r="230" spans="1:7" ht="12.75">
      <c r="A230" s="110" t="s">
        <v>314</v>
      </c>
      <c r="B230" s="182" t="s">
        <v>375</v>
      </c>
      <c r="C230" s="18" t="s">
        <v>178</v>
      </c>
      <c r="D230" s="13" t="s">
        <v>176</v>
      </c>
      <c r="E230" s="13" t="s">
        <v>65</v>
      </c>
      <c r="F230" s="13"/>
      <c r="G230" s="103">
        <f>G231</f>
        <v>400000</v>
      </c>
    </row>
    <row r="231" spans="1:7" ht="12.75">
      <c r="A231" s="59" t="s">
        <v>247</v>
      </c>
      <c r="B231" s="182" t="s">
        <v>375</v>
      </c>
      <c r="C231" s="40" t="s">
        <v>178</v>
      </c>
      <c r="D231" s="5" t="s">
        <v>176</v>
      </c>
      <c r="E231" s="5" t="s">
        <v>65</v>
      </c>
      <c r="F231" s="5" t="s">
        <v>246</v>
      </c>
      <c r="G231" s="62">
        <v>400000</v>
      </c>
    </row>
    <row r="232" spans="1:7" ht="12" customHeight="1">
      <c r="A232" s="125" t="s">
        <v>306</v>
      </c>
      <c r="B232" s="182" t="s">
        <v>375</v>
      </c>
      <c r="C232" s="47" t="s">
        <v>178</v>
      </c>
      <c r="D232" s="44" t="s">
        <v>176</v>
      </c>
      <c r="E232" s="8" t="s">
        <v>25</v>
      </c>
      <c r="F232" s="44"/>
      <c r="G232" s="137">
        <f>G233</f>
        <v>150000</v>
      </c>
    </row>
    <row r="233" spans="1:7" ht="31.5" customHeight="1">
      <c r="A233" s="110" t="s">
        <v>315</v>
      </c>
      <c r="B233" s="182" t="s">
        <v>375</v>
      </c>
      <c r="C233" s="18" t="s">
        <v>178</v>
      </c>
      <c r="D233" s="13" t="s">
        <v>176</v>
      </c>
      <c r="E233" s="13" t="s">
        <v>66</v>
      </c>
      <c r="F233" s="13"/>
      <c r="G233" s="103">
        <f>G234</f>
        <v>150000</v>
      </c>
    </row>
    <row r="234" spans="1:7" ht="18.75" customHeight="1">
      <c r="A234" s="59" t="s">
        <v>247</v>
      </c>
      <c r="B234" s="182" t="s">
        <v>375</v>
      </c>
      <c r="C234" s="40" t="s">
        <v>178</v>
      </c>
      <c r="D234" s="5" t="s">
        <v>176</v>
      </c>
      <c r="E234" s="5" t="s">
        <v>66</v>
      </c>
      <c r="F234" s="5" t="s">
        <v>246</v>
      </c>
      <c r="G234" s="62">
        <v>150000</v>
      </c>
    </row>
    <row r="235" spans="1:7" ht="21.75" customHeight="1">
      <c r="A235" s="138" t="s">
        <v>316</v>
      </c>
      <c r="B235" s="182" t="s">
        <v>375</v>
      </c>
      <c r="C235" s="47" t="s">
        <v>178</v>
      </c>
      <c r="D235" s="44" t="s">
        <v>176</v>
      </c>
      <c r="E235" s="44" t="s">
        <v>26</v>
      </c>
      <c r="F235" s="44"/>
      <c r="G235" s="137">
        <f>G236</f>
        <v>250000</v>
      </c>
    </row>
    <row r="236" spans="1:7" ht="24.75" customHeight="1">
      <c r="A236" s="97" t="s">
        <v>317</v>
      </c>
      <c r="B236" s="182" t="s">
        <v>375</v>
      </c>
      <c r="C236" s="18" t="s">
        <v>178</v>
      </c>
      <c r="D236" s="13" t="s">
        <v>176</v>
      </c>
      <c r="E236" s="13" t="s">
        <v>67</v>
      </c>
      <c r="F236" s="13"/>
      <c r="G236" s="103">
        <f>G237</f>
        <v>250000</v>
      </c>
    </row>
    <row r="237" spans="1:7" ht="18.75" customHeight="1">
      <c r="A237" s="59" t="s">
        <v>247</v>
      </c>
      <c r="B237" s="182" t="s">
        <v>375</v>
      </c>
      <c r="C237" s="40" t="s">
        <v>178</v>
      </c>
      <c r="D237" s="5" t="s">
        <v>176</v>
      </c>
      <c r="E237" s="5" t="s">
        <v>67</v>
      </c>
      <c r="F237" s="5" t="s">
        <v>246</v>
      </c>
      <c r="G237" s="62">
        <v>250000</v>
      </c>
    </row>
    <row r="238" spans="1:7" ht="21" customHeight="1">
      <c r="A238" s="209" t="s">
        <v>327</v>
      </c>
      <c r="B238" s="203" t="s">
        <v>375</v>
      </c>
      <c r="C238" s="208" t="s">
        <v>179</v>
      </c>
      <c r="D238" s="204"/>
      <c r="E238" s="204"/>
      <c r="F238" s="204"/>
      <c r="G238" s="210">
        <f>G239</f>
        <v>350000</v>
      </c>
    </row>
    <row r="239" spans="1:7" ht="23.25" customHeight="1">
      <c r="A239" s="114" t="s">
        <v>328</v>
      </c>
      <c r="B239" s="182" t="s">
        <v>375</v>
      </c>
      <c r="C239" s="60" t="s">
        <v>179</v>
      </c>
      <c r="D239" s="4" t="s">
        <v>176</v>
      </c>
      <c r="E239" s="4"/>
      <c r="F239" s="4"/>
      <c r="G239" s="100">
        <f>G240</f>
        <v>350000</v>
      </c>
    </row>
    <row r="240" spans="1:7" ht="21" customHeight="1">
      <c r="A240" s="143" t="s">
        <v>338</v>
      </c>
      <c r="B240" s="182" t="s">
        <v>375</v>
      </c>
      <c r="C240" s="15" t="s">
        <v>179</v>
      </c>
      <c r="D240" s="13" t="s">
        <v>176</v>
      </c>
      <c r="E240" s="13" t="s">
        <v>69</v>
      </c>
      <c r="F240" s="13"/>
      <c r="G240" s="103">
        <f>G241</f>
        <v>350000</v>
      </c>
    </row>
    <row r="241" spans="1:7" ht="22.5" customHeight="1">
      <c r="A241" s="171" t="s">
        <v>247</v>
      </c>
      <c r="B241" s="182" t="s">
        <v>375</v>
      </c>
      <c r="C241" s="87" t="s">
        <v>179</v>
      </c>
      <c r="D241" s="5" t="s">
        <v>176</v>
      </c>
      <c r="E241" s="5" t="s">
        <v>69</v>
      </c>
      <c r="F241" s="5" t="s">
        <v>246</v>
      </c>
      <c r="G241" s="62">
        <v>350000</v>
      </c>
    </row>
    <row r="242" spans="1:7" ht="20.25" customHeight="1">
      <c r="A242" s="207" t="s">
        <v>187</v>
      </c>
      <c r="B242" s="203" t="s">
        <v>375</v>
      </c>
      <c r="C242" s="208" t="s">
        <v>181</v>
      </c>
      <c r="D242" s="204"/>
      <c r="E242" s="204"/>
      <c r="F242" s="204"/>
      <c r="G242" s="210">
        <f>G243+G246+G251+G256+G267</f>
        <v>36560000</v>
      </c>
    </row>
    <row r="243" spans="1:7" ht="20.25" customHeight="1">
      <c r="A243" s="99" t="s">
        <v>192</v>
      </c>
      <c r="B243" s="182" t="s">
        <v>375</v>
      </c>
      <c r="C243" s="60" t="s">
        <v>181</v>
      </c>
      <c r="D243" s="4" t="s">
        <v>176</v>
      </c>
      <c r="E243" s="4"/>
      <c r="F243" s="4"/>
      <c r="G243" s="100">
        <f>G244</f>
        <v>4668000</v>
      </c>
    </row>
    <row r="244" spans="1:7" ht="18" customHeight="1">
      <c r="A244" s="110" t="s">
        <v>206</v>
      </c>
      <c r="B244" s="182" t="s">
        <v>375</v>
      </c>
      <c r="C244" s="15" t="s">
        <v>181</v>
      </c>
      <c r="D244" s="13" t="s">
        <v>176</v>
      </c>
      <c r="E244" s="13" t="s">
        <v>70</v>
      </c>
      <c r="F244" s="13"/>
      <c r="G244" s="103">
        <f>G245</f>
        <v>4668000</v>
      </c>
    </row>
    <row r="245" spans="1:7" ht="19.5" customHeight="1">
      <c r="A245" s="61" t="s">
        <v>277</v>
      </c>
      <c r="B245" s="182" t="s">
        <v>375</v>
      </c>
      <c r="C245" s="87" t="s">
        <v>181</v>
      </c>
      <c r="D245" s="5" t="s">
        <v>176</v>
      </c>
      <c r="E245" s="5" t="s">
        <v>70</v>
      </c>
      <c r="F245" s="5" t="s">
        <v>278</v>
      </c>
      <c r="G245" s="62">
        <v>4668000</v>
      </c>
    </row>
    <row r="246" spans="1:7" ht="17.25" customHeight="1">
      <c r="A246" s="99" t="s">
        <v>188</v>
      </c>
      <c r="B246" s="182" t="s">
        <v>375</v>
      </c>
      <c r="C246" s="60" t="s">
        <v>181</v>
      </c>
      <c r="D246" s="4" t="s">
        <v>183</v>
      </c>
      <c r="E246" s="5"/>
      <c r="F246" s="5"/>
      <c r="G246" s="100">
        <f>G247+G249</f>
        <v>22672000</v>
      </c>
    </row>
    <row r="247" spans="1:7" ht="51" customHeight="1">
      <c r="A247" s="144" t="s">
        <v>214</v>
      </c>
      <c r="B247" s="182" t="s">
        <v>375</v>
      </c>
      <c r="C247" s="38" t="s">
        <v>181</v>
      </c>
      <c r="D247" s="35" t="s">
        <v>183</v>
      </c>
      <c r="E247" s="35" t="s">
        <v>71</v>
      </c>
      <c r="F247" s="35"/>
      <c r="G247" s="98">
        <f>G248</f>
        <v>21958000</v>
      </c>
    </row>
    <row r="248" spans="1:7" ht="42" customHeight="1">
      <c r="A248" s="145" t="s">
        <v>271</v>
      </c>
      <c r="B248" s="182" t="s">
        <v>375</v>
      </c>
      <c r="C248" s="16" t="s">
        <v>181</v>
      </c>
      <c r="D248" s="5" t="s">
        <v>183</v>
      </c>
      <c r="E248" s="5" t="s">
        <v>71</v>
      </c>
      <c r="F248" s="5" t="s">
        <v>272</v>
      </c>
      <c r="G248" s="62">
        <v>21958000</v>
      </c>
    </row>
    <row r="249" spans="1:7" ht="138.75" customHeight="1">
      <c r="A249" s="146" t="s">
        <v>212</v>
      </c>
      <c r="B249" s="182" t="s">
        <v>375</v>
      </c>
      <c r="C249" s="15" t="s">
        <v>181</v>
      </c>
      <c r="D249" s="13" t="s">
        <v>183</v>
      </c>
      <c r="E249" s="13" t="s">
        <v>72</v>
      </c>
      <c r="F249" s="13"/>
      <c r="G249" s="103">
        <f>G250</f>
        <v>714000</v>
      </c>
    </row>
    <row r="250" spans="1:7" ht="16.5" customHeight="1">
      <c r="A250" s="61" t="s">
        <v>247</v>
      </c>
      <c r="B250" s="182" t="s">
        <v>375</v>
      </c>
      <c r="C250" s="16" t="s">
        <v>181</v>
      </c>
      <c r="D250" s="5" t="s">
        <v>183</v>
      </c>
      <c r="E250" s="5" t="s">
        <v>72</v>
      </c>
      <c r="F250" s="5" t="s">
        <v>246</v>
      </c>
      <c r="G250" s="62">
        <v>714000</v>
      </c>
    </row>
    <row r="251" spans="1:7" ht="16.5" customHeight="1">
      <c r="A251" s="99" t="s">
        <v>189</v>
      </c>
      <c r="B251" s="182" t="s">
        <v>375</v>
      </c>
      <c r="C251" s="60" t="s">
        <v>181</v>
      </c>
      <c r="D251" s="4" t="s">
        <v>185</v>
      </c>
      <c r="E251" s="5"/>
      <c r="F251" s="5"/>
      <c r="G251" s="100">
        <f>G252+G254</f>
        <v>389000</v>
      </c>
    </row>
    <row r="252" spans="1:7" ht="27" customHeight="1">
      <c r="A252" s="110" t="s">
        <v>329</v>
      </c>
      <c r="B252" s="182" t="s">
        <v>375</v>
      </c>
      <c r="C252" s="15" t="s">
        <v>181</v>
      </c>
      <c r="D252" s="13" t="s">
        <v>185</v>
      </c>
      <c r="E252" s="13" t="s">
        <v>391</v>
      </c>
      <c r="F252" s="13"/>
      <c r="G252" s="103">
        <f>G253</f>
        <v>39000</v>
      </c>
    </row>
    <row r="253" spans="1:7" ht="16.5" customHeight="1">
      <c r="A253" s="61" t="s">
        <v>295</v>
      </c>
      <c r="B253" s="182" t="s">
        <v>375</v>
      </c>
      <c r="C253" s="16" t="s">
        <v>181</v>
      </c>
      <c r="D253" s="5" t="s">
        <v>185</v>
      </c>
      <c r="E253" s="5" t="s">
        <v>391</v>
      </c>
      <c r="F253" s="5" t="s">
        <v>294</v>
      </c>
      <c r="G253" s="62">
        <v>39000</v>
      </c>
    </row>
    <row r="254" spans="1:7" ht="25.5" customHeight="1">
      <c r="A254" s="110" t="s">
        <v>342</v>
      </c>
      <c r="B254" s="182" t="s">
        <v>375</v>
      </c>
      <c r="C254" s="15" t="s">
        <v>181</v>
      </c>
      <c r="D254" s="13" t="s">
        <v>185</v>
      </c>
      <c r="E254" s="13" t="s">
        <v>73</v>
      </c>
      <c r="F254" s="13"/>
      <c r="G254" s="103">
        <f>G255</f>
        <v>350000</v>
      </c>
    </row>
    <row r="255" spans="1:11" s="73" customFormat="1" ht="24.75" customHeight="1">
      <c r="A255" s="61" t="s">
        <v>247</v>
      </c>
      <c r="B255" s="182" t="s">
        <v>375</v>
      </c>
      <c r="C255" s="16" t="s">
        <v>181</v>
      </c>
      <c r="D255" s="5" t="s">
        <v>185</v>
      </c>
      <c r="E255" s="5" t="s">
        <v>73</v>
      </c>
      <c r="F255" s="5" t="s">
        <v>246</v>
      </c>
      <c r="G255" s="62">
        <v>350000</v>
      </c>
      <c r="H255" s="74"/>
      <c r="I255" s="74"/>
      <c r="J255" s="74"/>
      <c r="K255" s="74"/>
    </row>
    <row r="256" spans="1:7" ht="17.25" customHeight="1">
      <c r="A256" s="99" t="s">
        <v>226</v>
      </c>
      <c r="B256" s="182" t="s">
        <v>375</v>
      </c>
      <c r="C256" s="60" t="s">
        <v>181</v>
      </c>
      <c r="D256" s="4" t="s">
        <v>186</v>
      </c>
      <c r="E256" s="7"/>
      <c r="F256" s="7"/>
      <c r="G256" s="100">
        <f>G261+G257+G265</f>
        <v>8631000</v>
      </c>
    </row>
    <row r="257" spans="1:7" ht="28.5" customHeight="1">
      <c r="A257" s="110" t="s">
        <v>221</v>
      </c>
      <c r="B257" s="182" t="s">
        <v>375</v>
      </c>
      <c r="C257" s="18" t="s">
        <v>181</v>
      </c>
      <c r="D257" s="50" t="s">
        <v>186</v>
      </c>
      <c r="E257" s="13" t="s">
        <v>76</v>
      </c>
      <c r="F257" s="50"/>
      <c r="G257" s="103">
        <f>SUM(G258:G260)</f>
        <v>6797000</v>
      </c>
    </row>
    <row r="258" spans="1:7" ht="31.5" customHeight="1">
      <c r="A258" s="59" t="s">
        <v>249</v>
      </c>
      <c r="B258" s="182" t="s">
        <v>375</v>
      </c>
      <c r="C258" s="40" t="s">
        <v>181</v>
      </c>
      <c r="D258" s="51" t="s">
        <v>186</v>
      </c>
      <c r="E258" s="5" t="s">
        <v>76</v>
      </c>
      <c r="F258" s="51" t="s">
        <v>250</v>
      </c>
      <c r="G258" s="62">
        <v>128000</v>
      </c>
    </row>
    <row r="259" spans="1:7" ht="30" customHeight="1">
      <c r="A259" s="61" t="s">
        <v>275</v>
      </c>
      <c r="B259" s="182" t="s">
        <v>375</v>
      </c>
      <c r="C259" s="40" t="s">
        <v>181</v>
      </c>
      <c r="D259" s="51" t="s">
        <v>186</v>
      </c>
      <c r="E259" s="5" t="s">
        <v>76</v>
      </c>
      <c r="F259" s="51" t="s">
        <v>276</v>
      </c>
      <c r="G259" s="62">
        <v>6269000</v>
      </c>
    </row>
    <row r="260" spans="1:7" ht="19.5" customHeight="1">
      <c r="A260" s="61" t="s">
        <v>247</v>
      </c>
      <c r="B260" s="182" t="s">
        <v>375</v>
      </c>
      <c r="C260" s="40" t="s">
        <v>279</v>
      </c>
      <c r="D260" s="51" t="s">
        <v>186</v>
      </c>
      <c r="E260" s="5" t="s">
        <v>76</v>
      </c>
      <c r="F260" s="51" t="s">
        <v>246</v>
      </c>
      <c r="G260" s="62">
        <v>400000</v>
      </c>
    </row>
    <row r="261" spans="1:7" ht="29.25" customHeight="1">
      <c r="A261" s="147" t="s">
        <v>227</v>
      </c>
      <c r="B261" s="182" t="s">
        <v>375</v>
      </c>
      <c r="C261" s="18" t="s">
        <v>181</v>
      </c>
      <c r="D261" s="50" t="s">
        <v>186</v>
      </c>
      <c r="E261" s="13" t="s">
        <v>75</v>
      </c>
      <c r="F261" s="50"/>
      <c r="G261" s="103">
        <f>SUM(G262:G264)</f>
        <v>587000</v>
      </c>
    </row>
    <row r="262" spans="1:7" ht="29.25" customHeight="1">
      <c r="A262" s="59" t="s">
        <v>251</v>
      </c>
      <c r="B262" s="182" t="s">
        <v>375</v>
      </c>
      <c r="C262" s="16" t="s">
        <v>181</v>
      </c>
      <c r="D262" s="5" t="s">
        <v>186</v>
      </c>
      <c r="E262" s="5" t="s">
        <v>75</v>
      </c>
      <c r="F262" s="5" t="s">
        <v>252</v>
      </c>
      <c r="G262" s="62">
        <v>451000</v>
      </c>
    </row>
    <row r="263" spans="1:7" ht="22.5" customHeight="1">
      <c r="A263" s="59" t="s">
        <v>248</v>
      </c>
      <c r="B263" s="182" t="s">
        <v>375</v>
      </c>
      <c r="C263" s="16" t="s">
        <v>181</v>
      </c>
      <c r="D263" s="5" t="s">
        <v>186</v>
      </c>
      <c r="E263" s="5" t="s">
        <v>75</v>
      </c>
      <c r="F263" s="5" t="s">
        <v>85</v>
      </c>
      <c r="G263" s="62">
        <v>61000</v>
      </c>
    </row>
    <row r="264" spans="1:7" ht="37.5" customHeight="1">
      <c r="A264" s="59" t="s">
        <v>249</v>
      </c>
      <c r="B264" s="182" t="s">
        <v>375</v>
      </c>
      <c r="C264" s="16" t="s">
        <v>181</v>
      </c>
      <c r="D264" s="5" t="s">
        <v>186</v>
      </c>
      <c r="E264" s="5" t="s">
        <v>75</v>
      </c>
      <c r="F264" s="5" t="s">
        <v>250</v>
      </c>
      <c r="G264" s="62">
        <v>75000</v>
      </c>
    </row>
    <row r="265" spans="1:7" ht="54.75" customHeight="1">
      <c r="A265" s="147" t="s">
        <v>153</v>
      </c>
      <c r="B265" s="182" t="s">
        <v>375</v>
      </c>
      <c r="C265" s="18" t="s">
        <v>181</v>
      </c>
      <c r="D265" s="50" t="s">
        <v>186</v>
      </c>
      <c r="E265" s="13" t="s">
        <v>154</v>
      </c>
      <c r="F265" s="50"/>
      <c r="G265" s="103">
        <f>G266</f>
        <v>1247000</v>
      </c>
    </row>
    <row r="266" spans="1:7" ht="25.5">
      <c r="A266" s="59" t="s">
        <v>249</v>
      </c>
      <c r="B266" s="182" t="s">
        <v>375</v>
      </c>
      <c r="C266" s="40" t="s">
        <v>181</v>
      </c>
      <c r="D266" s="51" t="s">
        <v>186</v>
      </c>
      <c r="E266" s="5" t="s">
        <v>154</v>
      </c>
      <c r="F266" s="51" t="s">
        <v>292</v>
      </c>
      <c r="G266" s="62">
        <v>1247000</v>
      </c>
    </row>
    <row r="267" spans="1:7" ht="12.75">
      <c r="A267" s="99" t="s">
        <v>319</v>
      </c>
      <c r="B267" s="182" t="s">
        <v>375</v>
      </c>
      <c r="C267" s="60" t="s">
        <v>181</v>
      </c>
      <c r="D267" s="4" t="s">
        <v>320</v>
      </c>
      <c r="E267" s="7"/>
      <c r="F267" s="7"/>
      <c r="G267" s="100">
        <f>G268</f>
        <v>200000</v>
      </c>
    </row>
    <row r="268" spans="1:8" ht="18.75" customHeight="1">
      <c r="A268" s="110" t="s">
        <v>318</v>
      </c>
      <c r="B268" s="182" t="s">
        <v>375</v>
      </c>
      <c r="C268" s="18" t="s">
        <v>181</v>
      </c>
      <c r="D268" s="50" t="s">
        <v>320</v>
      </c>
      <c r="E268" s="13" t="s">
        <v>78</v>
      </c>
      <c r="F268" s="50"/>
      <c r="G268" s="103">
        <f>G269</f>
        <v>200000</v>
      </c>
      <c r="H268" s="58"/>
    </row>
    <row r="269" spans="1:8" ht="22.5" customHeight="1">
      <c r="A269" s="59" t="s">
        <v>249</v>
      </c>
      <c r="B269" s="182" t="s">
        <v>375</v>
      </c>
      <c r="C269" s="40" t="s">
        <v>181</v>
      </c>
      <c r="D269" s="51" t="s">
        <v>320</v>
      </c>
      <c r="E269" s="5" t="s">
        <v>78</v>
      </c>
      <c r="F269" s="51" t="s">
        <v>250</v>
      </c>
      <c r="G269" s="62">
        <v>200000</v>
      </c>
      <c r="H269" s="58"/>
    </row>
    <row r="270" spans="1:10" ht="21" customHeight="1">
      <c r="A270" s="211" t="s">
        <v>228</v>
      </c>
      <c r="B270" s="203" t="s">
        <v>375</v>
      </c>
      <c r="C270" s="212" t="s">
        <v>207</v>
      </c>
      <c r="D270" s="212"/>
      <c r="E270" s="206"/>
      <c r="F270" s="212"/>
      <c r="G270" s="210">
        <f>G271</f>
        <v>3834000</v>
      </c>
      <c r="H270" s="58"/>
      <c r="J270" s="70"/>
    </row>
    <row r="271" spans="1:8" ht="16.5" customHeight="1">
      <c r="A271" s="99" t="s">
        <v>234</v>
      </c>
      <c r="B271" s="182" t="s">
        <v>375</v>
      </c>
      <c r="C271" s="17" t="s">
        <v>207</v>
      </c>
      <c r="D271" s="48" t="s">
        <v>182</v>
      </c>
      <c r="E271" s="4"/>
      <c r="F271" s="48"/>
      <c r="G271" s="100">
        <f>G272</f>
        <v>3834000</v>
      </c>
      <c r="H271" s="58"/>
    </row>
    <row r="272" spans="1:8" ht="25.5">
      <c r="A272" s="125" t="s">
        <v>330</v>
      </c>
      <c r="B272" s="182" t="s">
        <v>375</v>
      </c>
      <c r="C272" s="88" t="s">
        <v>207</v>
      </c>
      <c r="D272" s="44" t="s">
        <v>182</v>
      </c>
      <c r="E272" s="44" t="s">
        <v>27</v>
      </c>
      <c r="F272" s="44"/>
      <c r="G272" s="137">
        <f>G273+G276</f>
        <v>3834000</v>
      </c>
      <c r="H272" s="58"/>
    </row>
    <row r="273" spans="1:7" ht="38.25">
      <c r="A273" s="110" t="s">
        <v>321</v>
      </c>
      <c r="B273" s="182" t="s">
        <v>375</v>
      </c>
      <c r="C273" s="15" t="s">
        <v>207</v>
      </c>
      <c r="D273" s="13" t="s">
        <v>182</v>
      </c>
      <c r="E273" s="13" t="s">
        <v>79</v>
      </c>
      <c r="F273" s="13"/>
      <c r="G273" s="103">
        <f>G274</f>
        <v>330000</v>
      </c>
    </row>
    <row r="274" spans="1:10" ht="25.5">
      <c r="A274" s="59" t="s">
        <v>249</v>
      </c>
      <c r="B274" s="182" t="s">
        <v>375</v>
      </c>
      <c r="C274" s="16" t="s">
        <v>207</v>
      </c>
      <c r="D274" s="5" t="s">
        <v>182</v>
      </c>
      <c r="E274" s="5" t="s">
        <v>79</v>
      </c>
      <c r="F274" s="5" t="s">
        <v>250</v>
      </c>
      <c r="G274" s="62">
        <v>330000</v>
      </c>
      <c r="J274" s="71"/>
    </row>
    <row r="275" spans="1:7" ht="17.25" customHeight="1">
      <c r="A275" s="110" t="s">
        <v>322</v>
      </c>
      <c r="B275" s="182" t="s">
        <v>375</v>
      </c>
      <c r="C275" s="65" t="s">
        <v>207</v>
      </c>
      <c r="D275" s="13" t="s">
        <v>182</v>
      </c>
      <c r="E275" s="64" t="s">
        <v>92</v>
      </c>
      <c r="F275" s="13"/>
      <c r="G275" s="103">
        <f>G276</f>
        <v>3504000</v>
      </c>
    </row>
    <row r="276" spans="1:7" ht="25.5">
      <c r="A276" s="59" t="s">
        <v>323</v>
      </c>
      <c r="B276" s="182" t="s">
        <v>375</v>
      </c>
      <c r="C276" s="16" t="s">
        <v>207</v>
      </c>
      <c r="D276" s="5" t="s">
        <v>182</v>
      </c>
      <c r="E276" s="5" t="s">
        <v>92</v>
      </c>
      <c r="F276" s="5" t="s">
        <v>324</v>
      </c>
      <c r="G276" s="62">
        <v>3504000</v>
      </c>
    </row>
    <row r="277" spans="1:7" ht="12.75">
      <c r="A277" s="211" t="s">
        <v>229</v>
      </c>
      <c r="B277" s="203" t="s">
        <v>375</v>
      </c>
      <c r="C277" s="212" t="s">
        <v>180</v>
      </c>
      <c r="D277" s="212"/>
      <c r="E277" s="206"/>
      <c r="F277" s="212"/>
      <c r="G277" s="210">
        <f>G278</f>
        <v>600000</v>
      </c>
    </row>
    <row r="278" spans="1:7" ht="12.75">
      <c r="A278" s="99" t="s">
        <v>203</v>
      </c>
      <c r="B278" s="182" t="s">
        <v>375</v>
      </c>
      <c r="C278" s="17" t="s">
        <v>180</v>
      </c>
      <c r="D278" s="48" t="s">
        <v>183</v>
      </c>
      <c r="E278" s="4"/>
      <c r="F278" s="48"/>
      <c r="G278" s="100">
        <f>G279</f>
        <v>600000</v>
      </c>
    </row>
    <row r="279" spans="1:7" ht="25.5">
      <c r="A279" s="149" t="s">
        <v>331</v>
      </c>
      <c r="B279" s="182" t="s">
        <v>375</v>
      </c>
      <c r="C279" s="25" t="s">
        <v>180</v>
      </c>
      <c r="D279" s="9" t="s">
        <v>183</v>
      </c>
      <c r="E279" s="9" t="s">
        <v>80</v>
      </c>
      <c r="F279" s="9"/>
      <c r="G279" s="123">
        <f>G280</f>
        <v>600000</v>
      </c>
    </row>
    <row r="280" spans="1:7" ht="38.25">
      <c r="A280" s="59" t="s">
        <v>285</v>
      </c>
      <c r="B280" s="182" t="s">
        <v>375</v>
      </c>
      <c r="C280" s="16" t="s">
        <v>180</v>
      </c>
      <c r="D280" s="5" t="s">
        <v>183</v>
      </c>
      <c r="E280" s="5" t="s">
        <v>80</v>
      </c>
      <c r="F280" s="5" t="s">
        <v>284</v>
      </c>
      <c r="G280" s="62">
        <v>600000</v>
      </c>
    </row>
    <row r="281" spans="1:7" ht="31.5">
      <c r="A281" s="207" t="s">
        <v>225</v>
      </c>
      <c r="B281" s="203" t="s">
        <v>375</v>
      </c>
      <c r="C281" s="208" t="s">
        <v>222</v>
      </c>
      <c r="D281" s="204"/>
      <c r="E281" s="204"/>
      <c r="F281" s="204"/>
      <c r="G281" s="205">
        <f>G282</f>
        <v>3600000</v>
      </c>
    </row>
    <row r="282" spans="1:10" ht="12.75">
      <c r="A282" s="173" t="s">
        <v>280</v>
      </c>
      <c r="B282" s="182" t="s">
        <v>375</v>
      </c>
      <c r="C282" s="161" t="s">
        <v>222</v>
      </c>
      <c r="D282" s="10" t="s">
        <v>176</v>
      </c>
      <c r="E282" s="10"/>
      <c r="F282" s="10"/>
      <c r="G282" s="174">
        <f>G283</f>
        <v>3600000</v>
      </c>
      <c r="H282" s="58"/>
      <c r="J282" s="70"/>
    </row>
    <row r="283" spans="1:8" ht="12.75">
      <c r="A283" s="110" t="s">
        <v>280</v>
      </c>
      <c r="B283" s="182" t="s">
        <v>375</v>
      </c>
      <c r="C283" s="15" t="s">
        <v>222</v>
      </c>
      <c r="D283" s="13" t="s">
        <v>176</v>
      </c>
      <c r="E283" s="13" t="s">
        <v>81</v>
      </c>
      <c r="F283" s="13"/>
      <c r="G283" s="103">
        <f>G284</f>
        <v>3600000</v>
      </c>
      <c r="H283" s="58"/>
    </row>
    <row r="284" spans="1:8" ht="20.25" customHeight="1">
      <c r="A284" s="61" t="s">
        <v>325</v>
      </c>
      <c r="B284" s="182" t="s">
        <v>375</v>
      </c>
      <c r="C284" s="16" t="s">
        <v>222</v>
      </c>
      <c r="D284" s="5" t="s">
        <v>176</v>
      </c>
      <c r="E284" s="5" t="s">
        <v>81</v>
      </c>
      <c r="F284" s="5" t="s">
        <v>281</v>
      </c>
      <c r="G284" s="62">
        <v>3600000</v>
      </c>
      <c r="H284" s="58"/>
    </row>
    <row r="285" spans="1:10" ht="44.25" customHeight="1">
      <c r="A285" s="211" t="s">
        <v>230</v>
      </c>
      <c r="B285" s="203" t="s">
        <v>375</v>
      </c>
      <c r="C285" s="213" t="s">
        <v>210</v>
      </c>
      <c r="D285" s="206"/>
      <c r="E285" s="206"/>
      <c r="F285" s="206"/>
      <c r="G285" s="210">
        <f>G286</f>
        <v>7258000</v>
      </c>
      <c r="H285" s="58"/>
      <c r="J285" s="70"/>
    </row>
    <row r="286" spans="1:8" ht="25.5">
      <c r="A286" s="168" t="s">
        <v>231</v>
      </c>
      <c r="B286" s="182" t="s">
        <v>375</v>
      </c>
      <c r="C286" s="60" t="s">
        <v>210</v>
      </c>
      <c r="D286" s="10" t="s">
        <v>176</v>
      </c>
      <c r="E286" s="10"/>
      <c r="F286" s="10"/>
      <c r="G286" s="100">
        <f>G291+G289+G287</f>
        <v>7258000</v>
      </c>
      <c r="H286" s="58"/>
    </row>
    <row r="287" spans="1:8" ht="25.5">
      <c r="A287" s="150" t="s">
        <v>215</v>
      </c>
      <c r="B287" s="182" t="s">
        <v>375</v>
      </c>
      <c r="C287" s="20" t="s">
        <v>210</v>
      </c>
      <c r="D287" s="20" t="s">
        <v>176</v>
      </c>
      <c r="E287" s="20" t="s">
        <v>83</v>
      </c>
      <c r="F287" s="14"/>
      <c r="G287" s="103">
        <f>G288</f>
        <v>1762000</v>
      </c>
      <c r="H287" s="58"/>
    </row>
    <row r="288" spans="1:10" ht="15.75" customHeight="1">
      <c r="A288" s="151" t="s">
        <v>282</v>
      </c>
      <c r="B288" s="182" t="s">
        <v>375</v>
      </c>
      <c r="C288" s="16" t="s">
        <v>210</v>
      </c>
      <c r="D288" s="11" t="s">
        <v>176</v>
      </c>
      <c r="E288" s="57" t="s">
        <v>83</v>
      </c>
      <c r="F288" s="11" t="s">
        <v>283</v>
      </c>
      <c r="G288" s="142">
        <v>1762000</v>
      </c>
      <c r="J288" s="71"/>
    </row>
    <row r="289" spans="1:10" ht="26.25" customHeight="1">
      <c r="A289" s="150" t="s">
        <v>216</v>
      </c>
      <c r="B289" s="182" t="s">
        <v>375</v>
      </c>
      <c r="C289" s="20" t="s">
        <v>210</v>
      </c>
      <c r="D289" s="20" t="s">
        <v>176</v>
      </c>
      <c r="E289" s="20" t="s">
        <v>82</v>
      </c>
      <c r="F289" s="14"/>
      <c r="G289" s="103">
        <f>G290</f>
        <v>4000000</v>
      </c>
      <c r="J289" s="71"/>
    </row>
    <row r="290" spans="1:7" ht="12.75">
      <c r="A290" s="223" t="s">
        <v>282</v>
      </c>
      <c r="B290" s="182" t="s">
        <v>375</v>
      </c>
      <c r="C290" s="16" t="s">
        <v>210</v>
      </c>
      <c r="D290" s="11" t="s">
        <v>176</v>
      </c>
      <c r="E290" s="57" t="s">
        <v>82</v>
      </c>
      <c r="F290" s="11" t="s">
        <v>283</v>
      </c>
      <c r="G290" s="224">
        <v>4000000</v>
      </c>
    </row>
    <row r="291" spans="1:7" ht="38.25">
      <c r="A291" s="218" t="s">
        <v>367</v>
      </c>
      <c r="B291" s="219" t="s">
        <v>375</v>
      </c>
      <c r="C291" s="220" t="s">
        <v>210</v>
      </c>
      <c r="D291" s="220" t="s">
        <v>176</v>
      </c>
      <c r="E291" s="220" t="s">
        <v>383</v>
      </c>
      <c r="F291" s="221"/>
      <c r="G291" s="222">
        <f>G292</f>
        <v>1496000</v>
      </c>
    </row>
    <row r="292" spans="1:7" ht="13.5" thickBot="1">
      <c r="A292" s="175" t="s">
        <v>282</v>
      </c>
      <c r="B292" s="182" t="s">
        <v>375</v>
      </c>
      <c r="C292" s="176" t="s">
        <v>210</v>
      </c>
      <c r="D292" s="177" t="s">
        <v>176</v>
      </c>
      <c r="E292" s="178" t="s">
        <v>383</v>
      </c>
      <c r="F292" s="177" t="s">
        <v>283</v>
      </c>
      <c r="G292" s="199">
        <v>1496000</v>
      </c>
    </row>
    <row r="293" spans="1:7" ht="18.75" customHeight="1" thickBot="1">
      <c r="A293" s="214" t="s">
        <v>193</v>
      </c>
      <c r="B293" s="203" t="s">
        <v>375</v>
      </c>
      <c r="C293" s="215"/>
      <c r="D293" s="215"/>
      <c r="E293" s="216"/>
      <c r="F293" s="216"/>
      <c r="G293" s="217">
        <f>G14+G83+G87+G100+G117+G218+G238+G242+G270+G277+G281+G285</f>
        <v>364834000</v>
      </c>
    </row>
  </sheetData>
  <sheetProtection/>
  <mergeCells count="8">
    <mergeCell ref="A7:A12"/>
    <mergeCell ref="C7:C12"/>
    <mergeCell ref="D7:D12"/>
    <mergeCell ref="A5:G5"/>
    <mergeCell ref="E7:E12"/>
    <mergeCell ref="F7:F12"/>
    <mergeCell ref="G7:G12"/>
    <mergeCell ref="B7:B12"/>
  </mergeCells>
  <printOptions/>
  <pageMargins left="0.8267716535433072" right="0.15748031496062992" top="0.1968503937007874" bottom="0.15748031496062992" header="0.15748031496062992" footer="0.15748031496062992"/>
  <pageSetup fitToHeight="6" horizontalDpi="600" verticalDpi="600" orientation="portrait" paperSize="9" scale="80" r:id="rId1"/>
  <rowBreaks count="2" manualBreakCount="2">
    <brk id="44" max="6" man="1"/>
    <brk id="11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9"/>
  <sheetViews>
    <sheetView zoomScalePageLayoutView="0" workbookViewId="0" topLeftCell="A207">
      <selection activeCell="D214" sqref="D214:D221"/>
    </sheetView>
  </sheetViews>
  <sheetFormatPr defaultColWidth="9.00390625" defaultRowHeight="12.75"/>
  <cols>
    <col min="1" max="1" width="57.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7" width="17.75390625" style="0" customWidth="1"/>
    <col min="8" max="8" width="9.125" style="69" customWidth="1"/>
    <col min="9" max="9" width="16.25390625" style="69" customWidth="1"/>
    <col min="10" max="10" width="11.75390625" style="69" bestFit="1" customWidth="1"/>
  </cols>
  <sheetData>
    <row r="1" spans="4:8" ht="12.75">
      <c r="D1" s="77"/>
      <c r="E1" s="77"/>
      <c r="F1" s="185" t="s">
        <v>377</v>
      </c>
      <c r="G1" s="181"/>
      <c r="H1" s="76"/>
    </row>
    <row r="2" spans="1:8" ht="12.75">
      <c r="A2" s="67"/>
      <c r="E2" s="181" t="s">
        <v>371</v>
      </c>
      <c r="H2" s="76"/>
    </row>
    <row r="3" spans="1:8" ht="12.75">
      <c r="A3" s="67"/>
      <c r="E3" s="181" t="s">
        <v>372</v>
      </c>
      <c r="G3" s="181"/>
      <c r="H3" s="76"/>
    </row>
    <row r="4" spans="1:8" ht="12.75">
      <c r="A4" s="67"/>
      <c r="H4" s="76"/>
    </row>
    <row r="5" spans="1:8" ht="55.5" customHeight="1">
      <c r="A5" s="234" t="s">
        <v>382</v>
      </c>
      <c r="B5" s="234"/>
      <c r="C5" s="234"/>
      <c r="D5" s="234"/>
      <c r="E5" s="234"/>
      <c r="F5" s="249"/>
      <c r="G5" s="249"/>
      <c r="H5"/>
    </row>
    <row r="6" spans="1:5" ht="13.5" thickBot="1">
      <c r="A6" s="1"/>
      <c r="B6" s="2"/>
      <c r="C6" s="2"/>
      <c r="D6" s="3"/>
      <c r="E6" s="3"/>
    </row>
    <row r="7" spans="1:7" ht="12.75" customHeight="1">
      <c r="A7" s="235" t="s">
        <v>174</v>
      </c>
      <c r="B7" s="229" t="s">
        <v>175</v>
      </c>
      <c r="C7" s="237" t="s">
        <v>184</v>
      </c>
      <c r="D7" s="240" t="s">
        <v>194</v>
      </c>
      <c r="E7" s="242" t="s">
        <v>195</v>
      </c>
      <c r="F7" s="232" t="s">
        <v>378</v>
      </c>
      <c r="G7" s="232" t="s">
        <v>379</v>
      </c>
    </row>
    <row r="8" spans="1:7" ht="12.75" customHeight="1">
      <c r="A8" s="236"/>
      <c r="B8" s="230"/>
      <c r="C8" s="238"/>
      <c r="D8" s="241"/>
      <c r="E8" s="243"/>
      <c r="F8" s="233"/>
      <c r="G8" s="233"/>
    </row>
    <row r="9" spans="1:7" ht="12.75">
      <c r="A9" s="236"/>
      <c r="B9" s="230"/>
      <c r="C9" s="238"/>
      <c r="D9" s="241"/>
      <c r="E9" s="243"/>
      <c r="F9" s="233"/>
      <c r="G9" s="233"/>
    </row>
    <row r="10" spans="1:7" ht="12.75">
      <c r="A10" s="236"/>
      <c r="B10" s="230"/>
      <c r="C10" s="238"/>
      <c r="D10" s="241"/>
      <c r="E10" s="243"/>
      <c r="F10" s="233"/>
      <c r="G10" s="233"/>
    </row>
    <row r="11" spans="1:7" ht="12.75">
      <c r="A11" s="236"/>
      <c r="B11" s="230"/>
      <c r="C11" s="238"/>
      <c r="D11" s="241"/>
      <c r="E11" s="243"/>
      <c r="F11" s="233"/>
      <c r="G11" s="233"/>
    </row>
    <row r="12" spans="1:7" ht="13.5" thickBot="1">
      <c r="A12" s="236"/>
      <c r="B12" s="231"/>
      <c r="C12" s="239"/>
      <c r="D12" s="241"/>
      <c r="E12" s="244"/>
      <c r="F12" s="233"/>
      <c r="G12" s="233"/>
    </row>
    <row r="13" spans="1:9" ht="15.75">
      <c r="A13" s="162" t="s">
        <v>190</v>
      </c>
      <c r="B13" s="163" t="s">
        <v>176</v>
      </c>
      <c r="C13" s="163"/>
      <c r="D13" s="163"/>
      <c r="E13" s="163"/>
      <c r="F13" s="164">
        <f>F14+F18+F62+F65+F68</f>
        <v>25668265</v>
      </c>
      <c r="G13" s="164">
        <f>G14+G18+G62+G65+G68</f>
        <v>25632265</v>
      </c>
      <c r="I13" s="70"/>
    </row>
    <row r="14" spans="1:9" ht="37.5" customHeight="1">
      <c r="A14" s="114" t="s">
        <v>211</v>
      </c>
      <c r="B14" s="60" t="s">
        <v>176</v>
      </c>
      <c r="C14" s="4" t="s">
        <v>185</v>
      </c>
      <c r="D14" s="4"/>
      <c r="E14" s="4"/>
      <c r="F14" s="100">
        <f>F15</f>
        <v>300100</v>
      </c>
      <c r="G14" s="100">
        <f>G15</f>
        <v>300100</v>
      </c>
      <c r="H14" s="58"/>
      <c r="I14" s="70"/>
    </row>
    <row r="15" spans="1:8" ht="15.75" customHeight="1">
      <c r="A15" s="97" t="s">
        <v>286</v>
      </c>
      <c r="B15" s="38" t="s">
        <v>176</v>
      </c>
      <c r="C15" s="35" t="s">
        <v>185</v>
      </c>
      <c r="D15" s="13" t="s">
        <v>5</v>
      </c>
      <c r="E15" s="35"/>
      <c r="F15" s="98">
        <f>F16+F17</f>
        <v>300100</v>
      </c>
      <c r="G15" s="98">
        <f>G16+G17</f>
        <v>300100</v>
      </c>
      <c r="H15" s="58"/>
    </row>
    <row r="16" spans="1:8" ht="42.75" customHeight="1">
      <c r="A16" s="59" t="s">
        <v>334</v>
      </c>
      <c r="B16" s="16" t="s">
        <v>176</v>
      </c>
      <c r="C16" s="5" t="s">
        <v>185</v>
      </c>
      <c r="D16" s="5" t="s">
        <v>5</v>
      </c>
      <c r="E16" s="5" t="s">
        <v>333</v>
      </c>
      <c r="F16" s="62">
        <v>200100</v>
      </c>
      <c r="G16" s="62">
        <v>200100</v>
      </c>
      <c r="H16" s="58"/>
    </row>
    <row r="17" spans="1:9" ht="24" customHeight="1">
      <c r="A17" s="59" t="s">
        <v>249</v>
      </c>
      <c r="B17" s="16" t="s">
        <v>176</v>
      </c>
      <c r="C17" s="5" t="s">
        <v>185</v>
      </c>
      <c r="D17" s="5" t="s">
        <v>5</v>
      </c>
      <c r="E17" s="5" t="s">
        <v>250</v>
      </c>
      <c r="F17" s="62">
        <v>100000</v>
      </c>
      <c r="G17" s="62">
        <v>100000</v>
      </c>
      <c r="H17" s="58"/>
      <c r="I17" s="70"/>
    </row>
    <row r="18" spans="1:8" ht="29.25" customHeight="1">
      <c r="A18" s="99" t="s">
        <v>204</v>
      </c>
      <c r="B18" s="60" t="s">
        <v>176</v>
      </c>
      <c r="C18" s="4" t="s">
        <v>186</v>
      </c>
      <c r="D18" s="4"/>
      <c r="E18" s="4"/>
      <c r="F18" s="100">
        <f>F19+F21+F26+F29+F34+F38+F44+F46+F50+F52+F54+F58+F60</f>
        <v>17653000</v>
      </c>
      <c r="G18" s="100">
        <f>G19+G21+G26+G29+G34+G38+G44+G46+G50+G52+G54+G58+G60</f>
        <v>17617000</v>
      </c>
      <c r="H18" s="58"/>
    </row>
    <row r="19" spans="1:8" ht="40.5" customHeight="1" hidden="1">
      <c r="A19" s="101" t="s">
        <v>165</v>
      </c>
      <c r="B19" s="38" t="s">
        <v>176</v>
      </c>
      <c r="C19" s="35" t="s">
        <v>186</v>
      </c>
      <c r="D19" s="13" t="s">
        <v>169</v>
      </c>
      <c r="E19" s="35"/>
      <c r="F19" s="98">
        <f>F20</f>
        <v>0</v>
      </c>
      <c r="G19" s="98">
        <f>G20</f>
        <v>0</v>
      </c>
      <c r="H19" s="58"/>
    </row>
    <row r="20" spans="1:8" ht="21" customHeight="1" hidden="1">
      <c r="A20" s="59" t="s">
        <v>346</v>
      </c>
      <c r="B20" s="16" t="s">
        <v>176</v>
      </c>
      <c r="C20" s="5" t="s">
        <v>186</v>
      </c>
      <c r="D20" s="5" t="s">
        <v>169</v>
      </c>
      <c r="E20" s="5" t="s">
        <v>347</v>
      </c>
      <c r="F20" s="62"/>
      <c r="G20" s="62"/>
      <c r="H20" s="58"/>
    </row>
    <row r="21" spans="1:9" ht="28.5" customHeight="1">
      <c r="A21" s="97" t="s">
        <v>255</v>
      </c>
      <c r="B21" s="38" t="s">
        <v>176</v>
      </c>
      <c r="C21" s="35" t="s">
        <v>186</v>
      </c>
      <c r="D21" s="13" t="s">
        <v>28</v>
      </c>
      <c r="E21" s="35"/>
      <c r="F21" s="98">
        <f>SUM(F22:F25)</f>
        <v>15241000</v>
      </c>
      <c r="G21" s="98">
        <f>SUM(G22:G25)</f>
        <v>15241000</v>
      </c>
      <c r="H21" s="58"/>
      <c r="I21" s="70"/>
    </row>
    <row r="22" spans="1:9" ht="25.5" customHeight="1">
      <c r="A22" s="59" t="s">
        <v>86</v>
      </c>
      <c r="B22" s="16" t="s">
        <v>176</v>
      </c>
      <c r="C22" s="5" t="s">
        <v>186</v>
      </c>
      <c r="D22" s="5" t="s">
        <v>28</v>
      </c>
      <c r="E22" s="5" t="s">
        <v>252</v>
      </c>
      <c r="F22" s="62">
        <v>10300000</v>
      </c>
      <c r="G22" s="62">
        <v>10300000</v>
      </c>
      <c r="I22" s="71"/>
    </row>
    <row r="23" spans="1:7" ht="13.5" customHeight="1">
      <c r="A23" s="59" t="s">
        <v>256</v>
      </c>
      <c r="B23" s="16" t="s">
        <v>257</v>
      </c>
      <c r="C23" s="5" t="s">
        <v>186</v>
      </c>
      <c r="D23" s="5" t="s">
        <v>28</v>
      </c>
      <c r="E23" s="5" t="s">
        <v>258</v>
      </c>
      <c r="F23" s="62">
        <v>270000</v>
      </c>
      <c r="G23" s="62">
        <v>270000</v>
      </c>
    </row>
    <row r="24" spans="1:7" ht="39" customHeight="1">
      <c r="A24" s="59" t="s">
        <v>84</v>
      </c>
      <c r="B24" s="16" t="s">
        <v>257</v>
      </c>
      <c r="C24" s="5" t="s">
        <v>186</v>
      </c>
      <c r="D24" s="5" t="s">
        <v>28</v>
      </c>
      <c r="E24" s="5" t="s">
        <v>85</v>
      </c>
      <c r="F24" s="62">
        <v>3171000</v>
      </c>
      <c r="G24" s="62">
        <v>3171000</v>
      </c>
    </row>
    <row r="25" spans="1:7" ht="27.75" customHeight="1">
      <c r="A25" s="59" t="s">
        <v>249</v>
      </c>
      <c r="B25" s="16" t="s">
        <v>176</v>
      </c>
      <c r="C25" s="5" t="s">
        <v>186</v>
      </c>
      <c r="D25" s="5" t="s">
        <v>28</v>
      </c>
      <c r="E25" s="5" t="s">
        <v>250</v>
      </c>
      <c r="F25" s="62">
        <v>1500000</v>
      </c>
      <c r="G25" s="62">
        <v>1500000</v>
      </c>
    </row>
    <row r="26" spans="1:7" ht="27" customHeight="1">
      <c r="A26" s="102" t="s">
        <v>208</v>
      </c>
      <c r="B26" s="15" t="s">
        <v>176</v>
      </c>
      <c r="C26" s="13" t="s">
        <v>186</v>
      </c>
      <c r="D26" s="13" t="s">
        <v>29</v>
      </c>
      <c r="E26" s="13"/>
      <c r="F26" s="103">
        <f>F27+F28</f>
        <v>1400000</v>
      </c>
      <c r="G26" s="103">
        <f>G27+G28</f>
        <v>1400000</v>
      </c>
    </row>
    <row r="27" spans="1:7" ht="21.75" customHeight="1">
      <c r="A27" s="59" t="s">
        <v>87</v>
      </c>
      <c r="B27" s="16" t="s">
        <v>176</v>
      </c>
      <c r="C27" s="5" t="s">
        <v>186</v>
      </c>
      <c r="D27" s="5" t="s">
        <v>29</v>
      </c>
      <c r="E27" s="5" t="s">
        <v>252</v>
      </c>
      <c r="F27" s="62">
        <v>1100000</v>
      </c>
      <c r="G27" s="62">
        <v>1100000</v>
      </c>
    </row>
    <row r="28" spans="1:7" ht="42" customHeight="1">
      <c r="A28" s="59" t="s">
        <v>84</v>
      </c>
      <c r="B28" s="16" t="s">
        <v>176</v>
      </c>
      <c r="C28" s="5" t="s">
        <v>186</v>
      </c>
      <c r="D28" s="5" t="s">
        <v>29</v>
      </c>
      <c r="E28" s="5" t="s">
        <v>85</v>
      </c>
      <c r="F28" s="62">
        <v>300000</v>
      </c>
      <c r="G28" s="62">
        <v>300000</v>
      </c>
    </row>
    <row r="29" spans="1:7" ht="30" customHeight="1">
      <c r="A29" s="104" t="s">
        <v>224</v>
      </c>
      <c r="B29" s="15" t="s">
        <v>176</v>
      </c>
      <c r="C29" s="13" t="s">
        <v>186</v>
      </c>
      <c r="D29" s="13" t="s">
        <v>30</v>
      </c>
      <c r="E29" s="13"/>
      <c r="F29" s="103">
        <f>SUM(F30:F33)</f>
        <v>299000</v>
      </c>
      <c r="G29" s="103">
        <f>SUM(G30:G33)</f>
        <v>283000</v>
      </c>
    </row>
    <row r="30" spans="1:7" ht="18.75" customHeight="1">
      <c r="A30" s="59" t="s">
        <v>87</v>
      </c>
      <c r="B30" s="16" t="s">
        <v>176</v>
      </c>
      <c r="C30" s="5" t="s">
        <v>186</v>
      </c>
      <c r="D30" s="5" t="s">
        <v>30</v>
      </c>
      <c r="E30" s="5" t="s">
        <v>252</v>
      </c>
      <c r="F30" s="62">
        <v>174000</v>
      </c>
      <c r="G30" s="62">
        <v>174000</v>
      </c>
    </row>
    <row r="31" spans="1:7" ht="18.75" customHeight="1">
      <c r="A31" s="59" t="s">
        <v>256</v>
      </c>
      <c r="B31" s="16" t="s">
        <v>176</v>
      </c>
      <c r="C31" s="5" t="s">
        <v>186</v>
      </c>
      <c r="D31" s="5" t="s">
        <v>30</v>
      </c>
      <c r="E31" s="5" t="s">
        <v>258</v>
      </c>
      <c r="F31" s="62">
        <v>11000</v>
      </c>
      <c r="G31" s="62">
        <v>11000</v>
      </c>
    </row>
    <row r="32" spans="1:7" ht="42.75" customHeight="1">
      <c r="A32" s="59" t="s">
        <v>84</v>
      </c>
      <c r="B32" s="16" t="s">
        <v>176</v>
      </c>
      <c r="C32" s="5" t="s">
        <v>186</v>
      </c>
      <c r="D32" s="5" t="s">
        <v>30</v>
      </c>
      <c r="E32" s="5" t="s">
        <v>85</v>
      </c>
      <c r="F32" s="62">
        <v>85000</v>
      </c>
      <c r="G32" s="62">
        <v>85000</v>
      </c>
    </row>
    <row r="33" spans="1:7" ht="30" customHeight="1">
      <c r="A33" s="59" t="s">
        <v>249</v>
      </c>
      <c r="B33" s="16" t="s">
        <v>176</v>
      </c>
      <c r="C33" s="5" t="s">
        <v>186</v>
      </c>
      <c r="D33" s="5" t="s">
        <v>30</v>
      </c>
      <c r="E33" s="5" t="s">
        <v>250</v>
      </c>
      <c r="F33" s="62">
        <v>29000</v>
      </c>
      <c r="G33" s="62">
        <v>13000</v>
      </c>
    </row>
    <row r="34" spans="1:7" ht="24.75" customHeight="1">
      <c r="A34" s="101" t="s">
        <v>213</v>
      </c>
      <c r="B34" s="15" t="s">
        <v>176</v>
      </c>
      <c r="C34" s="13" t="s">
        <v>186</v>
      </c>
      <c r="D34" s="13" t="s">
        <v>31</v>
      </c>
      <c r="E34" s="13"/>
      <c r="F34" s="103">
        <f>SUM(F35:F37)</f>
        <v>62000</v>
      </c>
      <c r="G34" s="103">
        <f>SUM(G35:G37)</f>
        <v>59000</v>
      </c>
    </row>
    <row r="35" spans="1:7" ht="29.25" customHeight="1">
      <c r="A35" s="59" t="s">
        <v>87</v>
      </c>
      <c r="B35" s="16" t="s">
        <v>176</v>
      </c>
      <c r="C35" s="5" t="s">
        <v>186</v>
      </c>
      <c r="D35" s="5" t="s">
        <v>31</v>
      </c>
      <c r="E35" s="5" t="s">
        <v>252</v>
      </c>
      <c r="F35" s="62">
        <v>48000</v>
      </c>
      <c r="G35" s="62">
        <v>48000</v>
      </c>
    </row>
    <row r="36" spans="1:7" ht="39" customHeight="1">
      <c r="A36" s="59" t="s">
        <v>84</v>
      </c>
      <c r="B36" s="16" t="s">
        <v>176</v>
      </c>
      <c r="C36" s="5" t="s">
        <v>186</v>
      </c>
      <c r="D36" s="5" t="s">
        <v>31</v>
      </c>
      <c r="E36" s="5" t="s">
        <v>85</v>
      </c>
      <c r="F36" s="62">
        <v>14000</v>
      </c>
      <c r="G36" s="62">
        <v>11000</v>
      </c>
    </row>
    <row r="37" spans="1:7" ht="30" customHeight="1">
      <c r="A37" s="59" t="s">
        <v>249</v>
      </c>
      <c r="B37" s="16" t="s">
        <v>176</v>
      </c>
      <c r="C37" s="5" t="s">
        <v>186</v>
      </c>
      <c r="D37" s="5" t="s">
        <v>31</v>
      </c>
      <c r="E37" s="5" t="s">
        <v>250</v>
      </c>
      <c r="F37" s="62">
        <v>0</v>
      </c>
      <c r="G37" s="62">
        <v>0</v>
      </c>
    </row>
    <row r="38" spans="1:7" ht="50.25" customHeight="1">
      <c r="A38" s="105" t="s">
        <v>244</v>
      </c>
      <c r="B38" s="31" t="s">
        <v>176</v>
      </c>
      <c r="C38" s="30" t="s">
        <v>186</v>
      </c>
      <c r="D38" s="30" t="s">
        <v>32</v>
      </c>
      <c r="E38" s="30"/>
      <c r="F38" s="103">
        <f>SUM(F39:F43)</f>
        <v>308000</v>
      </c>
      <c r="G38" s="103">
        <f>SUM(G39:G43)</f>
        <v>291000</v>
      </c>
    </row>
    <row r="39" spans="1:7" ht="27" customHeight="1">
      <c r="A39" s="59" t="s">
        <v>86</v>
      </c>
      <c r="B39" s="16" t="s">
        <v>176</v>
      </c>
      <c r="C39" s="5" t="s">
        <v>186</v>
      </c>
      <c r="D39" s="5" t="s">
        <v>32</v>
      </c>
      <c r="E39" s="5" t="s">
        <v>252</v>
      </c>
      <c r="F39" s="62">
        <v>204000</v>
      </c>
      <c r="G39" s="62">
        <v>200000</v>
      </c>
    </row>
    <row r="40" spans="1:7" ht="27" customHeight="1">
      <c r="A40" s="59" t="s">
        <v>256</v>
      </c>
      <c r="B40" s="16" t="s">
        <v>176</v>
      </c>
      <c r="C40" s="5" t="s">
        <v>186</v>
      </c>
      <c r="D40" s="5" t="s">
        <v>32</v>
      </c>
      <c r="E40" s="5" t="s">
        <v>258</v>
      </c>
      <c r="F40" s="62">
        <v>4000</v>
      </c>
      <c r="G40" s="62">
        <v>4000</v>
      </c>
    </row>
    <row r="41" spans="1:7" ht="36" customHeight="1">
      <c r="A41" s="59" t="s">
        <v>84</v>
      </c>
      <c r="B41" s="16" t="s">
        <v>176</v>
      </c>
      <c r="C41" s="5" t="s">
        <v>186</v>
      </c>
      <c r="D41" s="5" t="s">
        <v>32</v>
      </c>
      <c r="E41" s="5" t="s">
        <v>85</v>
      </c>
      <c r="F41" s="62">
        <v>60000</v>
      </c>
      <c r="G41" s="62">
        <v>52000</v>
      </c>
    </row>
    <row r="42" spans="1:7" ht="27.75" customHeight="1">
      <c r="A42" s="59" t="s">
        <v>249</v>
      </c>
      <c r="B42" s="16" t="s">
        <v>176</v>
      </c>
      <c r="C42" s="5" t="s">
        <v>186</v>
      </c>
      <c r="D42" s="5" t="s">
        <v>32</v>
      </c>
      <c r="E42" s="5" t="s">
        <v>250</v>
      </c>
      <c r="F42" s="62">
        <v>30000</v>
      </c>
      <c r="G42" s="62">
        <v>25000</v>
      </c>
    </row>
    <row r="43" spans="1:7" ht="18.75" customHeight="1">
      <c r="A43" s="59" t="s">
        <v>259</v>
      </c>
      <c r="B43" s="16" t="s">
        <v>176</v>
      </c>
      <c r="C43" s="5" t="s">
        <v>186</v>
      </c>
      <c r="D43" s="5" t="s">
        <v>32</v>
      </c>
      <c r="E43" s="5" t="s">
        <v>240</v>
      </c>
      <c r="F43" s="62">
        <v>10000</v>
      </c>
      <c r="G43" s="62">
        <v>10000</v>
      </c>
    </row>
    <row r="44" spans="1:7" ht="26.25" customHeight="1">
      <c r="A44" s="101" t="s">
        <v>253</v>
      </c>
      <c r="B44" s="65" t="s">
        <v>176</v>
      </c>
      <c r="C44" s="64" t="s">
        <v>186</v>
      </c>
      <c r="D44" s="13" t="s">
        <v>97</v>
      </c>
      <c r="E44" s="64"/>
      <c r="F44" s="106">
        <f>F45</f>
        <v>200000</v>
      </c>
      <c r="G44" s="106">
        <f>G45</f>
        <v>200000</v>
      </c>
    </row>
    <row r="45" spans="1:7" ht="18.75" customHeight="1">
      <c r="A45" s="59" t="s">
        <v>249</v>
      </c>
      <c r="B45" s="16" t="s">
        <v>176</v>
      </c>
      <c r="C45" s="5" t="s">
        <v>186</v>
      </c>
      <c r="D45" s="5" t="s">
        <v>97</v>
      </c>
      <c r="E45" s="5" t="s">
        <v>250</v>
      </c>
      <c r="F45" s="62">
        <v>200000</v>
      </c>
      <c r="G45" s="62">
        <v>200000</v>
      </c>
    </row>
    <row r="46" spans="1:7" ht="45" customHeight="1">
      <c r="A46" s="101" t="s">
        <v>337</v>
      </c>
      <c r="B46" s="65" t="s">
        <v>176</v>
      </c>
      <c r="C46" s="64" t="s">
        <v>186</v>
      </c>
      <c r="D46" s="13" t="s">
        <v>98</v>
      </c>
      <c r="E46" s="64"/>
      <c r="F46" s="106">
        <f>SUM(F47:F49)</f>
        <v>50000</v>
      </c>
      <c r="G46" s="106">
        <f>SUM(G47:G49)</f>
        <v>50000</v>
      </c>
    </row>
    <row r="47" spans="1:7" ht="18.75" customHeight="1">
      <c r="A47" s="59" t="s">
        <v>87</v>
      </c>
      <c r="B47" s="16" t="s">
        <v>176</v>
      </c>
      <c r="C47" s="5" t="s">
        <v>186</v>
      </c>
      <c r="D47" s="5" t="s">
        <v>98</v>
      </c>
      <c r="E47" s="5" t="s">
        <v>252</v>
      </c>
      <c r="F47" s="62">
        <v>37000</v>
      </c>
      <c r="G47" s="62">
        <v>37000</v>
      </c>
    </row>
    <row r="48" spans="1:7" ht="35.25" customHeight="1">
      <c r="A48" s="59" t="s">
        <v>84</v>
      </c>
      <c r="B48" s="16" t="s">
        <v>176</v>
      </c>
      <c r="C48" s="5" t="s">
        <v>186</v>
      </c>
      <c r="D48" s="5" t="s">
        <v>98</v>
      </c>
      <c r="E48" s="5" t="s">
        <v>85</v>
      </c>
      <c r="F48" s="62">
        <v>11000</v>
      </c>
      <c r="G48" s="62">
        <v>11000</v>
      </c>
    </row>
    <row r="49" spans="1:7" ht="34.5" customHeight="1">
      <c r="A49" s="59" t="s">
        <v>249</v>
      </c>
      <c r="B49" s="16" t="s">
        <v>176</v>
      </c>
      <c r="C49" s="5" t="s">
        <v>186</v>
      </c>
      <c r="D49" s="5" t="s">
        <v>98</v>
      </c>
      <c r="E49" s="5" t="s">
        <v>250</v>
      </c>
      <c r="F49" s="62">
        <v>2000</v>
      </c>
      <c r="G49" s="62">
        <v>2000</v>
      </c>
    </row>
    <row r="50" spans="1:7" ht="53.25" customHeight="1">
      <c r="A50" s="101" t="s">
        <v>355</v>
      </c>
      <c r="B50" s="65" t="s">
        <v>176</v>
      </c>
      <c r="C50" s="64" t="s">
        <v>186</v>
      </c>
      <c r="D50" s="64" t="s">
        <v>99</v>
      </c>
      <c r="E50" s="64"/>
      <c r="F50" s="106">
        <f>F51</f>
        <v>5000</v>
      </c>
      <c r="G50" s="106">
        <f>G51</f>
        <v>5000</v>
      </c>
    </row>
    <row r="51" spans="1:7" ht="24" customHeight="1">
      <c r="A51" s="59" t="s">
        <v>249</v>
      </c>
      <c r="B51" s="16" t="s">
        <v>176</v>
      </c>
      <c r="C51" s="5" t="s">
        <v>186</v>
      </c>
      <c r="D51" s="5" t="s">
        <v>99</v>
      </c>
      <c r="E51" s="5" t="s">
        <v>250</v>
      </c>
      <c r="F51" s="62">
        <v>5000</v>
      </c>
      <c r="G51" s="62">
        <v>5000</v>
      </c>
    </row>
    <row r="52" spans="1:7" ht="39.75" customHeight="1">
      <c r="A52" s="104" t="s">
        <v>93</v>
      </c>
      <c r="B52" s="65" t="s">
        <v>176</v>
      </c>
      <c r="C52" s="64" t="s">
        <v>186</v>
      </c>
      <c r="D52" s="13" t="s">
        <v>100</v>
      </c>
      <c r="E52" s="64"/>
      <c r="F52" s="106">
        <f>F53</f>
        <v>22000</v>
      </c>
      <c r="G52" s="106">
        <f>G53</f>
        <v>22000</v>
      </c>
    </row>
    <row r="53" spans="1:7" ht="25.5" customHeight="1">
      <c r="A53" s="59" t="s">
        <v>249</v>
      </c>
      <c r="B53" s="16" t="s">
        <v>176</v>
      </c>
      <c r="C53" s="5" t="s">
        <v>186</v>
      </c>
      <c r="D53" s="5" t="s">
        <v>101</v>
      </c>
      <c r="E53" s="5" t="s">
        <v>250</v>
      </c>
      <c r="F53" s="62">
        <v>22000</v>
      </c>
      <c r="G53" s="62">
        <v>22000</v>
      </c>
    </row>
    <row r="54" spans="1:7" ht="33" customHeight="1">
      <c r="A54" s="104" t="s">
        <v>94</v>
      </c>
      <c r="B54" s="65" t="s">
        <v>176</v>
      </c>
      <c r="C54" s="64" t="s">
        <v>186</v>
      </c>
      <c r="D54" s="13" t="s">
        <v>102</v>
      </c>
      <c r="E54" s="64"/>
      <c r="F54" s="106">
        <f>SUM(F55:F57)</f>
        <v>22000</v>
      </c>
      <c r="G54" s="106">
        <f>SUM(G55:G57)</f>
        <v>22000</v>
      </c>
    </row>
    <row r="55" spans="1:7" ht="18.75" customHeight="1">
      <c r="A55" s="59" t="s">
        <v>86</v>
      </c>
      <c r="B55" s="16" t="s">
        <v>176</v>
      </c>
      <c r="C55" s="5" t="s">
        <v>186</v>
      </c>
      <c r="D55" s="5" t="s">
        <v>102</v>
      </c>
      <c r="E55" s="5" t="s">
        <v>252</v>
      </c>
      <c r="F55" s="62">
        <v>16000</v>
      </c>
      <c r="G55" s="62">
        <v>16000</v>
      </c>
    </row>
    <row r="56" spans="1:7" ht="24.75" customHeight="1">
      <c r="A56" s="59" t="s">
        <v>84</v>
      </c>
      <c r="B56" s="16" t="s">
        <v>176</v>
      </c>
      <c r="C56" s="5" t="s">
        <v>186</v>
      </c>
      <c r="D56" s="5" t="s">
        <v>102</v>
      </c>
      <c r="E56" s="5" t="s">
        <v>85</v>
      </c>
      <c r="F56" s="62">
        <v>4000</v>
      </c>
      <c r="G56" s="62">
        <v>4000</v>
      </c>
    </row>
    <row r="57" spans="1:7" ht="30.75" customHeight="1">
      <c r="A57" s="59" t="s">
        <v>249</v>
      </c>
      <c r="B57" s="16" t="s">
        <v>176</v>
      </c>
      <c r="C57" s="5" t="s">
        <v>186</v>
      </c>
      <c r="D57" s="5" t="s">
        <v>102</v>
      </c>
      <c r="E57" s="5" t="s">
        <v>250</v>
      </c>
      <c r="F57" s="62">
        <v>2000</v>
      </c>
      <c r="G57" s="62">
        <v>2000</v>
      </c>
    </row>
    <row r="58" spans="1:7" ht="36.75" customHeight="1">
      <c r="A58" s="104" t="s">
        <v>95</v>
      </c>
      <c r="B58" s="65" t="s">
        <v>176</v>
      </c>
      <c r="C58" s="64" t="s">
        <v>186</v>
      </c>
      <c r="D58" s="13" t="s">
        <v>103</v>
      </c>
      <c r="E58" s="64"/>
      <c r="F58" s="106">
        <f>F59</f>
        <v>22000</v>
      </c>
      <c r="G58" s="106">
        <f>G59</f>
        <v>22000</v>
      </c>
    </row>
    <row r="59" spans="1:7" ht="27.75" customHeight="1">
      <c r="A59" s="59" t="s">
        <v>249</v>
      </c>
      <c r="B59" s="16" t="s">
        <v>176</v>
      </c>
      <c r="C59" s="5" t="s">
        <v>186</v>
      </c>
      <c r="D59" s="5" t="s">
        <v>103</v>
      </c>
      <c r="E59" s="5" t="s">
        <v>250</v>
      </c>
      <c r="F59" s="62">
        <v>22000</v>
      </c>
      <c r="G59" s="62">
        <v>22000</v>
      </c>
    </row>
    <row r="60" spans="1:7" ht="26.25" customHeight="1">
      <c r="A60" s="104" t="s">
        <v>96</v>
      </c>
      <c r="B60" s="65" t="s">
        <v>176</v>
      </c>
      <c r="C60" s="64" t="s">
        <v>186</v>
      </c>
      <c r="D60" s="13" t="s">
        <v>104</v>
      </c>
      <c r="E60" s="64"/>
      <c r="F60" s="106">
        <f>F61</f>
        <v>22000</v>
      </c>
      <c r="G60" s="106">
        <f>G61</f>
        <v>22000</v>
      </c>
    </row>
    <row r="61" spans="1:7" ht="24.75" customHeight="1">
      <c r="A61" s="59" t="s">
        <v>249</v>
      </c>
      <c r="B61" s="16" t="s">
        <v>176</v>
      </c>
      <c r="C61" s="5" t="s">
        <v>186</v>
      </c>
      <c r="D61" s="5" t="s">
        <v>104</v>
      </c>
      <c r="E61" s="5" t="s">
        <v>250</v>
      </c>
      <c r="F61" s="62">
        <v>22000</v>
      </c>
      <c r="G61" s="62">
        <v>22000</v>
      </c>
    </row>
    <row r="62" spans="1:7" ht="18" customHeight="1" hidden="1">
      <c r="A62" s="107" t="s">
        <v>7</v>
      </c>
      <c r="B62" s="60" t="s">
        <v>176</v>
      </c>
      <c r="C62" s="4" t="s">
        <v>182</v>
      </c>
      <c r="D62" s="4"/>
      <c r="E62" s="4"/>
      <c r="F62" s="100">
        <f>F63</f>
        <v>0</v>
      </c>
      <c r="G62" s="100">
        <f>G63</f>
        <v>0</v>
      </c>
    </row>
    <row r="63" spans="1:7" ht="75.75" customHeight="1" hidden="1">
      <c r="A63" s="104" t="s">
        <v>8</v>
      </c>
      <c r="B63" s="15" t="s">
        <v>176</v>
      </c>
      <c r="C63" s="13" t="s">
        <v>182</v>
      </c>
      <c r="D63" s="64" t="s">
        <v>88</v>
      </c>
      <c r="E63" s="13"/>
      <c r="F63" s="103">
        <f>F64</f>
        <v>0</v>
      </c>
      <c r="G63" s="103">
        <f>G64</f>
        <v>0</v>
      </c>
    </row>
    <row r="64" spans="1:7" ht="27" customHeight="1">
      <c r="A64" s="59" t="s">
        <v>249</v>
      </c>
      <c r="B64" s="16" t="s">
        <v>176</v>
      </c>
      <c r="C64" s="5" t="s">
        <v>182</v>
      </c>
      <c r="D64" s="5" t="s">
        <v>88</v>
      </c>
      <c r="E64" s="5" t="s">
        <v>250</v>
      </c>
      <c r="F64" s="62">
        <v>0</v>
      </c>
      <c r="G64" s="62">
        <v>0</v>
      </c>
    </row>
    <row r="65" spans="1:7" ht="17.25" customHeight="1">
      <c r="A65" s="107" t="s">
        <v>217</v>
      </c>
      <c r="B65" s="60" t="s">
        <v>176</v>
      </c>
      <c r="C65" s="4" t="s">
        <v>207</v>
      </c>
      <c r="D65" s="4"/>
      <c r="E65" s="4"/>
      <c r="F65" s="100">
        <f>F66</f>
        <v>100000</v>
      </c>
      <c r="G65" s="100">
        <f>G66</f>
        <v>100000</v>
      </c>
    </row>
    <row r="66" spans="1:7" ht="17.25" customHeight="1">
      <c r="A66" s="108" t="s">
        <v>218</v>
      </c>
      <c r="B66" s="15" t="s">
        <v>176</v>
      </c>
      <c r="C66" s="13" t="s">
        <v>207</v>
      </c>
      <c r="D66" s="13" t="s">
        <v>33</v>
      </c>
      <c r="E66" s="13"/>
      <c r="F66" s="103">
        <f>F67</f>
        <v>100000</v>
      </c>
      <c r="G66" s="103">
        <f>G67</f>
        <v>100000</v>
      </c>
    </row>
    <row r="67" spans="1:7" ht="16.5" customHeight="1">
      <c r="A67" s="109" t="s">
        <v>260</v>
      </c>
      <c r="B67" s="16" t="s">
        <v>176</v>
      </c>
      <c r="C67" s="5" t="s">
        <v>207</v>
      </c>
      <c r="D67" s="5" t="s">
        <v>17</v>
      </c>
      <c r="E67" s="5" t="s">
        <v>242</v>
      </c>
      <c r="F67" s="62">
        <v>100000</v>
      </c>
      <c r="G67" s="62">
        <v>100000</v>
      </c>
    </row>
    <row r="68" spans="1:7" ht="15" customHeight="1">
      <c r="A68" s="99" t="s">
        <v>191</v>
      </c>
      <c r="B68" s="60" t="s">
        <v>176</v>
      </c>
      <c r="C68" s="4" t="s">
        <v>222</v>
      </c>
      <c r="D68" s="4" t="s">
        <v>343</v>
      </c>
      <c r="E68" s="4"/>
      <c r="F68" s="100">
        <f>F71+F73+F81+F90+F69</f>
        <v>7615165</v>
      </c>
      <c r="G68" s="100">
        <f>G71+G73+G81+G90+G69</f>
        <v>7615165</v>
      </c>
    </row>
    <row r="69" spans="1:7" ht="15.75" customHeight="1" hidden="1">
      <c r="A69" s="110" t="s">
        <v>359</v>
      </c>
      <c r="B69" s="15" t="s">
        <v>176</v>
      </c>
      <c r="C69" s="13" t="s">
        <v>222</v>
      </c>
      <c r="D69" s="13" t="s">
        <v>109</v>
      </c>
      <c r="E69" s="13"/>
      <c r="F69" s="103">
        <f>F70</f>
        <v>0</v>
      </c>
      <c r="G69" s="103">
        <f>G70</f>
        <v>0</v>
      </c>
    </row>
    <row r="70" spans="1:7" ht="36" customHeight="1" hidden="1">
      <c r="A70" s="61" t="s">
        <v>344</v>
      </c>
      <c r="B70" s="16" t="s">
        <v>176</v>
      </c>
      <c r="C70" s="5" t="s">
        <v>222</v>
      </c>
      <c r="D70" s="5" t="s">
        <v>109</v>
      </c>
      <c r="E70" s="5" t="s">
        <v>290</v>
      </c>
      <c r="F70" s="62"/>
      <c r="G70" s="62"/>
    </row>
    <row r="71" spans="1:7" ht="45.75" customHeight="1" hidden="1">
      <c r="A71" s="110" t="s">
        <v>9</v>
      </c>
      <c r="B71" s="38" t="s">
        <v>176</v>
      </c>
      <c r="C71" s="35" t="s">
        <v>222</v>
      </c>
      <c r="D71" s="64" t="s">
        <v>89</v>
      </c>
      <c r="E71" s="35"/>
      <c r="F71" s="98">
        <f>F72</f>
        <v>0</v>
      </c>
      <c r="G71" s="98">
        <f>G72</f>
        <v>0</v>
      </c>
    </row>
    <row r="72" spans="1:7" ht="27.75" customHeight="1" hidden="1">
      <c r="A72" s="59" t="s">
        <v>249</v>
      </c>
      <c r="B72" s="16" t="s">
        <v>257</v>
      </c>
      <c r="C72" s="5" t="s">
        <v>222</v>
      </c>
      <c r="D72" s="5" t="s">
        <v>89</v>
      </c>
      <c r="E72" s="5" t="s">
        <v>250</v>
      </c>
      <c r="F72" s="62">
        <v>0</v>
      </c>
      <c r="G72" s="62">
        <v>0</v>
      </c>
    </row>
    <row r="73" spans="1:7" ht="29.25" customHeight="1">
      <c r="A73" s="97" t="s">
        <v>287</v>
      </c>
      <c r="B73" s="38" t="s">
        <v>176</v>
      </c>
      <c r="C73" s="35" t="s">
        <v>222</v>
      </c>
      <c r="D73" s="13" t="s">
        <v>388</v>
      </c>
      <c r="E73" s="35"/>
      <c r="F73" s="98">
        <f>SUM(F74:F80)</f>
        <v>576165</v>
      </c>
      <c r="G73" s="98">
        <f>SUM(G74:G80)</f>
        <v>576165</v>
      </c>
    </row>
    <row r="74" spans="1:7" ht="42" customHeight="1" hidden="1">
      <c r="A74" s="59" t="s">
        <v>336</v>
      </c>
      <c r="B74" s="16" t="s">
        <v>257</v>
      </c>
      <c r="C74" s="5" t="s">
        <v>222</v>
      </c>
      <c r="D74" s="5" t="s">
        <v>18</v>
      </c>
      <c r="E74" s="5" t="s">
        <v>333</v>
      </c>
      <c r="F74" s="62">
        <v>0</v>
      </c>
      <c r="G74" s="62">
        <v>0</v>
      </c>
    </row>
    <row r="75" spans="1:7" ht="25.5" customHeight="1">
      <c r="A75" s="59" t="s">
        <v>249</v>
      </c>
      <c r="B75" s="16" t="s">
        <v>176</v>
      </c>
      <c r="C75" s="5" t="s">
        <v>222</v>
      </c>
      <c r="D75" s="5" t="s">
        <v>388</v>
      </c>
      <c r="E75" s="5" t="s">
        <v>250</v>
      </c>
      <c r="F75" s="62">
        <v>300165</v>
      </c>
      <c r="G75" s="62">
        <v>300165</v>
      </c>
    </row>
    <row r="76" spans="1:7" ht="16.5" customHeight="1">
      <c r="A76" s="59" t="s">
        <v>108</v>
      </c>
      <c r="B76" s="16" t="s">
        <v>176</v>
      </c>
      <c r="C76" s="5" t="s">
        <v>222</v>
      </c>
      <c r="D76" s="5" t="s">
        <v>388</v>
      </c>
      <c r="E76" s="5" t="s">
        <v>107</v>
      </c>
      <c r="F76" s="62">
        <v>16000</v>
      </c>
      <c r="G76" s="62">
        <v>16000</v>
      </c>
    </row>
    <row r="77" spans="1:7" ht="27.75" customHeight="1">
      <c r="A77" s="111" t="s">
        <v>394</v>
      </c>
      <c r="B77" s="16" t="s">
        <v>176</v>
      </c>
      <c r="C77" s="5" t="s">
        <v>222</v>
      </c>
      <c r="D77" s="5" t="s">
        <v>388</v>
      </c>
      <c r="E77" s="5" t="s">
        <v>262</v>
      </c>
      <c r="F77" s="62">
        <v>150000</v>
      </c>
      <c r="G77" s="62">
        <v>150000</v>
      </c>
    </row>
    <row r="78" spans="1:7" ht="18" customHeight="1">
      <c r="A78" s="59" t="s">
        <v>261</v>
      </c>
      <c r="B78" s="16" t="s">
        <v>176</v>
      </c>
      <c r="C78" s="5" t="s">
        <v>222</v>
      </c>
      <c r="D78" s="5" t="s">
        <v>388</v>
      </c>
      <c r="E78" s="5" t="s">
        <v>264</v>
      </c>
      <c r="F78" s="62">
        <v>35000</v>
      </c>
      <c r="G78" s="62">
        <v>35000</v>
      </c>
    </row>
    <row r="79" spans="1:7" ht="17.25" customHeight="1">
      <c r="A79" s="59" t="s">
        <v>263</v>
      </c>
      <c r="B79" s="16" t="s">
        <v>176</v>
      </c>
      <c r="C79" s="5" t="s">
        <v>222</v>
      </c>
      <c r="D79" s="5" t="s">
        <v>388</v>
      </c>
      <c r="E79" s="5" t="s">
        <v>265</v>
      </c>
      <c r="F79" s="62">
        <v>47000</v>
      </c>
      <c r="G79" s="62">
        <v>47000</v>
      </c>
    </row>
    <row r="80" spans="1:7" ht="17.25" customHeight="1">
      <c r="A80" s="59" t="s">
        <v>111</v>
      </c>
      <c r="B80" s="16" t="s">
        <v>176</v>
      </c>
      <c r="C80" s="5" t="s">
        <v>222</v>
      </c>
      <c r="D80" s="5" t="s">
        <v>388</v>
      </c>
      <c r="E80" s="5" t="s">
        <v>110</v>
      </c>
      <c r="F80" s="62">
        <v>28000</v>
      </c>
      <c r="G80" s="62">
        <v>28000</v>
      </c>
    </row>
    <row r="81" spans="1:7" ht="18" customHeight="1">
      <c r="A81" s="101" t="s">
        <v>241</v>
      </c>
      <c r="B81" s="78" t="s">
        <v>176</v>
      </c>
      <c r="C81" s="26" t="s">
        <v>222</v>
      </c>
      <c r="D81" s="26" t="s">
        <v>34</v>
      </c>
      <c r="E81" s="26"/>
      <c r="F81" s="112">
        <f>SUM(F82:F89)</f>
        <v>6989000</v>
      </c>
      <c r="G81" s="112">
        <f>SUM(G82:G89)</f>
        <v>6989000</v>
      </c>
    </row>
    <row r="82" spans="1:7" ht="24.75" customHeight="1">
      <c r="A82" s="59" t="s">
        <v>55</v>
      </c>
      <c r="B82" s="39" t="s">
        <v>176</v>
      </c>
      <c r="C82" s="28" t="s">
        <v>222</v>
      </c>
      <c r="D82" s="28" t="s">
        <v>34</v>
      </c>
      <c r="E82" s="28" t="s">
        <v>267</v>
      </c>
      <c r="F82" s="113">
        <v>3000000</v>
      </c>
      <c r="G82" s="113">
        <v>3000000</v>
      </c>
    </row>
    <row r="83" spans="1:7" ht="23.25" customHeight="1">
      <c r="A83" s="59" t="s">
        <v>269</v>
      </c>
      <c r="B83" s="39" t="s">
        <v>176</v>
      </c>
      <c r="C83" s="28" t="s">
        <v>222</v>
      </c>
      <c r="D83" s="28" t="s">
        <v>34</v>
      </c>
      <c r="E83" s="28" t="s">
        <v>268</v>
      </c>
      <c r="F83" s="113">
        <v>20000</v>
      </c>
      <c r="G83" s="113">
        <v>20000</v>
      </c>
    </row>
    <row r="84" spans="1:7" ht="38.25" customHeight="1">
      <c r="A84" s="59" t="s">
        <v>50</v>
      </c>
      <c r="B84" s="39" t="s">
        <v>176</v>
      </c>
      <c r="C84" s="28" t="s">
        <v>222</v>
      </c>
      <c r="D84" s="28" t="s">
        <v>34</v>
      </c>
      <c r="E84" s="28" t="s">
        <v>35</v>
      </c>
      <c r="F84" s="113">
        <v>906000</v>
      </c>
      <c r="G84" s="113">
        <v>906000</v>
      </c>
    </row>
    <row r="85" spans="1:7" ht="32.25" customHeight="1">
      <c r="A85" s="59" t="s">
        <v>270</v>
      </c>
      <c r="B85" s="39" t="s">
        <v>176</v>
      </c>
      <c r="C85" s="28" t="s">
        <v>222</v>
      </c>
      <c r="D85" s="28" t="s">
        <v>34</v>
      </c>
      <c r="E85" s="28" t="s">
        <v>250</v>
      </c>
      <c r="F85" s="113">
        <v>2700000</v>
      </c>
      <c r="G85" s="113">
        <v>2700000</v>
      </c>
    </row>
    <row r="86" spans="1:7" ht="30.75" customHeight="1">
      <c r="A86" s="111" t="s">
        <v>394</v>
      </c>
      <c r="B86" s="39" t="s">
        <v>176</v>
      </c>
      <c r="C86" s="28" t="s">
        <v>222</v>
      </c>
      <c r="D86" s="28" t="s">
        <v>34</v>
      </c>
      <c r="E86" s="28" t="s">
        <v>262</v>
      </c>
      <c r="F86" s="113">
        <v>90000</v>
      </c>
      <c r="G86" s="113">
        <v>90000</v>
      </c>
    </row>
    <row r="87" spans="1:7" ht="16.5" customHeight="1">
      <c r="A87" s="59" t="s">
        <v>261</v>
      </c>
      <c r="B87" s="16" t="s">
        <v>176</v>
      </c>
      <c r="C87" s="5" t="s">
        <v>222</v>
      </c>
      <c r="D87" s="28" t="s">
        <v>34</v>
      </c>
      <c r="E87" s="5" t="s">
        <v>264</v>
      </c>
      <c r="F87" s="62">
        <v>106000</v>
      </c>
      <c r="G87" s="62">
        <v>106000</v>
      </c>
    </row>
    <row r="88" spans="1:7" ht="18" customHeight="1">
      <c r="A88" s="59" t="s">
        <v>263</v>
      </c>
      <c r="B88" s="16" t="s">
        <v>176</v>
      </c>
      <c r="C88" s="5" t="s">
        <v>222</v>
      </c>
      <c r="D88" s="28" t="s">
        <v>34</v>
      </c>
      <c r="E88" s="5" t="s">
        <v>265</v>
      </c>
      <c r="F88" s="62">
        <v>135000</v>
      </c>
      <c r="G88" s="62">
        <v>135000</v>
      </c>
    </row>
    <row r="89" spans="1:7" ht="18" customHeight="1">
      <c r="A89" s="59" t="s">
        <v>111</v>
      </c>
      <c r="B89" s="16" t="s">
        <v>176</v>
      </c>
      <c r="C89" s="5" t="s">
        <v>222</v>
      </c>
      <c r="D89" s="28" t="s">
        <v>34</v>
      </c>
      <c r="E89" s="5" t="s">
        <v>110</v>
      </c>
      <c r="F89" s="62">
        <v>32000</v>
      </c>
      <c r="G89" s="62">
        <v>32000</v>
      </c>
    </row>
    <row r="90" spans="1:7" ht="40.5" customHeight="1">
      <c r="A90" s="110" t="s">
        <v>332</v>
      </c>
      <c r="B90" s="18" t="s">
        <v>176</v>
      </c>
      <c r="C90" s="13" t="s">
        <v>222</v>
      </c>
      <c r="D90" s="13" t="s">
        <v>36</v>
      </c>
      <c r="E90" s="51"/>
      <c r="F90" s="103">
        <f>SUM(F91:F91)</f>
        <v>50000</v>
      </c>
      <c r="G90" s="103">
        <f>SUM(G91:G91)</f>
        <v>50000</v>
      </c>
    </row>
    <row r="91" spans="1:7" ht="40.5" customHeight="1">
      <c r="A91" s="59" t="s">
        <v>270</v>
      </c>
      <c r="B91" s="40" t="s">
        <v>176</v>
      </c>
      <c r="C91" s="51" t="s">
        <v>222</v>
      </c>
      <c r="D91" s="5" t="s">
        <v>36</v>
      </c>
      <c r="E91" s="51" t="s">
        <v>250</v>
      </c>
      <c r="F91" s="62">
        <v>50000</v>
      </c>
      <c r="G91" s="62">
        <v>50000</v>
      </c>
    </row>
    <row r="92" spans="1:7" ht="18" customHeight="1">
      <c r="A92" s="165" t="s">
        <v>232</v>
      </c>
      <c r="B92" s="24" t="s">
        <v>183</v>
      </c>
      <c r="C92" s="24"/>
      <c r="D92" s="24"/>
      <c r="E92" s="24"/>
      <c r="F92" s="166">
        <f aca="true" t="shared" si="0" ref="F92:G98">F93</f>
        <v>636000</v>
      </c>
      <c r="G92" s="166">
        <f t="shared" si="0"/>
        <v>636000</v>
      </c>
    </row>
    <row r="93" spans="1:7" ht="16.5" customHeight="1">
      <c r="A93" s="99" t="s">
        <v>233</v>
      </c>
      <c r="B93" s="60" t="s">
        <v>183</v>
      </c>
      <c r="C93" s="4" t="s">
        <v>185</v>
      </c>
      <c r="D93" s="4"/>
      <c r="E93" s="4"/>
      <c r="F93" s="100">
        <f t="shared" si="0"/>
        <v>636000</v>
      </c>
      <c r="G93" s="100">
        <f t="shared" si="0"/>
        <v>636000</v>
      </c>
    </row>
    <row r="94" spans="1:9" ht="27" customHeight="1">
      <c r="A94" s="104" t="s">
        <v>223</v>
      </c>
      <c r="B94" s="15" t="s">
        <v>183</v>
      </c>
      <c r="C94" s="13" t="s">
        <v>185</v>
      </c>
      <c r="D94" s="13" t="s">
        <v>41</v>
      </c>
      <c r="E94" s="13"/>
      <c r="F94" s="103">
        <f t="shared" si="0"/>
        <v>636000</v>
      </c>
      <c r="G94" s="103">
        <f t="shared" si="0"/>
        <v>636000</v>
      </c>
      <c r="H94" s="58"/>
      <c r="I94" s="70"/>
    </row>
    <row r="95" spans="1:7" ht="18.75" customHeight="1">
      <c r="A95" s="59" t="s">
        <v>259</v>
      </c>
      <c r="B95" s="16" t="s">
        <v>183</v>
      </c>
      <c r="C95" s="5" t="s">
        <v>185</v>
      </c>
      <c r="D95" s="5" t="s">
        <v>41</v>
      </c>
      <c r="E95" s="5" t="s">
        <v>240</v>
      </c>
      <c r="F95" s="62">
        <v>636000</v>
      </c>
      <c r="G95" s="62">
        <v>636000</v>
      </c>
    </row>
    <row r="96" spans="1:7" ht="33" customHeight="1" hidden="1">
      <c r="A96" s="165" t="s">
        <v>357</v>
      </c>
      <c r="B96" s="24" t="s">
        <v>185</v>
      </c>
      <c r="C96" s="24"/>
      <c r="D96" s="24"/>
      <c r="E96" s="24"/>
      <c r="F96" s="166">
        <f t="shared" si="0"/>
        <v>0</v>
      </c>
      <c r="G96" s="166">
        <f t="shared" si="0"/>
        <v>0</v>
      </c>
    </row>
    <row r="97" spans="1:7" ht="26.25" customHeight="1" hidden="1">
      <c r="A97" s="99" t="s">
        <v>358</v>
      </c>
      <c r="B97" s="60" t="s">
        <v>185</v>
      </c>
      <c r="C97" s="4" t="s">
        <v>210</v>
      </c>
      <c r="D97" s="4"/>
      <c r="E97" s="4"/>
      <c r="F97" s="100">
        <f t="shared" si="0"/>
        <v>0</v>
      </c>
      <c r="G97" s="100">
        <f t="shared" si="0"/>
        <v>0</v>
      </c>
    </row>
    <row r="98" spans="1:7" ht="18.75" customHeight="1" hidden="1">
      <c r="A98" s="104" t="s">
        <v>116</v>
      </c>
      <c r="B98" s="15" t="s">
        <v>185</v>
      </c>
      <c r="C98" s="13" t="s">
        <v>210</v>
      </c>
      <c r="D98" s="13" t="s">
        <v>109</v>
      </c>
      <c r="E98" s="13"/>
      <c r="F98" s="103">
        <f t="shared" si="0"/>
        <v>0</v>
      </c>
      <c r="G98" s="103">
        <f t="shared" si="0"/>
        <v>0</v>
      </c>
    </row>
    <row r="99" spans="1:7" ht="30.75" customHeight="1" hidden="1">
      <c r="A99" s="61" t="s">
        <v>344</v>
      </c>
      <c r="B99" s="16" t="s">
        <v>185</v>
      </c>
      <c r="C99" s="5" t="s">
        <v>210</v>
      </c>
      <c r="D99" s="5" t="s">
        <v>109</v>
      </c>
      <c r="E99" s="5" t="s">
        <v>290</v>
      </c>
      <c r="F99" s="62">
        <v>0</v>
      </c>
      <c r="G99" s="62">
        <v>0</v>
      </c>
    </row>
    <row r="100" spans="1:7" ht="21" customHeight="1">
      <c r="A100" s="165" t="s">
        <v>205</v>
      </c>
      <c r="B100" s="24" t="s">
        <v>186</v>
      </c>
      <c r="C100" s="22"/>
      <c r="D100" s="22"/>
      <c r="E100" s="22"/>
      <c r="F100" s="166">
        <f>F101+F104+F112</f>
        <v>455000</v>
      </c>
      <c r="G100" s="166">
        <f>G101+G104+G112</f>
        <v>445000</v>
      </c>
    </row>
    <row r="101" spans="1:7" ht="18" customHeight="1">
      <c r="A101" s="114" t="s">
        <v>288</v>
      </c>
      <c r="B101" s="10" t="s">
        <v>186</v>
      </c>
      <c r="C101" s="4" t="s">
        <v>182</v>
      </c>
      <c r="D101" s="4"/>
      <c r="E101" s="4"/>
      <c r="F101" s="100">
        <f>F102</f>
        <v>188000</v>
      </c>
      <c r="G101" s="100">
        <f>G102</f>
        <v>178000</v>
      </c>
    </row>
    <row r="102" spans="1:10" ht="47.25" customHeight="1">
      <c r="A102" s="104" t="s">
        <v>289</v>
      </c>
      <c r="B102" s="14" t="s">
        <v>186</v>
      </c>
      <c r="C102" s="13" t="s">
        <v>182</v>
      </c>
      <c r="D102" s="13" t="s">
        <v>37</v>
      </c>
      <c r="E102" s="13"/>
      <c r="F102" s="103">
        <f>F103</f>
        <v>188000</v>
      </c>
      <c r="G102" s="103">
        <f>G103</f>
        <v>178000</v>
      </c>
      <c r="H102" s="58"/>
      <c r="J102" s="70"/>
    </row>
    <row r="103" spans="1:8" ht="25.5">
      <c r="A103" s="59" t="s">
        <v>270</v>
      </c>
      <c r="B103" s="11" t="s">
        <v>186</v>
      </c>
      <c r="C103" s="5" t="s">
        <v>182</v>
      </c>
      <c r="D103" s="5" t="s">
        <v>37</v>
      </c>
      <c r="E103" s="5" t="s">
        <v>250</v>
      </c>
      <c r="F103" s="62">
        <v>188000</v>
      </c>
      <c r="G103" s="62">
        <v>178000</v>
      </c>
      <c r="H103" s="58"/>
    </row>
    <row r="104" spans="1:8" ht="12.75">
      <c r="A104" s="114" t="s">
        <v>360</v>
      </c>
      <c r="B104" s="10" t="s">
        <v>186</v>
      </c>
      <c r="C104" s="4" t="s">
        <v>179</v>
      </c>
      <c r="D104" s="4"/>
      <c r="E104" s="4"/>
      <c r="F104" s="100">
        <f>F105+F110</f>
        <v>117000</v>
      </c>
      <c r="G104" s="100">
        <f>G105+G110</f>
        <v>117000</v>
      </c>
      <c r="H104" s="58"/>
    </row>
    <row r="105" spans="1:10" ht="38.25" customHeight="1">
      <c r="A105" s="115" t="s">
        <v>0</v>
      </c>
      <c r="B105" s="56" t="s">
        <v>186</v>
      </c>
      <c r="C105" s="55" t="s">
        <v>179</v>
      </c>
      <c r="D105" s="55" t="s">
        <v>19</v>
      </c>
      <c r="E105" s="55"/>
      <c r="F105" s="116">
        <f>F106+F108</f>
        <v>117000</v>
      </c>
      <c r="G105" s="116">
        <f>G106+G108</f>
        <v>117000</v>
      </c>
      <c r="H105" s="58"/>
      <c r="J105" s="70"/>
    </row>
    <row r="106" spans="1:8" ht="21" customHeight="1">
      <c r="A106" s="110" t="s">
        <v>363</v>
      </c>
      <c r="B106" s="15" t="s">
        <v>186</v>
      </c>
      <c r="C106" s="13" t="s">
        <v>179</v>
      </c>
      <c r="D106" s="13" t="s">
        <v>38</v>
      </c>
      <c r="E106" s="5"/>
      <c r="F106" s="103">
        <f>F107</f>
        <v>8000</v>
      </c>
      <c r="G106" s="103">
        <f>G107</f>
        <v>8000</v>
      </c>
      <c r="H106" s="58"/>
    </row>
    <row r="107" spans="1:8" ht="24.75" customHeight="1">
      <c r="A107" s="59" t="s">
        <v>270</v>
      </c>
      <c r="B107" s="16" t="s">
        <v>186</v>
      </c>
      <c r="C107" s="5" t="s">
        <v>179</v>
      </c>
      <c r="D107" s="5" t="s">
        <v>38</v>
      </c>
      <c r="E107" s="5" t="s">
        <v>250</v>
      </c>
      <c r="F107" s="62">
        <v>8000</v>
      </c>
      <c r="G107" s="62">
        <v>8000</v>
      </c>
      <c r="H107" s="58"/>
    </row>
    <row r="108" spans="1:7" ht="29.25" customHeight="1">
      <c r="A108" s="110" t="s">
        <v>364</v>
      </c>
      <c r="B108" s="15" t="s">
        <v>186</v>
      </c>
      <c r="C108" s="13" t="s">
        <v>179</v>
      </c>
      <c r="D108" s="13" t="s">
        <v>39</v>
      </c>
      <c r="E108" s="5"/>
      <c r="F108" s="103">
        <f>F109</f>
        <v>109000</v>
      </c>
      <c r="G108" s="103">
        <f>G109</f>
        <v>109000</v>
      </c>
    </row>
    <row r="109" spans="1:7" ht="24.75" customHeight="1">
      <c r="A109" s="59" t="s">
        <v>270</v>
      </c>
      <c r="B109" s="16" t="s">
        <v>186</v>
      </c>
      <c r="C109" s="5" t="s">
        <v>179</v>
      </c>
      <c r="D109" s="5" t="s">
        <v>39</v>
      </c>
      <c r="E109" s="5" t="s">
        <v>250</v>
      </c>
      <c r="F109" s="62">
        <v>109000</v>
      </c>
      <c r="G109" s="62">
        <v>109000</v>
      </c>
    </row>
    <row r="110" spans="1:7" ht="12.75" hidden="1">
      <c r="A110" s="110" t="s">
        <v>359</v>
      </c>
      <c r="B110" s="15" t="s">
        <v>186</v>
      </c>
      <c r="C110" s="13" t="s">
        <v>179</v>
      </c>
      <c r="D110" s="13" t="s">
        <v>109</v>
      </c>
      <c r="E110" s="13"/>
      <c r="F110" s="103">
        <f>F111</f>
        <v>0</v>
      </c>
      <c r="G110" s="103">
        <f>G111</f>
        <v>0</v>
      </c>
    </row>
    <row r="111" spans="1:7" ht="29.25" customHeight="1" hidden="1">
      <c r="A111" s="61" t="s">
        <v>344</v>
      </c>
      <c r="B111" s="16" t="s">
        <v>186</v>
      </c>
      <c r="C111" s="5" t="s">
        <v>179</v>
      </c>
      <c r="D111" s="5" t="s">
        <v>109</v>
      </c>
      <c r="E111" s="5" t="s">
        <v>290</v>
      </c>
      <c r="F111" s="62"/>
      <c r="G111" s="62"/>
    </row>
    <row r="112" spans="1:7" ht="12" customHeight="1">
      <c r="A112" s="114" t="s">
        <v>219</v>
      </c>
      <c r="B112" s="10" t="s">
        <v>186</v>
      </c>
      <c r="C112" s="4" t="s">
        <v>180</v>
      </c>
      <c r="D112" s="4"/>
      <c r="E112" s="4"/>
      <c r="F112" s="100">
        <f>F115+F113</f>
        <v>150000</v>
      </c>
      <c r="G112" s="100">
        <f>G115+G113</f>
        <v>150000</v>
      </c>
    </row>
    <row r="113" spans="1:7" ht="27" customHeight="1">
      <c r="A113" s="104" t="s">
        <v>389</v>
      </c>
      <c r="B113" s="14" t="s">
        <v>186</v>
      </c>
      <c r="C113" s="13" t="s">
        <v>180</v>
      </c>
      <c r="D113" s="13" t="s">
        <v>390</v>
      </c>
      <c r="E113" s="13"/>
      <c r="F113" s="103">
        <f>F114</f>
        <v>100000</v>
      </c>
      <c r="G113" s="103">
        <f>G114</f>
        <v>100000</v>
      </c>
    </row>
    <row r="114" spans="1:7" ht="12" customHeight="1">
      <c r="A114" s="59" t="s">
        <v>270</v>
      </c>
      <c r="B114" s="11" t="s">
        <v>186</v>
      </c>
      <c r="C114" s="5" t="s">
        <v>180</v>
      </c>
      <c r="D114" s="5" t="s">
        <v>390</v>
      </c>
      <c r="E114" s="5" t="s">
        <v>250</v>
      </c>
      <c r="F114" s="62">
        <v>100000</v>
      </c>
      <c r="G114" s="62">
        <v>100000</v>
      </c>
    </row>
    <row r="115" spans="1:7" ht="42" customHeight="1">
      <c r="A115" s="104" t="s">
        <v>341</v>
      </c>
      <c r="B115" s="14" t="s">
        <v>186</v>
      </c>
      <c r="C115" s="13" t="s">
        <v>180</v>
      </c>
      <c r="D115" s="13" t="s">
        <v>40</v>
      </c>
      <c r="E115" s="13"/>
      <c r="F115" s="103">
        <f>F116+F117</f>
        <v>50000</v>
      </c>
      <c r="G115" s="103">
        <f>G116+G117</f>
        <v>50000</v>
      </c>
    </row>
    <row r="116" spans="1:7" ht="30" customHeight="1" hidden="1">
      <c r="A116" s="59" t="s">
        <v>270</v>
      </c>
      <c r="B116" s="11" t="s">
        <v>186</v>
      </c>
      <c r="C116" s="5" t="s">
        <v>180</v>
      </c>
      <c r="D116" s="5" t="s">
        <v>40</v>
      </c>
      <c r="E116" s="5" t="s">
        <v>250</v>
      </c>
      <c r="F116" s="62">
        <v>0</v>
      </c>
      <c r="G116" s="62">
        <v>0</v>
      </c>
    </row>
    <row r="117" spans="1:7" ht="30" customHeight="1">
      <c r="A117" s="59" t="s">
        <v>285</v>
      </c>
      <c r="B117" s="11" t="s">
        <v>186</v>
      </c>
      <c r="C117" s="5" t="s">
        <v>180</v>
      </c>
      <c r="D117" s="5" t="s">
        <v>40</v>
      </c>
      <c r="E117" s="5" t="s">
        <v>284</v>
      </c>
      <c r="F117" s="62">
        <v>50000</v>
      </c>
      <c r="G117" s="62">
        <v>50000</v>
      </c>
    </row>
    <row r="118" spans="1:7" ht="16.5" customHeight="1">
      <c r="A118" s="167" t="s">
        <v>201</v>
      </c>
      <c r="B118" s="24" t="s">
        <v>182</v>
      </c>
      <c r="C118" s="24"/>
      <c r="D118" s="24"/>
      <c r="E118" s="24"/>
      <c r="F118" s="166">
        <f>F119+F131+F144+F154</f>
        <v>1320000</v>
      </c>
      <c r="G118" s="166">
        <f>G119+G131+G144+G154</f>
        <v>1320000</v>
      </c>
    </row>
    <row r="119" spans="1:7" ht="16.5" customHeight="1">
      <c r="A119" s="168" t="s">
        <v>345</v>
      </c>
      <c r="B119" s="10" t="s">
        <v>182</v>
      </c>
      <c r="C119" s="10" t="s">
        <v>176</v>
      </c>
      <c r="D119" s="34"/>
      <c r="E119" s="34"/>
      <c r="F119" s="117">
        <f>F120+F122+F124+F127+F129</f>
        <v>900000</v>
      </c>
      <c r="G119" s="117">
        <f>G120+G122+G124+G127+G129</f>
        <v>900000</v>
      </c>
    </row>
    <row r="120" spans="1:7" ht="27.75" customHeight="1" hidden="1">
      <c r="A120" s="104" t="s">
        <v>145</v>
      </c>
      <c r="B120" s="14" t="s">
        <v>182</v>
      </c>
      <c r="C120" s="14" t="s">
        <v>176</v>
      </c>
      <c r="D120" s="14" t="s">
        <v>146</v>
      </c>
      <c r="E120" s="34"/>
      <c r="F120" s="118">
        <f>F121</f>
        <v>0</v>
      </c>
      <c r="G120" s="118">
        <f>G121</f>
        <v>0</v>
      </c>
    </row>
    <row r="121" spans="1:7" ht="27" customHeight="1" hidden="1">
      <c r="A121" s="59" t="s">
        <v>346</v>
      </c>
      <c r="B121" s="11" t="s">
        <v>182</v>
      </c>
      <c r="C121" s="11" t="s">
        <v>176</v>
      </c>
      <c r="D121" s="11" t="s">
        <v>146</v>
      </c>
      <c r="E121" s="5" t="s">
        <v>347</v>
      </c>
      <c r="F121" s="62"/>
      <c r="G121" s="62"/>
    </row>
    <row r="122" spans="1:9" ht="16.5" customHeight="1">
      <c r="A122" s="104" t="s">
        <v>15</v>
      </c>
      <c r="B122" s="14" t="s">
        <v>182</v>
      </c>
      <c r="C122" s="14" t="s">
        <v>176</v>
      </c>
      <c r="D122" s="14" t="s">
        <v>42</v>
      </c>
      <c r="E122" s="34"/>
      <c r="F122" s="118">
        <f>F123</f>
        <v>200000</v>
      </c>
      <c r="G122" s="118">
        <f>G123</f>
        <v>200000</v>
      </c>
      <c r="H122" s="58"/>
      <c r="I122" s="70"/>
    </row>
    <row r="123" spans="1:8" ht="27.75" customHeight="1">
      <c r="A123" s="59" t="s">
        <v>270</v>
      </c>
      <c r="B123" s="11" t="s">
        <v>182</v>
      </c>
      <c r="C123" s="11" t="s">
        <v>176</v>
      </c>
      <c r="D123" s="11" t="s">
        <v>42</v>
      </c>
      <c r="E123" s="5" t="s">
        <v>250</v>
      </c>
      <c r="F123" s="62">
        <v>200000</v>
      </c>
      <c r="G123" s="62">
        <v>200000</v>
      </c>
      <c r="H123" s="58"/>
    </row>
    <row r="124" spans="1:8" ht="18.75" customHeight="1">
      <c r="A124" s="104" t="s">
        <v>14</v>
      </c>
      <c r="B124" s="14" t="s">
        <v>182</v>
      </c>
      <c r="C124" s="14" t="s">
        <v>176</v>
      </c>
      <c r="D124" s="14" t="s">
        <v>43</v>
      </c>
      <c r="E124" s="34"/>
      <c r="F124" s="118">
        <f>F125+F126</f>
        <v>700000</v>
      </c>
      <c r="G124" s="118">
        <f>G125+G126</f>
        <v>700000</v>
      </c>
      <c r="H124" s="58"/>
    </row>
    <row r="125" spans="1:9" ht="28.5" customHeight="1">
      <c r="A125" s="59" t="s">
        <v>270</v>
      </c>
      <c r="B125" s="11" t="s">
        <v>182</v>
      </c>
      <c r="C125" s="11" t="s">
        <v>176</v>
      </c>
      <c r="D125" s="11" t="s">
        <v>43</v>
      </c>
      <c r="E125" s="5" t="s">
        <v>250</v>
      </c>
      <c r="F125" s="62">
        <v>700000</v>
      </c>
      <c r="G125" s="62">
        <v>700000</v>
      </c>
      <c r="H125" s="58"/>
      <c r="I125" s="70"/>
    </row>
    <row r="126" spans="1:9" ht="18" customHeight="1" hidden="1">
      <c r="A126" s="59" t="s">
        <v>346</v>
      </c>
      <c r="B126" s="11" t="s">
        <v>182</v>
      </c>
      <c r="C126" s="11" t="s">
        <v>176</v>
      </c>
      <c r="D126" s="11" t="s">
        <v>43</v>
      </c>
      <c r="E126" s="5" t="s">
        <v>347</v>
      </c>
      <c r="F126" s="62"/>
      <c r="G126" s="62"/>
      <c r="H126" s="58"/>
      <c r="I126" s="70"/>
    </row>
    <row r="127" spans="1:9" ht="42.75" customHeight="1" hidden="1">
      <c r="A127" s="101" t="s">
        <v>113</v>
      </c>
      <c r="B127" s="14" t="s">
        <v>182</v>
      </c>
      <c r="C127" s="14" t="s">
        <v>176</v>
      </c>
      <c r="D127" s="14" t="s">
        <v>112</v>
      </c>
      <c r="E127" s="5"/>
      <c r="F127" s="103">
        <f>F128</f>
        <v>0</v>
      </c>
      <c r="G127" s="103">
        <f>G128</f>
        <v>0</v>
      </c>
      <c r="H127" s="58"/>
      <c r="I127" s="70"/>
    </row>
    <row r="128" spans="1:8" ht="28.5" customHeight="1" hidden="1">
      <c r="A128" s="59" t="s">
        <v>348</v>
      </c>
      <c r="B128" s="11" t="s">
        <v>182</v>
      </c>
      <c r="C128" s="11" t="s">
        <v>176</v>
      </c>
      <c r="D128" s="11" t="s">
        <v>112</v>
      </c>
      <c r="E128" s="5" t="s">
        <v>349</v>
      </c>
      <c r="F128" s="62"/>
      <c r="G128" s="62"/>
      <c r="H128" s="58"/>
    </row>
    <row r="129" spans="1:9" ht="28.5" customHeight="1" hidden="1">
      <c r="A129" s="101" t="s">
        <v>114</v>
      </c>
      <c r="B129" s="14" t="s">
        <v>182</v>
      </c>
      <c r="C129" s="14" t="s">
        <v>176</v>
      </c>
      <c r="D129" s="14" t="s">
        <v>115</v>
      </c>
      <c r="E129" s="5"/>
      <c r="F129" s="103">
        <f>F130</f>
        <v>0</v>
      </c>
      <c r="G129" s="103">
        <f>G130</f>
        <v>0</v>
      </c>
      <c r="I129" s="71"/>
    </row>
    <row r="130" spans="1:7" ht="28.5" customHeight="1" hidden="1">
      <c r="A130" s="59" t="s">
        <v>348</v>
      </c>
      <c r="B130" s="11" t="s">
        <v>182</v>
      </c>
      <c r="C130" s="11" t="s">
        <v>176</v>
      </c>
      <c r="D130" s="11" t="s">
        <v>115</v>
      </c>
      <c r="E130" s="5" t="s">
        <v>349</v>
      </c>
      <c r="F130" s="62"/>
      <c r="G130" s="62"/>
    </row>
    <row r="131" spans="1:7" ht="16.5" customHeight="1">
      <c r="A131" s="119" t="s">
        <v>254</v>
      </c>
      <c r="B131" s="79" t="s">
        <v>182</v>
      </c>
      <c r="C131" s="37" t="s">
        <v>183</v>
      </c>
      <c r="D131" s="14"/>
      <c r="E131" s="34"/>
      <c r="F131" s="117">
        <f>F132+F134+F136++F140+F142+F138</f>
        <v>420000</v>
      </c>
      <c r="G131" s="117">
        <f>G132+G134+G136++G140+G142+G138</f>
        <v>420000</v>
      </c>
    </row>
    <row r="132" spans="1:7" ht="19.5" customHeight="1" hidden="1">
      <c r="A132" s="104" t="s">
        <v>218</v>
      </c>
      <c r="B132" s="15" t="s">
        <v>182</v>
      </c>
      <c r="C132" s="35" t="s">
        <v>183</v>
      </c>
      <c r="D132" s="13" t="s">
        <v>33</v>
      </c>
      <c r="E132" s="36"/>
      <c r="F132" s="118">
        <f>F133</f>
        <v>0</v>
      </c>
      <c r="G132" s="118">
        <f>G133</f>
        <v>0</v>
      </c>
    </row>
    <row r="133" spans="1:7" ht="22.5" customHeight="1" hidden="1">
      <c r="A133" s="59" t="s">
        <v>249</v>
      </c>
      <c r="B133" s="16" t="s">
        <v>182</v>
      </c>
      <c r="C133" s="5" t="s">
        <v>183</v>
      </c>
      <c r="D133" s="5" t="s">
        <v>33</v>
      </c>
      <c r="E133" s="5" t="s">
        <v>250</v>
      </c>
      <c r="F133" s="62"/>
      <c r="G133" s="62"/>
    </row>
    <row r="134" spans="1:7" ht="38.25" customHeight="1" hidden="1">
      <c r="A134" s="101" t="s">
        <v>131</v>
      </c>
      <c r="B134" s="15" t="s">
        <v>182</v>
      </c>
      <c r="C134" s="35" t="s">
        <v>183</v>
      </c>
      <c r="D134" s="13" t="s">
        <v>132</v>
      </c>
      <c r="E134" s="5"/>
      <c r="F134" s="103">
        <f>F135</f>
        <v>0</v>
      </c>
      <c r="G134" s="103">
        <f>G135</f>
        <v>0</v>
      </c>
    </row>
    <row r="135" spans="1:7" ht="28.5" customHeight="1" hidden="1">
      <c r="A135" s="59" t="s">
        <v>348</v>
      </c>
      <c r="B135" s="16" t="s">
        <v>182</v>
      </c>
      <c r="C135" s="5" t="s">
        <v>183</v>
      </c>
      <c r="D135" s="5" t="s">
        <v>132</v>
      </c>
      <c r="E135" s="5" t="s">
        <v>349</v>
      </c>
      <c r="F135" s="62"/>
      <c r="G135" s="62"/>
    </row>
    <row r="136" spans="1:7" ht="39.75" customHeight="1" hidden="1">
      <c r="A136" s="101" t="s">
        <v>133</v>
      </c>
      <c r="B136" s="15" t="s">
        <v>182</v>
      </c>
      <c r="C136" s="13" t="s">
        <v>183</v>
      </c>
      <c r="D136" s="13" t="s">
        <v>134</v>
      </c>
      <c r="E136" s="13"/>
      <c r="F136" s="103">
        <f>F137</f>
        <v>0</v>
      </c>
      <c r="G136" s="103">
        <f>G137</f>
        <v>0</v>
      </c>
    </row>
    <row r="137" spans="1:7" ht="28.5" customHeight="1" hidden="1">
      <c r="A137" s="59" t="s">
        <v>249</v>
      </c>
      <c r="B137" s="16" t="s">
        <v>182</v>
      </c>
      <c r="C137" s="5" t="s">
        <v>183</v>
      </c>
      <c r="D137" s="5" t="s">
        <v>134</v>
      </c>
      <c r="E137" s="5" t="s">
        <v>250</v>
      </c>
      <c r="F137" s="62"/>
      <c r="G137" s="62"/>
    </row>
    <row r="138" spans="1:7" ht="48" customHeight="1">
      <c r="A138" s="101" t="s">
        <v>365</v>
      </c>
      <c r="B138" s="15" t="s">
        <v>182</v>
      </c>
      <c r="C138" s="13" t="s">
        <v>183</v>
      </c>
      <c r="D138" s="13" t="s">
        <v>172</v>
      </c>
      <c r="E138" s="13"/>
      <c r="F138" s="103">
        <f>F139</f>
        <v>250000</v>
      </c>
      <c r="G138" s="103">
        <f>G139</f>
        <v>250000</v>
      </c>
    </row>
    <row r="139" spans="1:7" ht="28.5" customHeight="1">
      <c r="A139" s="59" t="s">
        <v>249</v>
      </c>
      <c r="B139" s="16" t="s">
        <v>182</v>
      </c>
      <c r="C139" s="5" t="s">
        <v>183</v>
      </c>
      <c r="D139" s="5" t="s">
        <v>172</v>
      </c>
      <c r="E139" s="5" t="s">
        <v>250</v>
      </c>
      <c r="F139" s="62">
        <v>250000</v>
      </c>
      <c r="G139" s="62">
        <v>250000</v>
      </c>
    </row>
    <row r="140" spans="1:7" ht="44.25" customHeight="1">
      <c r="A140" s="101" t="s">
        <v>12</v>
      </c>
      <c r="B140" s="15" t="s">
        <v>182</v>
      </c>
      <c r="C140" s="13" t="s">
        <v>183</v>
      </c>
      <c r="D140" s="13" t="s">
        <v>13</v>
      </c>
      <c r="E140" s="5"/>
      <c r="F140" s="180">
        <f>F141</f>
        <v>70000</v>
      </c>
      <c r="G140" s="180">
        <f>G141</f>
        <v>70000</v>
      </c>
    </row>
    <row r="141" spans="1:7" ht="28.5" customHeight="1">
      <c r="A141" s="59" t="s">
        <v>249</v>
      </c>
      <c r="B141" s="152" t="s">
        <v>182</v>
      </c>
      <c r="C141" s="153" t="s">
        <v>183</v>
      </c>
      <c r="D141" s="153" t="s">
        <v>13</v>
      </c>
      <c r="E141" s="5" t="s">
        <v>250</v>
      </c>
      <c r="F141" s="62">
        <v>70000</v>
      </c>
      <c r="G141" s="62">
        <v>70000</v>
      </c>
    </row>
    <row r="142" spans="1:7" ht="18.75" customHeight="1">
      <c r="A142" s="104" t="s">
        <v>361</v>
      </c>
      <c r="B142" s="15" t="s">
        <v>182</v>
      </c>
      <c r="C142" s="52" t="s">
        <v>183</v>
      </c>
      <c r="D142" s="13" t="s">
        <v>44</v>
      </c>
      <c r="E142" s="53"/>
      <c r="F142" s="120">
        <f>F143</f>
        <v>100000</v>
      </c>
      <c r="G142" s="120">
        <f>G143</f>
        <v>100000</v>
      </c>
    </row>
    <row r="143" spans="1:7" ht="30.75" customHeight="1">
      <c r="A143" s="59" t="s">
        <v>249</v>
      </c>
      <c r="B143" s="16" t="s">
        <v>182</v>
      </c>
      <c r="C143" s="5" t="s">
        <v>183</v>
      </c>
      <c r="D143" s="5" t="s">
        <v>44</v>
      </c>
      <c r="E143" s="5" t="s">
        <v>250</v>
      </c>
      <c r="F143" s="62">
        <v>100000</v>
      </c>
      <c r="G143" s="62">
        <v>100000</v>
      </c>
    </row>
    <row r="144" spans="1:7" ht="0.75" customHeight="1">
      <c r="A144" s="121" t="s">
        <v>350</v>
      </c>
      <c r="B144" s="17" t="s">
        <v>182</v>
      </c>
      <c r="C144" s="48" t="s">
        <v>185</v>
      </c>
      <c r="D144" s="13"/>
      <c r="E144" s="48"/>
      <c r="F144" s="100">
        <f>F145+F150+F152</f>
        <v>0</v>
      </c>
      <c r="G144" s="100">
        <f>G145+G150+G152</f>
        <v>0</v>
      </c>
    </row>
    <row r="145" spans="1:7" ht="15.75" customHeight="1" hidden="1">
      <c r="A145" s="122" t="s">
        <v>350</v>
      </c>
      <c r="B145" s="19" t="s">
        <v>182</v>
      </c>
      <c r="C145" s="49" t="s">
        <v>185</v>
      </c>
      <c r="D145" s="8" t="s">
        <v>142</v>
      </c>
      <c r="E145" s="49"/>
      <c r="F145" s="123">
        <f>F146+F148</f>
        <v>0</v>
      </c>
      <c r="G145" s="123">
        <f>G146+G148</f>
        <v>0</v>
      </c>
    </row>
    <row r="146" spans="1:7" ht="15.75" customHeight="1" hidden="1">
      <c r="A146" s="104" t="s">
        <v>351</v>
      </c>
      <c r="B146" s="18" t="s">
        <v>182</v>
      </c>
      <c r="C146" s="50" t="s">
        <v>185</v>
      </c>
      <c r="D146" s="13" t="s">
        <v>45</v>
      </c>
      <c r="E146" s="50"/>
      <c r="F146" s="103">
        <f>F147</f>
        <v>0</v>
      </c>
      <c r="G146" s="103">
        <f>G147</f>
        <v>0</v>
      </c>
    </row>
    <row r="147" spans="1:7" ht="24.75" customHeight="1" hidden="1">
      <c r="A147" s="59" t="s">
        <v>249</v>
      </c>
      <c r="B147" s="40" t="s">
        <v>182</v>
      </c>
      <c r="C147" s="51" t="s">
        <v>185</v>
      </c>
      <c r="D147" s="5" t="s">
        <v>45</v>
      </c>
      <c r="E147" s="51" t="s">
        <v>250</v>
      </c>
      <c r="F147" s="62">
        <v>0</v>
      </c>
      <c r="G147" s="62">
        <v>0</v>
      </c>
    </row>
    <row r="148" spans="1:7" ht="29.25" customHeight="1" hidden="1">
      <c r="A148" s="104" t="s">
        <v>352</v>
      </c>
      <c r="B148" s="18" t="s">
        <v>182</v>
      </c>
      <c r="C148" s="50" t="s">
        <v>185</v>
      </c>
      <c r="D148" s="13" t="s">
        <v>46</v>
      </c>
      <c r="E148" s="50"/>
      <c r="F148" s="103">
        <f>F149</f>
        <v>0</v>
      </c>
      <c r="G148" s="103">
        <f>G149</f>
        <v>0</v>
      </c>
    </row>
    <row r="149" spans="1:7" ht="27.75" customHeight="1" hidden="1">
      <c r="A149" s="59" t="s">
        <v>249</v>
      </c>
      <c r="B149" s="40" t="s">
        <v>182</v>
      </c>
      <c r="C149" s="51" t="s">
        <v>185</v>
      </c>
      <c r="D149" s="5" t="s">
        <v>46</v>
      </c>
      <c r="E149" s="51" t="s">
        <v>250</v>
      </c>
      <c r="F149" s="62">
        <v>0</v>
      </c>
      <c r="G149" s="62">
        <v>0</v>
      </c>
    </row>
    <row r="150" spans="1:7" ht="18" customHeight="1" hidden="1">
      <c r="A150" s="101" t="s">
        <v>116</v>
      </c>
      <c r="B150" s="18" t="s">
        <v>182</v>
      </c>
      <c r="C150" s="50" t="s">
        <v>185</v>
      </c>
      <c r="D150" s="13" t="s">
        <v>109</v>
      </c>
      <c r="E150" s="50"/>
      <c r="F150" s="103">
        <f>F151</f>
        <v>0</v>
      </c>
      <c r="G150" s="103">
        <f>G151</f>
        <v>0</v>
      </c>
    </row>
    <row r="151" spans="1:7" ht="28.5" customHeight="1" hidden="1">
      <c r="A151" s="61" t="s">
        <v>344</v>
      </c>
      <c r="B151" s="40" t="s">
        <v>182</v>
      </c>
      <c r="C151" s="51" t="s">
        <v>185</v>
      </c>
      <c r="D151" s="5" t="s">
        <v>109</v>
      </c>
      <c r="E151" s="51" t="s">
        <v>290</v>
      </c>
      <c r="F151" s="62"/>
      <c r="G151" s="62"/>
    </row>
    <row r="152" spans="1:7" ht="28.5" customHeight="1" hidden="1">
      <c r="A152" s="110" t="s">
        <v>136</v>
      </c>
      <c r="B152" s="18" t="s">
        <v>182</v>
      </c>
      <c r="C152" s="50" t="s">
        <v>185</v>
      </c>
      <c r="D152" s="13" t="s">
        <v>135</v>
      </c>
      <c r="E152" s="50"/>
      <c r="F152" s="103">
        <f>F153</f>
        <v>0</v>
      </c>
      <c r="G152" s="103">
        <f>G153</f>
        <v>0</v>
      </c>
    </row>
    <row r="153" spans="1:7" ht="40.5" customHeight="1" hidden="1">
      <c r="A153" s="61" t="s">
        <v>344</v>
      </c>
      <c r="B153" s="40" t="s">
        <v>182</v>
      </c>
      <c r="C153" s="51" t="s">
        <v>185</v>
      </c>
      <c r="D153" s="5" t="s">
        <v>135</v>
      </c>
      <c r="E153" s="51" t="s">
        <v>290</v>
      </c>
      <c r="F153" s="62">
        <v>0</v>
      </c>
      <c r="G153" s="62">
        <v>0</v>
      </c>
    </row>
    <row r="154" spans="1:7" ht="17.25" customHeight="1" hidden="1">
      <c r="A154" s="121" t="s">
        <v>202</v>
      </c>
      <c r="B154" s="17" t="s">
        <v>182</v>
      </c>
      <c r="C154" s="4" t="s">
        <v>182</v>
      </c>
      <c r="D154" s="4"/>
      <c r="E154" s="4"/>
      <c r="F154" s="124">
        <f>F155</f>
        <v>0</v>
      </c>
      <c r="G154" s="124">
        <f>G155</f>
        <v>0</v>
      </c>
    </row>
    <row r="155" spans="1:7" ht="24.75" customHeight="1" hidden="1">
      <c r="A155" s="110" t="s">
        <v>329</v>
      </c>
      <c r="B155" s="15" t="s">
        <v>182</v>
      </c>
      <c r="C155" s="13" t="s">
        <v>182</v>
      </c>
      <c r="D155" s="13" t="s">
        <v>168</v>
      </c>
      <c r="E155" s="13"/>
      <c r="F155" s="103">
        <f>F156</f>
        <v>0</v>
      </c>
      <c r="G155" s="103">
        <f>G156</f>
        <v>0</v>
      </c>
    </row>
    <row r="156" spans="1:7" ht="18" customHeight="1" hidden="1">
      <c r="A156" s="61" t="s">
        <v>295</v>
      </c>
      <c r="B156" s="11" t="s">
        <v>182</v>
      </c>
      <c r="C156" s="5" t="s">
        <v>182</v>
      </c>
      <c r="D156" s="5" t="s">
        <v>168</v>
      </c>
      <c r="E156" s="5" t="s">
        <v>294</v>
      </c>
      <c r="F156" s="62">
        <v>0</v>
      </c>
      <c r="G156" s="62">
        <v>0</v>
      </c>
    </row>
    <row r="157" spans="1:7" ht="18.75" customHeight="1">
      <c r="A157" s="167" t="s">
        <v>196</v>
      </c>
      <c r="B157" s="24" t="s">
        <v>177</v>
      </c>
      <c r="C157" s="24"/>
      <c r="D157" s="24"/>
      <c r="E157" s="24"/>
      <c r="F157" s="166">
        <f>F158+F196+F266+F269+F282</f>
        <v>252239235</v>
      </c>
      <c r="G157" s="166">
        <f>G158+G196+G266+G269+G282</f>
        <v>243977235</v>
      </c>
    </row>
    <row r="158" spans="1:7" ht="18" customHeight="1">
      <c r="A158" s="121" t="s">
        <v>197</v>
      </c>
      <c r="B158" s="159" t="s">
        <v>177</v>
      </c>
      <c r="C158" s="7" t="s">
        <v>176</v>
      </c>
      <c r="D158" s="6"/>
      <c r="E158" s="6"/>
      <c r="F158" s="124">
        <f>F160+F162+F164+F175+F177+F187+F190+F194</f>
        <v>71722650</v>
      </c>
      <c r="G158" s="124">
        <f>G160+G162+G164+G175+G177+G187+G190+G194</f>
        <v>72073600</v>
      </c>
    </row>
    <row r="159" spans="1:7" ht="29.25" customHeight="1">
      <c r="A159" s="102" t="s">
        <v>296</v>
      </c>
      <c r="B159" s="36" t="s">
        <v>177</v>
      </c>
      <c r="C159" s="35" t="s">
        <v>176</v>
      </c>
      <c r="D159" s="43" t="s">
        <v>20</v>
      </c>
      <c r="E159" s="43"/>
      <c r="F159" s="98">
        <f>F158</f>
        <v>71722650</v>
      </c>
      <c r="G159" s="98">
        <f>G158</f>
        <v>72073600</v>
      </c>
    </row>
    <row r="160" spans="1:9" ht="12.75">
      <c r="A160" s="125" t="s">
        <v>298</v>
      </c>
      <c r="B160" s="80" t="s">
        <v>177</v>
      </c>
      <c r="C160" s="8" t="s">
        <v>176</v>
      </c>
      <c r="D160" s="8" t="s">
        <v>47</v>
      </c>
      <c r="E160" s="8"/>
      <c r="F160" s="123">
        <f>F161</f>
        <v>13440000</v>
      </c>
      <c r="G160" s="123">
        <f>G161</f>
        <v>13440000</v>
      </c>
      <c r="I160" s="70"/>
    </row>
    <row r="161" spans="1:7" ht="26.25" customHeight="1">
      <c r="A161" s="59" t="s">
        <v>270</v>
      </c>
      <c r="B161" s="11" t="s">
        <v>177</v>
      </c>
      <c r="C161" s="5" t="s">
        <v>176</v>
      </c>
      <c r="D161" s="5" t="s">
        <v>47</v>
      </c>
      <c r="E161" s="5" t="s">
        <v>250</v>
      </c>
      <c r="F161" s="62">
        <v>13440000</v>
      </c>
      <c r="G161" s="62">
        <v>13440000</v>
      </c>
    </row>
    <row r="162" spans="1:9" ht="18" customHeight="1">
      <c r="A162" s="125" t="s">
        <v>356</v>
      </c>
      <c r="B162" s="80" t="s">
        <v>177</v>
      </c>
      <c r="C162" s="8" t="s">
        <v>176</v>
      </c>
      <c r="D162" s="8" t="s">
        <v>48</v>
      </c>
      <c r="E162" s="8"/>
      <c r="F162" s="123">
        <f>F163</f>
        <v>500000</v>
      </c>
      <c r="G162" s="123">
        <f>G163</f>
        <v>500000</v>
      </c>
      <c r="I162" s="70"/>
    </row>
    <row r="163" spans="1:9" ht="26.25" customHeight="1">
      <c r="A163" s="59" t="s">
        <v>270</v>
      </c>
      <c r="B163" s="11" t="s">
        <v>177</v>
      </c>
      <c r="C163" s="5" t="s">
        <v>176</v>
      </c>
      <c r="D163" s="5" t="s">
        <v>48</v>
      </c>
      <c r="E163" s="5" t="s">
        <v>250</v>
      </c>
      <c r="F163" s="62">
        <v>500000</v>
      </c>
      <c r="G163" s="62">
        <v>500000</v>
      </c>
      <c r="I163" s="70"/>
    </row>
    <row r="164" spans="1:7" ht="25.5" customHeight="1">
      <c r="A164" s="125" t="s">
        <v>297</v>
      </c>
      <c r="B164" s="80" t="s">
        <v>177</v>
      </c>
      <c r="C164" s="8" t="s">
        <v>176</v>
      </c>
      <c r="D164" s="8" t="s">
        <v>49</v>
      </c>
      <c r="E164" s="8"/>
      <c r="F164" s="123">
        <f>SUM(F165:F174)</f>
        <v>16959500</v>
      </c>
      <c r="G164" s="123">
        <f>SUM(G165:G174)</f>
        <v>16939500</v>
      </c>
    </row>
    <row r="165" spans="1:7" ht="12.75">
      <c r="A165" s="59" t="s">
        <v>55</v>
      </c>
      <c r="B165" s="40" t="s">
        <v>177</v>
      </c>
      <c r="C165" s="51" t="s">
        <v>176</v>
      </c>
      <c r="D165" s="5" t="s">
        <v>49</v>
      </c>
      <c r="E165" s="28" t="s">
        <v>267</v>
      </c>
      <c r="F165" s="62">
        <v>5080000</v>
      </c>
      <c r="G165" s="62">
        <v>5060000</v>
      </c>
    </row>
    <row r="166" spans="1:9" ht="25.5">
      <c r="A166" s="59" t="s">
        <v>269</v>
      </c>
      <c r="B166" s="40" t="s">
        <v>177</v>
      </c>
      <c r="C166" s="51" t="s">
        <v>176</v>
      </c>
      <c r="D166" s="5" t="s">
        <v>49</v>
      </c>
      <c r="E166" s="28" t="s">
        <v>268</v>
      </c>
      <c r="F166" s="62">
        <v>300000</v>
      </c>
      <c r="G166" s="62">
        <v>300000</v>
      </c>
      <c r="I166" s="71"/>
    </row>
    <row r="167" spans="1:7" ht="38.25">
      <c r="A167" s="59" t="s">
        <v>50</v>
      </c>
      <c r="B167" s="40" t="s">
        <v>177</v>
      </c>
      <c r="C167" s="51" t="s">
        <v>176</v>
      </c>
      <c r="D167" s="5" t="s">
        <v>49</v>
      </c>
      <c r="E167" s="28" t="s">
        <v>35</v>
      </c>
      <c r="F167" s="62">
        <v>1500000</v>
      </c>
      <c r="G167" s="62">
        <v>1500000</v>
      </c>
    </row>
    <row r="168" spans="1:7" ht="25.5">
      <c r="A168" s="59" t="s">
        <v>270</v>
      </c>
      <c r="B168" s="40" t="s">
        <v>177</v>
      </c>
      <c r="C168" s="51" t="s">
        <v>176</v>
      </c>
      <c r="D168" s="5" t="s">
        <v>49</v>
      </c>
      <c r="E168" s="28" t="s">
        <v>250</v>
      </c>
      <c r="F168" s="62">
        <f>7150000+107000+325000+543000+5000+43000+150000</f>
        <v>8323000</v>
      </c>
      <c r="G168" s="62">
        <f>7150000+107000+325000+543000+5000+43000+150000</f>
        <v>8323000</v>
      </c>
    </row>
    <row r="169" spans="1:7" ht="25.5" customHeight="1">
      <c r="A169" s="59" t="s">
        <v>138</v>
      </c>
      <c r="B169" s="40" t="s">
        <v>177</v>
      </c>
      <c r="C169" s="51" t="s">
        <v>176</v>
      </c>
      <c r="D169" s="5" t="s">
        <v>49</v>
      </c>
      <c r="E169" s="28" t="s">
        <v>137</v>
      </c>
      <c r="F169" s="62">
        <v>35500</v>
      </c>
      <c r="G169" s="62">
        <v>35500</v>
      </c>
    </row>
    <row r="170" spans="1:7" ht="38.25">
      <c r="A170" s="59" t="s">
        <v>271</v>
      </c>
      <c r="B170" s="40" t="s">
        <v>177</v>
      </c>
      <c r="C170" s="51" t="s">
        <v>176</v>
      </c>
      <c r="D170" s="5" t="s">
        <v>49</v>
      </c>
      <c r="E170" s="28" t="s">
        <v>272</v>
      </c>
      <c r="F170" s="62">
        <v>370000</v>
      </c>
      <c r="G170" s="62">
        <v>370000</v>
      </c>
    </row>
    <row r="171" spans="1:7" ht="25.5">
      <c r="A171" s="111" t="s">
        <v>394</v>
      </c>
      <c r="B171" s="40" t="s">
        <v>177</v>
      </c>
      <c r="C171" s="51" t="s">
        <v>176</v>
      </c>
      <c r="D171" s="5" t="s">
        <v>49</v>
      </c>
      <c r="E171" s="28" t="s">
        <v>262</v>
      </c>
      <c r="F171" s="62">
        <v>400000</v>
      </c>
      <c r="G171" s="62">
        <v>400000</v>
      </c>
    </row>
    <row r="172" spans="1:7" ht="12.75">
      <c r="A172" s="59" t="s">
        <v>261</v>
      </c>
      <c r="B172" s="40" t="s">
        <v>177</v>
      </c>
      <c r="C172" s="51" t="s">
        <v>176</v>
      </c>
      <c r="D172" s="5" t="s">
        <v>49</v>
      </c>
      <c r="E172" s="5" t="s">
        <v>264</v>
      </c>
      <c r="F172" s="62">
        <v>670000</v>
      </c>
      <c r="G172" s="62">
        <v>670000</v>
      </c>
    </row>
    <row r="173" spans="1:7" ht="12.75">
      <c r="A173" s="59" t="s">
        <v>263</v>
      </c>
      <c r="B173" s="40" t="s">
        <v>177</v>
      </c>
      <c r="C173" s="51" t="s">
        <v>176</v>
      </c>
      <c r="D173" s="5" t="s">
        <v>49</v>
      </c>
      <c r="E173" s="5" t="s">
        <v>265</v>
      </c>
      <c r="F173" s="62">
        <v>102000</v>
      </c>
      <c r="G173" s="62">
        <v>102000</v>
      </c>
    </row>
    <row r="174" spans="1:7" ht="12.75">
      <c r="A174" s="59" t="s">
        <v>111</v>
      </c>
      <c r="B174" s="40" t="s">
        <v>177</v>
      </c>
      <c r="C174" s="51" t="s">
        <v>176</v>
      </c>
      <c r="D174" s="5" t="s">
        <v>49</v>
      </c>
      <c r="E174" s="5" t="s">
        <v>110</v>
      </c>
      <c r="F174" s="62">
        <v>179000</v>
      </c>
      <c r="G174" s="62">
        <v>179000</v>
      </c>
    </row>
    <row r="175" spans="1:7" ht="63.75" hidden="1">
      <c r="A175" s="104" t="s">
        <v>166</v>
      </c>
      <c r="B175" s="81" t="s">
        <v>177</v>
      </c>
      <c r="C175" s="82" t="s">
        <v>176</v>
      </c>
      <c r="D175" s="13" t="s">
        <v>167</v>
      </c>
      <c r="E175" s="35"/>
      <c r="F175" s="98">
        <f>F176</f>
        <v>0</v>
      </c>
      <c r="G175" s="98">
        <f>G176</f>
        <v>0</v>
      </c>
    </row>
    <row r="176" spans="1:7" ht="38.25" hidden="1">
      <c r="A176" s="59" t="s">
        <v>50</v>
      </c>
      <c r="B176" s="40" t="s">
        <v>177</v>
      </c>
      <c r="C176" s="51" t="s">
        <v>176</v>
      </c>
      <c r="D176" s="5" t="s">
        <v>167</v>
      </c>
      <c r="E176" s="28" t="s">
        <v>35</v>
      </c>
      <c r="F176" s="62"/>
      <c r="G176" s="62"/>
    </row>
    <row r="177" spans="1:7" ht="50.25" customHeight="1">
      <c r="A177" s="126" t="s">
        <v>335</v>
      </c>
      <c r="B177" s="81" t="s">
        <v>177</v>
      </c>
      <c r="C177" s="82" t="s">
        <v>176</v>
      </c>
      <c r="D177" s="35" t="s">
        <v>395</v>
      </c>
      <c r="E177" s="35"/>
      <c r="F177" s="98">
        <f>SUM(F178:F186)</f>
        <v>39475150</v>
      </c>
      <c r="G177" s="98">
        <f>SUM(G178:G186)</f>
        <v>40130100</v>
      </c>
    </row>
    <row r="178" spans="1:7" ht="12.75">
      <c r="A178" s="59" t="s">
        <v>56</v>
      </c>
      <c r="B178" s="40" t="s">
        <v>177</v>
      </c>
      <c r="C178" s="51" t="s">
        <v>176</v>
      </c>
      <c r="D178" s="5" t="s">
        <v>395</v>
      </c>
      <c r="E178" s="28" t="s">
        <v>267</v>
      </c>
      <c r="F178" s="62">
        <v>28700000</v>
      </c>
      <c r="G178" s="62">
        <v>28700000</v>
      </c>
    </row>
    <row r="179" spans="1:7" ht="25.5">
      <c r="A179" s="59" t="s">
        <v>269</v>
      </c>
      <c r="B179" s="40" t="s">
        <v>177</v>
      </c>
      <c r="C179" s="51" t="s">
        <v>176</v>
      </c>
      <c r="D179" s="5" t="s">
        <v>395</v>
      </c>
      <c r="E179" s="28" t="s">
        <v>268</v>
      </c>
      <c r="F179" s="62">
        <v>500000</v>
      </c>
      <c r="G179" s="62">
        <f>698500-17350</f>
        <v>681150</v>
      </c>
    </row>
    <row r="180" spans="1:7" ht="38.25">
      <c r="A180" s="59" t="s">
        <v>50</v>
      </c>
      <c r="B180" s="40" t="s">
        <v>177</v>
      </c>
      <c r="C180" s="51" t="s">
        <v>176</v>
      </c>
      <c r="D180" s="5" t="s">
        <v>395</v>
      </c>
      <c r="E180" s="28" t="s">
        <v>35</v>
      </c>
      <c r="F180" s="62">
        <v>8000000</v>
      </c>
      <c r="G180" s="62">
        <v>8473800</v>
      </c>
    </row>
    <row r="181" spans="1:7" ht="25.5">
      <c r="A181" s="59" t="s">
        <v>270</v>
      </c>
      <c r="B181" s="40" t="s">
        <v>177</v>
      </c>
      <c r="C181" s="51" t="s">
        <v>176</v>
      </c>
      <c r="D181" s="5" t="s">
        <v>395</v>
      </c>
      <c r="E181" s="28" t="s">
        <v>250</v>
      </c>
      <c r="F181" s="62">
        <v>645000</v>
      </c>
      <c r="G181" s="62">
        <v>645000</v>
      </c>
    </row>
    <row r="182" spans="1:7" ht="30" customHeight="1">
      <c r="A182" s="59" t="s">
        <v>275</v>
      </c>
      <c r="B182" s="40" t="s">
        <v>177</v>
      </c>
      <c r="C182" s="51" t="s">
        <v>176</v>
      </c>
      <c r="D182" s="5" t="s">
        <v>395</v>
      </c>
      <c r="E182" s="28" t="s">
        <v>276</v>
      </c>
      <c r="F182" s="62">
        <v>54000</v>
      </c>
      <c r="G182" s="62">
        <v>54000</v>
      </c>
    </row>
    <row r="183" spans="1:7" ht="27" customHeight="1">
      <c r="A183" s="59" t="s">
        <v>138</v>
      </c>
      <c r="B183" s="40" t="s">
        <v>177</v>
      </c>
      <c r="C183" s="51" t="s">
        <v>176</v>
      </c>
      <c r="D183" s="5" t="s">
        <v>395</v>
      </c>
      <c r="E183" s="28" t="s">
        <v>137</v>
      </c>
      <c r="F183" s="62">
        <v>48200</v>
      </c>
      <c r="G183" s="62">
        <v>48200</v>
      </c>
    </row>
    <row r="184" spans="1:7" ht="44.25" customHeight="1">
      <c r="A184" s="59" t="s">
        <v>271</v>
      </c>
      <c r="B184" s="40" t="s">
        <v>177</v>
      </c>
      <c r="C184" s="51" t="s">
        <v>176</v>
      </c>
      <c r="D184" s="5" t="s">
        <v>395</v>
      </c>
      <c r="E184" s="28" t="s">
        <v>272</v>
      </c>
      <c r="F184" s="62">
        <v>1517000</v>
      </c>
      <c r="G184" s="62">
        <v>1517000</v>
      </c>
    </row>
    <row r="185" spans="1:7" ht="25.5">
      <c r="A185" s="111" t="s">
        <v>394</v>
      </c>
      <c r="B185" s="40" t="s">
        <v>177</v>
      </c>
      <c r="C185" s="51" t="s">
        <v>176</v>
      </c>
      <c r="D185" s="5" t="s">
        <v>395</v>
      </c>
      <c r="E185" s="28" t="s">
        <v>262</v>
      </c>
      <c r="F185" s="62">
        <v>6300</v>
      </c>
      <c r="G185" s="62">
        <v>6300</v>
      </c>
    </row>
    <row r="186" spans="1:7" ht="17.25" customHeight="1">
      <c r="A186" s="111" t="s">
        <v>111</v>
      </c>
      <c r="B186" s="40" t="s">
        <v>177</v>
      </c>
      <c r="C186" s="51" t="s">
        <v>176</v>
      </c>
      <c r="D186" s="5" t="s">
        <v>395</v>
      </c>
      <c r="E186" s="28" t="s">
        <v>110</v>
      </c>
      <c r="F186" s="62">
        <v>4650</v>
      </c>
      <c r="G186" s="62">
        <v>4650</v>
      </c>
    </row>
    <row r="187" spans="1:7" ht="79.5" customHeight="1">
      <c r="A187" s="110" t="s">
        <v>339</v>
      </c>
      <c r="B187" s="15" t="s">
        <v>177</v>
      </c>
      <c r="C187" s="13" t="s">
        <v>176</v>
      </c>
      <c r="D187" s="13" t="s">
        <v>51</v>
      </c>
      <c r="E187" s="13"/>
      <c r="F187" s="103">
        <f>F188+F189</f>
        <v>748000</v>
      </c>
      <c r="G187" s="103">
        <f>G188+G189</f>
        <v>484000</v>
      </c>
    </row>
    <row r="188" spans="1:7" ht="25.5">
      <c r="A188" s="61" t="s">
        <v>269</v>
      </c>
      <c r="B188" s="16" t="s">
        <v>177</v>
      </c>
      <c r="C188" s="5" t="s">
        <v>176</v>
      </c>
      <c r="D188" s="5" t="s">
        <v>51</v>
      </c>
      <c r="E188" s="5" t="s">
        <v>268</v>
      </c>
      <c r="F188" s="62">
        <v>700000</v>
      </c>
      <c r="G188" s="62">
        <v>440000</v>
      </c>
    </row>
    <row r="189" spans="1:7" ht="13.5" customHeight="1">
      <c r="A189" s="61" t="s">
        <v>247</v>
      </c>
      <c r="B189" s="16" t="s">
        <v>177</v>
      </c>
      <c r="C189" s="5" t="s">
        <v>176</v>
      </c>
      <c r="D189" s="5" t="s">
        <v>51</v>
      </c>
      <c r="E189" s="5" t="s">
        <v>246</v>
      </c>
      <c r="F189" s="62">
        <v>48000</v>
      </c>
      <c r="G189" s="62">
        <v>44000</v>
      </c>
    </row>
    <row r="190" spans="1:7" ht="100.5" customHeight="1">
      <c r="A190" s="110" t="s">
        <v>340</v>
      </c>
      <c r="B190" s="15" t="s">
        <v>177</v>
      </c>
      <c r="C190" s="13" t="s">
        <v>176</v>
      </c>
      <c r="D190" s="13" t="s">
        <v>52</v>
      </c>
      <c r="E190" s="13"/>
      <c r="F190" s="103">
        <f>SUM(F191:F193)</f>
        <v>600000</v>
      </c>
      <c r="G190" s="103">
        <f>SUM(G191:G193)</f>
        <v>580000</v>
      </c>
    </row>
    <row r="191" spans="1:7" ht="12.75">
      <c r="A191" s="59" t="s">
        <v>55</v>
      </c>
      <c r="B191" s="16" t="s">
        <v>177</v>
      </c>
      <c r="C191" s="5" t="s">
        <v>176</v>
      </c>
      <c r="D191" s="5" t="s">
        <v>52</v>
      </c>
      <c r="E191" s="5" t="s">
        <v>267</v>
      </c>
      <c r="F191" s="62">
        <v>152000</v>
      </c>
      <c r="G191" s="62">
        <v>152000</v>
      </c>
    </row>
    <row r="192" spans="1:7" ht="38.25">
      <c r="A192" s="59" t="s">
        <v>50</v>
      </c>
      <c r="B192" s="16" t="s">
        <v>177</v>
      </c>
      <c r="C192" s="5" t="s">
        <v>176</v>
      </c>
      <c r="D192" s="5" t="s">
        <v>52</v>
      </c>
      <c r="E192" s="5" t="s">
        <v>35</v>
      </c>
      <c r="F192" s="62">
        <v>65700</v>
      </c>
      <c r="G192" s="62">
        <v>65700</v>
      </c>
    </row>
    <row r="193" spans="1:7" ht="25.5">
      <c r="A193" s="59" t="s">
        <v>270</v>
      </c>
      <c r="B193" s="16" t="s">
        <v>177</v>
      </c>
      <c r="C193" s="5" t="s">
        <v>176</v>
      </c>
      <c r="D193" s="5" t="s">
        <v>52</v>
      </c>
      <c r="E193" s="5" t="s">
        <v>250</v>
      </c>
      <c r="F193" s="62">
        <v>382300</v>
      </c>
      <c r="G193" s="62">
        <v>362300</v>
      </c>
    </row>
    <row r="194" spans="1:7" ht="43.5" customHeight="1" hidden="1">
      <c r="A194" s="110" t="s">
        <v>117</v>
      </c>
      <c r="B194" s="15" t="s">
        <v>177</v>
      </c>
      <c r="C194" s="13" t="s">
        <v>176</v>
      </c>
      <c r="D194" s="13" t="s">
        <v>118</v>
      </c>
      <c r="E194" s="13"/>
      <c r="F194" s="103">
        <f>F195</f>
        <v>0</v>
      </c>
      <c r="G194" s="103">
        <f>G195</f>
        <v>0</v>
      </c>
    </row>
    <row r="195" spans="1:7" ht="27" customHeight="1" hidden="1">
      <c r="A195" s="59" t="s">
        <v>270</v>
      </c>
      <c r="B195" s="16" t="s">
        <v>177</v>
      </c>
      <c r="C195" s="5" t="s">
        <v>176</v>
      </c>
      <c r="D195" s="5" t="s">
        <v>118</v>
      </c>
      <c r="E195" s="5" t="s">
        <v>250</v>
      </c>
      <c r="F195" s="62"/>
      <c r="G195" s="62"/>
    </row>
    <row r="196" spans="1:7" ht="14.25" customHeight="1">
      <c r="A196" s="121" t="s">
        <v>198</v>
      </c>
      <c r="B196" s="17" t="s">
        <v>177</v>
      </c>
      <c r="C196" s="48" t="s">
        <v>183</v>
      </c>
      <c r="D196" s="4"/>
      <c r="E196" s="48"/>
      <c r="F196" s="12">
        <f>F197+F199+F209+F212+F222+F232+F235+F238+F243+F246+F249+F252+F254+F256+F258+F263</f>
        <v>149686185</v>
      </c>
      <c r="G196" s="12">
        <f>G197+G199+G209+G212+G222+G232+G235+G238+G243+G246+G249+G252+G254+G256+G258+G263</f>
        <v>141173235</v>
      </c>
    </row>
    <row r="197" spans="1:7" ht="12.75">
      <c r="A197" s="127" t="s">
        <v>299</v>
      </c>
      <c r="B197" s="83" t="s">
        <v>177</v>
      </c>
      <c r="C197" s="84" t="s">
        <v>183</v>
      </c>
      <c r="D197" s="33" t="s">
        <v>53</v>
      </c>
      <c r="E197" s="33"/>
      <c r="F197" s="128">
        <f>F198</f>
        <v>2648000</v>
      </c>
      <c r="G197" s="128">
        <f>G198</f>
        <v>2648000</v>
      </c>
    </row>
    <row r="198" spans="1:7" ht="25.5">
      <c r="A198" s="59" t="s">
        <v>270</v>
      </c>
      <c r="B198" s="40" t="s">
        <v>177</v>
      </c>
      <c r="C198" s="51" t="s">
        <v>183</v>
      </c>
      <c r="D198" s="5" t="s">
        <v>53</v>
      </c>
      <c r="E198" s="5" t="s">
        <v>250</v>
      </c>
      <c r="F198" s="62">
        <v>2648000</v>
      </c>
      <c r="G198" s="62">
        <v>2648000</v>
      </c>
    </row>
    <row r="199" spans="1:7" ht="17.25" customHeight="1">
      <c r="A199" s="125" t="s">
        <v>300</v>
      </c>
      <c r="B199" s="19" t="s">
        <v>177</v>
      </c>
      <c r="C199" s="49" t="s">
        <v>183</v>
      </c>
      <c r="D199" s="8" t="s">
        <v>54</v>
      </c>
      <c r="E199" s="49"/>
      <c r="F199" s="123">
        <f>SUM(F200:F208)</f>
        <v>45395535</v>
      </c>
      <c r="G199" s="123">
        <f>SUM(G200:G208)</f>
        <v>45124535</v>
      </c>
    </row>
    <row r="200" spans="1:9" ht="21" customHeight="1">
      <c r="A200" s="59" t="s">
        <v>55</v>
      </c>
      <c r="B200" s="40" t="s">
        <v>177</v>
      </c>
      <c r="C200" s="51" t="s">
        <v>183</v>
      </c>
      <c r="D200" s="5" t="s">
        <v>54</v>
      </c>
      <c r="E200" s="28" t="s">
        <v>267</v>
      </c>
      <c r="F200" s="62">
        <v>7500000</v>
      </c>
      <c r="G200" s="62">
        <v>7500000</v>
      </c>
      <c r="I200" s="70"/>
    </row>
    <row r="201" spans="1:9" ht="25.5">
      <c r="A201" s="59" t="s">
        <v>269</v>
      </c>
      <c r="B201" s="40" t="s">
        <v>177</v>
      </c>
      <c r="C201" s="51" t="s">
        <v>183</v>
      </c>
      <c r="D201" s="5" t="s">
        <v>54</v>
      </c>
      <c r="E201" s="28" t="s">
        <v>268</v>
      </c>
      <c r="F201" s="62">
        <v>164000</v>
      </c>
      <c r="G201" s="62">
        <v>164000</v>
      </c>
      <c r="I201" s="70"/>
    </row>
    <row r="202" spans="1:7" ht="38.25">
      <c r="A202" s="59" t="s">
        <v>50</v>
      </c>
      <c r="B202" s="40" t="s">
        <v>177</v>
      </c>
      <c r="C202" s="51" t="s">
        <v>183</v>
      </c>
      <c r="D202" s="5" t="s">
        <v>54</v>
      </c>
      <c r="E202" s="28" t="s">
        <v>35</v>
      </c>
      <c r="F202" s="62">
        <v>2000000</v>
      </c>
      <c r="G202" s="62">
        <v>2300000</v>
      </c>
    </row>
    <row r="203" spans="1:7" ht="25.5">
      <c r="A203" s="59" t="s">
        <v>270</v>
      </c>
      <c r="B203" s="40" t="s">
        <v>177</v>
      </c>
      <c r="C203" s="51" t="s">
        <v>183</v>
      </c>
      <c r="D203" s="5" t="s">
        <v>54</v>
      </c>
      <c r="E203" s="28" t="s">
        <v>250</v>
      </c>
      <c r="F203" s="62">
        <v>16111535</v>
      </c>
      <c r="G203" s="62">
        <v>16040535</v>
      </c>
    </row>
    <row r="204" spans="1:9" ht="40.5" customHeight="1">
      <c r="A204" s="59" t="s">
        <v>271</v>
      </c>
      <c r="B204" s="40" t="s">
        <v>177</v>
      </c>
      <c r="C204" s="51" t="s">
        <v>183</v>
      </c>
      <c r="D204" s="5" t="s">
        <v>54</v>
      </c>
      <c r="E204" s="28" t="s">
        <v>272</v>
      </c>
      <c r="F204" s="62">
        <v>18000000</v>
      </c>
      <c r="G204" s="62">
        <v>17500000</v>
      </c>
      <c r="I204" s="71"/>
    </row>
    <row r="205" spans="1:7" ht="25.5">
      <c r="A205" s="111" t="s">
        <v>394</v>
      </c>
      <c r="B205" s="40" t="s">
        <v>177</v>
      </c>
      <c r="C205" s="51" t="s">
        <v>183</v>
      </c>
      <c r="D205" s="5" t="s">
        <v>54</v>
      </c>
      <c r="E205" s="28" t="s">
        <v>262</v>
      </c>
      <c r="F205" s="62">
        <v>270000</v>
      </c>
      <c r="G205" s="62">
        <v>270000</v>
      </c>
    </row>
    <row r="206" spans="1:7" ht="12.75">
      <c r="A206" s="59" t="s">
        <v>261</v>
      </c>
      <c r="B206" s="40" t="s">
        <v>177</v>
      </c>
      <c r="C206" s="51" t="s">
        <v>183</v>
      </c>
      <c r="D206" s="5" t="s">
        <v>54</v>
      </c>
      <c r="E206" s="5" t="s">
        <v>264</v>
      </c>
      <c r="F206" s="62">
        <v>1080000</v>
      </c>
      <c r="G206" s="62">
        <v>1080000</v>
      </c>
    </row>
    <row r="207" spans="1:7" ht="12.75">
      <c r="A207" s="59" t="s">
        <v>263</v>
      </c>
      <c r="B207" s="40" t="s">
        <v>177</v>
      </c>
      <c r="C207" s="51" t="s">
        <v>183</v>
      </c>
      <c r="D207" s="5" t="s">
        <v>54</v>
      </c>
      <c r="E207" s="5" t="s">
        <v>265</v>
      </c>
      <c r="F207" s="62">
        <v>126000</v>
      </c>
      <c r="G207" s="62">
        <v>126000</v>
      </c>
    </row>
    <row r="208" spans="1:7" ht="12.75">
      <c r="A208" s="59" t="s">
        <v>111</v>
      </c>
      <c r="B208" s="40" t="s">
        <v>177</v>
      </c>
      <c r="C208" s="51" t="s">
        <v>183</v>
      </c>
      <c r="D208" s="5" t="s">
        <v>54</v>
      </c>
      <c r="E208" s="5" t="s">
        <v>110</v>
      </c>
      <c r="F208" s="62">
        <v>144000</v>
      </c>
      <c r="G208" s="62">
        <v>144000</v>
      </c>
    </row>
    <row r="209" spans="1:7" ht="75.75" customHeight="1">
      <c r="A209" s="110" t="s">
        <v>339</v>
      </c>
      <c r="B209" s="15" t="s">
        <v>177</v>
      </c>
      <c r="C209" s="13" t="s">
        <v>183</v>
      </c>
      <c r="D209" s="13" t="s">
        <v>139</v>
      </c>
      <c r="E209" s="13"/>
      <c r="F209" s="103">
        <f>F210+F211</f>
        <v>4000000</v>
      </c>
      <c r="G209" s="103">
        <f>G210+G211</f>
        <v>4000000</v>
      </c>
    </row>
    <row r="210" spans="1:7" ht="27.75" customHeight="1">
      <c r="A210" s="61" t="s">
        <v>269</v>
      </c>
      <c r="B210" s="16" t="s">
        <v>177</v>
      </c>
      <c r="C210" s="5" t="s">
        <v>183</v>
      </c>
      <c r="D210" s="5" t="s">
        <v>139</v>
      </c>
      <c r="E210" s="5" t="s">
        <v>268</v>
      </c>
      <c r="F210" s="62">
        <v>2500000</v>
      </c>
      <c r="G210" s="62">
        <v>2500000</v>
      </c>
    </row>
    <row r="211" spans="1:7" ht="18" customHeight="1">
      <c r="A211" s="61" t="s">
        <v>247</v>
      </c>
      <c r="B211" s="16" t="s">
        <v>177</v>
      </c>
      <c r="C211" s="5" t="s">
        <v>183</v>
      </c>
      <c r="D211" s="5" t="s">
        <v>139</v>
      </c>
      <c r="E211" s="5" t="s">
        <v>246</v>
      </c>
      <c r="F211" s="62">
        <v>1500000</v>
      </c>
      <c r="G211" s="62">
        <v>1500000</v>
      </c>
    </row>
    <row r="212" spans="1:7" ht="78.75" customHeight="1">
      <c r="A212" s="104" t="s">
        <v>1</v>
      </c>
      <c r="B212" s="18" t="s">
        <v>177</v>
      </c>
      <c r="C212" s="50" t="s">
        <v>183</v>
      </c>
      <c r="D212" s="13" t="s">
        <v>396</v>
      </c>
      <c r="E212" s="50"/>
      <c r="F212" s="103">
        <f>SUM(F213:F221)</f>
        <v>96828850</v>
      </c>
      <c r="G212" s="103">
        <f>SUM(G213:G221)</f>
        <v>88601900</v>
      </c>
    </row>
    <row r="213" spans="1:7" ht="12.75">
      <c r="A213" s="59" t="s">
        <v>56</v>
      </c>
      <c r="B213" s="16" t="s">
        <v>177</v>
      </c>
      <c r="C213" s="5" t="s">
        <v>183</v>
      </c>
      <c r="D213" s="5" t="s">
        <v>396</v>
      </c>
      <c r="E213" s="28" t="s">
        <v>267</v>
      </c>
      <c r="F213" s="62">
        <v>39000000</v>
      </c>
      <c r="G213" s="62">
        <v>35000000</v>
      </c>
    </row>
    <row r="214" spans="1:7" ht="25.5">
      <c r="A214" s="59" t="s">
        <v>269</v>
      </c>
      <c r="B214" s="16" t="s">
        <v>177</v>
      </c>
      <c r="C214" s="5" t="s">
        <v>183</v>
      </c>
      <c r="D214" s="5" t="s">
        <v>396</v>
      </c>
      <c r="E214" s="28" t="s">
        <v>268</v>
      </c>
      <c r="F214" s="62">
        <v>500000</v>
      </c>
      <c r="G214" s="62">
        <v>200000</v>
      </c>
    </row>
    <row r="215" spans="1:7" ht="38.25">
      <c r="A215" s="59" t="s">
        <v>50</v>
      </c>
      <c r="B215" s="16" t="s">
        <v>177</v>
      </c>
      <c r="C215" s="5" t="s">
        <v>183</v>
      </c>
      <c r="D215" s="5" t="s">
        <v>396</v>
      </c>
      <c r="E215" s="28" t="s">
        <v>35</v>
      </c>
      <c r="F215" s="62">
        <v>10000000</v>
      </c>
      <c r="G215" s="62">
        <v>8140900</v>
      </c>
    </row>
    <row r="216" spans="1:7" ht="27.75" customHeight="1">
      <c r="A216" s="59" t="s">
        <v>270</v>
      </c>
      <c r="B216" s="16" t="s">
        <v>177</v>
      </c>
      <c r="C216" s="5" t="s">
        <v>183</v>
      </c>
      <c r="D216" s="5" t="s">
        <v>396</v>
      </c>
      <c r="E216" s="28" t="s">
        <v>250</v>
      </c>
      <c r="F216" s="62">
        <v>2263100</v>
      </c>
      <c r="G216" s="62">
        <v>2200000</v>
      </c>
    </row>
    <row r="217" spans="1:7" ht="32.25" customHeight="1">
      <c r="A217" s="59" t="s">
        <v>275</v>
      </c>
      <c r="B217" s="16" t="s">
        <v>177</v>
      </c>
      <c r="C217" s="5" t="s">
        <v>183</v>
      </c>
      <c r="D217" s="5" t="s">
        <v>396</v>
      </c>
      <c r="E217" s="28" t="s">
        <v>276</v>
      </c>
      <c r="F217" s="62">
        <v>12050</v>
      </c>
      <c r="G217" s="62">
        <v>10000</v>
      </c>
    </row>
    <row r="218" spans="1:7" ht="27" customHeight="1">
      <c r="A218" s="59" t="s">
        <v>138</v>
      </c>
      <c r="B218" s="16" t="s">
        <v>177</v>
      </c>
      <c r="C218" s="5" t="s">
        <v>183</v>
      </c>
      <c r="D218" s="5" t="s">
        <v>396</v>
      </c>
      <c r="E218" s="28" t="s">
        <v>137</v>
      </c>
      <c r="F218" s="62">
        <v>13600</v>
      </c>
      <c r="G218" s="62">
        <v>12000</v>
      </c>
    </row>
    <row r="219" spans="1:7" ht="42" customHeight="1">
      <c r="A219" s="59" t="s">
        <v>271</v>
      </c>
      <c r="B219" s="16" t="s">
        <v>177</v>
      </c>
      <c r="C219" s="5" t="s">
        <v>183</v>
      </c>
      <c r="D219" s="5" t="s">
        <v>396</v>
      </c>
      <c r="E219" s="28" t="s">
        <v>272</v>
      </c>
      <c r="F219" s="62">
        <v>45000000</v>
      </c>
      <c r="G219" s="62">
        <v>43000000</v>
      </c>
    </row>
    <row r="220" spans="1:7" ht="12.75">
      <c r="A220" s="59" t="s">
        <v>263</v>
      </c>
      <c r="B220" s="16" t="s">
        <v>177</v>
      </c>
      <c r="C220" s="5" t="s">
        <v>183</v>
      </c>
      <c r="D220" s="5" t="s">
        <v>396</v>
      </c>
      <c r="E220" s="5" t="s">
        <v>265</v>
      </c>
      <c r="F220" s="62">
        <v>25400</v>
      </c>
      <c r="G220" s="62">
        <v>25000</v>
      </c>
    </row>
    <row r="221" spans="1:7" ht="18" customHeight="1">
      <c r="A221" s="59" t="s">
        <v>111</v>
      </c>
      <c r="B221" s="16" t="s">
        <v>177</v>
      </c>
      <c r="C221" s="5" t="s">
        <v>183</v>
      </c>
      <c r="D221" s="5" t="s">
        <v>396</v>
      </c>
      <c r="E221" s="5" t="s">
        <v>110</v>
      </c>
      <c r="F221" s="62">
        <v>14700</v>
      </c>
      <c r="G221" s="62">
        <v>14000</v>
      </c>
    </row>
    <row r="222" spans="1:7" ht="63.75" hidden="1">
      <c r="A222" s="110" t="s">
        <v>220</v>
      </c>
      <c r="B222" s="18" t="s">
        <v>177</v>
      </c>
      <c r="C222" s="50" t="s">
        <v>183</v>
      </c>
      <c r="D222" s="13" t="s">
        <v>58</v>
      </c>
      <c r="E222" s="50"/>
      <c r="F222" s="103">
        <f>SUM(F223:F231)</f>
        <v>0</v>
      </c>
      <c r="G222" s="103">
        <f>SUM(G223:G231)</f>
        <v>0</v>
      </c>
    </row>
    <row r="223" spans="1:7" ht="12.75" hidden="1">
      <c r="A223" s="59" t="s">
        <v>55</v>
      </c>
      <c r="B223" s="40" t="s">
        <v>177</v>
      </c>
      <c r="C223" s="51" t="s">
        <v>183</v>
      </c>
      <c r="D223" s="5" t="s">
        <v>58</v>
      </c>
      <c r="E223" s="28" t="s">
        <v>267</v>
      </c>
      <c r="F223" s="62"/>
      <c r="G223" s="62"/>
    </row>
    <row r="224" spans="1:7" ht="14.25" customHeight="1" hidden="1">
      <c r="A224" s="61" t="s">
        <v>269</v>
      </c>
      <c r="B224" s="40" t="s">
        <v>177</v>
      </c>
      <c r="C224" s="51" t="s">
        <v>183</v>
      </c>
      <c r="D224" s="5" t="s">
        <v>58</v>
      </c>
      <c r="E224" s="28" t="s">
        <v>268</v>
      </c>
      <c r="F224" s="62"/>
      <c r="G224" s="62"/>
    </row>
    <row r="225" spans="1:7" ht="42.75" customHeight="1" hidden="1">
      <c r="A225" s="59" t="s">
        <v>50</v>
      </c>
      <c r="B225" s="40" t="s">
        <v>177</v>
      </c>
      <c r="C225" s="51" t="s">
        <v>183</v>
      </c>
      <c r="D225" s="5" t="s">
        <v>58</v>
      </c>
      <c r="E225" s="5" t="s">
        <v>35</v>
      </c>
      <c r="F225" s="62"/>
      <c r="G225" s="62"/>
    </row>
    <row r="226" spans="1:7" ht="32.25" customHeight="1" hidden="1">
      <c r="A226" s="59" t="s">
        <v>270</v>
      </c>
      <c r="B226" s="40" t="s">
        <v>177</v>
      </c>
      <c r="C226" s="51" t="s">
        <v>183</v>
      </c>
      <c r="D226" s="5" t="s">
        <v>58</v>
      </c>
      <c r="E226" s="5" t="s">
        <v>250</v>
      </c>
      <c r="F226" s="62"/>
      <c r="G226" s="62"/>
    </row>
    <row r="227" spans="1:7" ht="27.75" customHeight="1" hidden="1">
      <c r="A227" s="59" t="s">
        <v>275</v>
      </c>
      <c r="B227" s="40" t="s">
        <v>177</v>
      </c>
      <c r="C227" s="51" t="s">
        <v>183</v>
      </c>
      <c r="D227" s="5" t="s">
        <v>58</v>
      </c>
      <c r="E227" s="5" t="s">
        <v>276</v>
      </c>
      <c r="F227" s="62"/>
      <c r="G227" s="62"/>
    </row>
    <row r="228" spans="1:7" ht="29.25" customHeight="1" hidden="1">
      <c r="A228" s="59" t="s">
        <v>138</v>
      </c>
      <c r="B228" s="40" t="s">
        <v>177</v>
      </c>
      <c r="C228" s="51" t="s">
        <v>183</v>
      </c>
      <c r="D228" s="5" t="s">
        <v>58</v>
      </c>
      <c r="E228" s="5" t="s">
        <v>137</v>
      </c>
      <c r="F228" s="62"/>
      <c r="G228" s="62"/>
    </row>
    <row r="229" spans="1:7" ht="21.75" customHeight="1" hidden="1">
      <c r="A229" s="59" t="s">
        <v>261</v>
      </c>
      <c r="B229" s="40" t="s">
        <v>177</v>
      </c>
      <c r="C229" s="51" t="s">
        <v>183</v>
      </c>
      <c r="D229" s="5" t="s">
        <v>58</v>
      </c>
      <c r="E229" s="5" t="s">
        <v>264</v>
      </c>
      <c r="F229" s="62"/>
      <c r="G229" s="62"/>
    </row>
    <row r="230" spans="1:7" ht="21.75" customHeight="1" hidden="1">
      <c r="A230" s="59" t="s">
        <v>263</v>
      </c>
      <c r="B230" s="40" t="s">
        <v>177</v>
      </c>
      <c r="C230" s="51" t="s">
        <v>183</v>
      </c>
      <c r="D230" s="5" t="s">
        <v>58</v>
      </c>
      <c r="E230" s="5" t="s">
        <v>265</v>
      </c>
      <c r="F230" s="62"/>
      <c r="G230" s="62"/>
    </row>
    <row r="231" spans="1:7" ht="21.75" customHeight="1" hidden="1">
      <c r="A231" s="59" t="s">
        <v>111</v>
      </c>
      <c r="B231" s="40" t="s">
        <v>177</v>
      </c>
      <c r="C231" s="51" t="s">
        <v>183</v>
      </c>
      <c r="D231" s="5" t="s">
        <v>58</v>
      </c>
      <c r="E231" s="5" t="s">
        <v>110</v>
      </c>
      <c r="F231" s="62"/>
      <c r="G231" s="62"/>
    </row>
    <row r="232" spans="1:7" ht="106.5" customHeight="1">
      <c r="A232" s="110" t="s">
        <v>340</v>
      </c>
      <c r="B232" s="15" t="s">
        <v>177</v>
      </c>
      <c r="C232" s="13" t="s">
        <v>183</v>
      </c>
      <c r="D232" s="13" t="s">
        <v>59</v>
      </c>
      <c r="E232" s="13"/>
      <c r="F232" s="103">
        <f>SUM(F233:F234)</f>
        <v>31000</v>
      </c>
      <c r="G232" s="103">
        <f>SUM(G233:G234)</f>
        <v>16000</v>
      </c>
    </row>
    <row r="233" spans="1:7" ht="32.25" customHeight="1">
      <c r="A233" s="59" t="s">
        <v>270</v>
      </c>
      <c r="B233" s="16" t="s">
        <v>177</v>
      </c>
      <c r="C233" s="5" t="s">
        <v>183</v>
      </c>
      <c r="D233" s="5" t="s">
        <v>59</v>
      </c>
      <c r="E233" s="5" t="s">
        <v>250</v>
      </c>
      <c r="F233" s="62">
        <v>16000</v>
      </c>
      <c r="G233" s="62">
        <v>8000</v>
      </c>
    </row>
    <row r="234" spans="1:7" ht="18.75" customHeight="1">
      <c r="A234" s="61" t="s">
        <v>247</v>
      </c>
      <c r="B234" s="16" t="s">
        <v>177</v>
      </c>
      <c r="C234" s="5" t="s">
        <v>183</v>
      </c>
      <c r="D234" s="5" t="s">
        <v>59</v>
      </c>
      <c r="E234" s="5" t="s">
        <v>246</v>
      </c>
      <c r="F234" s="62">
        <v>15000</v>
      </c>
      <c r="G234" s="62">
        <v>8000</v>
      </c>
    </row>
    <row r="235" spans="1:7" ht="38.25">
      <c r="A235" s="129" t="s">
        <v>291</v>
      </c>
      <c r="B235" s="19" t="s">
        <v>177</v>
      </c>
      <c r="C235" s="49" t="s">
        <v>183</v>
      </c>
      <c r="D235" s="8" t="s">
        <v>159</v>
      </c>
      <c r="E235" s="49"/>
      <c r="F235" s="123">
        <f>F236+F237</f>
        <v>631800</v>
      </c>
      <c r="G235" s="123">
        <f>G236+G237</f>
        <v>631800</v>
      </c>
    </row>
    <row r="236" spans="1:7" ht="25.5">
      <c r="A236" s="59" t="s">
        <v>270</v>
      </c>
      <c r="B236" s="16" t="s">
        <v>177</v>
      </c>
      <c r="C236" s="5" t="s">
        <v>183</v>
      </c>
      <c r="D236" s="5" t="s">
        <v>159</v>
      </c>
      <c r="E236" s="28" t="s">
        <v>250</v>
      </c>
      <c r="F236" s="62">
        <v>330800</v>
      </c>
      <c r="G236" s="62">
        <v>330800</v>
      </c>
    </row>
    <row r="237" spans="1:7" ht="12.75" customHeight="1">
      <c r="A237" s="61" t="s">
        <v>247</v>
      </c>
      <c r="B237" s="16" t="s">
        <v>177</v>
      </c>
      <c r="C237" s="5" t="s">
        <v>183</v>
      </c>
      <c r="D237" s="5" t="s">
        <v>159</v>
      </c>
      <c r="E237" s="28" t="s">
        <v>246</v>
      </c>
      <c r="F237" s="62">
        <v>301000</v>
      </c>
      <c r="G237" s="62">
        <v>301000</v>
      </c>
    </row>
    <row r="238" spans="1:7" ht="27.75" customHeight="1" hidden="1">
      <c r="A238" s="110" t="s">
        <v>6</v>
      </c>
      <c r="B238" s="15" t="s">
        <v>177</v>
      </c>
      <c r="C238" s="13" t="s">
        <v>183</v>
      </c>
      <c r="D238" s="13" t="s">
        <v>160</v>
      </c>
      <c r="E238" s="13"/>
      <c r="F238" s="103">
        <f>SUM(F239:F242)</f>
        <v>0</v>
      </c>
      <c r="G238" s="103">
        <f>SUM(G239:G242)</f>
        <v>0</v>
      </c>
    </row>
    <row r="239" spans="1:7" ht="12.75" hidden="1">
      <c r="A239" s="59" t="s">
        <v>55</v>
      </c>
      <c r="B239" s="16" t="s">
        <v>177</v>
      </c>
      <c r="C239" s="5" t="s">
        <v>183</v>
      </c>
      <c r="D239" s="5" t="s">
        <v>160</v>
      </c>
      <c r="E239" s="28" t="s">
        <v>267</v>
      </c>
      <c r="F239" s="62"/>
      <c r="G239" s="62"/>
    </row>
    <row r="240" spans="1:7" ht="25.5" hidden="1">
      <c r="A240" s="59" t="s">
        <v>269</v>
      </c>
      <c r="B240" s="16" t="s">
        <v>177</v>
      </c>
      <c r="C240" s="5" t="s">
        <v>183</v>
      </c>
      <c r="D240" s="5" t="s">
        <v>160</v>
      </c>
      <c r="E240" s="28" t="s">
        <v>268</v>
      </c>
      <c r="F240" s="62"/>
      <c r="G240" s="62"/>
    </row>
    <row r="241" spans="1:7" ht="38.25" hidden="1">
      <c r="A241" s="59" t="s">
        <v>50</v>
      </c>
      <c r="B241" s="16" t="s">
        <v>177</v>
      </c>
      <c r="C241" s="5" t="s">
        <v>183</v>
      </c>
      <c r="D241" s="5" t="s">
        <v>160</v>
      </c>
      <c r="E241" s="28" t="s">
        <v>35</v>
      </c>
      <c r="F241" s="62"/>
      <c r="G241" s="62"/>
    </row>
    <row r="242" spans="1:7" ht="38.25" hidden="1">
      <c r="A242" s="59" t="s">
        <v>271</v>
      </c>
      <c r="B242" s="16" t="s">
        <v>177</v>
      </c>
      <c r="C242" s="5" t="s">
        <v>183</v>
      </c>
      <c r="D242" s="5" t="s">
        <v>160</v>
      </c>
      <c r="E242" s="28" t="s">
        <v>272</v>
      </c>
      <c r="F242" s="113"/>
      <c r="G242" s="113"/>
    </row>
    <row r="243" spans="1:7" ht="45.75" customHeight="1" hidden="1">
      <c r="A243" s="101" t="s">
        <v>353</v>
      </c>
      <c r="B243" s="15" t="s">
        <v>177</v>
      </c>
      <c r="C243" s="13" t="s">
        <v>183</v>
      </c>
      <c r="D243" s="13" t="s">
        <v>119</v>
      </c>
      <c r="E243" s="26"/>
      <c r="F243" s="112">
        <f>F244+F245</f>
        <v>0</v>
      </c>
      <c r="G243" s="112">
        <f>G244+G245</f>
        <v>0</v>
      </c>
    </row>
    <row r="244" spans="1:7" ht="24" customHeight="1" hidden="1">
      <c r="A244" s="59" t="s">
        <v>270</v>
      </c>
      <c r="B244" s="16" t="s">
        <v>177</v>
      </c>
      <c r="C244" s="5" t="s">
        <v>183</v>
      </c>
      <c r="D244" s="5" t="s">
        <v>119</v>
      </c>
      <c r="E244" s="28" t="s">
        <v>250</v>
      </c>
      <c r="F244" s="113"/>
      <c r="G244" s="113"/>
    </row>
    <row r="245" spans="1:7" ht="19.5" customHeight="1" hidden="1">
      <c r="A245" s="61" t="s">
        <v>247</v>
      </c>
      <c r="B245" s="16" t="s">
        <v>177</v>
      </c>
      <c r="C245" s="5" t="s">
        <v>183</v>
      </c>
      <c r="D245" s="5" t="s">
        <v>119</v>
      </c>
      <c r="E245" s="28" t="s">
        <v>246</v>
      </c>
      <c r="F245" s="113"/>
      <c r="G245" s="113"/>
    </row>
    <row r="246" spans="1:7" ht="0.75" customHeight="1" hidden="1">
      <c r="A246" s="110" t="s">
        <v>123</v>
      </c>
      <c r="B246" s="15" t="s">
        <v>177</v>
      </c>
      <c r="C246" s="13" t="s">
        <v>183</v>
      </c>
      <c r="D246" s="13" t="s">
        <v>122</v>
      </c>
      <c r="E246" s="26"/>
      <c r="F246" s="112">
        <f>F247+F248</f>
        <v>0</v>
      </c>
      <c r="G246" s="112">
        <f>G247+G248</f>
        <v>0</v>
      </c>
    </row>
    <row r="247" spans="1:7" ht="25.5" customHeight="1" hidden="1">
      <c r="A247" s="59" t="s">
        <v>270</v>
      </c>
      <c r="B247" s="16" t="s">
        <v>177</v>
      </c>
      <c r="C247" s="5" t="s">
        <v>183</v>
      </c>
      <c r="D247" s="5" t="s">
        <v>122</v>
      </c>
      <c r="E247" s="28" t="s">
        <v>250</v>
      </c>
      <c r="F247" s="113"/>
      <c r="G247" s="113"/>
    </row>
    <row r="248" spans="1:7" ht="18" customHeight="1" hidden="1">
      <c r="A248" s="61" t="s">
        <v>247</v>
      </c>
      <c r="B248" s="16" t="s">
        <v>124</v>
      </c>
      <c r="C248" s="5" t="s">
        <v>183</v>
      </c>
      <c r="D248" s="5" t="s">
        <v>122</v>
      </c>
      <c r="E248" s="28" t="s">
        <v>246</v>
      </c>
      <c r="F248" s="113"/>
      <c r="G248" s="113"/>
    </row>
    <row r="249" spans="1:7" ht="46.5" customHeight="1" hidden="1">
      <c r="A249" s="110" t="s">
        <v>121</v>
      </c>
      <c r="B249" s="15" t="s">
        <v>177</v>
      </c>
      <c r="C249" s="13" t="s">
        <v>183</v>
      </c>
      <c r="D249" s="13" t="s">
        <v>120</v>
      </c>
      <c r="E249" s="26"/>
      <c r="F249" s="112">
        <f>F250+F251</f>
        <v>0</v>
      </c>
      <c r="G249" s="112">
        <f>G250+G251</f>
        <v>0</v>
      </c>
    </row>
    <row r="250" spans="1:7" ht="30" customHeight="1" hidden="1">
      <c r="A250" s="59" t="s">
        <v>270</v>
      </c>
      <c r="B250" s="16" t="s">
        <v>177</v>
      </c>
      <c r="C250" s="5" t="s">
        <v>183</v>
      </c>
      <c r="D250" s="5" t="s">
        <v>120</v>
      </c>
      <c r="E250" s="28" t="s">
        <v>267</v>
      </c>
      <c r="F250" s="113"/>
      <c r="G250" s="113"/>
    </row>
    <row r="251" spans="1:7" ht="18.75" customHeight="1" hidden="1">
      <c r="A251" s="61" t="s">
        <v>247</v>
      </c>
      <c r="B251" s="16" t="s">
        <v>177</v>
      </c>
      <c r="C251" s="5" t="s">
        <v>183</v>
      </c>
      <c r="D251" s="5" t="s">
        <v>120</v>
      </c>
      <c r="E251" s="28" t="s">
        <v>35</v>
      </c>
      <c r="F251" s="113"/>
      <c r="G251" s="113"/>
    </row>
    <row r="252" spans="1:7" ht="53.25" customHeight="1" hidden="1">
      <c r="A252" s="110" t="s">
        <v>147</v>
      </c>
      <c r="B252" s="15" t="s">
        <v>177</v>
      </c>
      <c r="C252" s="13" t="s">
        <v>183</v>
      </c>
      <c r="D252" s="13" t="s">
        <v>148</v>
      </c>
      <c r="E252" s="26"/>
      <c r="F252" s="112">
        <f>F253</f>
        <v>0</v>
      </c>
      <c r="G252" s="112">
        <f>G253</f>
        <v>0</v>
      </c>
    </row>
    <row r="253" spans="1:7" ht="30" customHeight="1" hidden="1">
      <c r="A253" s="59" t="s">
        <v>270</v>
      </c>
      <c r="B253" s="16" t="s">
        <v>177</v>
      </c>
      <c r="C253" s="5" t="s">
        <v>183</v>
      </c>
      <c r="D253" s="5" t="s">
        <v>148</v>
      </c>
      <c r="E253" s="28" t="s">
        <v>250</v>
      </c>
      <c r="F253" s="113"/>
      <c r="G253" s="113"/>
    </row>
    <row r="254" spans="1:7" ht="54.75" customHeight="1" hidden="1">
      <c r="A254" s="110" t="s">
        <v>149</v>
      </c>
      <c r="B254" s="15" t="s">
        <v>177</v>
      </c>
      <c r="C254" s="13" t="s">
        <v>183</v>
      </c>
      <c r="D254" s="13" t="s">
        <v>150</v>
      </c>
      <c r="E254" s="26"/>
      <c r="F254" s="112">
        <f>F255</f>
        <v>0</v>
      </c>
      <c r="G254" s="112">
        <f>G255</f>
        <v>0</v>
      </c>
    </row>
    <row r="255" spans="1:7" ht="32.25" customHeight="1" hidden="1">
      <c r="A255" s="59" t="s">
        <v>270</v>
      </c>
      <c r="B255" s="16" t="s">
        <v>177</v>
      </c>
      <c r="C255" s="5" t="s">
        <v>183</v>
      </c>
      <c r="D255" s="5" t="s">
        <v>150</v>
      </c>
      <c r="E255" s="28" t="s">
        <v>250</v>
      </c>
      <c r="F255" s="113"/>
      <c r="G255" s="113"/>
    </row>
    <row r="256" spans="1:7" ht="66" customHeight="1" hidden="1">
      <c r="A256" s="110" t="s">
        <v>170</v>
      </c>
      <c r="B256" s="15" t="s">
        <v>177</v>
      </c>
      <c r="C256" s="13" t="s">
        <v>183</v>
      </c>
      <c r="D256" s="13" t="s">
        <v>171</v>
      </c>
      <c r="E256" s="26"/>
      <c r="F256" s="112">
        <f>F257</f>
        <v>0</v>
      </c>
      <c r="G256" s="112">
        <f>G257</f>
        <v>0</v>
      </c>
    </row>
    <row r="257" spans="1:7" ht="32.25" customHeight="1" hidden="1">
      <c r="A257" s="59" t="s">
        <v>270</v>
      </c>
      <c r="B257" s="16" t="s">
        <v>177</v>
      </c>
      <c r="C257" s="5" t="s">
        <v>183</v>
      </c>
      <c r="D257" s="5" t="s">
        <v>171</v>
      </c>
      <c r="E257" s="28" t="s">
        <v>250</v>
      </c>
      <c r="F257" s="113"/>
      <c r="G257" s="113"/>
    </row>
    <row r="258" spans="1:10" s="73" customFormat="1" ht="21" customHeight="1" hidden="1">
      <c r="A258" s="110" t="s">
        <v>140</v>
      </c>
      <c r="B258" s="15" t="s">
        <v>177</v>
      </c>
      <c r="C258" s="13" t="s">
        <v>183</v>
      </c>
      <c r="D258" s="13" t="s">
        <v>161</v>
      </c>
      <c r="E258" s="26"/>
      <c r="F258" s="112">
        <f>F259+F260+F261+F262</f>
        <v>0</v>
      </c>
      <c r="G258" s="112">
        <f>G259+G260+G261+G262</f>
        <v>0</v>
      </c>
      <c r="H258" s="74"/>
      <c r="I258" s="74"/>
      <c r="J258" s="74"/>
    </row>
    <row r="259" spans="1:7" ht="25.5" customHeight="1" hidden="1">
      <c r="A259" s="59" t="s">
        <v>270</v>
      </c>
      <c r="B259" s="16" t="s">
        <v>177</v>
      </c>
      <c r="C259" s="5" t="s">
        <v>183</v>
      </c>
      <c r="D259" s="5" t="s">
        <v>161</v>
      </c>
      <c r="E259" s="28" t="s">
        <v>250</v>
      </c>
      <c r="F259" s="113"/>
      <c r="G259" s="113"/>
    </row>
    <row r="260" spans="1:7" ht="18.75" customHeight="1" hidden="1">
      <c r="A260" s="59" t="s">
        <v>261</v>
      </c>
      <c r="B260" s="16" t="s">
        <v>177</v>
      </c>
      <c r="C260" s="5" t="s">
        <v>183</v>
      </c>
      <c r="D260" s="5" t="s">
        <v>161</v>
      </c>
      <c r="E260" s="28" t="s">
        <v>264</v>
      </c>
      <c r="F260" s="113"/>
      <c r="G260" s="113"/>
    </row>
    <row r="261" spans="1:7" ht="18.75" customHeight="1" hidden="1">
      <c r="A261" s="59" t="s">
        <v>263</v>
      </c>
      <c r="B261" s="16" t="s">
        <v>177</v>
      </c>
      <c r="C261" s="5" t="s">
        <v>183</v>
      </c>
      <c r="D261" s="5" t="s">
        <v>161</v>
      </c>
      <c r="E261" s="28" t="s">
        <v>265</v>
      </c>
      <c r="F261" s="113"/>
      <c r="G261" s="113"/>
    </row>
    <row r="262" spans="1:7" ht="18.75" customHeight="1" hidden="1">
      <c r="A262" s="59" t="s">
        <v>111</v>
      </c>
      <c r="B262" s="16" t="s">
        <v>177</v>
      </c>
      <c r="C262" s="5" t="s">
        <v>183</v>
      </c>
      <c r="D262" s="5" t="s">
        <v>161</v>
      </c>
      <c r="E262" s="28" t="s">
        <v>110</v>
      </c>
      <c r="F262" s="113"/>
      <c r="G262" s="113"/>
    </row>
    <row r="263" spans="1:7" ht="42.75" customHeight="1">
      <c r="A263" s="125" t="s">
        <v>125</v>
      </c>
      <c r="B263" s="68" t="s">
        <v>177</v>
      </c>
      <c r="C263" s="8" t="s">
        <v>183</v>
      </c>
      <c r="D263" s="8" t="s">
        <v>162</v>
      </c>
      <c r="E263" s="85"/>
      <c r="F263" s="130">
        <f>F264+F265</f>
        <v>151000</v>
      </c>
      <c r="G263" s="130">
        <f>G264+G265</f>
        <v>151000</v>
      </c>
    </row>
    <row r="264" spans="1:7" ht="29.25" customHeight="1">
      <c r="A264" s="59" t="s">
        <v>270</v>
      </c>
      <c r="B264" s="16" t="s">
        <v>177</v>
      </c>
      <c r="C264" s="5" t="s">
        <v>183</v>
      </c>
      <c r="D264" s="5" t="s">
        <v>162</v>
      </c>
      <c r="E264" s="28" t="s">
        <v>250</v>
      </c>
      <c r="F264" s="113">
        <v>54000</v>
      </c>
      <c r="G264" s="113">
        <v>54000</v>
      </c>
    </row>
    <row r="265" spans="1:7" ht="29.25" customHeight="1">
      <c r="A265" s="59" t="s">
        <v>270</v>
      </c>
      <c r="B265" s="16" t="s">
        <v>177</v>
      </c>
      <c r="C265" s="5" t="s">
        <v>183</v>
      </c>
      <c r="D265" s="5" t="s">
        <v>162</v>
      </c>
      <c r="E265" s="28" t="s">
        <v>246</v>
      </c>
      <c r="F265" s="113">
        <v>97000</v>
      </c>
      <c r="G265" s="113">
        <v>97000</v>
      </c>
    </row>
    <row r="266" spans="1:7" ht="22.5" customHeight="1">
      <c r="A266" s="121" t="s">
        <v>368</v>
      </c>
      <c r="B266" s="17" t="s">
        <v>177</v>
      </c>
      <c r="C266" s="48" t="s">
        <v>185</v>
      </c>
      <c r="D266" s="4"/>
      <c r="E266" s="49"/>
      <c r="F266" s="32">
        <v>18000000</v>
      </c>
      <c r="G266" s="32">
        <v>18000000</v>
      </c>
    </row>
    <row r="267" spans="1:7" ht="37.5" customHeight="1">
      <c r="A267" s="110" t="s">
        <v>301</v>
      </c>
      <c r="B267" s="18" t="s">
        <v>177</v>
      </c>
      <c r="C267" s="50" t="s">
        <v>185</v>
      </c>
      <c r="D267" s="13" t="s">
        <v>57</v>
      </c>
      <c r="E267" s="51"/>
      <c r="F267" s="27">
        <v>18000000</v>
      </c>
      <c r="G267" s="27">
        <v>18000000</v>
      </c>
    </row>
    <row r="268" spans="1:7" ht="45.75" customHeight="1">
      <c r="A268" s="59" t="s">
        <v>271</v>
      </c>
      <c r="B268" s="40" t="s">
        <v>177</v>
      </c>
      <c r="C268" s="51" t="s">
        <v>185</v>
      </c>
      <c r="D268" s="5" t="s">
        <v>57</v>
      </c>
      <c r="E268" s="51" t="s">
        <v>272</v>
      </c>
      <c r="F268" s="29">
        <v>18000000</v>
      </c>
      <c r="G268" s="29">
        <v>18000000</v>
      </c>
    </row>
    <row r="269" spans="1:7" ht="12.75">
      <c r="A269" s="119" t="s">
        <v>245</v>
      </c>
      <c r="B269" s="60" t="s">
        <v>177</v>
      </c>
      <c r="C269" s="4" t="s">
        <v>177</v>
      </c>
      <c r="D269" s="5"/>
      <c r="E269" s="28"/>
      <c r="F269" s="131">
        <f>F270+F275+F278+F272</f>
        <v>500000</v>
      </c>
      <c r="G269" s="131">
        <f>G270+G275+G278+G272</f>
        <v>500000</v>
      </c>
    </row>
    <row r="270" spans="1:7" ht="12.75">
      <c r="A270" s="110" t="s">
        <v>302</v>
      </c>
      <c r="B270" s="18" t="s">
        <v>177</v>
      </c>
      <c r="C270" s="13" t="s">
        <v>177</v>
      </c>
      <c r="D270" s="13" t="s">
        <v>90</v>
      </c>
      <c r="E270" s="13"/>
      <c r="F270" s="103">
        <f>SUM(F271:F271)</f>
        <v>150000</v>
      </c>
      <c r="G270" s="103">
        <f>SUM(G271:G271)</f>
        <v>150000</v>
      </c>
    </row>
    <row r="271" spans="1:7" ht="25.5">
      <c r="A271" s="59" t="s">
        <v>270</v>
      </c>
      <c r="B271" s="40" t="s">
        <v>177</v>
      </c>
      <c r="C271" s="51" t="s">
        <v>177</v>
      </c>
      <c r="D271" s="5" t="s">
        <v>90</v>
      </c>
      <c r="E271" s="5" t="s">
        <v>250</v>
      </c>
      <c r="F271" s="62">
        <v>150000</v>
      </c>
      <c r="G271" s="62">
        <v>150000</v>
      </c>
    </row>
    <row r="272" spans="1:7" ht="14.25" customHeight="1" hidden="1">
      <c r="A272" s="101" t="s">
        <v>126</v>
      </c>
      <c r="B272" s="18" t="s">
        <v>177</v>
      </c>
      <c r="C272" s="50" t="s">
        <v>177</v>
      </c>
      <c r="D272" s="13" t="s">
        <v>127</v>
      </c>
      <c r="E272" s="13"/>
      <c r="F272" s="103">
        <f>F273+F274</f>
        <v>0</v>
      </c>
      <c r="G272" s="103">
        <f>G273+G274</f>
        <v>0</v>
      </c>
    </row>
    <row r="273" spans="1:9" ht="27" customHeight="1" hidden="1">
      <c r="A273" s="59" t="s">
        <v>270</v>
      </c>
      <c r="B273" s="40" t="s">
        <v>177</v>
      </c>
      <c r="C273" s="51" t="s">
        <v>177</v>
      </c>
      <c r="D273" s="5" t="s">
        <v>127</v>
      </c>
      <c r="E273" s="5" t="s">
        <v>250</v>
      </c>
      <c r="F273" s="62"/>
      <c r="G273" s="62"/>
      <c r="I273" s="70"/>
    </row>
    <row r="274" spans="1:7" ht="18.75" customHeight="1" hidden="1">
      <c r="A274" s="61" t="s">
        <v>247</v>
      </c>
      <c r="B274" s="40" t="s">
        <v>177</v>
      </c>
      <c r="C274" s="51" t="s">
        <v>177</v>
      </c>
      <c r="D274" s="5" t="s">
        <v>127</v>
      </c>
      <c r="E274" s="5" t="s">
        <v>246</v>
      </c>
      <c r="F274" s="62"/>
      <c r="G274" s="62"/>
    </row>
    <row r="275" spans="1:7" ht="38.25">
      <c r="A275" s="110" t="s">
        <v>303</v>
      </c>
      <c r="B275" s="18" t="s">
        <v>177</v>
      </c>
      <c r="C275" s="13" t="s">
        <v>177</v>
      </c>
      <c r="D275" s="13" t="s">
        <v>163</v>
      </c>
      <c r="E275" s="13"/>
      <c r="F275" s="103">
        <f>SUM(F276:F277)</f>
        <v>143000</v>
      </c>
      <c r="G275" s="103">
        <f>SUM(G276:G277)</f>
        <v>143000</v>
      </c>
    </row>
    <row r="276" spans="1:7" ht="25.5">
      <c r="A276" s="59" t="s">
        <v>270</v>
      </c>
      <c r="B276" s="40" t="s">
        <v>177</v>
      </c>
      <c r="C276" s="51" t="s">
        <v>177</v>
      </c>
      <c r="D276" s="5" t="s">
        <v>163</v>
      </c>
      <c r="E276" s="5" t="s">
        <v>250</v>
      </c>
      <c r="F276" s="62">
        <v>58000</v>
      </c>
      <c r="G276" s="62">
        <v>58000</v>
      </c>
    </row>
    <row r="277" spans="1:9" ht="12.75">
      <c r="A277" s="61" t="s">
        <v>247</v>
      </c>
      <c r="B277" s="40" t="s">
        <v>177</v>
      </c>
      <c r="C277" s="51" t="s">
        <v>177</v>
      </c>
      <c r="D277" s="5" t="s">
        <v>163</v>
      </c>
      <c r="E277" s="51" t="s">
        <v>246</v>
      </c>
      <c r="F277" s="62">
        <v>85000</v>
      </c>
      <c r="G277" s="62">
        <v>85000</v>
      </c>
      <c r="I277" s="71"/>
    </row>
    <row r="278" spans="1:7" ht="33" customHeight="1">
      <c r="A278" s="110" t="s">
        <v>16</v>
      </c>
      <c r="B278" s="18" t="s">
        <v>177</v>
      </c>
      <c r="C278" s="13" t="s">
        <v>177</v>
      </c>
      <c r="D278" s="13" t="s">
        <v>60</v>
      </c>
      <c r="E278" s="5"/>
      <c r="F278" s="103">
        <f>F279+F280+F281</f>
        <v>207000</v>
      </c>
      <c r="G278" s="103">
        <f>G279+G280+G281</f>
        <v>207000</v>
      </c>
    </row>
    <row r="279" spans="1:7" ht="12.75">
      <c r="A279" s="59" t="s">
        <v>55</v>
      </c>
      <c r="B279" s="40" t="s">
        <v>177</v>
      </c>
      <c r="C279" s="5" t="s">
        <v>177</v>
      </c>
      <c r="D279" s="5" t="s">
        <v>60</v>
      </c>
      <c r="E279" s="5" t="s">
        <v>267</v>
      </c>
      <c r="F279" s="132">
        <v>95000</v>
      </c>
      <c r="G279" s="132">
        <v>95000</v>
      </c>
    </row>
    <row r="280" spans="1:7" ht="38.25">
      <c r="A280" s="59" t="s">
        <v>50</v>
      </c>
      <c r="B280" s="40" t="s">
        <v>177</v>
      </c>
      <c r="C280" s="5" t="s">
        <v>177</v>
      </c>
      <c r="D280" s="5" t="s">
        <v>60</v>
      </c>
      <c r="E280" s="5" t="s">
        <v>35</v>
      </c>
      <c r="F280" s="132">
        <v>30000</v>
      </c>
      <c r="G280" s="132">
        <v>30000</v>
      </c>
    </row>
    <row r="281" spans="1:7" ht="12.75">
      <c r="A281" s="61" t="s">
        <v>247</v>
      </c>
      <c r="B281" s="40" t="s">
        <v>177</v>
      </c>
      <c r="C281" s="5" t="s">
        <v>177</v>
      </c>
      <c r="D281" s="5" t="s">
        <v>60</v>
      </c>
      <c r="E281" s="5" t="s">
        <v>246</v>
      </c>
      <c r="F281" s="132">
        <v>82000</v>
      </c>
      <c r="G281" s="132">
        <v>82000</v>
      </c>
    </row>
    <row r="282" spans="1:7" ht="12.75">
      <c r="A282" s="121" t="s">
        <v>199</v>
      </c>
      <c r="B282" s="17" t="s">
        <v>177</v>
      </c>
      <c r="C282" s="4" t="s">
        <v>179</v>
      </c>
      <c r="D282" s="4"/>
      <c r="E282" s="4"/>
      <c r="F282" s="100">
        <f>F283+F291+F296+F298+F300+F303</f>
        <v>12330400</v>
      </c>
      <c r="G282" s="100">
        <f>G283+G291+G296+G298+G300+G303</f>
        <v>12230400</v>
      </c>
    </row>
    <row r="283" spans="1:7" ht="25.5">
      <c r="A283" s="125" t="s">
        <v>304</v>
      </c>
      <c r="B283" s="19" t="s">
        <v>177</v>
      </c>
      <c r="C283" s="8" t="s">
        <v>179</v>
      </c>
      <c r="D283" s="8" t="s">
        <v>91</v>
      </c>
      <c r="E283" s="8"/>
      <c r="F283" s="123">
        <f>SUM(F284:F290)</f>
        <v>9813400</v>
      </c>
      <c r="G283" s="123">
        <f>SUM(G284:G290)</f>
        <v>9813400</v>
      </c>
    </row>
    <row r="284" spans="1:7" ht="12.75">
      <c r="A284" s="59" t="s">
        <v>55</v>
      </c>
      <c r="B284" s="40" t="s">
        <v>177</v>
      </c>
      <c r="C284" s="5" t="s">
        <v>179</v>
      </c>
      <c r="D284" s="5" t="s">
        <v>91</v>
      </c>
      <c r="E284" s="28" t="s">
        <v>267</v>
      </c>
      <c r="F284" s="62">
        <v>7000000</v>
      </c>
      <c r="G284" s="62">
        <v>7000000</v>
      </c>
    </row>
    <row r="285" spans="1:9" ht="25.5">
      <c r="A285" s="59" t="s">
        <v>269</v>
      </c>
      <c r="B285" s="40" t="s">
        <v>177</v>
      </c>
      <c r="C285" s="5" t="s">
        <v>179</v>
      </c>
      <c r="D285" s="5" t="s">
        <v>91</v>
      </c>
      <c r="E285" s="28" t="s">
        <v>268</v>
      </c>
      <c r="F285" s="62">
        <v>300000</v>
      </c>
      <c r="G285" s="62">
        <v>300000</v>
      </c>
      <c r="I285" s="70"/>
    </row>
    <row r="286" spans="1:7" ht="38.25">
      <c r="A286" s="59" t="s">
        <v>50</v>
      </c>
      <c r="B286" s="40" t="s">
        <v>177</v>
      </c>
      <c r="C286" s="5" t="s">
        <v>179</v>
      </c>
      <c r="D286" s="5" t="s">
        <v>91</v>
      </c>
      <c r="E286" s="28" t="s">
        <v>35</v>
      </c>
      <c r="F286" s="62">
        <v>2000000</v>
      </c>
      <c r="G286" s="62">
        <v>2000000</v>
      </c>
    </row>
    <row r="287" spans="1:7" ht="25.5">
      <c r="A287" s="59" t="s">
        <v>270</v>
      </c>
      <c r="B287" s="40" t="s">
        <v>177</v>
      </c>
      <c r="C287" s="5" t="s">
        <v>179</v>
      </c>
      <c r="D287" s="5" t="s">
        <v>91</v>
      </c>
      <c r="E287" s="28" t="s">
        <v>250</v>
      </c>
      <c r="F287" s="62">
        <v>378000</v>
      </c>
      <c r="G287" s="62">
        <v>378000</v>
      </c>
    </row>
    <row r="288" spans="1:9" ht="20.25" customHeight="1">
      <c r="A288" s="59" t="s">
        <v>261</v>
      </c>
      <c r="B288" s="40" t="s">
        <v>177</v>
      </c>
      <c r="C288" s="5" t="s">
        <v>179</v>
      </c>
      <c r="D288" s="5" t="s">
        <v>91</v>
      </c>
      <c r="E288" s="5" t="s">
        <v>264</v>
      </c>
      <c r="F288" s="62">
        <v>2400</v>
      </c>
      <c r="G288" s="62">
        <v>2400</v>
      </c>
      <c r="I288" s="70"/>
    </row>
    <row r="289" spans="1:7" ht="12.75">
      <c r="A289" s="59" t="s">
        <v>263</v>
      </c>
      <c r="B289" s="40" t="s">
        <v>177</v>
      </c>
      <c r="C289" s="5" t="s">
        <v>179</v>
      </c>
      <c r="D289" s="5" t="s">
        <v>91</v>
      </c>
      <c r="E289" s="5" t="s">
        <v>265</v>
      </c>
      <c r="F289" s="62">
        <v>27000</v>
      </c>
      <c r="G289" s="62">
        <v>27000</v>
      </c>
    </row>
    <row r="290" spans="1:7" ht="12.75">
      <c r="A290" s="59" t="s">
        <v>111</v>
      </c>
      <c r="B290" s="40" t="s">
        <v>177</v>
      </c>
      <c r="C290" s="5" t="s">
        <v>179</v>
      </c>
      <c r="D290" s="5" t="s">
        <v>91</v>
      </c>
      <c r="E290" s="5" t="s">
        <v>110</v>
      </c>
      <c r="F290" s="62">
        <v>106000</v>
      </c>
      <c r="G290" s="62">
        <v>106000</v>
      </c>
    </row>
    <row r="291" spans="1:9" ht="56.25" customHeight="1">
      <c r="A291" s="110" t="s">
        <v>354</v>
      </c>
      <c r="B291" s="18" t="s">
        <v>177</v>
      </c>
      <c r="C291" s="13" t="s">
        <v>179</v>
      </c>
      <c r="D291" s="13" t="s">
        <v>106</v>
      </c>
      <c r="E291" s="13"/>
      <c r="F291" s="103">
        <f>SUM(F292:F295)</f>
        <v>617000</v>
      </c>
      <c r="G291" s="103">
        <f>SUM(G292:G295)</f>
        <v>517000</v>
      </c>
      <c r="I291" s="71"/>
    </row>
    <row r="292" spans="1:9" ht="26.25" customHeight="1">
      <c r="A292" s="59" t="s">
        <v>269</v>
      </c>
      <c r="B292" s="40" t="s">
        <v>177</v>
      </c>
      <c r="C292" s="51" t="s">
        <v>179</v>
      </c>
      <c r="D292" s="5" t="s">
        <v>106</v>
      </c>
      <c r="E292" s="5" t="s">
        <v>268</v>
      </c>
      <c r="F292" s="62">
        <v>17000</v>
      </c>
      <c r="G292" s="62">
        <v>17000</v>
      </c>
      <c r="I292" s="71"/>
    </row>
    <row r="293" spans="1:7" ht="25.5">
      <c r="A293" s="59" t="s">
        <v>270</v>
      </c>
      <c r="B293" s="40" t="s">
        <v>177</v>
      </c>
      <c r="C293" s="51" t="s">
        <v>179</v>
      </c>
      <c r="D293" s="5" t="s">
        <v>106</v>
      </c>
      <c r="E293" s="5" t="s">
        <v>250</v>
      </c>
      <c r="F293" s="62">
        <v>100000</v>
      </c>
      <c r="G293" s="62">
        <v>100000</v>
      </c>
    </row>
    <row r="294" spans="1:7" ht="25.5">
      <c r="A294" s="59" t="s">
        <v>384</v>
      </c>
      <c r="B294" s="40" t="s">
        <v>177</v>
      </c>
      <c r="C294" s="51" t="s">
        <v>179</v>
      </c>
      <c r="D294" s="5" t="s">
        <v>106</v>
      </c>
      <c r="E294" s="5" t="s">
        <v>250</v>
      </c>
      <c r="F294" s="62">
        <v>100000</v>
      </c>
      <c r="G294" s="62">
        <v>100000</v>
      </c>
    </row>
    <row r="295" spans="1:7" ht="12.75">
      <c r="A295" s="59" t="s">
        <v>385</v>
      </c>
      <c r="B295" s="40" t="s">
        <v>177</v>
      </c>
      <c r="C295" s="51" t="s">
        <v>179</v>
      </c>
      <c r="D295" s="5" t="s">
        <v>106</v>
      </c>
      <c r="E295" s="5" t="s">
        <v>246</v>
      </c>
      <c r="F295" s="62">
        <v>400000</v>
      </c>
      <c r="G295" s="62">
        <v>300000</v>
      </c>
    </row>
    <row r="296" spans="1:7" ht="0.75" customHeight="1" hidden="1">
      <c r="A296" s="110" t="s">
        <v>152</v>
      </c>
      <c r="B296" s="18" t="s">
        <v>177</v>
      </c>
      <c r="C296" s="50" t="s">
        <v>179</v>
      </c>
      <c r="D296" s="13" t="s">
        <v>128</v>
      </c>
      <c r="E296" s="13"/>
      <c r="F296" s="103">
        <f>F297</f>
        <v>0</v>
      </c>
      <c r="G296" s="103">
        <f>G297</f>
        <v>0</v>
      </c>
    </row>
    <row r="297" spans="1:7" ht="11.25" customHeight="1" hidden="1">
      <c r="A297" s="59" t="s">
        <v>10</v>
      </c>
      <c r="B297" s="40" t="s">
        <v>177</v>
      </c>
      <c r="C297" s="51" t="s">
        <v>179</v>
      </c>
      <c r="D297" s="5" t="s">
        <v>128</v>
      </c>
      <c r="E297" s="5" t="s">
        <v>250</v>
      </c>
      <c r="F297" s="62"/>
      <c r="G297" s="62"/>
    </row>
    <row r="298" spans="1:7" ht="27.75" customHeight="1">
      <c r="A298" s="110" t="s">
        <v>151</v>
      </c>
      <c r="B298" s="18" t="s">
        <v>177</v>
      </c>
      <c r="C298" s="50" t="s">
        <v>179</v>
      </c>
      <c r="D298" s="13" t="s">
        <v>164</v>
      </c>
      <c r="E298" s="5"/>
      <c r="F298" s="103">
        <f>F299</f>
        <v>100000</v>
      </c>
      <c r="G298" s="103">
        <f>G299</f>
        <v>100000</v>
      </c>
    </row>
    <row r="299" spans="1:7" ht="25.5">
      <c r="A299" s="59" t="s">
        <v>384</v>
      </c>
      <c r="B299" s="40" t="s">
        <v>177</v>
      </c>
      <c r="C299" s="51" t="s">
        <v>179</v>
      </c>
      <c r="D299" s="5" t="s">
        <v>164</v>
      </c>
      <c r="E299" s="5" t="s">
        <v>250</v>
      </c>
      <c r="F299" s="62">
        <v>100000</v>
      </c>
      <c r="G299" s="62">
        <v>100000</v>
      </c>
    </row>
    <row r="300" spans="1:7" ht="25.5">
      <c r="A300" s="110" t="s">
        <v>305</v>
      </c>
      <c r="B300" s="18" t="s">
        <v>177</v>
      </c>
      <c r="C300" s="13" t="s">
        <v>179</v>
      </c>
      <c r="D300" s="13" t="s">
        <v>61</v>
      </c>
      <c r="E300" s="13"/>
      <c r="F300" s="103">
        <f>F301+F302</f>
        <v>1400000</v>
      </c>
      <c r="G300" s="103">
        <f>G301+G302</f>
        <v>1400000</v>
      </c>
    </row>
    <row r="301" spans="1:7" ht="26.25" customHeight="1">
      <c r="A301" s="59" t="s">
        <v>270</v>
      </c>
      <c r="B301" s="40" t="s">
        <v>177</v>
      </c>
      <c r="C301" s="5" t="s">
        <v>179</v>
      </c>
      <c r="D301" s="5" t="s">
        <v>61</v>
      </c>
      <c r="E301" s="28" t="s">
        <v>250</v>
      </c>
      <c r="F301" s="62">
        <v>815000</v>
      </c>
      <c r="G301" s="62">
        <v>815000</v>
      </c>
    </row>
    <row r="302" spans="1:7" ht="12.75">
      <c r="A302" s="61" t="s">
        <v>247</v>
      </c>
      <c r="B302" s="40" t="s">
        <v>177</v>
      </c>
      <c r="C302" s="5" t="s">
        <v>179</v>
      </c>
      <c r="D302" s="5" t="s">
        <v>61</v>
      </c>
      <c r="E302" s="28" t="s">
        <v>246</v>
      </c>
      <c r="F302" s="62">
        <v>585000</v>
      </c>
      <c r="G302" s="62">
        <v>585000</v>
      </c>
    </row>
    <row r="303" spans="1:7" ht="25.5">
      <c r="A303" s="110" t="s">
        <v>306</v>
      </c>
      <c r="B303" s="18" t="s">
        <v>177</v>
      </c>
      <c r="C303" s="13" t="s">
        <v>179</v>
      </c>
      <c r="D303" s="13" t="s">
        <v>62</v>
      </c>
      <c r="E303" s="13"/>
      <c r="F303" s="103">
        <f>F304+F305</f>
        <v>400000</v>
      </c>
      <c r="G303" s="103">
        <f>G304+G305</f>
        <v>400000</v>
      </c>
    </row>
    <row r="304" spans="1:7" ht="25.5">
      <c r="A304" s="59" t="s">
        <v>270</v>
      </c>
      <c r="B304" s="40" t="s">
        <v>177</v>
      </c>
      <c r="C304" s="5" t="s">
        <v>179</v>
      </c>
      <c r="D304" s="5" t="s">
        <v>62</v>
      </c>
      <c r="E304" s="28" t="s">
        <v>250</v>
      </c>
      <c r="F304" s="62">
        <v>219000</v>
      </c>
      <c r="G304" s="62">
        <v>219000</v>
      </c>
    </row>
    <row r="305" spans="1:7" ht="12.75">
      <c r="A305" s="61" t="s">
        <v>247</v>
      </c>
      <c r="B305" s="40" t="s">
        <v>177</v>
      </c>
      <c r="C305" s="5" t="s">
        <v>179</v>
      </c>
      <c r="D305" s="5" t="s">
        <v>62</v>
      </c>
      <c r="E305" s="28" t="s">
        <v>246</v>
      </c>
      <c r="F305" s="62">
        <v>181000</v>
      </c>
      <c r="G305" s="62">
        <v>181000</v>
      </c>
    </row>
    <row r="306" spans="1:7" ht="15.75">
      <c r="A306" s="167" t="s">
        <v>235</v>
      </c>
      <c r="B306" s="160" t="s">
        <v>178</v>
      </c>
      <c r="C306" s="24"/>
      <c r="D306" s="24"/>
      <c r="E306" s="24"/>
      <c r="F306" s="166">
        <f>F307</f>
        <v>11899500</v>
      </c>
      <c r="G306" s="166">
        <f>G307</f>
        <v>11849500</v>
      </c>
    </row>
    <row r="307" spans="1:7" ht="12.75">
      <c r="A307" s="121" t="s">
        <v>200</v>
      </c>
      <c r="B307" s="10" t="s">
        <v>178</v>
      </c>
      <c r="C307" s="4" t="s">
        <v>176</v>
      </c>
      <c r="D307" s="4"/>
      <c r="E307" s="4"/>
      <c r="F307" s="124">
        <f>F308+F332+F334+F336+F338</f>
        <v>11899500</v>
      </c>
      <c r="G307" s="124">
        <f>G308+G332+G334+G336+G338</f>
        <v>11849500</v>
      </c>
    </row>
    <row r="308" spans="1:9" ht="28.5" customHeight="1">
      <c r="A308" s="125" t="s">
        <v>310</v>
      </c>
      <c r="B308" s="86" t="s">
        <v>178</v>
      </c>
      <c r="C308" s="46" t="s">
        <v>176</v>
      </c>
      <c r="D308" s="46" t="s">
        <v>21</v>
      </c>
      <c r="E308" s="46"/>
      <c r="F308" s="133">
        <f>F309+F311+F313+F318+F321+F324+F327</f>
        <v>11899500</v>
      </c>
      <c r="G308" s="133">
        <f>G309+G311+G313+G318+G321+G324+G327</f>
        <v>11849500</v>
      </c>
      <c r="I308" s="70"/>
    </row>
    <row r="309" spans="1:9" ht="2.25" customHeight="1" hidden="1">
      <c r="A309" s="101" t="s">
        <v>143</v>
      </c>
      <c r="B309" s="18" t="s">
        <v>178</v>
      </c>
      <c r="C309" s="13" t="s">
        <v>176</v>
      </c>
      <c r="D309" s="13" t="s">
        <v>144</v>
      </c>
      <c r="E309" s="28"/>
      <c r="F309" s="103">
        <f>F310</f>
        <v>0</v>
      </c>
      <c r="G309" s="103">
        <f>G310</f>
        <v>0</v>
      </c>
      <c r="I309" s="70"/>
    </row>
    <row r="310" spans="1:9" ht="45" customHeight="1" hidden="1">
      <c r="A310" s="59" t="s">
        <v>270</v>
      </c>
      <c r="B310" s="40" t="s">
        <v>178</v>
      </c>
      <c r="C310" s="5" t="s">
        <v>176</v>
      </c>
      <c r="D310" s="5" t="s">
        <v>144</v>
      </c>
      <c r="E310" s="28" t="s">
        <v>250</v>
      </c>
      <c r="F310" s="62"/>
      <c r="G310" s="62"/>
      <c r="I310" s="70"/>
    </row>
    <row r="311" spans="1:9" ht="41.25" customHeight="1" hidden="1">
      <c r="A311" s="101" t="s">
        <v>157</v>
      </c>
      <c r="B311" s="18" t="s">
        <v>178</v>
      </c>
      <c r="C311" s="13" t="s">
        <v>176</v>
      </c>
      <c r="D311" s="13" t="s">
        <v>173</v>
      </c>
      <c r="E311" s="28"/>
      <c r="F311" s="103">
        <f>F312</f>
        <v>0</v>
      </c>
      <c r="G311" s="103">
        <f>G312</f>
        <v>0</v>
      </c>
      <c r="I311" s="70"/>
    </row>
    <row r="312" spans="1:9" ht="0.75" customHeight="1" hidden="1">
      <c r="A312" s="59" t="s">
        <v>270</v>
      </c>
      <c r="B312" s="40" t="s">
        <v>178</v>
      </c>
      <c r="C312" s="5" t="s">
        <v>176</v>
      </c>
      <c r="D312" s="5" t="s">
        <v>173</v>
      </c>
      <c r="E312" s="28" t="s">
        <v>250</v>
      </c>
      <c r="F312" s="62"/>
      <c r="G312" s="62"/>
      <c r="I312" s="70"/>
    </row>
    <row r="313" spans="1:7" ht="38.25">
      <c r="A313" s="99" t="s">
        <v>307</v>
      </c>
      <c r="B313" s="10" t="s">
        <v>326</v>
      </c>
      <c r="C313" s="4" t="s">
        <v>176</v>
      </c>
      <c r="D313" s="4" t="s">
        <v>22</v>
      </c>
      <c r="E313" s="4"/>
      <c r="F313" s="124">
        <f>F316+F314</f>
        <v>11529500</v>
      </c>
      <c r="G313" s="124">
        <f>G316+G314</f>
        <v>11529500</v>
      </c>
    </row>
    <row r="314" spans="1:7" ht="12.75">
      <c r="A314" s="102" t="s">
        <v>309</v>
      </c>
      <c r="B314" s="15" t="s">
        <v>178</v>
      </c>
      <c r="C314" s="13" t="s">
        <v>176</v>
      </c>
      <c r="D314" s="13" t="s">
        <v>63</v>
      </c>
      <c r="E314" s="13"/>
      <c r="F314" s="103">
        <f>SUM(F315:F315)</f>
        <v>9829500</v>
      </c>
      <c r="G314" s="103">
        <f>SUM(G315:G315)</f>
        <v>9829500</v>
      </c>
    </row>
    <row r="315" spans="1:9" ht="38.25">
      <c r="A315" s="59" t="s">
        <v>271</v>
      </c>
      <c r="B315" s="87" t="s">
        <v>178</v>
      </c>
      <c r="C315" s="5" t="s">
        <v>176</v>
      </c>
      <c r="D315" s="5" t="s">
        <v>63</v>
      </c>
      <c r="E315" s="28" t="s">
        <v>272</v>
      </c>
      <c r="F315" s="62">
        <v>9829500</v>
      </c>
      <c r="G315" s="62">
        <v>9829500</v>
      </c>
      <c r="I315" s="70"/>
    </row>
    <row r="316" spans="1:9" ht="42.75" customHeight="1">
      <c r="A316" s="66" t="s">
        <v>308</v>
      </c>
      <c r="B316" s="15" t="s">
        <v>178</v>
      </c>
      <c r="C316" s="13" t="s">
        <v>176</v>
      </c>
      <c r="D316" s="13" t="s">
        <v>105</v>
      </c>
      <c r="E316" s="13"/>
      <c r="F316" s="103">
        <f>SUM(F317:F317)</f>
        <v>1700000</v>
      </c>
      <c r="G316" s="103">
        <f>SUM(G317:G317)</f>
        <v>1700000</v>
      </c>
      <c r="I316" s="71"/>
    </row>
    <row r="317" spans="1:9" ht="41.25" customHeight="1">
      <c r="A317" s="59" t="s">
        <v>271</v>
      </c>
      <c r="B317" s="87" t="s">
        <v>178</v>
      </c>
      <c r="C317" s="5" t="s">
        <v>176</v>
      </c>
      <c r="D317" s="5" t="s">
        <v>105</v>
      </c>
      <c r="E317" s="28" t="s">
        <v>272</v>
      </c>
      <c r="F317" s="62">
        <v>1700000</v>
      </c>
      <c r="G317" s="62">
        <v>1700000</v>
      </c>
      <c r="I317" s="70"/>
    </row>
    <row r="318" spans="1:7" ht="12.75">
      <c r="A318" s="134" t="s">
        <v>311</v>
      </c>
      <c r="B318" s="88" t="s">
        <v>178</v>
      </c>
      <c r="C318" s="44" t="s">
        <v>176</v>
      </c>
      <c r="D318" s="45" t="s">
        <v>23</v>
      </c>
      <c r="E318" s="45"/>
      <c r="F318" s="135">
        <f>F319</f>
        <v>20000</v>
      </c>
      <c r="G318" s="135">
        <f>G319</f>
        <v>20000</v>
      </c>
    </row>
    <row r="319" spans="1:7" ht="25.5">
      <c r="A319" s="97" t="s">
        <v>312</v>
      </c>
      <c r="B319" s="15" t="s">
        <v>178</v>
      </c>
      <c r="C319" s="35" t="s">
        <v>176</v>
      </c>
      <c r="D319" s="14" t="s">
        <v>64</v>
      </c>
      <c r="E319" s="36"/>
      <c r="F319" s="118">
        <f>F320</f>
        <v>20000</v>
      </c>
      <c r="G319" s="118">
        <f>G320</f>
        <v>20000</v>
      </c>
    </row>
    <row r="320" spans="1:7" ht="12.75">
      <c r="A320" s="59" t="s">
        <v>247</v>
      </c>
      <c r="B320" s="16" t="s">
        <v>178</v>
      </c>
      <c r="C320" s="5" t="s">
        <v>176</v>
      </c>
      <c r="D320" s="5" t="s">
        <v>64</v>
      </c>
      <c r="E320" s="5" t="s">
        <v>246</v>
      </c>
      <c r="F320" s="62">
        <v>20000</v>
      </c>
      <c r="G320" s="62">
        <v>20000</v>
      </c>
    </row>
    <row r="321" spans="1:7" ht="12.75">
      <c r="A321" s="136" t="s">
        <v>313</v>
      </c>
      <c r="B321" s="47" t="s">
        <v>178</v>
      </c>
      <c r="C321" s="44" t="s">
        <v>176</v>
      </c>
      <c r="D321" s="44" t="s">
        <v>24</v>
      </c>
      <c r="E321" s="44"/>
      <c r="F321" s="137">
        <f>F322</f>
        <v>200000</v>
      </c>
      <c r="G321" s="137">
        <f>G322</f>
        <v>200000</v>
      </c>
    </row>
    <row r="322" spans="1:7" ht="15.75" customHeight="1">
      <c r="A322" s="110" t="s">
        <v>314</v>
      </c>
      <c r="B322" s="18" t="s">
        <v>178</v>
      </c>
      <c r="C322" s="13" t="s">
        <v>176</v>
      </c>
      <c r="D322" s="13" t="s">
        <v>65</v>
      </c>
      <c r="E322" s="13"/>
      <c r="F322" s="103">
        <f>F323</f>
        <v>200000</v>
      </c>
      <c r="G322" s="103">
        <f>G323</f>
        <v>200000</v>
      </c>
    </row>
    <row r="323" spans="1:7" ht="12.75">
      <c r="A323" s="59" t="s">
        <v>247</v>
      </c>
      <c r="B323" s="40" t="s">
        <v>178</v>
      </c>
      <c r="C323" s="5" t="s">
        <v>176</v>
      </c>
      <c r="D323" s="5" t="s">
        <v>65</v>
      </c>
      <c r="E323" s="5" t="s">
        <v>246</v>
      </c>
      <c r="F323" s="62">
        <v>200000</v>
      </c>
      <c r="G323" s="62">
        <v>200000</v>
      </c>
    </row>
    <row r="324" spans="1:7" ht="25.5">
      <c r="A324" s="125" t="s">
        <v>306</v>
      </c>
      <c r="B324" s="47" t="s">
        <v>178</v>
      </c>
      <c r="C324" s="44" t="s">
        <v>176</v>
      </c>
      <c r="D324" s="8" t="s">
        <v>25</v>
      </c>
      <c r="E324" s="44"/>
      <c r="F324" s="137">
        <f>F325</f>
        <v>50000</v>
      </c>
      <c r="G324" s="137">
        <f>G325</f>
        <v>50000</v>
      </c>
    </row>
    <row r="325" spans="1:7" ht="25.5" customHeight="1">
      <c r="A325" s="110" t="s">
        <v>315</v>
      </c>
      <c r="B325" s="18" t="s">
        <v>178</v>
      </c>
      <c r="C325" s="13" t="s">
        <v>176</v>
      </c>
      <c r="D325" s="13" t="s">
        <v>66</v>
      </c>
      <c r="E325" s="13"/>
      <c r="F325" s="103">
        <f>F326</f>
        <v>50000</v>
      </c>
      <c r="G325" s="103">
        <f>G326</f>
        <v>50000</v>
      </c>
    </row>
    <row r="326" spans="1:7" ht="12.75">
      <c r="A326" s="59" t="s">
        <v>247</v>
      </c>
      <c r="B326" s="40" t="s">
        <v>178</v>
      </c>
      <c r="C326" s="5" t="s">
        <v>176</v>
      </c>
      <c r="D326" s="5" t="s">
        <v>66</v>
      </c>
      <c r="E326" s="5" t="s">
        <v>246</v>
      </c>
      <c r="F326" s="62">
        <v>50000</v>
      </c>
      <c r="G326" s="62">
        <v>50000</v>
      </c>
    </row>
    <row r="327" spans="1:7" ht="12.75">
      <c r="A327" s="138" t="s">
        <v>316</v>
      </c>
      <c r="B327" s="47" t="s">
        <v>178</v>
      </c>
      <c r="C327" s="44" t="s">
        <v>176</v>
      </c>
      <c r="D327" s="44" t="s">
        <v>26</v>
      </c>
      <c r="E327" s="44"/>
      <c r="F327" s="137">
        <f>F328+F330</f>
        <v>100000</v>
      </c>
      <c r="G327" s="137">
        <f>G328+G330</f>
        <v>50000</v>
      </c>
    </row>
    <row r="328" spans="1:7" ht="25.5">
      <c r="A328" s="97" t="s">
        <v>317</v>
      </c>
      <c r="B328" s="18" t="s">
        <v>178</v>
      </c>
      <c r="C328" s="13" t="s">
        <v>176</v>
      </c>
      <c r="D328" s="13" t="s">
        <v>67</v>
      </c>
      <c r="E328" s="13"/>
      <c r="F328" s="103">
        <f>F329</f>
        <v>100000</v>
      </c>
      <c r="G328" s="103">
        <f>G329</f>
        <v>50000</v>
      </c>
    </row>
    <row r="329" spans="1:7" ht="12.75">
      <c r="A329" s="59" t="s">
        <v>247</v>
      </c>
      <c r="B329" s="40" t="s">
        <v>178</v>
      </c>
      <c r="C329" s="5" t="s">
        <v>176</v>
      </c>
      <c r="D329" s="5" t="s">
        <v>67</v>
      </c>
      <c r="E329" s="5" t="s">
        <v>246</v>
      </c>
      <c r="F329" s="62">
        <v>100000</v>
      </c>
      <c r="G329" s="62">
        <v>50000</v>
      </c>
    </row>
    <row r="330" spans="1:7" ht="0.75" customHeight="1">
      <c r="A330" s="139" t="s">
        <v>4</v>
      </c>
      <c r="B330" s="89" t="s">
        <v>178</v>
      </c>
      <c r="C330" s="52" t="s">
        <v>176</v>
      </c>
      <c r="D330" s="13" t="s">
        <v>68</v>
      </c>
      <c r="E330" s="90"/>
      <c r="F330" s="140">
        <f>F331</f>
        <v>0</v>
      </c>
      <c r="G330" s="140">
        <f>G331</f>
        <v>0</v>
      </c>
    </row>
    <row r="331" spans="1:7" ht="18.75" customHeight="1" hidden="1">
      <c r="A331" s="59" t="s">
        <v>247</v>
      </c>
      <c r="B331" s="40" t="s">
        <v>178</v>
      </c>
      <c r="C331" s="5" t="s">
        <v>176</v>
      </c>
      <c r="D331" s="5" t="s">
        <v>68</v>
      </c>
      <c r="E331" s="28" t="s">
        <v>246</v>
      </c>
      <c r="F331" s="62"/>
      <c r="G331" s="62"/>
    </row>
    <row r="332" spans="1:7" ht="36.75" customHeight="1" hidden="1">
      <c r="A332" s="101" t="s">
        <v>143</v>
      </c>
      <c r="B332" s="18" t="s">
        <v>178</v>
      </c>
      <c r="C332" s="13" t="s">
        <v>176</v>
      </c>
      <c r="D332" s="13" t="s">
        <v>141</v>
      </c>
      <c r="E332" s="28"/>
      <c r="F332" s="103">
        <f>F333</f>
        <v>0</v>
      </c>
      <c r="G332" s="103">
        <f>G333</f>
        <v>0</v>
      </c>
    </row>
    <row r="333" spans="1:7" ht="26.25" customHeight="1" hidden="1">
      <c r="A333" s="61" t="s">
        <v>344</v>
      </c>
      <c r="B333" s="40" t="s">
        <v>178</v>
      </c>
      <c r="C333" s="5" t="s">
        <v>176</v>
      </c>
      <c r="D333" s="5" t="s">
        <v>141</v>
      </c>
      <c r="E333" s="28" t="s">
        <v>290</v>
      </c>
      <c r="F333" s="62"/>
      <c r="G333" s="62"/>
    </row>
    <row r="334" spans="1:7" ht="21" customHeight="1" hidden="1">
      <c r="A334" s="101" t="s">
        <v>359</v>
      </c>
      <c r="B334" s="18" t="s">
        <v>178</v>
      </c>
      <c r="C334" s="13" t="s">
        <v>176</v>
      </c>
      <c r="D334" s="13" t="s">
        <v>109</v>
      </c>
      <c r="E334" s="11"/>
      <c r="F334" s="141">
        <f>F335</f>
        <v>0</v>
      </c>
      <c r="G334" s="141">
        <f>G335</f>
        <v>0</v>
      </c>
    </row>
    <row r="335" spans="1:7" ht="42" customHeight="1" hidden="1">
      <c r="A335" s="61" t="s">
        <v>344</v>
      </c>
      <c r="B335" s="40" t="s">
        <v>178</v>
      </c>
      <c r="C335" s="5" t="s">
        <v>176</v>
      </c>
      <c r="D335" s="5" t="s">
        <v>109</v>
      </c>
      <c r="E335" s="11" t="s">
        <v>290</v>
      </c>
      <c r="F335" s="142"/>
      <c r="G335" s="142"/>
    </row>
    <row r="336" spans="1:7" ht="30.75" customHeight="1" hidden="1">
      <c r="A336" s="110" t="s">
        <v>136</v>
      </c>
      <c r="B336" s="18" t="s">
        <v>178</v>
      </c>
      <c r="C336" s="13" t="s">
        <v>176</v>
      </c>
      <c r="D336" s="13" t="s">
        <v>135</v>
      </c>
      <c r="E336" s="14"/>
      <c r="F336" s="141">
        <f>F337</f>
        <v>0</v>
      </c>
      <c r="G336" s="141">
        <f>G337</f>
        <v>0</v>
      </c>
    </row>
    <row r="337" spans="1:7" ht="27" customHeight="1" hidden="1">
      <c r="A337" s="61" t="s">
        <v>344</v>
      </c>
      <c r="B337" s="40" t="s">
        <v>178</v>
      </c>
      <c r="C337" s="5" t="s">
        <v>176</v>
      </c>
      <c r="D337" s="5" t="s">
        <v>135</v>
      </c>
      <c r="E337" s="11" t="s">
        <v>290</v>
      </c>
      <c r="F337" s="142"/>
      <c r="G337" s="142"/>
    </row>
    <row r="338" spans="1:7" ht="44.25" customHeight="1" hidden="1">
      <c r="A338" s="101" t="s">
        <v>165</v>
      </c>
      <c r="B338" s="18" t="s">
        <v>178</v>
      </c>
      <c r="C338" s="13" t="s">
        <v>176</v>
      </c>
      <c r="D338" s="13" t="s">
        <v>169</v>
      </c>
      <c r="E338" s="14"/>
      <c r="F338" s="141">
        <f>F339</f>
        <v>0</v>
      </c>
      <c r="G338" s="141">
        <f>G339</f>
        <v>0</v>
      </c>
    </row>
    <row r="339" spans="1:7" ht="27" customHeight="1" hidden="1">
      <c r="A339" s="59" t="s">
        <v>346</v>
      </c>
      <c r="B339" s="40" t="s">
        <v>178</v>
      </c>
      <c r="C339" s="5" t="s">
        <v>176</v>
      </c>
      <c r="D339" s="5" t="s">
        <v>169</v>
      </c>
      <c r="E339" s="11" t="s">
        <v>347</v>
      </c>
      <c r="F339" s="142"/>
      <c r="G339" s="142"/>
    </row>
    <row r="340" spans="1:7" ht="15.75" hidden="1">
      <c r="A340" s="169" t="s">
        <v>327</v>
      </c>
      <c r="B340" s="160" t="s">
        <v>179</v>
      </c>
      <c r="C340" s="24"/>
      <c r="D340" s="24"/>
      <c r="E340" s="24"/>
      <c r="F340" s="170">
        <f aca="true" t="shared" si="1" ref="F340:G342">F341</f>
        <v>0</v>
      </c>
      <c r="G340" s="170">
        <f t="shared" si="1"/>
        <v>0</v>
      </c>
    </row>
    <row r="341" spans="1:9" ht="12.75" hidden="1">
      <c r="A341" s="114" t="s">
        <v>328</v>
      </c>
      <c r="B341" s="60" t="s">
        <v>179</v>
      </c>
      <c r="C341" s="4" t="s">
        <v>176</v>
      </c>
      <c r="D341" s="4"/>
      <c r="E341" s="4"/>
      <c r="F341" s="100">
        <f t="shared" si="1"/>
        <v>0</v>
      </c>
      <c r="G341" s="100">
        <f t="shared" si="1"/>
        <v>0</v>
      </c>
      <c r="I341" s="70"/>
    </row>
    <row r="342" spans="1:7" ht="12.75" hidden="1">
      <c r="A342" s="143" t="s">
        <v>338</v>
      </c>
      <c r="B342" s="15" t="s">
        <v>179</v>
      </c>
      <c r="C342" s="13" t="s">
        <v>176</v>
      </c>
      <c r="D342" s="13" t="s">
        <v>69</v>
      </c>
      <c r="E342" s="13"/>
      <c r="F342" s="103">
        <f t="shared" si="1"/>
        <v>0</v>
      </c>
      <c r="G342" s="103">
        <f t="shared" si="1"/>
        <v>0</v>
      </c>
    </row>
    <row r="343" spans="1:7" ht="12.75" hidden="1">
      <c r="A343" s="171" t="s">
        <v>247</v>
      </c>
      <c r="B343" s="87" t="s">
        <v>179</v>
      </c>
      <c r="C343" s="5" t="s">
        <v>176</v>
      </c>
      <c r="D343" s="5" t="s">
        <v>69</v>
      </c>
      <c r="E343" s="5" t="s">
        <v>246</v>
      </c>
      <c r="F343" s="62">
        <v>0</v>
      </c>
      <c r="G343" s="62">
        <v>0</v>
      </c>
    </row>
    <row r="344" spans="1:7" ht="16.5" customHeight="1">
      <c r="A344" s="167" t="s">
        <v>187</v>
      </c>
      <c r="B344" s="160" t="s">
        <v>181</v>
      </c>
      <c r="C344" s="24"/>
      <c r="D344" s="24"/>
      <c r="E344" s="24"/>
      <c r="F344" s="170">
        <f>F345+F348+F353+F359+F377</f>
        <v>32187000</v>
      </c>
      <c r="G344" s="170">
        <f>G345+G348+G353+G359+G377</f>
        <v>30721000</v>
      </c>
    </row>
    <row r="345" spans="1:7" ht="12.75">
      <c r="A345" s="99" t="s">
        <v>192</v>
      </c>
      <c r="B345" s="60" t="s">
        <v>181</v>
      </c>
      <c r="C345" s="4" t="s">
        <v>176</v>
      </c>
      <c r="D345" s="4"/>
      <c r="E345" s="4"/>
      <c r="F345" s="100">
        <f>F346</f>
        <v>4000000</v>
      </c>
      <c r="G345" s="100">
        <f>G346</f>
        <v>4000000</v>
      </c>
    </row>
    <row r="346" spans="1:7" ht="12.75">
      <c r="A346" s="110" t="s">
        <v>206</v>
      </c>
      <c r="B346" s="15" t="s">
        <v>181</v>
      </c>
      <c r="C346" s="13" t="s">
        <v>176</v>
      </c>
      <c r="D346" s="13" t="s">
        <v>70</v>
      </c>
      <c r="E346" s="13"/>
      <c r="F346" s="103">
        <f>F347</f>
        <v>4000000</v>
      </c>
      <c r="G346" s="103">
        <f>G347</f>
        <v>4000000</v>
      </c>
    </row>
    <row r="347" spans="1:7" ht="12.75">
      <c r="A347" s="61" t="s">
        <v>277</v>
      </c>
      <c r="B347" s="87" t="s">
        <v>181</v>
      </c>
      <c r="C347" s="5" t="s">
        <v>176</v>
      </c>
      <c r="D347" s="5" t="s">
        <v>70</v>
      </c>
      <c r="E347" s="5" t="s">
        <v>278</v>
      </c>
      <c r="F347" s="62">
        <v>4000000</v>
      </c>
      <c r="G347" s="62">
        <v>4000000</v>
      </c>
    </row>
    <row r="348" spans="1:7" ht="12.75">
      <c r="A348" s="99" t="s">
        <v>188</v>
      </c>
      <c r="B348" s="60" t="s">
        <v>181</v>
      </c>
      <c r="C348" s="4" t="s">
        <v>183</v>
      </c>
      <c r="D348" s="5"/>
      <c r="E348" s="5"/>
      <c r="F348" s="100">
        <f>F349+F351</f>
        <v>20406000</v>
      </c>
      <c r="G348" s="100">
        <f>G349+G351</f>
        <v>19272000</v>
      </c>
    </row>
    <row r="349" spans="1:7" ht="48">
      <c r="A349" s="144" t="s">
        <v>214</v>
      </c>
      <c r="B349" s="38" t="s">
        <v>181</v>
      </c>
      <c r="C349" s="35" t="s">
        <v>183</v>
      </c>
      <c r="D349" s="35" t="s">
        <v>71</v>
      </c>
      <c r="E349" s="35"/>
      <c r="F349" s="98">
        <f>F350</f>
        <v>19763000</v>
      </c>
      <c r="G349" s="98">
        <f>G350</f>
        <v>18665000</v>
      </c>
    </row>
    <row r="350" spans="1:9" ht="45" customHeight="1">
      <c r="A350" s="145" t="s">
        <v>271</v>
      </c>
      <c r="B350" s="16" t="s">
        <v>181</v>
      </c>
      <c r="C350" s="5" t="s">
        <v>183</v>
      </c>
      <c r="D350" s="5" t="s">
        <v>71</v>
      </c>
      <c r="E350" s="5" t="s">
        <v>272</v>
      </c>
      <c r="F350" s="62">
        <v>19763000</v>
      </c>
      <c r="G350" s="62">
        <v>18665000</v>
      </c>
      <c r="I350" s="70"/>
    </row>
    <row r="351" spans="1:7" ht="140.25">
      <c r="A351" s="146" t="s">
        <v>212</v>
      </c>
      <c r="B351" s="15" t="s">
        <v>181</v>
      </c>
      <c r="C351" s="13" t="s">
        <v>183</v>
      </c>
      <c r="D351" s="13" t="s">
        <v>72</v>
      </c>
      <c r="E351" s="13"/>
      <c r="F351" s="103">
        <f>F352</f>
        <v>643000</v>
      </c>
      <c r="G351" s="103">
        <f>G352</f>
        <v>607000</v>
      </c>
    </row>
    <row r="352" spans="1:7" ht="15.75" customHeight="1">
      <c r="A352" s="61" t="s">
        <v>275</v>
      </c>
      <c r="B352" s="16" t="s">
        <v>181</v>
      </c>
      <c r="C352" s="5" t="s">
        <v>183</v>
      </c>
      <c r="D352" s="5" t="s">
        <v>72</v>
      </c>
      <c r="E352" s="5" t="s">
        <v>246</v>
      </c>
      <c r="F352" s="62">
        <v>643000</v>
      </c>
      <c r="G352" s="62">
        <v>607000</v>
      </c>
    </row>
    <row r="353" spans="1:9" ht="12.75">
      <c r="A353" s="99" t="s">
        <v>189</v>
      </c>
      <c r="B353" s="60" t="s">
        <v>181</v>
      </c>
      <c r="C353" s="4" t="s">
        <v>185</v>
      </c>
      <c r="D353" s="5"/>
      <c r="E353" s="5"/>
      <c r="F353" s="100">
        <f>F357+F354</f>
        <v>300000</v>
      </c>
      <c r="G353" s="100">
        <f>G357+G354</f>
        <v>350000</v>
      </c>
      <c r="I353" s="70"/>
    </row>
    <row r="354" spans="1:7" ht="0.75" customHeight="1">
      <c r="A354" s="110" t="s">
        <v>130</v>
      </c>
      <c r="B354" s="15" t="s">
        <v>181</v>
      </c>
      <c r="C354" s="13" t="s">
        <v>185</v>
      </c>
      <c r="D354" s="13" t="s">
        <v>129</v>
      </c>
      <c r="E354" s="5"/>
      <c r="F354" s="103">
        <f>F355+F356</f>
        <v>0</v>
      </c>
      <c r="G354" s="103">
        <f>G355+G356</f>
        <v>0</v>
      </c>
    </row>
    <row r="355" spans="1:7" ht="17.25" customHeight="1" hidden="1">
      <c r="A355" s="61" t="s">
        <v>273</v>
      </c>
      <c r="B355" s="16" t="s">
        <v>181</v>
      </c>
      <c r="C355" s="5" t="s">
        <v>185</v>
      </c>
      <c r="D355" s="5" t="s">
        <v>129</v>
      </c>
      <c r="E355" s="5" t="s">
        <v>274</v>
      </c>
      <c r="F355" s="62"/>
      <c r="G355" s="62"/>
    </row>
    <row r="356" spans="1:7" ht="29.25" customHeight="1" hidden="1">
      <c r="A356" s="61" t="s">
        <v>344</v>
      </c>
      <c r="B356" s="16" t="s">
        <v>181</v>
      </c>
      <c r="C356" s="5" t="s">
        <v>185</v>
      </c>
      <c r="D356" s="5" t="s">
        <v>129</v>
      </c>
      <c r="E356" s="5" t="s">
        <v>246</v>
      </c>
      <c r="F356" s="62"/>
      <c r="G356" s="62"/>
    </row>
    <row r="357" spans="1:7" ht="18" customHeight="1">
      <c r="A357" s="110" t="s">
        <v>342</v>
      </c>
      <c r="B357" s="15" t="s">
        <v>181</v>
      </c>
      <c r="C357" s="13" t="s">
        <v>185</v>
      </c>
      <c r="D357" s="13" t="s">
        <v>73</v>
      </c>
      <c r="E357" s="13"/>
      <c r="F357" s="103">
        <f>F358</f>
        <v>300000</v>
      </c>
      <c r="G357" s="103">
        <f>G358</f>
        <v>350000</v>
      </c>
    </row>
    <row r="358" spans="1:7" ht="29.25" customHeight="1">
      <c r="A358" s="61" t="s">
        <v>275</v>
      </c>
      <c r="B358" s="16" t="s">
        <v>181</v>
      </c>
      <c r="C358" s="5" t="s">
        <v>185</v>
      </c>
      <c r="D358" s="5" t="s">
        <v>73</v>
      </c>
      <c r="E358" s="5" t="s">
        <v>246</v>
      </c>
      <c r="F358" s="62">
        <v>300000</v>
      </c>
      <c r="G358" s="62">
        <v>350000</v>
      </c>
    </row>
    <row r="359" spans="1:7" ht="12.75">
      <c r="A359" s="99" t="s">
        <v>226</v>
      </c>
      <c r="B359" s="60" t="s">
        <v>181</v>
      </c>
      <c r="C359" s="4" t="s">
        <v>186</v>
      </c>
      <c r="D359" s="7"/>
      <c r="E359" s="7"/>
      <c r="F359" s="100">
        <f>F364+F368+F360+F373+F375</f>
        <v>7261000</v>
      </c>
      <c r="G359" s="100">
        <f>G364+G368+G360+G373+G375</f>
        <v>6859000</v>
      </c>
    </row>
    <row r="360" spans="1:7" ht="51">
      <c r="A360" s="110" t="s">
        <v>221</v>
      </c>
      <c r="B360" s="18" t="s">
        <v>181</v>
      </c>
      <c r="C360" s="50" t="s">
        <v>186</v>
      </c>
      <c r="D360" s="13" t="s">
        <v>76</v>
      </c>
      <c r="E360" s="50"/>
      <c r="F360" s="103">
        <f>SUM(F361:F363)</f>
        <v>6117000</v>
      </c>
      <c r="G360" s="103">
        <f>SUM(G361:G363)</f>
        <v>5778000</v>
      </c>
    </row>
    <row r="361" spans="1:7" ht="25.5">
      <c r="A361" s="59" t="s">
        <v>249</v>
      </c>
      <c r="B361" s="40" t="s">
        <v>181</v>
      </c>
      <c r="C361" s="51" t="s">
        <v>186</v>
      </c>
      <c r="D361" s="5" t="s">
        <v>76</v>
      </c>
      <c r="E361" s="51" t="s">
        <v>250</v>
      </c>
      <c r="F361" s="62">
        <v>128000</v>
      </c>
      <c r="G361" s="62">
        <v>128000</v>
      </c>
    </row>
    <row r="362" spans="1:7" ht="25.5">
      <c r="A362" s="61" t="s">
        <v>275</v>
      </c>
      <c r="B362" s="40" t="s">
        <v>181</v>
      </c>
      <c r="C362" s="51" t="s">
        <v>186</v>
      </c>
      <c r="D362" s="5" t="s">
        <v>76</v>
      </c>
      <c r="E362" s="51" t="s">
        <v>276</v>
      </c>
      <c r="F362" s="62">
        <v>5589000</v>
      </c>
      <c r="G362" s="62">
        <v>5250000</v>
      </c>
    </row>
    <row r="363" spans="1:7" ht="12" customHeight="1">
      <c r="A363" s="61" t="s">
        <v>247</v>
      </c>
      <c r="B363" s="40" t="s">
        <v>279</v>
      </c>
      <c r="C363" s="51" t="s">
        <v>186</v>
      </c>
      <c r="D363" s="5" t="s">
        <v>76</v>
      </c>
      <c r="E363" s="51" t="s">
        <v>246</v>
      </c>
      <c r="F363" s="62">
        <v>400000</v>
      </c>
      <c r="G363" s="62">
        <v>400000</v>
      </c>
    </row>
    <row r="364" spans="1:7" ht="0.75" customHeight="1" hidden="1">
      <c r="A364" s="110" t="s">
        <v>243</v>
      </c>
      <c r="B364" s="18" t="s">
        <v>181</v>
      </c>
      <c r="C364" s="50" t="s">
        <v>186</v>
      </c>
      <c r="D364" s="13" t="s">
        <v>74</v>
      </c>
      <c r="E364" s="50"/>
      <c r="F364" s="103">
        <f>F365+F366+F367</f>
        <v>0</v>
      </c>
      <c r="G364" s="103">
        <f>G365+G366+G367</f>
        <v>0</v>
      </c>
    </row>
    <row r="365" spans="1:7" ht="18.75" customHeight="1" hidden="1">
      <c r="A365" s="59" t="s">
        <v>249</v>
      </c>
      <c r="B365" s="40" t="s">
        <v>181</v>
      </c>
      <c r="C365" s="51" t="s">
        <v>186</v>
      </c>
      <c r="D365" s="5" t="s">
        <v>74</v>
      </c>
      <c r="E365" s="51" t="s">
        <v>250</v>
      </c>
      <c r="F365" s="62"/>
      <c r="G365" s="62"/>
    </row>
    <row r="366" spans="1:7" ht="25.5" hidden="1">
      <c r="A366" s="61" t="s">
        <v>275</v>
      </c>
      <c r="B366" s="40" t="s">
        <v>181</v>
      </c>
      <c r="C366" s="51" t="s">
        <v>186</v>
      </c>
      <c r="D366" s="5" t="s">
        <v>74</v>
      </c>
      <c r="E366" s="51" t="s">
        <v>276</v>
      </c>
      <c r="F366" s="62"/>
      <c r="G366" s="62"/>
    </row>
    <row r="367" spans="1:7" ht="27" customHeight="1" hidden="1">
      <c r="A367" s="61" t="s">
        <v>273</v>
      </c>
      <c r="B367" s="40" t="s">
        <v>181</v>
      </c>
      <c r="C367" s="51" t="s">
        <v>186</v>
      </c>
      <c r="D367" s="5" t="s">
        <v>74</v>
      </c>
      <c r="E367" s="51" t="s">
        <v>274</v>
      </c>
      <c r="F367" s="62"/>
      <c r="G367" s="62"/>
    </row>
    <row r="368" spans="1:7" ht="25.5">
      <c r="A368" s="147" t="s">
        <v>227</v>
      </c>
      <c r="B368" s="18" t="s">
        <v>181</v>
      </c>
      <c r="C368" s="50" t="s">
        <v>186</v>
      </c>
      <c r="D368" s="13" t="s">
        <v>75</v>
      </c>
      <c r="E368" s="50"/>
      <c r="F368" s="103">
        <f>SUM(F369:F372)</f>
        <v>528000</v>
      </c>
      <c r="G368" s="103">
        <f>SUM(G369:G372)</f>
        <v>499000</v>
      </c>
    </row>
    <row r="369" spans="1:7" ht="25.5" customHeight="1">
      <c r="A369" s="59" t="s">
        <v>251</v>
      </c>
      <c r="B369" s="16" t="s">
        <v>181</v>
      </c>
      <c r="C369" s="5" t="s">
        <v>186</v>
      </c>
      <c r="D369" s="5" t="s">
        <v>75</v>
      </c>
      <c r="E369" s="5" t="s">
        <v>252</v>
      </c>
      <c r="F369" s="62">
        <v>417000</v>
      </c>
      <c r="G369" s="62">
        <v>400000</v>
      </c>
    </row>
    <row r="370" spans="1:7" ht="0.75" customHeight="1">
      <c r="A370" s="59" t="s">
        <v>256</v>
      </c>
      <c r="B370" s="16" t="s">
        <v>181</v>
      </c>
      <c r="C370" s="5" t="s">
        <v>186</v>
      </c>
      <c r="D370" s="5" t="s">
        <v>75</v>
      </c>
      <c r="E370" s="5" t="s">
        <v>258</v>
      </c>
      <c r="F370" s="62">
        <v>0</v>
      </c>
      <c r="G370" s="62">
        <v>0</v>
      </c>
    </row>
    <row r="371" spans="1:7" ht="25.5">
      <c r="A371" s="59" t="s">
        <v>248</v>
      </c>
      <c r="B371" s="16" t="s">
        <v>181</v>
      </c>
      <c r="C371" s="5" t="s">
        <v>186</v>
      </c>
      <c r="D371" s="5" t="s">
        <v>75</v>
      </c>
      <c r="E371" s="5" t="s">
        <v>85</v>
      </c>
      <c r="F371" s="62">
        <v>61000</v>
      </c>
      <c r="G371" s="62">
        <v>50000</v>
      </c>
    </row>
    <row r="372" spans="1:7" ht="25.5" customHeight="1">
      <c r="A372" s="59" t="s">
        <v>249</v>
      </c>
      <c r="B372" s="16" t="s">
        <v>181</v>
      </c>
      <c r="C372" s="5" t="s">
        <v>186</v>
      </c>
      <c r="D372" s="5" t="s">
        <v>75</v>
      </c>
      <c r="E372" s="5" t="s">
        <v>250</v>
      </c>
      <c r="F372" s="62">
        <v>50000</v>
      </c>
      <c r="G372" s="62">
        <v>49000</v>
      </c>
    </row>
    <row r="373" spans="1:7" ht="38.25" hidden="1">
      <c r="A373" s="148" t="s">
        <v>209</v>
      </c>
      <c r="B373" s="91" t="s">
        <v>181</v>
      </c>
      <c r="C373" s="92" t="s">
        <v>186</v>
      </c>
      <c r="D373" s="26" t="s">
        <v>77</v>
      </c>
      <c r="E373" s="93"/>
      <c r="F373" s="112">
        <f>F374</f>
        <v>0</v>
      </c>
      <c r="G373" s="112">
        <f>G374</f>
        <v>0</v>
      </c>
    </row>
    <row r="374" spans="1:7" ht="30.75" customHeight="1" hidden="1">
      <c r="A374" s="59" t="s">
        <v>293</v>
      </c>
      <c r="B374" s="94" t="s">
        <v>181</v>
      </c>
      <c r="C374" s="95" t="s">
        <v>186</v>
      </c>
      <c r="D374" s="28" t="s">
        <v>77</v>
      </c>
      <c r="E374" s="96" t="s">
        <v>292</v>
      </c>
      <c r="F374" s="113"/>
      <c r="G374" s="113"/>
    </row>
    <row r="375" spans="1:7" ht="51">
      <c r="A375" s="147" t="s">
        <v>153</v>
      </c>
      <c r="B375" s="18" t="s">
        <v>181</v>
      </c>
      <c r="C375" s="50" t="s">
        <v>186</v>
      </c>
      <c r="D375" s="13" t="s">
        <v>154</v>
      </c>
      <c r="E375" s="50"/>
      <c r="F375" s="103">
        <f>F376</f>
        <v>616000</v>
      </c>
      <c r="G375" s="103">
        <f>G376</f>
        <v>582000</v>
      </c>
    </row>
    <row r="376" spans="1:7" ht="25.5">
      <c r="A376" s="59" t="s">
        <v>249</v>
      </c>
      <c r="B376" s="40" t="s">
        <v>181</v>
      </c>
      <c r="C376" s="51" t="s">
        <v>186</v>
      </c>
      <c r="D376" s="5" t="s">
        <v>154</v>
      </c>
      <c r="E376" s="51" t="s">
        <v>292</v>
      </c>
      <c r="F376" s="62">
        <v>616000</v>
      </c>
      <c r="G376" s="62">
        <v>582000</v>
      </c>
    </row>
    <row r="377" spans="1:7" ht="12.75">
      <c r="A377" s="99" t="s">
        <v>319</v>
      </c>
      <c r="B377" s="60" t="s">
        <v>181</v>
      </c>
      <c r="C377" s="4" t="s">
        <v>320</v>
      </c>
      <c r="D377" s="7"/>
      <c r="E377" s="7"/>
      <c r="F377" s="100">
        <f>F378</f>
        <v>220000</v>
      </c>
      <c r="G377" s="100">
        <f>G378</f>
        <v>240000</v>
      </c>
    </row>
    <row r="378" spans="1:7" ht="12.75">
      <c r="A378" s="110" t="s">
        <v>318</v>
      </c>
      <c r="B378" s="18" t="s">
        <v>181</v>
      </c>
      <c r="C378" s="50" t="s">
        <v>320</v>
      </c>
      <c r="D378" s="13" t="s">
        <v>78</v>
      </c>
      <c r="E378" s="50"/>
      <c r="F378" s="103">
        <f>F379</f>
        <v>220000</v>
      </c>
      <c r="G378" s="103">
        <f>G379</f>
        <v>240000</v>
      </c>
    </row>
    <row r="379" spans="1:7" ht="25.5">
      <c r="A379" s="59" t="s">
        <v>249</v>
      </c>
      <c r="B379" s="40" t="s">
        <v>181</v>
      </c>
      <c r="C379" s="51" t="s">
        <v>320</v>
      </c>
      <c r="D379" s="5" t="s">
        <v>78</v>
      </c>
      <c r="E379" s="51" t="s">
        <v>250</v>
      </c>
      <c r="F379" s="62">
        <v>220000</v>
      </c>
      <c r="G379" s="62">
        <v>240000</v>
      </c>
    </row>
    <row r="380" spans="1:7" ht="12.75">
      <c r="A380" s="172" t="s">
        <v>228</v>
      </c>
      <c r="B380" s="23" t="s">
        <v>207</v>
      </c>
      <c r="C380" s="23"/>
      <c r="D380" s="22"/>
      <c r="E380" s="23"/>
      <c r="F380" s="170">
        <f>F381</f>
        <v>300000</v>
      </c>
      <c r="G380" s="170">
        <f>G381</f>
        <v>300000</v>
      </c>
    </row>
    <row r="381" spans="1:7" ht="12.75">
      <c r="A381" s="99" t="s">
        <v>234</v>
      </c>
      <c r="B381" s="17" t="s">
        <v>207</v>
      </c>
      <c r="C381" s="48" t="s">
        <v>182</v>
      </c>
      <c r="D381" s="4"/>
      <c r="E381" s="48"/>
      <c r="F381" s="100">
        <f>F382</f>
        <v>300000</v>
      </c>
      <c r="G381" s="100">
        <f>G382</f>
        <v>300000</v>
      </c>
    </row>
    <row r="382" spans="1:7" ht="25.5">
      <c r="A382" s="125" t="s">
        <v>330</v>
      </c>
      <c r="B382" s="88" t="s">
        <v>207</v>
      </c>
      <c r="C382" s="44" t="s">
        <v>182</v>
      </c>
      <c r="D382" s="44" t="s">
        <v>27</v>
      </c>
      <c r="E382" s="44"/>
      <c r="F382" s="137">
        <f>F383+F386</f>
        <v>300000</v>
      </c>
      <c r="G382" s="137">
        <f>G383+G386</f>
        <v>300000</v>
      </c>
    </row>
    <row r="383" spans="1:7" ht="38.25">
      <c r="A383" s="110" t="s">
        <v>321</v>
      </c>
      <c r="B383" s="15" t="s">
        <v>207</v>
      </c>
      <c r="C383" s="13" t="s">
        <v>182</v>
      </c>
      <c r="D383" s="13" t="s">
        <v>79</v>
      </c>
      <c r="E383" s="13"/>
      <c r="F383" s="103">
        <f>F384</f>
        <v>300000</v>
      </c>
      <c r="G383" s="103">
        <f>G384</f>
        <v>300000</v>
      </c>
    </row>
    <row r="384" spans="1:7" ht="24.75" customHeight="1">
      <c r="A384" s="59" t="s">
        <v>249</v>
      </c>
      <c r="B384" s="16" t="s">
        <v>207</v>
      </c>
      <c r="C384" s="5" t="s">
        <v>182</v>
      </c>
      <c r="D384" s="5" t="s">
        <v>79</v>
      </c>
      <c r="E384" s="5" t="s">
        <v>250</v>
      </c>
      <c r="F384" s="62">
        <v>300000</v>
      </c>
      <c r="G384" s="62">
        <v>300000</v>
      </c>
    </row>
    <row r="385" spans="1:7" ht="12.75" hidden="1">
      <c r="A385" s="110" t="s">
        <v>322</v>
      </c>
      <c r="B385" s="65" t="s">
        <v>207</v>
      </c>
      <c r="C385" s="13" t="s">
        <v>182</v>
      </c>
      <c r="D385" s="64" t="s">
        <v>92</v>
      </c>
      <c r="E385" s="13"/>
      <c r="F385" s="103">
        <f>F386</f>
        <v>0</v>
      </c>
      <c r="G385" s="103">
        <f>G386</f>
        <v>0</v>
      </c>
    </row>
    <row r="386" spans="1:7" ht="25.5" hidden="1">
      <c r="A386" s="59" t="s">
        <v>323</v>
      </c>
      <c r="B386" s="16" t="s">
        <v>207</v>
      </c>
      <c r="C386" s="5" t="s">
        <v>182</v>
      </c>
      <c r="D386" s="5" t="s">
        <v>92</v>
      </c>
      <c r="E386" s="5" t="s">
        <v>324</v>
      </c>
      <c r="F386" s="62">
        <v>0</v>
      </c>
      <c r="G386" s="62">
        <v>0</v>
      </c>
    </row>
    <row r="387" spans="1:7" ht="27.75" customHeight="1" hidden="1">
      <c r="A387" s="110" t="s">
        <v>136</v>
      </c>
      <c r="B387" s="18" t="s">
        <v>207</v>
      </c>
      <c r="C387" s="13" t="s">
        <v>182</v>
      </c>
      <c r="D387" s="13" t="s">
        <v>135</v>
      </c>
      <c r="E387" s="14"/>
      <c r="F387" s="62"/>
      <c r="G387" s="62"/>
    </row>
    <row r="388" spans="1:7" ht="44.25" customHeight="1" hidden="1">
      <c r="A388" s="61" t="s">
        <v>344</v>
      </c>
      <c r="B388" s="40" t="s">
        <v>207</v>
      </c>
      <c r="C388" s="5" t="s">
        <v>182</v>
      </c>
      <c r="D388" s="5" t="s">
        <v>135</v>
      </c>
      <c r="E388" s="11" t="s">
        <v>290</v>
      </c>
      <c r="F388" s="62"/>
      <c r="G388" s="62"/>
    </row>
    <row r="389" spans="1:7" ht="12.75">
      <c r="A389" s="172" t="s">
        <v>229</v>
      </c>
      <c r="B389" s="23" t="s">
        <v>180</v>
      </c>
      <c r="C389" s="23"/>
      <c r="D389" s="22"/>
      <c r="E389" s="23"/>
      <c r="F389" s="170">
        <f aca="true" t="shared" si="2" ref="F389:G391">F390</f>
        <v>600000</v>
      </c>
      <c r="G389" s="170">
        <f t="shared" si="2"/>
        <v>600000</v>
      </c>
    </row>
    <row r="390" spans="1:7" ht="12.75">
      <c r="A390" s="99" t="s">
        <v>203</v>
      </c>
      <c r="B390" s="17" t="s">
        <v>180</v>
      </c>
      <c r="C390" s="48" t="s">
        <v>183</v>
      </c>
      <c r="D390" s="4"/>
      <c r="E390" s="48"/>
      <c r="F390" s="100">
        <f t="shared" si="2"/>
        <v>600000</v>
      </c>
      <c r="G390" s="100">
        <f t="shared" si="2"/>
        <v>600000</v>
      </c>
    </row>
    <row r="391" spans="1:7" ht="25.5">
      <c r="A391" s="149" t="s">
        <v>331</v>
      </c>
      <c r="B391" s="25" t="s">
        <v>180</v>
      </c>
      <c r="C391" s="9" t="s">
        <v>183</v>
      </c>
      <c r="D391" s="9" t="s">
        <v>80</v>
      </c>
      <c r="E391" s="9"/>
      <c r="F391" s="123">
        <f t="shared" si="2"/>
        <v>600000</v>
      </c>
      <c r="G391" s="123">
        <f t="shared" si="2"/>
        <v>600000</v>
      </c>
    </row>
    <row r="392" spans="1:7" ht="38.25">
      <c r="A392" s="59" t="s">
        <v>285</v>
      </c>
      <c r="B392" s="16" t="s">
        <v>180</v>
      </c>
      <c r="C392" s="5" t="s">
        <v>183</v>
      </c>
      <c r="D392" s="5" t="s">
        <v>80</v>
      </c>
      <c r="E392" s="5" t="s">
        <v>284</v>
      </c>
      <c r="F392" s="62">
        <v>600000</v>
      </c>
      <c r="G392" s="62">
        <v>600000</v>
      </c>
    </row>
    <row r="393" spans="1:7" ht="18.75" customHeight="1">
      <c r="A393" s="167" t="s">
        <v>225</v>
      </c>
      <c r="B393" s="160" t="s">
        <v>222</v>
      </c>
      <c r="C393" s="24"/>
      <c r="D393" s="24"/>
      <c r="E393" s="24"/>
      <c r="F393" s="166">
        <f>F394</f>
        <v>3600000</v>
      </c>
      <c r="G393" s="166">
        <f>G394</f>
        <v>3600000</v>
      </c>
    </row>
    <row r="394" spans="1:7" ht="18" customHeight="1">
      <c r="A394" s="173" t="s">
        <v>280</v>
      </c>
      <c r="B394" s="161" t="s">
        <v>222</v>
      </c>
      <c r="C394" s="10" t="s">
        <v>176</v>
      </c>
      <c r="D394" s="10"/>
      <c r="E394" s="10"/>
      <c r="F394" s="174">
        <f>F395+F397</f>
        <v>3600000</v>
      </c>
      <c r="G394" s="174">
        <f>G395+G397</f>
        <v>3600000</v>
      </c>
    </row>
    <row r="395" spans="1:7" ht="12.75">
      <c r="A395" s="110" t="s">
        <v>280</v>
      </c>
      <c r="B395" s="15" t="s">
        <v>222</v>
      </c>
      <c r="C395" s="13" t="s">
        <v>176</v>
      </c>
      <c r="D395" s="13" t="s">
        <v>81</v>
      </c>
      <c r="E395" s="13"/>
      <c r="F395" s="103">
        <f>F396</f>
        <v>3600000</v>
      </c>
      <c r="G395" s="103">
        <f>G396</f>
        <v>3600000</v>
      </c>
    </row>
    <row r="396" spans="1:7" ht="12.75">
      <c r="A396" s="61" t="s">
        <v>325</v>
      </c>
      <c r="B396" s="16" t="s">
        <v>222</v>
      </c>
      <c r="C396" s="5" t="s">
        <v>176</v>
      </c>
      <c r="D396" s="5" t="s">
        <v>81</v>
      </c>
      <c r="E396" s="5" t="s">
        <v>281</v>
      </c>
      <c r="F396" s="62">
        <v>3600000</v>
      </c>
      <c r="G396" s="62">
        <v>3600000</v>
      </c>
    </row>
    <row r="397" spans="1:7" ht="38.25" hidden="1">
      <c r="A397" s="110" t="s">
        <v>155</v>
      </c>
      <c r="B397" s="15" t="s">
        <v>222</v>
      </c>
      <c r="C397" s="13" t="s">
        <v>176</v>
      </c>
      <c r="D397" s="13" t="s">
        <v>156</v>
      </c>
      <c r="E397" s="13"/>
      <c r="F397" s="103">
        <f>F398</f>
        <v>0</v>
      </c>
      <c r="G397" s="103">
        <f>G398</f>
        <v>0</v>
      </c>
    </row>
    <row r="398" spans="1:7" ht="12.75" hidden="1">
      <c r="A398" s="61" t="s">
        <v>325</v>
      </c>
      <c r="B398" s="16" t="s">
        <v>222</v>
      </c>
      <c r="C398" s="5" t="s">
        <v>176</v>
      </c>
      <c r="D398" s="5" t="s">
        <v>156</v>
      </c>
      <c r="E398" s="5" t="s">
        <v>281</v>
      </c>
      <c r="F398" s="62"/>
      <c r="G398" s="62"/>
    </row>
    <row r="399" spans="1:7" ht="24.75" customHeight="1">
      <c r="A399" s="172" t="s">
        <v>230</v>
      </c>
      <c r="B399" s="21" t="s">
        <v>210</v>
      </c>
      <c r="C399" s="22"/>
      <c r="D399" s="22"/>
      <c r="E399" s="22"/>
      <c r="F399" s="170">
        <f>F400</f>
        <v>6659600</v>
      </c>
      <c r="G399" s="170">
        <f>G400</f>
        <v>6512400</v>
      </c>
    </row>
    <row r="400" spans="1:7" ht="25.5">
      <c r="A400" s="168" t="s">
        <v>231</v>
      </c>
      <c r="B400" s="60" t="s">
        <v>210</v>
      </c>
      <c r="C400" s="10" t="s">
        <v>176</v>
      </c>
      <c r="D400" s="10"/>
      <c r="E400" s="10"/>
      <c r="F400" s="100">
        <f>F405+F403+F401</f>
        <v>6659600</v>
      </c>
      <c r="G400" s="100">
        <f>G405+G403+G401</f>
        <v>6512400</v>
      </c>
    </row>
    <row r="401" spans="1:7" ht="25.5">
      <c r="A401" s="150" t="s">
        <v>215</v>
      </c>
      <c r="B401" s="20" t="s">
        <v>210</v>
      </c>
      <c r="C401" s="20" t="s">
        <v>176</v>
      </c>
      <c r="D401" s="20" t="s">
        <v>83</v>
      </c>
      <c r="E401" s="14"/>
      <c r="F401" s="103">
        <f>F402</f>
        <v>1583600</v>
      </c>
      <c r="G401" s="103">
        <f>G402</f>
        <v>1496400</v>
      </c>
    </row>
    <row r="402" spans="1:7" ht="12.75">
      <c r="A402" s="151" t="s">
        <v>282</v>
      </c>
      <c r="B402" s="16" t="s">
        <v>210</v>
      </c>
      <c r="C402" s="11" t="s">
        <v>176</v>
      </c>
      <c r="D402" s="57" t="s">
        <v>83</v>
      </c>
      <c r="E402" s="11" t="s">
        <v>283</v>
      </c>
      <c r="F402" s="142">
        <v>1583600</v>
      </c>
      <c r="G402" s="142">
        <v>1496400</v>
      </c>
    </row>
    <row r="403" spans="1:7" ht="12.75">
      <c r="A403" s="150" t="s">
        <v>216</v>
      </c>
      <c r="B403" s="20" t="s">
        <v>210</v>
      </c>
      <c r="C403" s="20" t="s">
        <v>176</v>
      </c>
      <c r="D403" s="20" t="s">
        <v>82</v>
      </c>
      <c r="E403" s="14"/>
      <c r="F403" s="103">
        <f>F404</f>
        <v>4000000</v>
      </c>
      <c r="G403" s="103">
        <f>G404</f>
        <v>4000000</v>
      </c>
    </row>
    <row r="404" spans="1:7" ht="13.5" thickBot="1">
      <c r="A404" s="175" t="s">
        <v>282</v>
      </c>
      <c r="B404" s="176" t="s">
        <v>210</v>
      </c>
      <c r="C404" s="177" t="s">
        <v>176</v>
      </c>
      <c r="D404" s="178" t="s">
        <v>82</v>
      </c>
      <c r="E404" s="177" t="s">
        <v>283</v>
      </c>
      <c r="F404" s="179">
        <v>4000000</v>
      </c>
      <c r="G404" s="179">
        <v>4000000</v>
      </c>
    </row>
    <row r="405" spans="1:7" ht="38.25">
      <c r="A405" s="150" t="s">
        <v>367</v>
      </c>
      <c r="B405" s="20" t="s">
        <v>210</v>
      </c>
      <c r="C405" s="20" t="s">
        <v>176</v>
      </c>
      <c r="D405" s="20" t="s">
        <v>383</v>
      </c>
      <c r="E405" s="14"/>
      <c r="F405" s="103">
        <f>F406</f>
        <v>1076000</v>
      </c>
      <c r="G405" s="103">
        <f>G406</f>
        <v>1016000</v>
      </c>
    </row>
    <row r="406" spans="1:7" ht="13.5" thickBot="1">
      <c r="A406" s="175" t="s">
        <v>282</v>
      </c>
      <c r="B406" s="176" t="s">
        <v>210</v>
      </c>
      <c r="C406" s="177" t="s">
        <v>176</v>
      </c>
      <c r="D406" s="178" t="s">
        <v>383</v>
      </c>
      <c r="E406" s="177" t="s">
        <v>283</v>
      </c>
      <c r="F406" s="179">
        <v>1076000</v>
      </c>
      <c r="G406" s="179">
        <v>1016000</v>
      </c>
    </row>
    <row r="407" spans="1:7" ht="16.5" thickBot="1">
      <c r="A407" s="194" t="s">
        <v>193</v>
      </c>
      <c r="B407" s="195"/>
      <c r="C407" s="195"/>
      <c r="D407" s="196"/>
      <c r="E407" s="196"/>
      <c r="F407" s="197">
        <f>F13+F92+F96+F100+F118+F157+F306+F340+F344+F380+F389+F393+F399</f>
        <v>335564600</v>
      </c>
      <c r="G407" s="198">
        <f>G13+G92+G96+G100+G118+G157+G306+G340+G344+G380+G389+G393+G399</f>
        <v>325593400</v>
      </c>
    </row>
    <row r="408" ht="12.75">
      <c r="A408" s="63"/>
    </row>
    <row r="409" spans="3:7" ht="12.75">
      <c r="C409" s="41" t="s">
        <v>236</v>
      </c>
      <c r="D409" s="41"/>
      <c r="E409" s="41"/>
      <c r="F409" s="42">
        <f>F15+F19+F21+F26+F65+F73+F81+F90+F105+F113+F115+F120+F132+F139+F142+F146+F148+F155+F162+F164+F175+F199+F235+F238+F256+F258+F263+F267+F270+F275+F278+F283+F291+F298+F300+F303+F311+F314+F319+F322+F324+F327+F338+F341+F345+F357+F378+F382+F389+F396+F403+F405+F140</f>
        <v>144107000</v>
      </c>
      <c r="G409" s="42">
        <f>G15+G19+G21+G26+G65+G73+G81+G90+G105+G113+G115+G120+G132+G139+G142+G146+G148+G155+G162+G164+G175+G199+G235+G238+G256+G258+G263+G267+G270+G275+G278+G283+G291+G298+G300+G303+G311+G314+G319+G322+G324+G327+G338+G341+G345+G357+G378+G382+G389+G396+G403+G405+G140</f>
        <v>143676000</v>
      </c>
    </row>
    <row r="410" spans="3:7" ht="12.75">
      <c r="C410" s="41" t="s">
        <v>158</v>
      </c>
      <c r="D410" s="41"/>
      <c r="E410" s="41"/>
      <c r="F410" s="42"/>
      <c r="G410" s="42"/>
    </row>
    <row r="411" spans="3:7" ht="12.75">
      <c r="C411" s="41" t="s">
        <v>237</v>
      </c>
      <c r="D411" s="41"/>
      <c r="E411" s="41"/>
      <c r="F411" s="42">
        <f>F160+F197</f>
        <v>16088000</v>
      </c>
      <c r="G411" s="42">
        <f>G160+G197</f>
        <v>16088000</v>
      </c>
    </row>
    <row r="412" spans="3:7" ht="12.75">
      <c r="C412" s="41" t="s">
        <v>238</v>
      </c>
      <c r="D412" s="41"/>
      <c r="E412" s="41"/>
      <c r="F412" s="42">
        <f>F29+F34+F38+F63+F69+F71+F94+F98+F102+F110+F127+F129+F134+F136+F150+F152+F177+F187+F190+F194+F209+F212+F222+F232+F243+F246+F249+F252+F254+F272+F296+F309+F332+F334+F336+F348++F354+F359+F387+F397+F401</f>
        <v>172426600</v>
      </c>
      <c r="G412" s="42">
        <f>G29+G34+G38+G63+G69+G71+G94+G98+G102+G110+G127+G129+G134+G136+G150+G152+G177+G187+G190+G194+G209+G212+G222+G232+G243+G246+G249+G252+G254+G272+G296+G309+G332+G334+G336+G348++G354+G359+G387+G397+G401</f>
        <v>162886400</v>
      </c>
    </row>
    <row r="413" spans="3:7" ht="14.25" customHeight="1">
      <c r="C413" s="41" t="s">
        <v>3</v>
      </c>
      <c r="D413" s="41"/>
      <c r="E413" s="41"/>
      <c r="F413" s="42">
        <f>F122+F124</f>
        <v>900000</v>
      </c>
      <c r="G413" s="42">
        <f>G122+G124</f>
        <v>900000</v>
      </c>
    </row>
    <row r="414" spans="3:7" ht="12.75">
      <c r="C414" s="41" t="s">
        <v>239</v>
      </c>
      <c r="D414" s="41"/>
      <c r="E414" s="75"/>
      <c r="F414" s="155">
        <f>F44+F46+F50+F52+F54+F58+F60+F316</f>
        <v>2043000</v>
      </c>
      <c r="G414" s="155">
        <f>G44+G46+G50+G52+G54+G58+G60+G316</f>
        <v>2043000</v>
      </c>
    </row>
    <row r="415" spans="3:7" ht="12.75">
      <c r="C415" s="41"/>
      <c r="D415" s="41"/>
      <c r="E415" s="41"/>
      <c r="F415" s="155">
        <f>SUM(F409:F414)</f>
        <v>335564600</v>
      </c>
      <c r="G415" s="155">
        <f>SUM(G409:G414)</f>
        <v>325593400</v>
      </c>
    </row>
    <row r="417" spans="3:7" ht="12.75">
      <c r="C417" s="58" t="s">
        <v>2</v>
      </c>
      <c r="F417" s="54">
        <f>F20+F43+F70+F95+F99+F111+F121+F126+F128+F130+F135+F151+F153+F333+F335+F337+F339+F406+F402+F404</f>
        <v>7305600</v>
      </c>
      <c r="G417" s="54">
        <f>G20+G43+G70+G95+G99+G111+G121+G126+G128+G130+G135+G151+G153+G333+G335+G337+G339+G406+G402+G404</f>
        <v>7158400</v>
      </c>
    </row>
    <row r="419" spans="6:7" ht="12.75">
      <c r="F419" s="72"/>
      <c r="G419" s="72"/>
    </row>
  </sheetData>
  <sheetProtection/>
  <mergeCells count="8">
    <mergeCell ref="A5:G5"/>
    <mergeCell ref="F7:F12"/>
    <mergeCell ref="G7:G12"/>
    <mergeCell ref="A7:A12"/>
    <mergeCell ref="B7:B12"/>
    <mergeCell ref="C7:C12"/>
    <mergeCell ref="D7:D12"/>
    <mergeCell ref="E7:E12"/>
  </mergeCells>
  <printOptions/>
  <pageMargins left="0.75" right="0.98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8"/>
  <sheetViews>
    <sheetView zoomScalePageLayoutView="0" workbookViewId="0" topLeftCell="A213">
      <selection activeCell="E179" sqref="E179"/>
    </sheetView>
  </sheetViews>
  <sheetFormatPr defaultColWidth="9.00390625" defaultRowHeight="12.75"/>
  <cols>
    <col min="1" max="1" width="57.625" style="0" customWidth="1"/>
    <col min="2" max="3" width="6.875" style="0" customWidth="1"/>
    <col min="4" max="4" width="6.375" style="0" customWidth="1"/>
    <col min="5" max="5" width="12.25390625" style="0" customWidth="1"/>
    <col min="6" max="6" width="6.25390625" style="0" customWidth="1"/>
    <col min="7" max="8" width="17.75390625" style="0" customWidth="1"/>
    <col min="9" max="9" width="9.125" style="69" customWidth="1"/>
    <col min="10" max="10" width="16.25390625" style="69" customWidth="1"/>
    <col min="11" max="11" width="11.75390625" style="69" bestFit="1" customWidth="1"/>
  </cols>
  <sheetData>
    <row r="1" spans="5:9" ht="12.75">
      <c r="E1" s="77"/>
      <c r="F1" s="77"/>
      <c r="G1" s="185" t="s">
        <v>380</v>
      </c>
      <c r="H1" s="181"/>
      <c r="I1" s="76"/>
    </row>
    <row r="2" spans="1:9" ht="12.75">
      <c r="A2" s="67"/>
      <c r="B2" s="67"/>
      <c r="F2" s="181" t="s">
        <v>371</v>
      </c>
      <c r="I2" s="76"/>
    </row>
    <row r="3" spans="1:9" ht="12.75">
      <c r="A3" s="67"/>
      <c r="B3" s="67"/>
      <c r="F3" s="181" t="s">
        <v>372</v>
      </c>
      <c r="H3" s="181"/>
      <c r="I3" s="76"/>
    </row>
    <row r="4" ht="12.75">
      <c r="I4" s="76"/>
    </row>
    <row r="5" spans="1:9" ht="55.5" customHeight="1">
      <c r="A5" s="234" t="s">
        <v>386</v>
      </c>
      <c r="B5" s="234"/>
      <c r="C5" s="234"/>
      <c r="D5" s="234"/>
      <c r="E5" s="234"/>
      <c r="F5" s="234"/>
      <c r="G5" s="249"/>
      <c r="H5" s="249"/>
      <c r="I5"/>
    </row>
    <row r="6" spans="1:6" ht="13.5" thickBot="1">
      <c r="A6" s="1"/>
      <c r="B6" s="1"/>
      <c r="C6" s="2"/>
      <c r="D6" s="2"/>
      <c r="E6" s="3"/>
      <c r="F6" s="3"/>
    </row>
    <row r="7" spans="1:8" ht="12.75" customHeight="1">
      <c r="A7" s="235" t="s">
        <v>174</v>
      </c>
      <c r="B7" s="247" t="s">
        <v>374</v>
      </c>
      <c r="C7" s="229" t="s">
        <v>175</v>
      </c>
      <c r="D7" s="237" t="s">
        <v>184</v>
      </c>
      <c r="E7" s="240" t="s">
        <v>194</v>
      </c>
      <c r="F7" s="242" t="s">
        <v>195</v>
      </c>
      <c r="G7" s="232" t="s">
        <v>378</v>
      </c>
      <c r="H7" s="232" t="s">
        <v>379</v>
      </c>
    </row>
    <row r="8" spans="1:8" ht="12.75" customHeight="1">
      <c r="A8" s="236"/>
      <c r="B8" s="248"/>
      <c r="C8" s="230"/>
      <c r="D8" s="238"/>
      <c r="E8" s="241"/>
      <c r="F8" s="243"/>
      <c r="G8" s="233"/>
      <c r="H8" s="233"/>
    </row>
    <row r="9" spans="1:8" ht="12.75">
      <c r="A9" s="236"/>
      <c r="B9" s="248"/>
      <c r="C9" s="230"/>
      <c r="D9" s="238"/>
      <c r="E9" s="241"/>
      <c r="F9" s="243"/>
      <c r="G9" s="233"/>
      <c r="H9" s="233"/>
    </row>
    <row r="10" spans="1:8" ht="12.75">
      <c r="A10" s="236"/>
      <c r="B10" s="248"/>
      <c r="C10" s="230"/>
      <c r="D10" s="238"/>
      <c r="E10" s="241"/>
      <c r="F10" s="243"/>
      <c r="G10" s="233"/>
      <c r="H10" s="233"/>
    </row>
    <row r="11" spans="1:8" ht="12.75">
      <c r="A11" s="236"/>
      <c r="B11" s="248"/>
      <c r="C11" s="230"/>
      <c r="D11" s="238"/>
      <c r="E11" s="241"/>
      <c r="F11" s="243"/>
      <c r="G11" s="233"/>
      <c r="H11" s="233"/>
    </row>
    <row r="12" spans="1:8" ht="12.75">
      <c r="A12" s="236"/>
      <c r="B12" s="248"/>
      <c r="C12" s="231"/>
      <c r="D12" s="239"/>
      <c r="E12" s="241"/>
      <c r="F12" s="244"/>
      <c r="G12" s="233"/>
      <c r="H12" s="233"/>
    </row>
    <row r="13" spans="1:8" ht="12.75">
      <c r="A13" s="187" t="s">
        <v>381</v>
      </c>
      <c r="B13" s="182" t="s">
        <v>375</v>
      </c>
      <c r="C13" s="184"/>
      <c r="D13" s="184"/>
      <c r="E13" s="188"/>
      <c r="F13" s="184"/>
      <c r="G13" s="189">
        <f>G406</f>
        <v>335564600</v>
      </c>
      <c r="H13" s="189">
        <f>H406</f>
        <v>325593400</v>
      </c>
    </row>
    <row r="14" spans="1:8" ht="18.75">
      <c r="A14" s="191" t="s">
        <v>190</v>
      </c>
      <c r="B14" s="186" t="s">
        <v>375</v>
      </c>
      <c r="C14" s="192" t="s">
        <v>176</v>
      </c>
      <c r="D14" s="192"/>
      <c r="E14" s="192"/>
      <c r="F14" s="192"/>
      <c r="G14" s="193">
        <f>G15+G19+G63+G66+G69</f>
        <v>25768265</v>
      </c>
      <c r="H14" s="193">
        <f>H15+H19+H63+H66+H69</f>
        <v>25732265</v>
      </c>
    </row>
    <row r="15" spans="1:10" ht="37.5" customHeight="1">
      <c r="A15" s="114" t="s">
        <v>211</v>
      </c>
      <c r="B15" s="182" t="s">
        <v>375</v>
      </c>
      <c r="C15" s="60" t="s">
        <v>176</v>
      </c>
      <c r="D15" s="4" t="s">
        <v>185</v>
      </c>
      <c r="E15" s="4"/>
      <c r="F15" s="4"/>
      <c r="G15" s="100">
        <f>G16</f>
        <v>300100</v>
      </c>
      <c r="H15" s="100">
        <f>H16</f>
        <v>300100</v>
      </c>
      <c r="I15" s="58"/>
      <c r="J15" s="70"/>
    </row>
    <row r="16" spans="1:9" ht="15.75" customHeight="1">
      <c r="A16" s="97" t="s">
        <v>286</v>
      </c>
      <c r="B16" s="182" t="s">
        <v>375</v>
      </c>
      <c r="C16" s="38" t="s">
        <v>176</v>
      </c>
      <c r="D16" s="35" t="s">
        <v>185</v>
      </c>
      <c r="E16" s="13" t="s">
        <v>5</v>
      </c>
      <c r="F16" s="35"/>
      <c r="G16" s="98">
        <f>G17+G18</f>
        <v>300100</v>
      </c>
      <c r="H16" s="98">
        <f>H17+H18</f>
        <v>300100</v>
      </c>
      <c r="I16" s="58"/>
    </row>
    <row r="17" spans="1:9" ht="42.75" customHeight="1">
      <c r="A17" s="59" t="s">
        <v>334</v>
      </c>
      <c r="B17" s="182" t="s">
        <v>375</v>
      </c>
      <c r="C17" s="16" t="s">
        <v>176</v>
      </c>
      <c r="D17" s="5" t="s">
        <v>185</v>
      </c>
      <c r="E17" s="5" t="s">
        <v>5</v>
      </c>
      <c r="F17" s="5" t="s">
        <v>333</v>
      </c>
      <c r="G17" s="62">
        <v>200100</v>
      </c>
      <c r="H17" s="62">
        <v>200100</v>
      </c>
      <c r="I17" s="58"/>
    </row>
    <row r="18" spans="1:10" ht="24" customHeight="1">
      <c r="A18" s="59" t="s">
        <v>249</v>
      </c>
      <c r="B18" s="182" t="s">
        <v>375</v>
      </c>
      <c r="C18" s="16" t="s">
        <v>176</v>
      </c>
      <c r="D18" s="5" t="s">
        <v>185</v>
      </c>
      <c r="E18" s="5" t="s">
        <v>5</v>
      </c>
      <c r="F18" s="5" t="s">
        <v>250</v>
      </c>
      <c r="G18" s="62">
        <v>100000</v>
      </c>
      <c r="H18" s="62">
        <v>100000</v>
      </c>
      <c r="I18" s="58"/>
      <c r="J18" s="70"/>
    </row>
    <row r="19" spans="1:9" ht="28.5" customHeight="1">
      <c r="A19" s="99" t="s">
        <v>204</v>
      </c>
      <c r="B19" s="182" t="s">
        <v>375</v>
      </c>
      <c r="C19" s="60" t="s">
        <v>176</v>
      </c>
      <c r="D19" s="4" t="s">
        <v>186</v>
      </c>
      <c r="E19" s="4"/>
      <c r="F19" s="4"/>
      <c r="G19" s="100">
        <f>G20+G22+G27+G30+G35+G39+G45+G47+G51+G53+G55+G59+G61</f>
        <v>17653000</v>
      </c>
      <c r="H19" s="100">
        <f>H20+H22+H27+H30+H35+H39+H45+H47+H51+H53+H55+H59+H61</f>
        <v>17617000</v>
      </c>
      <c r="I19" s="58"/>
    </row>
    <row r="20" spans="1:9" ht="40.5" customHeight="1" hidden="1">
      <c r="A20" s="101" t="s">
        <v>165</v>
      </c>
      <c r="B20" s="182" t="s">
        <v>375</v>
      </c>
      <c r="C20" s="38" t="s">
        <v>176</v>
      </c>
      <c r="D20" s="35" t="s">
        <v>186</v>
      </c>
      <c r="E20" s="13" t="s">
        <v>169</v>
      </c>
      <c r="F20" s="35"/>
      <c r="G20" s="98">
        <f>G21</f>
        <v>0</v>
      </c>
      <c r="H20" s="98">
        <f>H21</f>
        <v>0</v>
      </c>
      <c r="I20" s="58"/>
    </row>
    <row r="21" spans="1:9" ht="21" customHeight="1" hidden="1">
      <c r="A21" s="59" t="s">
        <v>346</v>
      </c>
      <c r="B21" s="182" t="s">
        <v>375</v>
      </c>
      <c r="C21" s="16" t="s">
        <v>176</v>
      </c>
      <c r="D21" s="5" t="s">
        <v>186</v>
      </c>
      <c r="E21" s="5" t="s">
        <v>169</v>
      </c>
      <c r="F21" s="5" t="s">
        <v>347</v>
      </c>
      <c r="G21" s="62"/>
      <c r="H21" s="62"/>
      <c r="I21" s="58"/>
    </row>
    <row r="22" spans="1:10" ht="28.5" customHeight="1">
      <c r="A22" s="97" t="s">
        <v>255</v>
      </c>
      <c r="B22" s="182" t="s">
        <v>375</v>
      </c>
      <c r="C22" s="38" t="s">
        <v>176</v>
      </c>
      <c r="D22" s="35" t="s">
        <v>186</v>
      </c>
      <c r="E22" s="13" t="s">
        <v>28</v>
      </c>
      <c r="F22" s="35"/>
      <c r="G22" s="98">
        <f>SUM(G23:G26)</f>
        <v>15241000</v>
      </c>
      <c r="H22" s="98">
        <f>SUM(H23:H26)</f>
        <v>15241000</v>
      </c>
      <c r="I22" s="58"/>
      <c r="J22" s="70"/>
    </row>
    <row r="23" spans="1:10" ht="25.5" customHeight="1">
      <c r="A23" s="59" t="s">
        <v>86</v>
      </c>
      <c r="B23" s="182" t="s">
        <v>375</v>
      </c>
      <c r="C23" s="16" t="s">
        <v>176</v>
      </c>
      <c r="D23" s="5" t="s">
        <v>186</v>
      </c>
      <c r="E23" s="5" t="s">
        <v>28</v>
      </c>
      <c r="F23" s="5" t="s">
        <v>252</v>
      </c>
      <c r="G23" s="62">
        <v>10300000</v>
      </c>
      <c r="H23" s="62">
        <v>10300000</v>
      </c>
      <c r="J23" s="71"/>
    </row>
    <row r="24" spans="1:8" ht="13.5" customHeight="1">
      <c r="A24" s="59" t="s">
        <v>256</v>
      </c>
      <c r="B24" s="182" t="s">
        <v>375</v>
      </c>
      <c r="C24" s="16" t="s">
        <v>257</v>
      </c>
      <c r="D24" s="5" t="s">
        <v>186</v>
      </c>
      <c r="E24" s="5" t="s">
        <v>28</v>
      </c>
      <c r="F24" s="5" t="s">
        <v>258</v>
      </c>
      <c r="G24" s="62">
        <v>270000</v>
      </c>
      <c r="H24" s="62">
        <v>270000</v>
      </c>
    </row>
    <row r="25" spans="1:8" ht="39" customHeight="1">
      <c r="A25" s="59" t="s">
        <v>84</v>
      </c>
      <c r="B25" s="182" t="s">
        <v>375</v>
      </c>
      <c r="C25" s="16" t="s">
        <v>257</v>
      </c>
      <c r="D25" s="5" t="s">
        <v>186</v>
      </c>
      <c r="E25" s="5" t="s">
        <v>28</v>
      </c>
      <c r="F25" s="5" t="s">
        <v>85</v>
      </c>
      <c r="G25" s="62">
        <v>3171000</v>
      </c>
      <c r="H25" s="62">
        <v>3171000</v>
      </c>
    </row>
    <row r="26" spans="1:8" ht="27.75" customHeight="1">
      <c r="A26" s="59" t="s">
        <v>249</v>
      </c>
      <c r="B26" s="182" t="s">
        <v>375</v>
      </c>
      <c r="C26" s="16" t="s">
        <v>176</v>
      </c>
      <c r="D26" s="5" t="s">
        <v>186</v>
      </c>
      <c r="E26" s="5" t="s">
        <v>28</v>
      </c>
      <c r="F26" s="5" t="s">
        <v>250</v>
      </c>
      <c r="G26" s="62">
        <v>1500000</v>
      </c>
      <c r="H26" s="62">
        <v>1500000</v>
      </c>
    </row>
    <row r="27" spans="1:8" ht="27" customHeight="1">
      <c r="A27" s="102" t="s">
        <v>208</v>
      </c>
      <c r="B27" s="182" t="s">
        <v>375</v>
      </c>
      <c r="C27" s="15" t="s">
        <v>176</v>
      </c>
      <c r="D27" s="13" t="s">
        <v>186</v>
      </c>
      <c r="E27" s="13" t="s">
        <v>29</v>
      </c>
      <c r="F27" s="13"/>
      <c r="G27" s="103">
        <f>G28+G29</f>
        <v>1400000</v>
      </c>
      <c r="H27" s="103">
        <f>H28+H29</f>
        <v>1400000</v>
      </c>
    </row>
    <row r="28" spans="1:8" ht="21.75" customHeight="1">
      <c r="A28" s="59" t="s">
        <v>87</v>
      </c>
      <c r="B28" s="182" t="s">
        <v>375</v>
      </c>
      <c r="C28" s="16" t="s">
        <v>176</v>
      </c>
      <c r="D28" s="5" t="s">
        <v>186</v>
      </c>
      <c r="E28" s="5" t="s">
        <v>29</v>
      </c>
      <c r="F28" s="5" t="s">
        <v>252</v>
      </c>
      <c r="G28" s="62">
        <v>1100000</v>
      </c>
      <c r="H28" s="62">
        <v>1100000</v>
      </c>
    </row>
    <row r="29" spans="1:8" ht="42" customHeight="1">
      <c r="A29" s="59" t="s">
        <v>84</v>
      </c>
      <c r="B29" s="182" t="s">
        <v>375</v>
      </c>
      <c r="C29" s="16" t="s">
        <v>176</v>
      </c>
      <c r="D29" s="5" t="s">
        <v>186</v>
      </c>
      <c r="E29" s="5" t="s">
        <v>29</v>
      </c>
      <c r="F29" s="5" t="s">
        <v>85</v>
      </c>
      <c r="G29" s="62">
        <v>300000</v>
      </c>
      <c r="H29" s="62">
        <v>300000</v>
      </c>
    </row>
    <row r="30" spans="1:8" ht="30" customHeight="1">
      <c r="A30" s="104" t="s">
        <v>224</v>
      </c>
      <c r="B30" s="182" t="s">
        <v>375</v>
      </c>
      <c r="C30" s="15" t="s">
        <v>176</v>
      </c>
      <c r="D30" s="13" t="s">
        <v>186</v>
      </c>
      <c r="E30" s="13" t="s">
        <v>30</v>
      </c>
      <c r="F30" s="13"/>
      <c r="G30" s="103">
        <f>SUM(G31:G34)</f>
        <v>299000</v>
      </c>
      <c r="H30" s="103">
        <f>SUM(H31:H34)</f>
        <v>283000</v>
      </c>
    </row>
    <row r="31" spans="1:8" ht="18.75" customHeight="1">
      <c r="A31" s="59" t="s">
        <v>87</v>
      </c>
      <c r="B31" s="182" t="s">
        <v>375</v>
      </c>
      <c r="C31" s="16" t="s">
        <v>176</v>
      </c>
      <c r="D31" s="5" t="s">
        <v>186</v>
      </c>
      <c r="E31" s="5" t="s">
        <v>30</v>
      </c>
      <c r="F31" s="5" t="s">
        <v>252</v>
      </c>
      <c r="G31" s="62">
        <v>174000</v>
      </c>
      <c r="H31" s="62">
        <v>174000</v>
      </c>
    </row>
    <row r="32" spans="1:8" ht="18.75" customHeight="1">
      <c r="A32" s="59" t="s">
        <v>256</v>
      </c>
      <c r="B32" s="182" t="s">
        <v>375</v>
      </c>
      <c r="C32" s="16" t="s">
        <v>176</v>
      </c>
      <c r="D32" s="5" t="s">
        <v>186</v>
      </c>
      <c r="E32" s="5" t="s">
        <v>30</v>
      </c>
      <c r="F32" s="5" t="s">
        <v>258</v>
      </c>
      <c r="G32" s="62">
        <v>11000</v>
      </c>
      <c r="H32" s="62">
        <v>11000</v>
      </c>
    </row>
    <row r="33" spans="1:8" ht="42.75" customHeight="1">
      <c r="A33" s="59" t="s">
        <v>84</v>
      </c>
      <c r="B33" s="182" t="s">
        <v>375</v>
      </c>
      <c r="C33" s="16" t="s">
        <v>176</v>
      </c>
      <c r="D33" s="5" t="s">
        <v>186</v>
      </c>
      <c r="E33" s="5" t="s">
        <v>30</v>
      </c>
      <c r="F33" s="5" t="s">
        <v>85</v>
      </c>
      <c r="G33" s="62">
        <v>85000</v>
      </c>
      <c r="H33" s="62">
        <v>85000</v>
      </c>
    </row>
    <row r="34" spans="1:8" ht="30" customHeight="1">
      <c r="A34" s="59" t="s">
        <v>249</v>
      </c>
      <c r="B34" s="182" t="s">
        <v>375</v>
      </c>
      <c r="C34" s="16" t="s">
        <v>176</v>
      </c>
      <c r="D34" s="5" t="s">
        <v>186</v>
      </c>
      <c r="E34" s="5" t="s">
        <v>30</v>
      </c>
      <c r="F34" s="5" t="s">
        <v>250</v>
      </c>
      <c r="G34" s="62">
        <v>29000</v>
      </c>
      <c r="H34" s="62">
        <v>13000</v>
      </c>
    </row>
    <row r="35" spans="1:8" ht="24.75" customHeight="1">
      <c r="A35" s="101" t="s">
        <v>213</v>
      </c>
      <c r="B35" s="182" t="s">
        <v>375</v>
      </c>
      <c r="C35" s="15" t="s">
        <v>176</v>
      </c>
      <c r="D35" s="13" t="s">
        <v>186</v>
      </c>
      <c r="E35" s="13" t="s">
        <v>31</v>
      </c>
      <c r="F35" s="13"/>
      <c r="G35" s="103">
        <f>SUM(G36:G38)</f>
        <v>62000</v>
      </c>
      <c r="H35" s="103">
        <f>SUM(H36:H38)</f>
        <v>59000</v>
      </c>
    </row>
    <row r="36" spans="1:8" ht="29.25" customHeight="1">
      <c r="A36" s="59" t="s">
        <v>87</v>
      </c>
      <c r="B36" s="182" t="s">
        <v>375</v>
      </c>
      <c r="C36" s="16" t="s">
        <v>176</v>
      </c>
      <c r="D36" s="5" t="s">
        <v>186</v>
      </c>
      <c r="E36" s="5" t="s">
        <v>31</v>
      </c>
      <c r="F36" s="5" t="s">
        <v>252</v>
      </c>
      <c r="G36" s="62">
        <v>48000</v>
      </c>
      <c r="H36" s="62">
        <v>48000</v>
      </c>
    </row>
    <row r="37" spans="1:8" ht="39" customHeight="1">
      <c r="A37" s="59" t="s">
        <v>84</v>
      </c>
      <c r="B37" s="182" t="s">
        <v>375</v>
      </c>
      <c r="C37" s="16" t="s">
        <v>176</v>
      </c>
      <c r="D37" s="5" t="s">
        <v>186</v>
      </c>
      <c r="E37" s="5" t="s">
        <v>31</v>
      </c>
      <c r="F37" s="5" t="s">
        <v>85</v>
      </c>
      <c r="G37" s="62">
        <v>14000</v>
      </c>
      <c r="H37" s="62">
        <v>11000</v>
      </c>
    </row>
    <row r="38" spans="1:8" ht="0.75" customHeight="1">
      <c r="A38" s="59" t="s">
        <v>249</v>
      </c>
      <c r="B38" s="182" t="s">
        <v>375</v>
      </c>
      <c r="C38" s="16" t="s">
        <v>176</v>
      </c>
      <c r="D38" s="5" t="s">
        <v>186</v>
      </c>
      <c r="E38" s="5" t="s">
        <v>31</v>
      </c>
      <c r="F38" s="5" t="s">
        <v>250</v>
      </c>
      <c r="G38" s="62">
        <v>0</v>
      </c>
      <c r="H38" s="62">
        <v>0</v>
      </c>
    </row>
    <row r="39" spans="1:8" ht="50.25" customHeight="1">
      <c r="A39" s="105" t="s">
        <v>244</v>
      </c>
      <c r="B39" s="182" t="s">
        <v>375</v>
      </c>
      <c r="C39" s="31" t="s">
        <v>176</v>
      </c>
      <c r="D39" s="30" t="s">
        <v>186</v>
      </c>
      <c r="E39" s="30" t="s">
        <v>32</v>
      </c>
      <c r="F39" s="30"/>
      <c r="G39" s="103">
        <f>SUM(G40:G44)</f>
        <v>308000</v>
      </c>
      <c r="H39" s="103">
        <f>SUM(H40:H44)</f>
        <v>291000</v>
      </c>
    </row>
    <row r="40" spans="1:8" ht="27" customHeight="1">
      <c r="A40" s="59" t="s">
        <v>86</v>
      </c>
      <c r="B40" s="182" t="s">
        <v>375</v>
      </c>
      <c r="C40" s="16" t="s">
        <v>176</v>
      </c>
      <c r="D40" s="5" t="s">
        <v>186</v>
      </c>
      <c r="E40" s="5" t="s">
        <v>32</v>
      </c>
      <c r="F40" s="5" t="s">
        <v>252</v>
      </c>
      <c r="G40" s="62">
        <v>204000</v>
      </c>
      <c r="H40" s="62">
        <v>200000</v>
      </c>
    </row>
    <row r="41" spans="1:8" ht="27" customHeight="1">
      <c r="A41" s="59" t="s">
        <v>256</v>
      </c>
      <c r="B41" s="182" t="s">
        <v>375</v>
      </c>
      <c r="C41" s="16" t="s">
        <v>176</v>
      </c>
      <c r="D41" s="5" t="s">
        <v>186</v>
      </c>
      <c r="E41" s="5" t="s">
        <v>32</v>
      </c>
      <c r="F41" s="5" t="s">
        <v>258</v>
      </c>
      <c r="G41" s="62">
        <v>4000</v>
      </c>
      <c r="H41" s="62">
        <v>4000</v>
      </c>
    </row>
    <row r="42" spans="1:8" ht="36" customHeight="1">
      <c r="A42" s="59" t="s">
        <v>84</v>
      </c>
      <c r="B42" s="182" t="s">
        <v>375</v>
      </c>
      <c r="C42" s="16" t="s">
        <v>176</v>
      </c>
      <c r="D42" s="5" t="s">
        <v>186</v>
      </c>
      <c r="E42" s="5" t="s">
        <v>32</v>
      </c>
      <c r="F42" s="5" t="s">
        <v>85</v>
      </c>
      <c r="G42" s="62">
        <v>60000</v>
      </c>
      <c r="H42" s="62">
        <v>52000</v>
      </c>
    </row>
    <row r="43" spans="1:8" ht="27.75" customHeight="1">
      <c r="A43" s="59" t="s">
        <v>249</v>
      </c>
      <c r="B43" s="182" t="s">
        <v>375</v>
      </c>
      <c r="C43" s="16" t="s">
        <v>176</v>
      </c>
      <c r="D43" s="5" t="s">
        <v>186</v>
      </c>
      <c r="E43" s="5" t="s">
        <v>32</v>
      </c>
      <c r="F43" s="5" t="s">
        <v>250</v>
      </c>
      <c r="G43" s="62">
        <v>30000</v>
      </c>
      <c r="H43" s="62">
        <v>25000</v>
      </c>
    </row>
    <row r="44" spans="1:8" ht="18.75" customHeight="1">
      <c r="A44" s="59" t="s">
        <v>259</v>
      </c>
      <c r="B44" s="182" t="s">
        <v>375</v>
      </c>
      <c r="C44" s="16" t="s">
        <v>176</v>
      </c>
      <c r="D44" s="5" t="s">
        <v>186</v>
      </c>
      <c r="E44" s="5" t="s">
        <v>32</v>
      </c>
      <c r="F44" s="5" t="s">
        <v>240</v>
      </c>
      <c r="G44" s="62">
        <v>10000</v>
      </c>
      <c r="H44" s="62">
        <v>10000</v>
      </c>
    </row>
    <row r="45" spans="1:8" ht="26.25" customHeight="1">
      <c r="A45" s="101" t="s">
        <v>253</v>
      </c>
      <c r="B45" s="182" t="s">
        <v>375</v>
      </c>
      <c r="C45" s="65" t="s">
        <v>176</v>
      </c>
      <c r="D45" s="64" t="s">
        <v>186</v>
      </c>
      <c r="E45" s="13" t="s">
        <v>97</v>
      </c>
      <c r="F45" s="64"/>
      <c r="G45" s="106">
        <f>G46</f>
        <v>200000</v>
      </c>
      <c r="H45" s="106">
        <f>H46</f>
        <v>200000</v>
      </c>
    </row>
    <row r="46" spans="1:8" ht="18.75" customHeight="1">
      <c r="A46" s="59" t="s">
        <v>249</v>
      </c>
      <c r="B46" s="182" t="s">
        <v>375</v>
      </c>
      <c r="C46" s="16" t="s">
        <v>176</v>
      </c>
      <c r="D46" s="5" t="s">
        <v>186</v>
      </c>
      <c r="E46" s="5" t="s">
        <v>97</v>
      </c>
      <c r="F46" s="5" t="s">
        <v>250</v>
      </c>
      <c r="G46" s="62">
        <v>200000</v>
      </c>
      <c r="H46" s="62">
        <v>200000</v>
      </c>
    </row>
    <row r="47" spans="1:8" ht="45" customHeight="1">
      <c r="A47" s="101" t="s">
        <v>337</v>
      </c>
      <c r="B47" s="182" t="s">
        <v>375</v>
      </c>
      <c r="C47" s="65" t="s">
        <v>176</v>
      </c>
      <c r="D47" s="64" t="s">
        <v>186</v>
      </c>
      <c r="E47" s="13" t="s">
        <v>98</v>
      </c>
      <c r="F47" s="64"/>
      <c r="G47" s="106">
        <f>SUM(G48:G50)</f>
        <v>50000</v>
      </c>
      <c r="H47" s="106">
        <f>SUM(H48:H50)</f>
        <v>50000</v>
      </c>
    </row>
    <row r="48" spans="1:8" ht="18.75" customHeight="1">
      <c r="A48" s="59" t="s">
        <v>87</v>
      </c>
      <c r="B48" s="182" t="s">
        <v>375</v>
      </c>
      <c r="C48" s="16" t="s">
        <v>176</v>
      </c>
      <c r="D48" s="5" t="s">
        <v>186</v>
      </c>
      <c r="E48" s="5" t="s">
        <v>98</v>
      </c>
      <c r="F48" s="5" t="s">
        <v>252</v>
      </c>
      <c r="G48" s="62">
        <v>37000</v>
      </c>
      <c r="H48" s="62">
        <v>37000</v>
      </c>
    </row>
    <row r="49" spans="1:8" ht="35.25" customHeight="1">
      <c r="A49" s="59" t="s">
        <v>84</v>
      </c>
      <c r="B49" s="182" t="s">
        <v>375</v>
      </c>
      <c r="C49" s="16" t="s">
        <v>176</v>
      </c>
      <c r="D49" s="5" t="s">
        <v>186</v>
      </c>
      <c r="E49" s="5" t="s">
        <v>98</v>
      </c>
      <c r="F49" s="5" t="s">
        <v>85</v>
      </c>
      <c r="G49" s="62">
        <v>11000</v>
      </c>
      <c r="H49" s="62">
        <v>11000</v>
      </c>
    </row>
    <row r="50" spans="1:8" ht="34.5" customHeight="1">
      <c r="A50" s="59" t="s">
        <v>249</v>
      </c>
      <c r="B50" s="182" t="s">
        <v>375</v>
      </c>
      <c r="C50" s="16" t="s">
        <v>176</v>
      </c>
      <c r="D50" s="5" t="s">
        <v>186</v>
      </c>
      <c r="E50" s="5" t="s">
        <v>98</v>
      </c>
      <c r="F50" s="5" t="s">
        <v>250</v>
      </c>
      <c r="G50" s="62">
        <v>2000</v>
      </c>
      <c r="H50" s="62">
        <v>2000</v>
      </c>
    </row>
    <row r="51" spans="1:8" ht="53.25" customHeight="1">
      <c r="A51" s="101" t="s">
        <v>355</v>
      </c>
      <c r="B51" s="182" t="s">
        <v>375</v>
      </c>
      <c r="C51" s="65" t="s">
        <v>176</v>
      </c>
      <c r="D51" s="64" t="s">
        <v>186</v>
      </c>
      <c r="E51" s="64" t="s">
        <v>99</v>
      </c>
      <c r="F51" s="64"/>
      <c r="G51" s="106">
        <f>G52</f>
        <v>5000</v>
      </c>
      <c r="H51" s="106">
        <f>H52</f>
        <v>5000</v>
      </c>
    </row>
    <row r="52" spans="1:8" ht="24" customHeight="1">
      <c r="A52" s="59" t="s">
        <v>249</v>
      </c>
      <c r="B52" s="182" t="s">
        <v>375</v>
      </c>
      <c r="C52" s="16" t="s">
        <v>176</v>
      </c>
      <c r="D52" s="5" t="s">
        <v>186</v>
      </c>
      <c r="E52" s="5" t="s">
        <v>99</v>
      </c>
      <c r="F52" s="5" t="s">
        <v>250</v>
      </c>
      <c r="G52" s="62">
        <v>5000</v>
      </c>
      <c r="H52" s="62">
        <v>5000</v>
      </c>
    </row>
    <row r="53" spans="1:8" ht="39.75" customHeight="1">
      <c r="A53" s="104" t="s">
        <v>93</v>
      </c>
      <c r="B53" s="182" t="s">
        <v>375</v>
      </c>
      <c r="C53" s="65" t="s">
        <v>176</v>
      </c>
      <c r="D53" s="64" t="s">
        <v>186</v>
      </c>
      <c r="E53" s="13" t="s">
        <v>100</v>
      </c>
      <c r="F53" s="64"/>
      <c r="G53" s="106">
        <f>G54</f>
        <v>22000</v>
      </c>
      <c r="H53" s="106">
        <f>H54</f>
        <v>22000</v>
      </c>
    </row>
    <row r="54" spans="1:8" ht="25.5" customHeight="1">
      <c r="A54" s="59" t="s">
        <v>249</v>
      </c>
      <c r="B54" s="182" t="s">
        <v>375</v>
      </c>
      <c r="C54" s="16" t="s">
        <v>176</v>
      </c>
      <c r="D54" s="5" t="s">
        <v>186</v>
      </c>
      <c r="E54" s="5" t="s">
        <v>101</v>
      </c>
      <c r="F54" s="5" t="s">
        <v>250</v>
      </c>
      <c r="G54" s="62">
        <v>22000</v>
      </c>
      <c r="H54" s="62">
        <v>22000</v>
      </c>
    </row>
    <row r="55" spans="1:8" ht="33" customHeight="1">
      <c r="A55" s="104" t="s">
        <v>94</v>
      </c>
      <c r="B55" s="182" t="s">
        <v>375</v>
      </c>
      <c r="C55" s="65" t="s">
        <v>176</v>
      </c>
      <c r="D55" s="64" t="s">
        <v>186</v>
      </c>
      <c r="E55" s="13" t="s">
        <v>102</v>
      </c>
      <c r="F55" s="64"/>
      <c r="G55" s="106">
        <f>SUM(G56:G58)</f>
        <v>22000</v>
      </c>
      <c r="H55" s="106">
        <f>SUM(H56:H58)</f>
        <v>22000</v>
      </c>
    </row>
    <row r="56" spans="1:8" ht="18.75" customHeight="1">
      <c r="A56" s="59" t="s">
        <v>86</v>
      </c>
      <c r="B56" s="182" t="s">
        <v>375</v>
      </c>
      <c r="C56" s="16" t="s">
        <v>176</v>
      </c>
      <c r="D56" s="5" t="s">
        <v>186</v>
      </c>
      <c r="E56" s="5" t="s">
        <v>102</v>
      </c>
      <c r="F56" s="5" t="s">
        <v>252</v>
      </c>
      <c r="G56" s="62">
        <v>16000</v>
      </c>
      <c r="H56" s="62">
        <v>16000</v>
      </c>
    </row>
    <row r="57" spans="1:8" ht="24.75" customHeight="1">
      <c r="A57" s="59" t="s">
        <v>84</v>
      </c>
      <c r="B57" s="182" t="s">
        <v>375</v>
      </c>
      <c r="C57" s="16" t="s">
        <v>176</v>
      </c>
      <c r="D57" s="5" t="s">
        <v>186</v>
      </c>
      <c r="E57" s="5" t="s">
        <v>102</v>
      </c>
      <c r="F57" s="5" t="s">
        <v>85</v>
      </c>
      <c r="G57" s="62">
        <v>4000</v>
      </c>
      <c r="H57" s="62">
        <v>4000</v>
      </c>
    </row>
    <row r="58" spans="1:8" ht="30.75" customHeight="1">
      <c r="A58" s="59" t="s">
        <v>249</v>
      </c>
      <c r="B58" s="182" t="s">
        <v>375</v>
      </c>
      <c r="C58" s="16" t="s">
        <v>176</v>
      </c>
      <c r="D58" s="5" t="s">
        <v>186</v>
      </c>
      <c r="E58" s="5" t="s">
        <v>102</v>
      </c>
      <c r="F58" s="5" t="s">
        <v>250</v>
      </c>
      <c r="G58" s="62">
        <v>2000</v>
      </c>
      <c r="H58" s="62">
        <v>2000</v>
      </c>
    </row>
    <row r="59" spans="1:8" ht="36.75" customHeight="1">
      <c r="A59" s="104" t="s">
        <v>95</v>
      </c>
      <c r="B59" s="182" t="s">
        <v>375</v>
      </c>
      <c r="C59" s="65" t="s">
        <v>176</v>
      </c>
      <c r="D59" s="64" t="s">
        <v>186</v>
      </c>
      <c r="E59" s="13" t="s">
        <v>103</v>
      </c>
      <c r="F59" s="64"/>
      <c r="G59" s="106">
        <f>G60</f>
        <v>22000</v>
      </c>
      <c r="H59" s="106">
        <f>H60</f>
        <v>22000</v>
      </c>
    </row>
    <row r="60" spans="1:8" ht="27.75" customHeight="1">
      <c r="A60" s="59" t="s">
        <v>249</v>
      </c>
      <c r="B60" s="182" t="s">
        <v>375</v>
      </c>
      <c r="C60" s="16" t="s">
        <v>176</v>
      </c>
      <c r="D60" s="5" t="s">
        <v>186</v>
      </c>
      <c r="E60" s="5" t="s">
        <v>103</v>
      </c>
      <c r="F60" s="5" t="s">
        <v>250</v>
      </c>
      <c r="G60" s="62">
        <v>22000</v>
      </c>
      <c r="H60" s="62">
        <v>22000</v>
      </c>
    </row>
    <row r="61" spans="1:8" ht="26.25" customHeight="1">
      <c r="A61" s="104" t="s">
        <v>96</v>
      </c>
      <c r="B61" s="182" t="s">
        <v>375</v>
      </c>
      <c r="C61" s="65" t="s">
        <v>176</v>
      </c>
      <c r="D61" s="64" t="s">
        <v>186</v>
      </c>
      <c r="E61" s="13" t="s">
        <v>104</v>
      </c>
      <c r="F61" s="64"/>
      <c r="G61" s="106">
        <f>G62</f>
        <v>22000</v>
      </c>
      <c r="H61" s="106">
        <f>H62</f>
        <v>22000</v>
      </c>
    </row>
    <row r="62" spans="1:8" ht="24.75" customHeight="1">
      <c r="A62" s="59" t="s">
        <v>249</v>
      </c>
      <c r="B62" s="182" t="s">
        <v>375</v>
      </c>
      <c r="C62" s="16" t="s">
        <v>176</v>
      </c>
      <c r="D62" s="5" t="s">
        <v>186</v>
      </c>
      <c r="E62" s="5" t="s">
        <v>104</v>
      </c>
      <c r="F62" s="5" t="s">
        <v>250</v>
      </c>
      <c r="G62" s="62">
        <v>22000</v>
      </c>
      <c r="H62" s="62">
        <v>22000</v>
      </c>
    </row>
    <row r="63" spans="1:8" ht="18" customHeight="1" hidden="1">
      <c r="A63" s="107" t="s">
        <v>7</v>
      </c>
      <c r="B63" s="182" t="s">
        <v>375</v>
      </c>
      <c r="C63" s="60" t="s">
        <v>176</v>
      </c>
      <c r="D63" s="4" t="s">
        <v>182</v>
      </c>
      <c r="E63" s="4"/>
      <c r="F63" s="4"/>
      <c r="G63" s="100">
        <f>G64</f>
        <v>0</v>
      </c>
      <c r="H63" s="100">
        <f>H64</f>
        <v>0</v>
      </c>
    </row>
    <row r="64" spans="1:8" ht="75.75" customHeight="1" hidden="1">
      <c r="A64" s="104" t="s">
        <v>8</v>
      </c>
      <c r="B64" s="182" t="s">
        <v>375</v>
      </c>
      <c r="C64" s="15" t="s">
        <v>176</v>
      </c>
      <c r="D64" s="13" t="s">
        <v>182</v>
      </c>
      <c r="E64" s="64" t="s">
        <v>88</v>
      </c>
      <c r="F64" s="13"/>
      <c r="G64" s="103">
        <f>G65</f>
        <v>0</v>
      </c>
      <c r="H64" s="103">
        <f>H65</f>
        <v>0</v>
      </c>
    </row>
    <row r="65" spans="1:8" ht="27" customHeight="1" hidden="1">
      <c r="A65" s="59" t="s">
        <v>249</v>
      </c>
      <c r="B65" s="182" t="s">
        <v>375</v>
      </c>
      <c r="C65" s="16" t="s">
        <v>176</v>
      </c>
      <c r="D65" s="5" t="s">
        <v>182</v>
      </c>
      <c r="E65" s="5" t="s">
        <v>88</v>
      </c>
      <c r="F65" s="5" t="s">
        <v>250</v>
      </c>
      <c r="G65" s="62">
        <v>0</v>
      </c>
      <c r="H65" s="62">
        <v>0</v>
      </c>
    </row>
    <row r="66" spans="1:8" ht="17.25" customHeight="1">
      <c r="A66" s="107" t="s">
        <v>217</v>
      </c>
      <c r="B66" s="182" t="s">
        <v>375</v>
      </c>
      <c r="C66" s="60" t="s">
        <v>176</v>
      </c>
      <c r="D66" s="4" t="s">
        <v>207</v>
      </c>
      <c r="E66" s="4"/>
      <c r="F66" s="4"/>
      <c r="G66" s="100">
        <f>G67</f>
        <v>100000</v>
      </c>
      <c r="H66" s="100">
        <f>H67</f>
        <v>100000</v>
      </c>
    </row>
    <row r="67" spans="1:8" ht="17.25" customHeight="1">
      <c r="A67" s="108" t="s">
        <v>218</v>
      </c>
      <c r="B67" s="182" t="s">
        <v>375</v>
      </c>
      <c r="C67" s="15" t="s">
        <v>176</v>
      </c>
      <c r="D67" s="13" t="s">
        <v>207</v>
      </c>
      <c r="E67" s="13" t="s">
        <v>33</v>
      </c>
      <c r="F67" s="13"/>
      <c r="G67" s="103">
        <f>G68</f>
        <v>100000</v>
      </c>
      <c r="H67" s="103">
        <f>H68</f>
        <v>100000</v>
      </c>
    </row>
    <row r="68" spans="1:8" ht="16.5" customHeight="1">
      <c r="A68" s="109" t="s">
        <v>260</v>
      </c>
      <c r="B68" s="182" t="s">
        <v>375</v>
      </c>
      <c r="C68" s="16" t="s">
        <v>176</v>
      </c>
      <c r="D68" s="5" t="s">
        <v>207</v>
      </c>
      <c r="E68" s="5" t="s">
        <v>17</v>
      </c>
      <c r="F68" s="5" t="s">
        <v>242</v>
      </c>
      <c r="G68" s="62">
        <v>100000</v>
      </c>
      <c r="H68" s="62">
        <v>100000</v>
      </c>
    </row>
    <row r="69" spans="1:8" ht="15" customHeight="1">
      <c r="A69" s="99" t="s">
        <v>191</v>
      </c>
      <c r="B69" s="182" t="s">
        <v>375</v>
      </c>
      <c r="C69" s="60" t="s">
        <v>176</v>
      </c>
      <c r="D69" s="4" t="s">
        <v>222</v>
      </c>
      <c r="E69" s="4" t="s">
        <v>343</v>
      </c>
      <c r="F69" s="4"/>
      <c r="G69" s="100">
        <f>G72+G74+G82+G91+G70</f>
        <v>7715165</v>
      </c>
      <c r="H69" s="100">
        <f>H72+H74+H82+H91+H70</f>
        <v>7715165</v>
      </c>
    </row>
    <row r="70" spans="1:8" ht="15.75" customHeight="1" hidden="1">
      <c r="A70" s="110" t="s">
        <v>359</v>
      </c>
      <c r="B70" s="182" t="s">
        <v>375</v>
      </c>
      <c r="C70" s="15" t="s">
        <v>176</v>
      </c>
      <c r="D70" s="13" t="s">
        <v>222</v>
      </c>
      <c r="E70" s="13" t="s">
        <v>109</v>
      </c>
      <c r="F70" s="13"/>
      <c r="G70" s="103">
        <f>G71</f>
        <v>0</v>
      </c>
      <c r="H70" s="103">
        <f>H71</f>
        <v>0</v>
      </c>
    </row>
    <row r="71" spans="1:8" ht="36" customHeight="1" hidden="1">
      <c r="A71" s="61" t="s">
        <v>344</v>
      </c>
      <c r="B71" s="182" t="s">
        <v>375</v>
      </c>
      <c r="C71" s="16" t="s">
        <v>176</v>
      </c>
      <c r="D71" s="5" t="s">
        <v>222</v>
      </c>
      <c r="E71" s="5" t="s">
        <v>109</v>
      </c>
      <c r="F71" s="5" t="s">
        <v>290</v>
      </c>
      <c r="G71" s="62"/>
      <c r="H71" s="62"/>
    </row>
    <row r="72" spans="1:8" ht="45.75" customHeight="1" hidden="1">
      <c r="A72" s="110" t="s">
        <v>9</v>
      </c>
      <c r="B72" s="182" t="s">
        <v>375</v>
      </c>
      <c r="C72" s="38" t="s">
        <v>176</v>
      </c>
      <c r="D72" s="35" t="s">
        <v>222</v>
      </c>
      <c r="E72" s="64" t="s">
        <v>89</v>
      </c>
      <c r="F72" s="35"/>
      <c r="G72" s="98">
        <f>G73</f>
        <v>0</v>
      </c>
      <c r="H72" s="98">
        <f>H73</f>
        <v>0</v>
      </c>
    </row>
    <row r="73" spans="1:8" ht="27.75" customHeight="1" hidden="1">
      <c r="A73" s="59" t="s">
        <v>249</v>
      </c>
      <c r="B73" s="182" t="s">
        <v>375</v>
      </c>
      <c r="C73" s="16" t="s">
        <v>257</v>
      </c>
      <c r="D73" s="5" t="s">
        <v>222</v>
      </c>
      <c r="E73" s="5" t="s">
        <v>89</v>
      </c>
      <c r="F73" s="5" t="s">
        <v>250</v>
      </c>
      <c r="G73" s="62">
        <v>0</v>
      </c>
      <c r="H73" s="62">
        <v>0</v>
      </c>
    </row>
    <row r="74" spans="1:8" ht="28.5" customHeight="1">
      <c r="A74" s="97" t="s">
        <v>287</v>
      </c>
      <c r="B74" s="182" t="s">
        <v>375</v>
      </c>
      <c r="C74" s="38" t="s">
        <v>176</v>
      </c>
      <c r="D74" s="35" t="s">
        <v>222</v>
      </c>
      <c r="E74" s="35" t="s">
        <v>18</v>
      </c>
      <c r="F74" s="35"/>
      <c r="G74" s="98">
        <f>SUM(G75:G81)</f>
        <v>676165</v>
      </c>
      <c r="H74" s="98">
        <f>SUM(H75:H81)</f>
        <v>676165</v>
      </c>
    </row>
    <row r="75" spans="1:8" ht="42" customHeight="1" hidden="1">
      <c r="A75" s="59" t="s">
        <v>336</v>
      </c>
      <c r="B75" s="182" t="s">
        <v>375</v>
      </c>
      <c r="C75" s="16" t="s">
        <v>257</v>
      </c>
      <c r="D75" s="5" t="s">
        <v>222</v>
      </c>
      <c r="E75" s="5" t="s">
        <v>18</v>
      </c>
      <c r="F75" s="5" t="s">
        <v>333</v>
      </c>
      <c r="G75" s="62">
        <v>0</v>
      </c>
      <c r="H75" s="62">
        <v>0</v>
      </c>
    </row>
    <row r="76" spans="1:8" ht="25.5" customHeight="1">
      <c r="A76" s="59" t="s">
        <v>249</v>
      </c>
      <c r="B76" s="182" t="s">
        <v>375</v>
      </c>
      <c r="C76" s="16" t="s">
        <v>176</v>
      </c>
      <c r="D76" s="5" t="s">
        <v>222</v>
      </c>
      <c r="E76" s="5" t="s">
        <v>18</v>
      </c>
      <c r="F76" s="5" t="s">
        <v>250</v>
      </c>
      <c r="G76" s="62">
        <v>400165</v>
      </c>
      <c r="H76" s="62">
        <v>400165</v>
      </c>
    </row>
    <row r="77" spans="1:8" ht="16.5" customHeight="1">
      <c r="A77" s="59" t="s">
        <v>108</v>
      </c>
      <c r="B77" s="182" t="s">
        <v>375</v>
      </c>
      <c r="C77" s="16" t="s">
        <v>176</v>
      </c>
      <c r="D77" s="5" t="s">
        <v>222</v>
      </c>
      <c r="E77" s="5" t="s">
        <v>18</v>
      </c>
      <c r="F77" s="5" t="s">
        <v>107</v>
      </c>
      <c r="G77" s="62">
        <v>16000</v>
      </c>
      <c r="H77" s="62">
        <v>16000</v>
      </c>
    </row>
    <row r="78" spans="1:8" ht="39.75" customHeight="1">
      <c r="A78" s="111" t="s">
        <v>394</v>
      </c>
      <c r="B78" s="182" t="s">
        <v>375</v>
      </c>
      <c r="C78" s="16" t="s">
        <v>176</v>
      </c>
      <c r="D78" s="5" t="s">
        <v>222</v>
      </c>
      <c r="E78" s="5" t="s">
        <v>18</v>
      </c>
      <c r="F78" s="5" t="s">
        <v>262</v>
      </c>
      <c r="G78" s="62">
        <v>150000</v>
      </c>
      <c r="H78" s="62">
        <v>150000</v>
      </c>
    </row>
    <row r="79" spans="1:8" ht="18" customHeight="1">
      <c r="A79" s="59" t="s">
        <v>261</v>
      </c>
      <c r="B79" s="182" t="s">
        <v>375</v>
      </c>
      <c r="C79" s="16" t="s">
        <v>176</v>
      </c>
      <c r="D79" s="5" t="s">
        <v>222</v>
      </c>
      <c r="E79" s="5" t="s">
        <v>18</v>
      </c>
      <c r="F79" s="5" t="s">
        <v>264</v>
      </c>
      <c r="G79" s="62">
        <v>35000</v>
      </c>
      <c r="H79" s="62">
        <v>35000</v>
      </c>
    </row>
    <row r="80" spans="1:8" ht="17.25" customHeight="1">
      <c r="A80" s="59" t="s">
        <v>263</v>
      </c>
      <c r="B80" s="182" t="s">
        <v>375</v>
      </c>
      <c r="C80" s="16" t="s">
        <v>176</v>
      </c>
      <c r="D80" s="5" t="s">
        <v>222</v>
      </c>
      <c r="E80" s="5" t="s">
        <v>18</v>
      </c>
      <c r="F80" s="5" t="s">
        <v>265</v>
      </c>
      <c r="G80" s="62">
        <v>47000</v>
      </c>
      <c r="H80" s="62">
        <v>47000</v>
      </c>
    </row>
    <row r="81" spans="1:8" ht="17.25" customHeight="1">
      <c r="A81" s="59" t="s">
        <v>111</v>
      </c>
      <c r="B81" s="182" t="s">
        <v>375</v>
      </c>
      <c r="C81" s="16" t="s">
        <v>176</v>
      </c>
      <c r="D81" s="5" t="s">
        <v>222</v>
      </c>
      <c r="E81" s="5" t="s">
        <v>18</v>
      </c>
      <c r="F81" s="5" t="s">
        <v>110</v>
      </c>
      <c r="G81" s="62">
        <v>28000</v>
      </c>
      <c r="H81" s="62">
        <v>28000</v>
      </c>
    </row>
    <row r="82" spans="1:8" ht="18" customHeight="1">
      <c r="A82" s="101" t="s">
        <v>241</v>
      </c>
      <c r="B82" s="182" t="s">
        <v>375</v>
      </c>
      <c r="C82" s="78" t="s">
        <v>176</v>
      </c>
      <c r="D82" s="26" t="s">
        <v>222</v>
      </c>
      <c r="E82" s="26" t="s">
        <v>34</v>
      </c>
      <c r="F82" s="26"/>
      <c r="G82" s="112">
        <f>SUM(G83:G90)</f>
        <v>6989000</v>
      </c>
      <c r="H82" s="112">
        <f>SUM(H83:H90)</f>
        <v>6989000</v>
      </c>
    </row>
    <row r="83" spans="1:8" ht="24.75" customHeight="1">
      <c r="A83" s="59" t="s">
        <v>55</v>
      </c>
      <c r="B83" s="182" t="s">
        <v>375</v>
      </c>
      <c r="C83" s="39" t="s">
        <v>176</v>
      </c>
      <c r="D83" s="28" t="s">
        <v>222</v>
      </c>
      <c r="E83" s="28" t="s">
        <v>34</v>
      </c>
      <c r="F83" s="28" t="s">
        <v>267</v>
      </c>
      <c r="G83" s="113">
        <v>3000000</v>
      </c>
      <c r="H83" s="113">
        <v>3000000</v>
      </c>
    </row>
    <row r="84" spans="1:8" ht="23.25" customHeight="1">
      <c r="A84" s="59" t="s">
        <v>269</v>
      </c>
      <c r="B84" s="182" t="s">
        <v>375</v>
      </c>
      <c r="C84" s="39" t="s">
        <v>176</v>
      </c>
      <c r="D84" s="28" t="s">
        <v>222</v>
      </c>
      <c r="E84" s="28" t="s">
        <v>34</v>
      </c>
      <c r="F84" s="28" t="s">
        <v>268</v>
      </c>
      <c r="G84" s="113">
        <v>20000</v>
      </c>
      <c r="H84" s="113">
        <v>20000</v>
      </c>
    </row>
    <row r="85" spans="1:8" ht="38.25" customHeight="1">
      <c r="A85" s="59" t="s">
        <v>50</v>
      </c>
      <c r="B85" s="182" t="s">
        <v>375</v>
      </c>
      <c r="C85" s="39" t="s">
        <v>176</v>
      </c>
      <c r="D85" s="28" t="s">
        <v>222</v>
      </c>
      <c r="E85" s="28" t="s">
        <v>34</v>
      </c>
      <c r="F85" s="28" t="s">
        <v>35</v>
      </c>
      <c r="G85" s="113">
        <v>906000</v>
      </c>
      <c r="H85" s="113">
        <v>906000</v>
      </c>
    </row>
    <row r="86" spans="1:8" ht="32.25" customHeight="1">
      <c r="A86" s="59" t="s">
        <v>270</v>
      </c>
      <c r="B86" s="182" t="s">
        <v>375</v>
      </c>
      <c r="C86" s="39" t="s">
        <v>176</v>
      </c>
      <c r="D86" s="28" t="s">
        <v>222</v>
      </c>
      <c r="E86" s="28" t="s">
        <v>34</v>
      </c>
      <c r="F86" s="28" t="s">
        <v>250</v>
      </c>
      <c r="G86" s="113">
        <v>2700000</v>
      </c>
      <c r="H86" s="113">
        <v>2700000</v>
      </c>
    </row>
    <row r="87" spans="1:8" ht="36" customHeight="1">
      <c r="A87" s="111" t="s">
        <v>394</v>
      </c>
      <c r="B87" s="182" t="s">
        <v>375</v>
      </c>
      <c r="C87" s="39" t="s">
        <v>176</v>
      </c>
      <c r="D87" s="28" t="s">
        <v>222</v>
      </c>
      <c r="E87" s="28" t="s">
        <v>34</v>
      </c>
      <c r="F87" s="28" t="s">
        <v>262</v>
      </c>
      <c r="G87" s="113">
        <v>90000</v>
      </c>
      <c r="H87" s="113">
        <v>90000</v>
      </c>
    </row>
    <row r="88" spans="1:8" ht="16.5" customHeight="1">
      <c r="A88" s="59" t="s">
        <v>261</v>
      </c>
      <c r="B88" s="182" t="s">
        <v>375</v>
      </c>
      <c r="C88" s="16" t="s">
        <v>176</v>
      </c>
      <c r="D88" s="5" t="s">
        <v>222</v>
      </c>
      <c r="E88" s="28" t="s">
        <v>34</v>
      </c>
      <c r="F88" s="5" t="s">
        <v>264</v>
      </c>
      <c r="G88" s="62">
        <v>106000</v>
      </c>
      <c r="H88" s="62">
        <v>106000</v>
      </c>
    </row>
    <row r="89" spans="1:8" ht="18" customHeight="1">
      <c r="A89" s="59" t="s">
        <v>263</v>
      </c>
      <c r="B89" s="182" t="s">
        <v>375</v>
      </c>
      <c r="C89" s="16" t="s">
        <v>176</v>
      </c>
      <c r="D89" s="5" t="s">
        <v>222</v>
      </c>
      <c r="E89" s="28" t="s">
        <v>34</v>
      </c>
      <c r="F89" s="5" t="s">
        <v>265</v>
      </c>
      <c r="G89" s="62">
        <v>135000</v>
      </c>
      <c r="H89" s="62">
        <v>135000</v>
      </c>
    </row>
    <row r="90" spans="1:8" ht="18" customHeight="1">
      <c r="A90" s="59" t="s">
        <v>111</v>
      </c>
      <c r="B90" s="182" t="s">
        <v>375</v>
      </c>
      <c r="C90" s="16" t="s">
        <v>176</v>
      </c>
      <c r="D90" s="5" t="s">
        <v>222</v>
      </c>
      <c r="E90" s="28" t="s">
        <v>34</v>
      </c>
      <c r="F90" s="5" t="s">
        <v>110</v>
      </c>
      <c r="G90" s="62">
        <v>32000</v>
      </c>
      <c r="H90" s="62">
        <v>32000</v>
      </c>
    </row>
    <row r="91" spans="1:8" ht="40.5" customHeight="1">
      <c r="A91" s="110" t="s">
        <v>332</v>
      </c>
      <c r="B91" s="182" t="s">
        <v>375</v>
      </c>
      <c r="C91" s="18" t="s">
        <v>176</v>
      </c>
      <c r="D91" s="13" t="s">
        <v>222</v>
      </c>
      <c r="E91" s="13" t="s">
        <v>36</v>
      </c>
      <c r="F91" s="51"/>
      <c r="G91" s="103">
        <f>SUM(G92:G92)</f>
        <v>50000</v>
      </c>
      <c r="H91" s="103">
        <f>SUM(H92:H92)</f>
        <v>50000</v>
      </c>
    </row>
    <row r="92" spans="1:8" ht="26.25" customHeight="1">
      <c r="A92" s="59" t="s">
        <v>270</v>
      </c>
      <c r="B92" s="182" t="s">
        <v>375</v>
      </c>
      <c r="C92" s="40" t="s">
        <v>176</v>
      </c>
      <c r="D92" s="51" t="s">
        <v>222</v>
      </c>
      <c r="E92" s="5" t="s">
        <v>36</v>
      </c>
      <c r="F92" s="51" t="s">
        <v>250</v>
      </c>
      <c r="G92" s="62">
        <v>50000</v>
      </c>
      <c r="H92" s="62">
        <v>50000</v>
      </c>
    </row>
    <row r="93" spans="1:8" ht="18" customHeight="1">
      <c r="A93" s="165" t="s">
        <v>232</v>
      </c>
      <c r="B93" s="183" t="s">
        <v>375</v>
      </c>
      <c r="C93" s="24" t="s">
        <v>183</v>
      </c>
      <c r="D93" s="24"/>
      <c r="E93" s="24"/>
      <c r="F93" s="24"/>
      <c r="G93" s="166">
        <f aca="true" t="shared" si="0" ref="G93:H99">G94</f>
        <v>636000</v>
      </c>
      <c r="H93" s="166">
        <f t="shared" si="0"/>
        <v>636000</v>
      </c>
    </row>
    <row r="94" spans="1:8" ht="16.5" customHeight="1">
      <c r="A94" s="99" t="s">
        <v>233</v>
      </c>
      <c r="B94" s="182" t="s">
        <v>375</v>
      </c>
      <c r="C94" s="60" t="s">
        <v>183</v>
      </c>
      <c r="D94" s="4" t="s">
        <v>185</v>
      </c>
      <c r="E94" s="4"/>
      <c r="F94" s="4"/>
      <c r="G94" s="100">
        <f t="shared" si="0"/>
        <v>636000</v>
      </c>
      <c r="H94" s="100">
        <f t="shared" si="0"/>
        <v>636000</v>
      </c>
    </row>
    <row r="95" spans="1:10" ht="27" customHeight="1">
      <c r="A95" s="104" t="s">
        <v>223</v>
      </c>
      <c r="B95" s="182" t="s">
        <v>375</v>
      </c>
      <c r="C95" s="15" t="s">
        <v>183</v>
      </c>
      <c r="D95" s="13" t="s">
        <v>185</v>
      </c>
      <c r="E95" s="13" t="s">
        <v>41</v>
      </c>
      <c r="F95" s="13"/>
      <c r="G95" s="103">
        <f t="shared" si="0"/>
        <v>636000</v>
      </c>
      <c r="H95" s="103">
        <f t="shared" si="0"/>
        <v>636000</v>
      </c>
      <c r="I95" s="58"/>
      <c r="J95" s="70"/>
    </row>
    <row r="96" spans="1:8" ht="18.75" customHeight="1">
      <c r="A96" s="59" t="s">
        <v>259</v>
      </c>
      <c r="B96" s="182" t="s">
        <v>375</v>
      </c>
      <c r="C96" s="16" t="s">
        <v>183</v>
      </c>
      <c r="D96" s="5" t="s">
        <v>185</v>
      </c>
      <c r="E96" s="5" t="s">
        <v>41</v>
      </c>
      <c r="F96" s="5" t="s">
        <v>240</v>
      </c>
      <c r="G96" s="62">
        <v>636000</v>
      </c>
      <c r="H96" s="62">
        <v>636000</v>
      </c>
    </row>
    <row r="97" spans="1:8" ht="33" customHeight="1" hidden="1">
      <c r="A97" s="165" t="s">
        <v>357</v>
      </c>
      <c r="B97" s="183" t="s">
        <v>375</v>
      </c>
      <c r="C97" s="24" t="s">
        <v>185</v>
      </c>
      <c r="D97" s="24"/>
      <c r="E97" s="24"/>
      <c r="F97" s="24"/>
      <c r="G97" s="166">
        <f t="shared" si="0"/>
        <v>0</v>
      </c>
      <c r="H97" s="166">
        <f t="shared" si="0"/>
        <v>0</v>
      </c>
    </row>
    <row r="98" spans="1:8" ht="26.25" customHeight="1" hidden="1">
      <c r="A98" s="99" t="s">
        <v>358</v>
      </c>
      <c r="B98" s="182" t="s">
        <v>375</v>
      </c>
      <c r="C98" s="60" t="s">
        <v>185</v>
      </c>
      <c r="D98" s="4" t="s">
        <v>210</v>
      </c>
      <c r="E98" s="4"/>
      <c r="F98" s="4"/>
      <c r="G98" s="100">
        <f t="shared" si="0"/>
        <v>0</v>
      </c>
      <c r="H98" s="100">
        <f t="shared" si="0"/>
        <v>0</v>
      </c>
    </row>
    <row r="99" spans="1:8" ht="18.75" customHeight="1" hidden="1">
      <c r="A99" s="104" t="s">
        <v>116</v>
      </c>
      <c r="B99" s="182" t="s">
        <v>375</v>
      </c>
      <c r="C99" s="15" t="s">
        <v>185</v>
      </c>
      <c r="D99" s="13" t="s">
        <v>210</v>
      </c>
      <c r="E99" s="13" t="s">
        <v>109</v>
      </c>
      <c r="F99" s="13"/>
      <c r="G99" s="103">
        <f t="shared" si="0"/>
        <v>0</v>
      </c>
      <c r="H99" s="103">
        <f t="shared" si="0"/>
        <v>0</v>
      </c>
    </row>
    <row r="100" spans="1:8" ht="30.75" customHeight="1" hidden="1">
      <c r="A100" s="61" t="s">
        <v>344</v>
      </c>
      <c r="B100" s="182" t="s">
        <v>375</v>
      </c>
      <c r="C100" s="16" t="s">
        <v>185</v>
      </c>
      <c r="D100" s="5" t="s">
        <v>210</v>
      </c>
      <c r="E100" s="5" t="s">
        <v>109</v>
      </c>
      <c r="F100" s="5" t="s">
        <v>290</v>
      </c>
      <c r="G100" s="62">
        <v>0</v>
      </c>
      <c r="H100" s="62">
        <v>0</v>
      </c>
    </row>
    <row r="101" spans="1:8" ht="21" customHeight="1">
      <c r="A101" s="165" t="s">
        <v>205</v>
      </c>
      <c r="B101" s="183" t="s">
        <v>375</v>
      </c>
      <c r="C101" s="24" t="s">
        <v>186</v>
      </c>
      <c r="D101" s="22"/>
      <c r="E101" s="22"/>
      <c r="F101" s="22"/>
      <c r="G101" s="166">
        <f>G102+G105+G113</f>
        <v>355000</v>
      </c>
      <c r="H101" s="166">
        <f>H102+H105+H113</f>
        <v>345000</v>
      </c>
    </row>
    <row r="102" spans="1:8" ht="18" customHeight="1">
      <c r="A102" s="114" t="s">
        <v>288</v>
      </c>
      <c r="B102" s="182" t="s">
        <v>375</v>
      </c>
      <c r="C102" s="10" t="s">
        <v>186</v>
      </c>
      <c r="D102" s="4" t="s">
        <v>182</v>
      </c>
      <c r="E102" s="4"/>
      <c r="F102" s="4"/>
      <c r="G102" s="100">
        <f>G103</f>
        <v>188000</v>
      </c>
      <c r="H102" s="100">
        <f>H103</f>
        <v>178000</v>
      </c>
    </row>
    <row r="103" spans="1:11" ht="47.25" customHeight="1">
      <c r="A103" s="104" t="s">
        <v>289</v>
      </c>
      <c r="B103" s="182" t="s">
        <v>375</v>
      </c>
      <c r="C103" s="14" t="s">
        <v>186</v>
      </c>
      <c r="D103" s="13" t="s">
        <v>182</v>
      </c>
      <c r="E103" s="13" t="s">
        <v>37</v>
      </c>
      <c r="F103" s="13"/>
      <c r="G103" s="103">
        <f>G104</f>
        <v>188000</v>
      </c>
      <c r="H103" s="103">
        <f>H104</f>
        <v>178000</v>
      </c>
      <c r="I103" s="58"/>
      <c r="K103" s="70"/>
    </row>
    <row r="104" spans="1:9" ht="25.5">
      <c r="A104" s="59" t="s">
        <v>270</v>
      </c>
      <c r="B104" s="182" t="s">
        <v>375</v>
      </c>
      <c r="C104" s="11" t="s">
        <v>186</v>
      </c>
      <c r="D104" s="5" t="s">
        <v>182</v>
      </c>
      <c r="E104" s="5" t="s">
        <v>37</v>
      </c>
      <c r="F104" s="5" t="s">
        <v>250</v>
      </c>
      <c r="G104" s="62">
        <v>188000</v>
      </c>
      <c r="H104" s="62">
        <v>178000</v>
      </c>
      <c r="I104" s="58"/>
    </row>
    <row r="105" spans="1:9" ht="12.75">
      <c r="A105" s="114" t="s">
        <v>360</v>
      </c>
      <c r="B105" s="182" t="s">
        <v>375</v>
      </c>
      <c r="C105" s="10" t="s">
        <v>186</v>
      </c>
      <c r="D105" s="4" t="s">
        <v>179</v>
      </c>
      <c r="E105" s="4"/>
      <c r="F105" s="4"/>
      <c r="G105" s="100">
        <f>G106+G111</f>
        <v>117000</v>
      </c>
      <c r="H105" s="100">
        <f>H106+H111</f>
        <v>117000</v>
      </c>
      <c r="I105" s="58"/>
    </row>
    <row r="106" spans="1:11" ht="38.25" customHeight="1">
      <c r="A106" s="115" t="s">
        <v>0</v>
      </c>
      <c r="B106" s="182" t="s">
        <v>375</v>
      </c>
      <c r="C106" s="56" t="s">
        <v>186</v>
      </c>
      <c r="D106" s="55" t="s">
        <v>179</v>
      </c>
      <c r="E106" s="55" t="s">
        <v>19</v>
      </c>
      <c r="F106" s="55"/>
      <c r="G106" s="116">
        <f>G107+G109</f>
        <v>117000</v>
      </c>
      <c r="H106" s="116">
        <f>H107+H109</f>
        <v>117000</v>
      </c>
      <c r="I106" s="58"/>
      <c r="K106" s="70"/>
    </row>
    <row r="107" spans="1:9" ht="21" customHeight="1">
      <c r="A107" s="110" t="s">
        <v>363</v>
      </c>
      <c r="B107" s="182" t="s">
        <v>375</v>
      </c>
      <c r="C107" s="15" t="s">
        <v>186</v>
      </c>
      <c r="D107" s="13" t="s">
        <v>179</v>
      </c>
      <c r="E107" s="13" t="s">
        <v>38</v>
      </c>
      <c r="F107" s="5"/>
      <c r="G107" s="103">
        <f>G108</f>
        <v>8000</v>
      </c>
      <c r="H107" s="103">
        <f>H108</f>
        <v>8000</v>
      </c>
      <c r="I107" s="58"/>
    </row>
    <row r="108" spans="1:9" ht="24.75" customHeight="1">
      <c r="A108" s="59" t="s">
        <v>270</v>
      </c>
      <c r="B108" s="182" t="s">
        <v>375</v>
      </c>
      <c r="C108" s="16" t="s">
        <v>186</v>
      </c>
      <c r="D108" s="5" t="s">
        <v>179</v>
      </c>
      <c r="E108" s="5" t="s">
        <v>38</v>
      </c>
      <c r="F108" s="5" t="s">
        <v>250</v>
      </c>
      <c r="G108" s="62">
        <v>8000</v>
      </c>
      <c r="H108" s="62">
        <v>8000</v>
      </c>
      <c r="I108" s="58"/>
    </row>
    <row r="109" spans="1:8" ht="29.25" customHeight="1">
      <c r="A109" s="110" t="s">
        <v>364</v>
      </c>
      <c r="B109" s="182" t="s">
        <v>375</v>
      </c>
      <c r="C109" s="15" t="s">
        <v>186</v>
      </c>
      <c r="D109" s="13" t="s">
        <v>179</v>
      </c>
      <c r="E109" s="13" t="s">
        <v>39</v>
      </c>
      <c r="F109" s="5"/>
      <c r="G109" s="103">
        <f>G110</f>
        <v>109000</v>
      </c>
      <c r="H109" s="103">
        <f>H110</f>
        <v>109000</v>
      </c>
    </row>
    <row r="110" spans="1:8" ht="24.75" customHeight="1">
      <c r="A110" s="59" t="s">
        <v>270</v>
      </c>
      <c r="B110" s="182" t="s">
        <v>375</v>
      </c>
      <c r="C110" s="16" t="s">
        <v>186</v>
      </c>
      <c r="D110" s="5" t="s">
        <v>179</v>
      </c>
      <c r="E110" s="5" t="s">
        <v>39</v>
      </c>
      <c r="F110" s="5" t="s">
        <v>250</v>
      </c>
      <c r="G110" s="62">
        <v>109000</v>
      </c>
      <c r="H110" s="62">
        <v>109000</v>
      </c>
    </row>
    <row r="111" spans="1:8" ht="12.75" hidden="1">
      <c r="A111" s="110" t="s">
        <v>359</v>
      </c>
      <c r="B111" s="182" t="s">
        <v>375</v>
      </c>
      <c r="C111" s="15" t="s">
        <v>186</v>
      </c>
      <c r="D111" s="13" t="s">
        <v>179</v>
      </c>
      <c r="E111" s="13" t="s">
        <v>109</v>
      </c>
      <c r="F111" s="13"/>
      <c r="G111" s="103">
        <f>G112</f>
        <v>0</v>
      </c>
      <c r="H111" s="103">
        <f>H112</f>
        <v>0</v>
      </c>
    </row>
    <row r="112" spans="1:8" ht="29.25" customHeight="1" hidden="1">
      <c r="A112" s="61" t="s">
        <v>344</v>
      </c>
      <c r="B112" s="182" t="s">
        <v>375</v>
      </c>
      <c r="C112" s="16" t="s">
        <v>186</v>
      </c>
      <c r="D112" s="5" t="s">
        <v>179</v>
      </c>
      <c r="E112" s="5" t="s">
        <v>109</v>
      </c>
      <c r="F112" s="5" t="s">
        <v>290</v>
      </c>
      <c r="G112" s="62"/>
      <c r="H112" s="62"/>
    </row>
    <row r="113" spans="1:8" ht="12" customHeight="1">
      <c r="A113" s="114" t="s">
        <v>219</v>
      </c>
      <c r="B113" s="182" t="s">
        <v>375</v>
      </c>
      <c r="C113" s="10" t="s">
        <v>186</v>
      </c>
      <c r="D113" s="4" t="s">
        <v>180</v>
      </c>
      <c r="E113" s="4"/>
      <c r="F113" s="4"/>
      <c r="G113" s="100">
        <f>G114</f>
        <v>50000</v>
      </c>
      <c r="H113" s="100">
        <f>H114</f>
        <v>50000</v>
      </c>
    </row>
    <row r="114" spans="1:8" ht="42" customHeight="1">
      <c r="A114" s="104" t="s">
        <v>341</v>
      </c>
      <c r="B114" s="182" t="s">
        <v>375</v>
      </c>
      <c r="C114" s="14" t="s">
        <v>186</v>
      </c>
      <c r="D114" s="13" t="s">
        <v>180</v>
      </c>
      <c r="E114" s="13" t="s">
        <v>40</v>
      </c>
      <c r="F114" s="13"/>
      <c r="G114" s="103">
        <f>G115+G116</f>
        <v>50000</v>
      </c>
      <c r="H114" s="103">
        <f>H115+H116</f>
        <v>50000</v>
      </c>
    </row>
    <row r="115" spans="1:8" ht="30" customHeight="1" hidden="1">
      <c r="A115" s="59" t="s">
        <v>270</v>
      </c>
      <c r="B115" s="182" t="s">
        <v>375</v>
      </c>
      <c r="C115" s="11" t="s">
        <v>186</v>
      </c>
      <c r="D115" s="5" t="s">
        <v>180</v>
      </c>
      <c r="E115" s="5" t="s">
        <v>40</v>
      </c>
      <c r="F115" s="5" t="s">
        <v>250</v>
      </c>
      <c r="G115" s="62">
        <v>0</v>
      </c>
      <c r="H115" s="62">
        <v>0</v>
      </c>
    </row>
    <row r="116" spans="1:8" ht="30" customHeight="1">
      <c r="A116" s="59" t="s">
        <v>285</v>
      </c>
      <c r="B116" s="182" t="s">
        <v>375</v>
      </c>
      <c r="C116" s="11" t="s">
        <v>186</v>
      </c>
      <c r="D116" s="5" t="s">
        <v>180</v>
      </c>
      <c r="E116" s="5" t="s">
        <v>40</v>
      </c>
      <c r="F116" s="5" t="s">
        <v>284</v>
      </c>
      <c r="G116" s="62">
        <v>50000</v>
      </c>
      <c r="H116" s="62">
        <v>50000</v>
      </c>
    </row>
    <row r="117" spans="1:8" ht="16.5" customHeight="1">
      <c r="A117" s="167" t="s">
        <v>201</v>
      </c>
      <c r="B117" s="183" t="s">
        <v>375</v>
      </c>
      <c r="C117" s="24" t="s">
        <v>182</v>
      </c>
      <c r="D117" s="24"/>
      <c r="E117" s="24"/>
      <c r="F117" s="24"/>
      <c r="G117" s="166">
        <f>G118+G130+G143+G153</f>
        <v>1320000</v>
      </c>
      <c r="H117" s="166">
        <f>H118+H130+H143+H153</f>
        <v>1320000</v>
      </c>
    </row>
    <row r="118" spans="1:8" ht="16.5" customHeight="1">
      <c r="A118" s="168" t="s">
        <v>345</v>
      </c>
      <c r="B118" s="182" t="s">
        <v>375</v>
      </c>
      <c r="C118" s="10" t="s">
        <v>182</v>
      </c>
      <c r="D118" s="10" t="s">
        <v>176</v>
      </c>
      <c r="E118" s="34"/>
      <c r="F118" s="34"/>
      <c r="G118" s="117">
        <f>G119+G121+G123+G126+G128</f>
        <v>900000</v>
      </c>
      <c r="H118" s="117">
        <f>H119+H121+H123+H126+H128</f>
        <v>900000</v>
      </c>
    </row>
    <row r="119" spans="1:8" ht="27.75" customHeight="1" hidden="1">
      <c r="A119" s="104" t="s">
        <v>145</v>
      </c>
      <c r="B119" s="182" t="s">
        <v>375</v>
      </c>
      <c r="C119" s="14" t="s">
        <v>182</v>
      </c>
      <c r="D119" s="14" t="s">
        <v>176</v>
      </c>
      <c r="E119" s="14" t="s">
        <v>146</v>
      </c>
      <c r="F119" s="34"/>
      <c r="G119" s="118">
        <f>G120</f>
        <v>0</v>
      </c>
      <c r="H119" s="118">
        <f>H120</f>
        <v>0</v>
      </c>
    </row>
    <row r="120" spans="1:8" ht="27" customHeight="1" hidden="1">
      <c r="A120" s="59" t="s">
        <v>346</v>
      </c>
      <c r="B120" s="182" t="s">
        <v>375</v>
      </c>
      <c r="C120" s="11" t="s">
        <v>182</v>
      </c>
      <c r="D120" s="11" t="s">
        <v>176</v>
      </c>
      <c r="E120" s="11" t="s">
        <v>146</v>
      </c>
      <c r="F120" s="5" t="s">
        <v>347</v>
      </c>
      <c r="G120" s="62"/>
      <c r="H120" s="62"/>
    </row>
    <row r="121" spans="1:10" ht="16.5" customHeight="1">
      <c r="A121" s="104" t="s">
        <v>15</v>
      </c>
      <c r="B121" s="182" t="s">
        <v>375</v>
      </c>
      <c r="C121" s="14" t="s">
        <v>182</v>
      </c>
      <c r="D121" s="14" t="s">
        <v>176</v>
      </c>
      <c r="E121" s="14" t="s">
        <v>42</v>
      </c>
      <c r="F121" s="34"/>
      <c r="G121" s="118">
        <f>G122</f>
        <v>200000</v>
      </c>
      <c r="H121" s="118">
        <f>H122</f>
        <v>200000</v>
      </c>
      <c r="I121" s="58"/>
      <c r="J121" s="70"/>
    </row>
    <row r="122" spans="1:9" ht="27.75" customHeight="1">
      <c r="A122" s="59" t="s">
        <v>270</v>
      </c>
      <c r="B122" s="182" t="s">
        <v>375</v>
      </c>
      <c r="C122" s="11" t="s">
        <v>182</v>
      </c>
      <c r="D122" s="11" t="s">
        <v>176</v>
      </c>
      <c r="E122" s="11" t="s">
        <v>42</v>
      </c>
      <c r="F122" s="5" t="s">
        <v>250</v>
      </c>
      <c r="G122" s="62">
        <v>200000</v>
      </c>
      <c r="H122" s="62">
        <v>200000</v>
      </c>
      <c r="I122" s="58"/>
    </row>
    <row r="123" spans="1:9" ht="18.75" customHeight="1">
      <c r="A123" s="104" t="s">
        <v>14</v>
      </c>
      <c r="B123" s="182" t="s">
        <v>375</v>
      </c>
      <c r="C123" s="14" t="s">
        <v>182</v>
      </c>
      <c r="D123" s="14" t="s">
        <v>176</v>
      </c>
      <c r="E123" s="14" t="s">
        <v>43</v>
      </c>
      <c r="F123" s="34"/>
      <c r="G123" s="118">
        <f>G124+G125</f>
        <v>700000</v>
      </c>
      <c r="H123" s="118">
        <f>H124+H125</f>
        <v>700000</v>
      </c>
      <c r="I123" s="58"/>
    </row>
    <row r="124" spans="1:10" ht="28.5" customHeight="1">
      <c r="A124" s="59" t="s">
        <v>270</v>
      </c>
      <c r="B124" s="182" t="s">
        <v>375</v>
      </c>
      <c r="C124" s="11" t="s">
        <v>182</v>
      </c>
      <c r="D124" s="11" t="s">
        <v>176</v>
      </c>
      <c r="E124" s="11" t="s">
        <v>43</v>
      </c>
      <c r="F124" s="5" t="s">
        <v>250</v>
      </c>
      <c r="G124" s="62">
        <v>700000</v>
      </c>
      <c r="H124" s="62">
        <v>700000</v>
      </c>
      <c r="I124" s="58"/>
      <c r="J124" s="70"/>
    </row>
    <row r="125" spans="1:10" ht="18" customHeight="1" hidden="1">
      <c r="A125" s="59" t="s">
        <v>346</v>
      </c>
      <c r="B125" s="182" t="s">
        <v>375</v>
      </c>
      <c r="C125" s="11" t="s">
        <v>182</v>
      </c>
      <c r="D125" s="11" t="s">
        <v>176</v>
      </c>
      <c r="E125" s="11" t="s">
        <v>43</v>
      </c>
      <c r="F125" s="5" t="s">
        <v>347</v>
      </c>
      <c r="G125" s="62"/>
      <c r="H125" s="62"/>
      <c r="I125" s="58"/>
      <c r="J125" s="70"/>
    </row>
    <row r="126" spans="1:10" ht="42.75" customHeight="1" hidden="1">
      <c r="A126" s="101" t="s">
        <v>113</v>
      </c>
      <c r="B126" s="182" t="s">
        <v>375</v>
      </c>
      <c r="C126" s="14" t="s">
        <v>182</v>
      </c>
      <c r="D126" s="14" t="s">
        <v>176</v>
      </c>
      <c r="E126" s="14" t="s">
        <v>112</v>
      </c>
      <c r="F126" s="5"/>
      <c r="G126" s="103">
        <f>G127</f>
        <v>0</v>
      </c>
      <c r="H126" s="103">
        <f>H127</f>
        <v>0</v>
      </c>
      <c r="I126" s="58"/>
      <c r="J126" s="70"/>
    </row>
    <row r="127" spans="1:9" ht="28.5" customHeight="1" hidden="1">
      <c r="A127" s="59" t="s">
        <v>348</v>
      </c>
      <c r="B127" s="182" t="s">
        <v>375</v>
      </c>
      <c r="C127" s="11" t="s">
        <v>182</v>
      </c>
      <c r="D127" s="11" t="s">
        <v>176</v>
      </c>
      <c r="E127" s="11" t="s">
        <v>112</v>
      </c>
      <c r="F127" s="5" t="s">
        <v>349</v>
      </c>
      <c r="G127" s="62"/>
      <c r="H127" s="62"/>
      <c r="I127" s="58"/>
    </row>
    <row r="128" spans="1:10" ht="28.5" customHeight="1" hidden="1">
      <c r="A128" s="101" t="s">
        <v>114</v>
      </c>
      <c r="B128" s="182" t="s">
        <v>375</v>
      </c>
      <c r="C128" s="14" t="s">
        <v>182</v>
      </c>
      <c r="D128" s="14" t="s">
        <v>176</v>
      </c>
      <c r="E128" s="14" t="s">
        <v>115</v>
      </c>
      <c r="F128" s="5"/>
      <c r="G128" s="103">
        <f>G129</f>
        <v>0</v>
      </c>
      <c r="H128" s="103">
        <f>H129</f>
        <v>0</v>
      </c>
      <c r="J128" s="71"/>
    </row>
    <row r="129" spans="1:8" ht="28.5" customHeight="1" hidden="1">
      <c r="A129" s="59" t="s">
        <v>348</v>
      </c>
      <c r="B129" s="182" t="s">
        <v>375</v>
      </c>
      <c r="C129" s="11" t="s">
        <v>182</v>
      </c>
      <c r="D129" s="11" t="s">
        <v>176</v>
      </c>
      <c r="E129" s="11" t="s">
        <v>115</v>
      </c>
      <c r="F129" s="5" t="s">
        <v>349</v>
      </c>
      <c r="G129" s="62"/>
      <c r="H129" s="62"/>
    </row>
    <row r="130" spans="1:8" ht="16.5" customHeight="1">
      <c r="A130" s="119" t="s">
        <v>254</v>
      </c>
      <c r="B130" s="182" t="s">
        <v>375</v>
      </c>
      <c r="C130" s="79" t="s">
        <v>182</v>
      </c>
      <c r="D130" s="37" t="s">
        <v>183</v>
      </c>
      <c r="E130" s="14"/>
      <c r="F130" s="34"/>
      <c r="G130" s="117">
        <f>G131+G133+G135++G139+G141+G137</f>
        <v>420000</v>
      </c>
      <c r="H130" s="117">
        <f>H131+H133+H135++H139+H141+H137</f>
        <v>420000</v>
      </c>
    </row>
    <row r="131" spans="1:8" ht="19.5" customHeight="1" hidden="1">
      <c r="A131" s="104" t="s">
        <v>218</v>
      </c>
      <c r="B131" s="182" t="s">
        <v>375</v>
      </c>
      <c r="C131" s="15" t="s">
        <v>182</v>
      </c>
      <c r="D131" s="35" t="s">
        <v>183</v>
      </c>
      <c r="E131" s="13" t="s">
        <v>33</v>
      </c>
      <c r="F131" s="36"/>
      <c r="G131" s="118">
        <f>G132</f>
        <v>0</v>
      </c>
      <c r="H131" s="118">
        <f>H132</f>
        <v>0</v>
      </c>
    </row>
    <row r="132" spans="1:8" ht="22.5" customHeight="1" hidden="1">
      <c r="A132" s="59" t="s">
        <v>249</v>
      </c>
      <c r="B132" s="182" t="s">
        <v>375</v>
      </c>
      <c r="C132" s="16" t="s">
        <v>182</v>
      </c>
      <c r="D132" s="5" t="s">
        <v>183</v>
      </c>
      <c r="E132" s="5" t="s">
        <v>33</v>
      </c>
      <c r="F132" s="5" t="s">
        <v>250</v>
      </c>
      <c r="G132" s="62"/>
      <c r="H132" s="62"/>
    </row>
    <row r="133" spans="1:8" ht="38.25" customHeight="1" hidden="1">
      <c r="A133" s="101" t="s">
        <v>131</v>
      </c>
      <c r="B133" s="182" t="s">
        <v>375</v>
      </c>
      <c r="C133" s="15" t="s">
        <v>182</v>
      </c>
      <c r="D133" s="35" t="s">
        <v>183</v>
      </c>
      <c r="E133" s="13" t="s">
        <v>132</v>
      </c>
      <c r="F133" s="5"/>
      <c r="G133" s="103">
        <f>G134</f>
        <v>0</v>
      </c>
      <c r="H133" s="103">
        <f>H134</f>
        <v>0</v>
      </c>
    </row>
    <row r="134" spans="1:8" ht="28.5" customHeight="1" hidden="1">
      <c r="A134" s="59" t="s">
        <v>348</v>
      </c>
      <c r="B134" s="182" t="s">
        <v>375</v>
      </c>
      <c r="C134" s="16" t="s">
        <v>182</v>
      </c>
      <c r="D134" s="5" t="s">
        <v>183</v>
      </c>
      <c r="E134" s="5" t="s">
        <v>132</v>
      </c>
      <c r="F134" s="5" t="s">
        <v>349</v>
      </c>
      <c r="G134" s="62"/>
      <c r="H134" s="62"/>
    </row>
    <row r="135" spans="1:8" ht="39.75" customHeight="1" hidden="1">
      <c r="A135" s="101" t="s">
        <v>133</v>
      </c>
      <c r="B135" s="182" t="s">
        <v>375</v>
      </c>
      <c r="C135" s="15" t="s">
        <v>182</v>
      </c>
      <c r="D135" s="13" t="s">
        <v>183</v>
      </c>
      <c r="E135" s="13" t="s">
        <v>134</v>
      </c>
      <c r="F135" s="13"/>
      <c r="G135" s="103">
        <f>G136</f>
        <v>0</v>
      </c>
      <c r="H135" s="103">
        <f>H136</f>
        <v>0</v>
      </c>
    </row>
    <row r="136" spans="1:8" ht="28.5" customHeight="1" hidden="1">
      <c r="A136" s="59" t="s">
        <v>249</v>
      </c>
      <c r="B136" s="182" t="s">
        <v>375</v>
      </c>
      <c r="C136" s="16" t="s">
        <v>182</v>
      </c>
      <c r="D136" s="5" t="s">
        <v>183</v>
      </c>
      <c r="E136" s="5" t="s">
        <v>134</v>
      </c>
      <c r="F136" s="5" t="s">
        <v>250</v>
      </c>
      <c r="G136" s="62"/>
      <c r="H136" s="62"/>
    </row>
    <row r="137" spans="1:8" ht="48" customHeight="1">
      <c r="A137" s="101" t="s">
        <v>365</v>
      </c>
      <c r="B137" s="182" t="s">
        <v>375</v>
      </c>
      <c r="C137" s="15" t="s">
        <v>182</v>
      </c>
      <c r="D137" s="13" t="s">
        <v>183</v>
      </c>
      <c r="E137" s="13" t="s">
        <v>172</v>
      </c>
      <c r="F137" s="13"/>
      <c r="G137" s="103">
        <f>G138</f>
        <v>250000</v>
      </c>
      <c r="H137" s="103">
        <f>H138</f>
        <v>250000</v>
      </c>
    </row>
    <row r="138" spans="1:8" ht="28.5" customHeight="1">
      <c r="A138" s="59" t="s">
        <v>249</v>
      </c>
      <c r="B138" s="182" t="s">
        <v>375</v>
      </c>
      <c r="C138" s="16" t="s">
        <v>182</v>
      </c>
      <c r="D138" s="5" t="s">
        <v>183</v>
      </c>
      <c r="E138" s="5" t="s">
        <v>172</v>
      </c>
      <c r="F138" s="5" t="s">
        <v>250</v>
      </c>
      <c r="G138" s="62">
        <v>250000</v>
      </c>
      <c r="H138" s="62">
        <v>250000</v>
      </c>
    </row>
    <row r="139" spans="1:8" ht="44.25" customHeight="1">
      <c r="A139" s="101" t="s">
        <v>12</v>
      </c>
      <c r="B139" s="182" t="s">
        <v>375</v>
      </c>
      <c r="C139" s="15" t="s">
        <v>182</v>
      </c>
      <c r="D139" s="13" t="s">
        <v>183</v>
      </c>
      <c r="E139" s="13" t="s">
        <v>13</v>
      </c>
      <c r="F139" s="5"/>
      <c r="G139" s="180">
        <f>G140</f>
        <v>70000</v>
      </c>
      <c r="H139" s="180">
        <f>H140</f>
        <v>70000</v>
      </c>
    </row>
    <row r="140" spans="1:8" ht="28.5" customHeight="1">
      <c r="A140" s="59" t="s">
        <v>249</v>
      </c>
      <c r="B140" s="182" t="s">
        <v>375</v>
      </c>
      <c r="C140" s="152" t="s">
        <v>182</v>
      </c>
      <c r="D140" s="153" t="s">
        <v>183</v>
      </c>
      <c r="E140" s="153" t="s">
        <v>13</v>
      </c>
      <c r="F140" s="5" t="s">
        <v>250</v>
      </c>
      <c r="G140" s="62">
        <v>70000</v>
      </c>
      <c r="H140" s="62">
        <v>70000</v>
      </c>
    </row>
    <row r="141" spans="1:8" ht="18.75" customHeight="1">
      <c r="A141" s="104" t="s">
        <v>361</v>
      </c>
      <c r="B141" s="182" t="s">
        <v>375</v>
      </c>
      <c r="C141" s="15" t="s">
        <v>182</v>
      </c>
      <c r="D141" s="52" t="s">
        <v>183</v>
      </c>
      <c r="E141" s="13" t="s">
        <v>44</v>
      </c>
      <c r="F141" s="53"/>
      <c r="G141" s="120">
        <f>G142</f>
        <v>100000</v>
      </c>
      <c r="H141" s="120">
        <f>H142</f>
        <v>100000</v>
      </c>
    </row>
    <row r="142" spans="1:8" ht="30.75" customHeight="1">
      <c r="A142" s="59" t="s">
        <v>249</v>
      </c>
      <c r="B142" s="182" t="s">
        <v>375</v>
      </c>
      <c r="C142" s="16" t="s">
        <v>182</v>
      </c>
      <c r="D142" s="5" t="s">
        <v>183</v>
      </c>
      <c r="E142" s="5" t="s">
        <v>44</v>
      </c>
      <c r="F142" s="5" t="s">
        <v>250</v>
      </c>
      <c r="G142" s="62">
        <v>100000</v>
      </c>
      <c r="H142" s="62">
        <v>100000</v>
      </c>
    </row>
    <row r="143" spans="1:8" ht="16.5" customHeight="1" hidden="1">
      <c r="A143" s="121" t="s">
        <v>350</v>
      </c>
      <c r="B143" s="182" t="s">
        <v>375</v>
      </c>
      <c r="C143" s="17" t="s">
        <v>182</v>
      </c>
      <c r="D143" s="48" t="s">
        <v>185</v>
      </c>
      <c r="E143" s="13"/>
      <c r="F143" s="48"/>
      <c r="G143" s="100">
        <f>G144+G149+G151</f>
        <v>0</v>
      </c>
      <c r="H143" s="100">
        <f>H144+H149+H151</f>
        <v>0</v>
      </c>
    </row>
    <row r="144" spans="1:8" ht="15.75" customHeight="1" hidden="1">
      <c r="A144" s="122" t="s">
        <v>350</v>
      </c>
      <c r="B144" s="182" t="s">
        <v>375</v>
      </c>
      <c r="C144" s="19" t="s">
        <v>182</v>
      </c>
      <c r="D144" s="49" t="s">
        <v>185</v>
      </c>
      <c r="E144" s="8" t="s">
        <v>142</v>
      </c>
      <c r="F144" s="49"/>
      <c r="G144" s="123">
        <f>G145+G147</f>
        <v>0</v>
      </c>
      <c r="H144" s="123">
        <f>H145+H147</f>
        <v>0</v>
      </c>
    </row>
    <row r="145" spans="1:8" ht="15.75" customHeight="1" hidden="1">
      <c r="A145" s="104" t="s">
        <v>351</v>
      </c>
      <c r="B145" s="182" t="s">
        <v>375</v>
      </c>
      <c r="C145" s="18" t="s">
        <v>182</v>
      </c>
      <c r="D145" s="50" t="s">
        <v>185</v>
      </c>
      <c r="E145" s="13" t="s">
        <v>45</v>
      </c>
      <c r="F145" s="50"/>
      <c r="G145" s="103">
        <f>G146</f>
        <v>0</v>
      </c>
      <c r="H145" s="103">
        <f>H146</f>
        <v>0</v>
      </c>
    </row>
    <row r="146" spans="1:8" ht="24.75" customHeight="1" hidden="1">
      <c r="A146" s="59" t="s">
        <v>249</v>
      </c>
      <c r="B146" s="182" t="s">
        <v>375</v>
      </c>
      <c r="C146" s="40" t="s">
        <v>182</v>
      </c>
      <c r="D146" s="51" t="s">
        <v>185</v>
      </c>
      <c r="E146" s="5" t="s">
        <v>45</v>
      </c>
      <c r="F146" s="51" t="s">
        <v>250</v>
      </c>
      <c r="G146" s="62">
        <v>0</v>
      </c>
      <c r="H146" s="62">
        <v>0</v>
      </c>
    </row>
    <row r="147" spans="1:8" ht="29.25" customHeight="1" hidden="1">
      <c r="A147" s="104" t="s">
        <v>352</v>
      </c>
      <c r="B147" s="182" t="s">
        <v>375</v>
      </c>
      <c r="C147" s="18" t="s">
        <v>182</v>
      </c>
      <c r="D147" s="50" t="s">
        <v>185</v>
      </c>
      <c r="E147" s="13" t="s">
        <v>46</v>
      </c>
      <c r="F147" s="50"/>
      <c r="G147" s="103">
        <f>G148</f>
        <v>0</v>
      </c>
      <c r="H147" s="103">
        <f>H148</f>
        <v>0</v>
      </c>
    </row>
    <row r="148" spans="1:8" ht="27.75" customHeight="1" hidden="1">
      <c r="A148" s="59" t="s">
        <v>249</v>
      </c>
      <c r="B148" s="182" t="s">
        <v>375</v>
      </c>
      <c r="C148" s="40" t="s">
        <v>182</v>
      </c>
      <c r="D148" s="51" t="s">
        <v>185</v>
      </c>
      <c r="E148" s="5" t="s">
        <v>46</v>
      </c>
      <c r="F148" s="51" t="s">
        <v>250</v>
      </c>
      <c r="G148" s="62">
        <v>0</v>
      </c>
      <c r="H148" s="62">
        <v>0</v>
      </c>
    </row>
    <row r="149" spans="1:8" ht="18" customHeight="1" hidden="1">
      <c r="A149" s="101" t="s">
        <v>116</v>
      </c>
      <c r="B149" s="182" t="s">
        <v>375</v>
      </c>
      <c r="C149" s="18" t="s">
        <v>182</v>
      </c>
      <c r="D149" s="50" t="s">
        <v>185</v>
      </c>
      <c r="E149" s="13" t="s">
        <v>109</v>
      </c>
      <c r="F149" s="50"/>
      <c r="G149" s="103">
        <f>G150</f>
        <v>0</v>
      </c>
      <c r="H149" s="103">
        <f>H150</f>
        <v>0</v>
      </c>
    </row>
    <row r="150" spans="1:8" ht="28.5" customHeight="1" hidden="1">
      <c r="A150" s="61" t="s">
        <v>344</v>
      </c>
      <c r="B150" s="182" t="s">
        <v>375</v>
      </c>
      <c r="C150" s="40" t="s">
        <v>182</v>
      </c>
      <c r="D150" s="51" t="s">
        <v>185</v>
      </c>
      <c r="E150" s="5" t="s">
        <v>109</v>
      </c>
      <c r="F150" s="51" t="s">
        <v>290</v>
      </c>
      <c r="G150" s="62"/>
      <c r="H150" s="62"/>
    </row>
    <row r="151" spans="1:8" ht="28.5" customHeight="1" hidden="1">
      <c r="A151" s="110" t="s">
        <v>136</v>
      </c>
      <c r="B151" s="182" t="s">
        <v>375</v>
      </c>
      <c r="C151" s="18" t="s">
        <v>182</v>
      </c>
      <c r="D151" s="50" t="s">
        <v>185</v>
      </c>
      <c r="E151" s="13" t="s">
        <v>135</v>
      </c>
      <c r="F151" s="50"/>
      <c r="G151" s="103">
        <f>G152</f>
        <v>0</v>
      </c>
      <c r="H151" s="103">
        <f>H152</f>
        <v>0</v>
      </c>
    </row>
    <row r="152" spans="1:8" ht="40.5" customHeight="1" hidden="1">
      <c r="A152" s="61" t="s">
        <v>344</v>
      </c>
      <c r="B152" s="182" t="s">
        <v>375</v>
      </c>
      <c r="C152" s="40" t="s">
        <v>182</v>
      </c>
      <c r="D152" s="51" t="s">
        <v>185</v>
      </c>
      <c r="E152" s="5" t="s">
        <v>135</v>
      </c>
      <c r="F152" s="51" t="s">
        <v>290</v>
      </c>
      <c r="G152" s="62">
        <v>0</v>
      </c>
      <c r="H152" s="62">
        <v>0</v>
      </c>
    </row>
    <row r="153" spans="1:8" ht="17.25" customHeight="1" hidden="1">
      <c r="A153" s="121" t="s">
        <v>202</v>
      </c>
      <c r="B153" s="182" t="s">
        <v>375</v>
      </c>
      <c r="C153" s="17" t="s">
        <v>182</v>
      </c>
      <c r="D153" s="4" t="s">
        <v>182</v>
      </c>
      <c r="E153" s="4"/>
      <c r="F153" s="4"/>
      <c r="G153" s="124">
        <f>G154</f>
        <v>0</v>
      </c>
      <c r="H153" s="124">
        <f>H154</f>
        <v>0</v>
      </c>
    </row>
    <row r="154" spans="1:8" ht="24.75" customHeight="1" hidden="1">
      <c r="A154" s="110" t="s">
        <v>329</v>
      </c>
      <c r="B154" s="182" t="s">
        <v>375</v>
      </c>
      <c r="C154" s="15" t="s">
        <v>182</v>
      </c>
      <c r="D154" s="13" t="s">
        <v>182</v>
      </c>
      <c r="E154" s="13" t="s">
        <v>168</v>
      </c>
      <c r="F154" s="13"/>
      <c r="G154" s="103">
        <f>G155</f>
        <v>0</v>
      </c>
      <c r="H154" s="103">
        <f>H155</f>
        <v>0</v>
      </c>
    </row>
    <row r="155" spans="1:8" ht="18" customHeight="1" hidden="1">
      <c r="A155" s="61" t="s">
        <v>295</v>
      </c>
      <c r="B155" s="182" t="s">
        <v>375</v>
      </c>
      <c r="C155" s="11" t="s">
        <v>182</v>
      </c>
      <c r="D155" s="5" t="s">
        <v>182</v>
      </c>
      <c r="E155" s="5" t="s">
        <v>168</v>
      </c>
      <c r="F155" s="5" t="s">
        <v>294</v>
      </c>
      <c r="G155" s="62">
        <v>0</v>
      </c>
      <c r="H155" s="62">
        <v>0</v>
      </c>
    </row>
    <row r="156" spans="1:8" ht="18.75" customHeight="1">
      <c r="A156" s="167" t="s">
        <v>196</v>
      </c>
      <c r="B156" s="183" t="s">
        <v>375</v>
      </c>
      <c r="C156" s="24" t="s">
        <v>177</v>
      </c>
      <c r="D156" s="24"/>
      <c r="E156" s="24"/>
      <c r="F156" s="24"/>
      <c r="G156" s="166">
        <f>G157+G195+G265+G268+G281</f>
        <v>252239235</v>
      </c>
      <c r="H156" s="166">
        <f>H157+H195+H265+H268+H281</f>
        <v>243977235</v>
      </c>
    </row>
    <row r="157" spans="1:8" ht="18" customHeight="1">
      <c r="A157" s="121" t="s">
        <v>197</v>
      </c>
      <c r="B157" s="182" t="s">
        <v>375</v>
      </c>
      <c r="C157" s="159" t="s">
        <v>177</v>
      </c>
      <c r="D157" s="7" t="s">
        <v>176</v>
      </c>
      <c r="E157" s="6"/>
      <c r="F157" s="6"/>
      <c r="G157" s="124">
        <f>G159+G161+G163+G174+G176+G186+G189+G193</f>
        <v>71722650</v>
      </c>
      <c r="H157" s="124">
        <f>H159+H161+H163+H174+H176+H186+H189+H193</f>
        <v>72073600</v>
      </c>
    </row>
    <row r="158" spans="1:8" ht="29.25" customHeight="1">
      <c r="A158" s="102" t="s">
        <v>296</v>
      </c>
      <c r="B158" s="182" t="s">
        <v>375</v>
      </c>
      <c r="C158" s="36" t="s">
        <v>177</v>
      </c>
      <c r="D158" s="35" t="s">
        <v>176</v>
      </c>
      <c r="E158" s="43" t="s">
        <v>20</v>
      </c>
      <c r="F158" s="43"/>
      <c r="G158" s="98">
        <f>G157</f>
        <v>71722650</v>
      </c>
      <c r="H158" s="98">
        <f>H157</f>
        <v>72073600</v>
      </c>
    </row>
    <row r="159" spans="1:10" ht="12.75">
      <c r="A159" s="125" t="s">
        <v>298</v>
      </c>
      <c r="B159" s="182" t="s">
        <v>375</v>
      </c>
      <c r="C159" s="80" t="s">
        <v>177</v>
      </c>
      <c r="D159" s="8" t="s">
        <v>176</v>
      </c>
      <c r="E159" s="8" t="s">
        <v>47</v>
      </c>
      <c r="F159" s="8"/>
      <c r="G159" s="123">
        <f>G160</f>
        <v>13440000</v>
      </c>
      <c r="H159" s="123">
        <f>H160</f>
        <v>13440000</v>
      </c>
      <c r="J159" s="70"/>
    </row>
    <row r="160" spans="1:8" ht="26.25" customHeight="1">
      <c r="A160" s="59" t="s">
        <v>270</v>
      </c>
      <c r="B160" s="182" t="s">
        <v>375</v>
      </c>
      <c r="C160" s="11" t="s">
        <v>177</v>
      </c>
      <c r="D160" s="5" t="s">
        <v>176</v>
      </c>
      <c r="E160" s="5" t="s">
        <v>47</v>
      </c>
      <c r="F160" s="5" t="s">
        <v>250</v>
      </c>
      <c r="G160" s="62">
        <v>13440000</v>
      </c>
      <c r="H160" s="62">
        <v>13440000</v>
      </c>
    </row>
    <row r="161" spans="1:10" ht="18" customHeight="1">
      <c r="A161" s="125" t="s">
        <v>356</v>
      </c>
      <c r="B161" s="182" t="s">
        <v>375</v>
      </c>
      <c r="C161" s="80" t="s">
        <v>177</v>
      </c>
      <c r="D161" s="8" t="s">
        <v>176</v>
      </c>
      <c r="E161" s="8" t="s">
        <v>48</v>
      </c>
      <c r="F161" s="8"/>
      <c r="G161" s="123">
        <f>G162</f>
        <v>500000</v>
      </c>
      <c r="H161" s="123">
        <f>H162</f>
        <v>500000</v>
      </c>
      <c r="J161" s="70"/>
    </row>
    <row r="162" spans="1:10" ht="26.25" customHeight="1">
      <c r="A162" s="59" t="s">
        <v>270</v>
      </c>
      <c r="B162" s="182" t="s">
        <v>375</v>
      </c>
      <c r="C162" s="11" t="s">
        <v>177</v>
      </c>
      <c r="D162" s="5" t="s">
        <v>176</v>
      </c>
      <c r="E162" s="5" t="s">
        <v>48</v>
      </c>
      <c r="F162" s="5" t="s">
        <v>250</v>
      </c>
      <c r="G162" s="62">
        <v>500000</v>
      </c>
      <c r="H162" s="62">
        <v>500000</v>
      </c>
      <c r="J162" s="70"/>
    </row>
    <row r="163" spans="1:8" ht="25.5" customHeight="1">
      <c r="A163" s="125" t="s">
        <v>297</v>
      </c>
      <c r="B163" s="182" t="s">
        <v>375</v>
      </c>
      <c r="C163" s="80" t="s">
        <v>177</v>
      </c>
      <c r="D163" s="8" t="s">
        <v>176</v>
      </c>
      <c r="E163" s="8" t="s">
        <v>49</v>
      </c>
      <c r="F163" s="8"/>
      <c r="G163" s="123">
        <f>SUM(G164:G173)</f>
        <v>16959500</v>
      </c>
      <c r="H163" s="123">
        <f>SUM(H164:H173)</f>
        <v>16939500</v>
      </c>
    </row>
    <row r="164" spans="1:8" ht="12.75">
      <c r="A164" s="59" t="s">
        <v>55</v>
      </c>
      <c r="B164" s="182" t="s">
        <v>375</v>
      </c>
      <c r="C164" s="40" t="s">
        <v>177</v>
      </c>
      <c r="D164" s="51" t="s">
        <v>176</v>
      </c>
      <c r="E164" s="5" t="s">
        <v>49</v>
      </c>
      <c r="F164" s="28" t="s">
        <v>267</v>
      </c>
      <c r="G164" s="62">
        <v>5080000</v>
      </c>
      <c r="H164" s="62">
        <v>5060000</v>
      </c>
    </row>
    <row r="165" spans="1:10" ht="25.5">
      <c r="A165" s="59" t="s">
        <v>269</v>
      </c>
      <c r="B165" s="182" t="s">
        <v>375</v>
      </c>
      <c r="C165" s="40" t="s">
        <v>177</v>
      </c>
      <c r="D165" s="51" t="s">
        <v>176</v>
      </c>
      <c r="E165" s="5" t="s">
        <v>49</v>
      </c>
      <c r="F165" s="28" t="s">
        <v>268</v>
      </c>
      <c r="G165" s="62">
        <v>300000</v>
      </c>
      <c r="H165" s="62">
        <v>300000</v>
      </c>
      <c r="J165" s="71"/>
    </row>
    <row r="166" spans="1:8" ht="38.25">
      <c r="A166" s="59" t="s">
        <v>50</v>
      </c>
      <c r="B166" s="182" t="s">
        <v>375</v>
      </c>
      <c r="C166" s="40" t="s">
        <v>177</v>
      </c>
      <c r="D166" s="51" t="s">
        <v>176</v>
      </c>
      <c r="E166" s="5" t="s">
        <v>49</v>
      </c>
      <c r="F166" s="28" t="s">
        <v>35</v>
      </c>
      <c r="G166" s="62">
        <v>1500000</v>
      </c>
      <c r="H166" s="62">
        <v>1500000</v>
      </c>
    </row>
    <row r="167" spans="1:8" ht="25.5">
      <c r="A167" s="59" t="s">
        <v>270</v>
      </c>
      <c r="B167" s="182" t="s">
        <v>375</v>
      </c>
      <c r="C167" s="40" t="s">
        <v>177</v>
      </c>
      <c r="D167" s="51" t="s">
        <v>176</v>
      </c>
      <c r="E167" s="5" t="s">
        <v>49</v>
      </c>
      <c r="F167" s="28" t="s">
        <v>250</v>
      </c>
      <c r="G167" s="62">
        <f>7150000+107000+325000+543000+5000+43000+150000</f>
        <v>8323000</v>
      </c>
      <c r="H167" s="62">
        <f>7150000+107000+325000+543000+5000+43000+150000</f>
        <v>8323000</v>
      </c>
    </row>
    <row r="168" spans="1:8" ht="25.5" customHeight="1">
      <c r="A168" s="59" t="s">
        <v>138</v>
      </c>
      <c r="B168" s="182" t="s">
        <v>375</v>
      </c>
      <c r="C168" s="40" t="s">
        <v>177</v>
      </c>
      <c r="D168" s="51" t="s">
        <v>176</v>
      </c>
      <c r="E168" s="5" t="s">
        <v>49</v>
      </c>
      <c r="F168" s="28" t="s">
        <v>137</v>
      </c>
      <c r="G168" s="62">
        <v>35500</v>
      </c>
      <c r="H168" s="62">
        <v>35500</v>
      </c>
    </row>
    <row r="169" spans="1:8" ht="38.25">
      <c r="A169" s="59" t="s">
        <v>271</v>
      </c>
      <c r="B169" s="182" t="s">
        <v>375</v>
      </c>
      <c r="C169" s="40" t="s">
        <v>177</v>
      </c>
      <c r="D169" s="51" t="s">
        <v>176</v>
      </c>
      <c r="E169" s="5" t="s">
        <v>49</v>
      </c>
      <c r="F169" s="28" t="s">
        <v>272</v>
      </c>
      <c r="G169" s="62">
        <v>370000</v>
      </c>
      <c r="H169" s="62">
        <v>370000</v>
      </c>
    </row>
    <row r="170" spans="1:8" ht="25.5">
      <c r="A170" s="111" t="s">
        <v>394</v>
      </c>
      <c r="B170" s="182" t="s">
        <v>375</v>
      </c>
      <c r="C170" s="40" t="s">
        <v>177</v>
      </c>
      <c r="D170" s="51" t="s">
        <v>176</v>
      </c>
      <c r="E170" s="5" t="s">
        <v>49</v>
      </c>
      <c r="F170" s="28" t="s">
        <v>262</v>
      </c>
      <c r="G170" s="62">
        <v>400000</v>
      </c>
      <c r="H170" s="62">
        <v>400000</v>
      </c>
    </row>
    <row r="171" spans="1:8" ht="12.75">
      <c r="A171" s="59" t="s">
        <v>261</v>
      </c>
      <c r="B171" s="182" t="s">
        <v>375</v>
      </c>
      <c r="C171" s="40" t="s">
        <v>177</v>
      </c>
      <c r="D171" s="51" t="s">
        <v>176</v>
      </c>
      <c r="E171" s="5" t="s">
        <v>49</v>
      </c>
      <c r="F171" s="5" t="s">
        <v>264</v>
      </c>
      <c r="G171" s="62">
        <v>670000</v>
      </c>
      <c r="H171" s="62">
        <v>670000</v>
      </c>
    </row>
    <row r="172" spans="1:8" ht="12.75">
      <c r="A172" s="59" t="s">
        <v>263</v>
      </c>
      <c r="B172" s="182" t="s">
        <v>375</v>
      </c>
      <c r="C172" s="40" t="s">
        <v>177</v>
      </c>
      <c r="D172" s="51" t="s">
        <v>176</v>
      </c>
      <c r="E172" s="5" t="s">
        <v>49</v>
      </c>
      <c r="F172" s="5" t="s">
        <v>265</v>
      </c>
      <c r="G172" s="62">
        <v>102000</v>
      </c>
      <c r="H172" s="62">
        <v>102000</v>
      </c>
    </row>
    <row r="173" spans="1:8" ht="12.75">
      <c r="A173" s="59" t="s">
        <v>111</v>
      </c>
      <c r="B173" s="182" t="s">
        <v>375</v>
      </c>
      <c r="C173" s="40" t="s">
        <v>177</v>
      </c>
      <c r="D173" s="51" t="s">
        <v>176</v>
      </c>
      <c r="E173" s="5" t="s">
        <v>49</v>
      </c>
      <c r="F173" s="5" t="s">
        <v>110</v>
      </c>
      <c r="G173" s="62">
        <v>179000</v>
      </c>
      <c r="H173" s="62">
        <v>179000</v>
      </c>
    </row>
    <row r="174" spans="1:8" ht="63.75" hidden="1">
      <c r="A174" s="104" t="s">
        <v>166</v>
      </c>
      <c r="B174" s="182" t="s">
        <v>375</v>
      </c>
      <c r="C174" s="81" t="s">
        <v>177</v>
      </c>
      <c r="D174" s="82" t="s">
        <v>176</v>
      </c>
      <c r="E174" s="13" t="s">
        <v>167</v>
      </c>
      <c r="F174" s="35"/>
      <c r="G174" s="98">
        <f>G175</f>
        <v>0</v>
      </c>
      <c r="H174" s="98">
        <f>H175</f>
        <v>0</v>
      </c>
    </row>
    <row r="175" spans="1:8" ht="38.25" hidden="1">
      <c r="A175" s="59" t="s">
        <v>50</v>
      </c>
      <c r="B175" s="182" t="s">
        <v>375</v>
      </c>
      <c r="C175" s="40" t="s">
        <v>177</v>
      </c>
      <c r="D175" s="51" t="s">
        <v>176</v>
      </c>
      <c r="E175" s="5" t="s">
        <v>167</v>
      </c>
      <c r="F175" s="28" t="s">
        <v>35</v>
      </c>
      <c r="G175" s="62"/>
      <c r="H175" s="62"/>
    </row>
    <row r="176" spans="1:8" ht="50.25" customHeight="1">
      <c r="A176" s="126" t="s">
        <v>335</v>
      </c>
      <c r="B176" s="182" t="s">
        <v>375</v>
      </c>
      <c r="C176" s="81" t="s">
        <v>177</v>
      </c>
      <c r="D176" s="82" t="s">
        <v>176</v>
      </c>
      <c r="E176" s="35" t="s">
        <v>395</v>
      </c>
      <c r="F176" s="35"/>
      <c r="G176" s="98">
        <f>SUM(G177:G185)</f>
        <v>39475150</v>
      </c>
      <c r="H176" s="98">
        <f>SUM(H177:H185)</f>
        <v>40130100</v>
      </c>
    </row>
    <row r="177" spans="1:8" ht="12.75">
      <c r="A177" s="59" t="s">
        <v>56</v>
      </c>
      <c r="B177" s="182" t="s">
        <v>375</v>
      </c>
      <c r="C177" s="40" t="s">
        <v>177</v>
      </c>
      <c r="D177" s="51" t="s">
        <v>176</v>
      </c>
      <c r="E177" s="5" t="s">
        <v>395</v>
      </c>
      <c r="F177" s="28" t="s">
        <v>267</v>
      </c>
      <c r="G177" s="62">
        <v>28700000</v>
      </c>
      <c r="H177" s="62">
        <v>28700000</v>
      </c>
    </row>
    <row r="178" spans="1:8" ht="25.5">
      <c r="A178" s="59" t="s">
        <v>269</v>
      </c>
      <c r="B178" s="182" t="s">
        <v>375</v>
      </c>
      <c r="C178" s="40" t="s">
        <v>177</v>
      </c>
      <c r="D178" s="51" t="s">
        <v>176</v>
      </c>
      <c r="E178" s="5" t="s">
        <v>395</v>
      </c>
      <c r="F178" s="28" t="s">
        <v>268</v>
      </c>
      <c r="G178" s="62">
        <v>500000</v>
      </c>
      <c r="H178" s="62">
        <f>698500-17350</f>
        <v>681150</v>
      </c>
    </row>
    <row r="179" spans="1:8" ht="38.25">
      <c r="A179" s="59" t="s">
        <v>50</v>
      </c>
      <c r="B179" s="182" t="s">
        <v>375</v>
      </c>
      <c r="C179" s="40" t="s">
        <v>177</v>
      </c>
      <c r="D179" s="51" t="s">
        <v>176</v>
      </c>
      <c r="E179" s="5" t="s">
        <v>395</v>
      </c>
      <c r="F179" s="28" t="s">
        <v>35</v>
      </c>
      <c r="G179" s="62">
        <v>8000000</v>
      </c>
      <c r="H179" s="62">
        <v>8473800</v>
      </c>
    </row>
    <row r="180" spans="1:8" ht="25.5">
      <c r="A180" s="59" t="s">
        <v>270</v>
      </c>
      <c r="B180" s="182" t="s">
        <v>375</v>
      </c>
      <c r="C180" s="40" t="s">
        <v>177</v>
      </c>
      <c r="D180" s="51" t="s">
        <v>176</v>
      </c>
      <c r="E180" s="5" t="s">
        <v>395</v>
      </c>
      <c r="F180" s="28" t="s">
        <v>250</v>
      </c>
      <c r="G180" s="62">
        <v>645000</v>
      </c>
      <c r="H180" s="62">
        <v>645000</v>
      </c>
    </row>
    <row r="181" spans="1:8" ht="30" customHeight="1">
      <c r="A181" s="59" t="s">
        <v>275</v>
      </c>
      <c r="B181" s="182" t="s">
        <v>375</v>
      </c>
      <c r="C181" s="40" t="s">
        <v>177</v>
      </c>
      <c r="D181" s="51" t="s">
        <v>176</v>
      </c>
      <c r="E181" s="5" t="s">
        <v>395</v>
      </c>
      <c r="F181" s="28" t="s">
        <v>276</v>
      </c>
      <c r="G181" s="62">
        <v>54000</v>
      </c>
      <c r="H181" s="62">
        <v>54000</v>
      </c>
    </row>
    <row r="182" spans="1:8" ht="27" customHeight="1">
      <c r="A182" s="59" t="s">
        <v>138</v>
      </c>
      <c r="B182" s="182" t="s">
        <v>375</v>
      </c>
      <c r="C182" s="40" t="s">
        <v>177</v>
      </c>
      <c r="D182" s="51" t="s">
        <v>176</v>
      </c>
      <c r="E182" s="5" t="s">
        <v>395</v>
      </c>
      <c r="F182" s="28" t="s">
        <v>137</v>
      </c>
      <c r="G182" s="62">
        <v>48200</v>
      </c>
      <c r="H182" s="62">
        <v>48200</v>
      </c>
    </row>
    <row r="183" spans="1:8" ht="44.25" customHeight="1">
      <c r="A183" s="59" t="s">
        <v>271</v>
      </c>
      <c r="B183" s="182" t="s">
        <v>375</v>
      </c>
      <c r="C183" s="40" t="s">
        <v>177</v>
      </c>
      <c r="D183" s="51" t="s">
        <v>176</v>
      </c>
      <c r="E183" s="5" t="s">
        <v>395</v>
      </c>
      <c r="F183" s="28" t="s">
        <v>272</v>
      </c>
      <c r="G183" s="62">
        <v>1517000</v>
      </c>
      <c r="H183" s="62">
        <v>1517000</v>
      </c>
    </row>
    <row r="184" spans="1:8" ht="25.5">
      <c r="A184" s="111" t="s">
        <v>394</v>
      </c>
      <c r="B184" s="182" t="s">
        <v>375</v>
      </c>
      <c r="C184" s="40" t="s">
        <v>177</v>
      </c>
      <c r="D184" s="51" t="s">
        <v>176</v>
      </c>
      <c r="E184" s="5" t="s">
        <v>395</v>
      </c>
      <c r="F184" s="28" t="s">
        <v>262</v>
      </c>
      <c r="G184" s="62">
        <v>6300</v>
      </c>
      <c r="H184" s="62">
        <v>6300</v>
      </c>
    </row>
    <row r="185" spans="1:8" ht="17.25" customHeight="1">
      <c r="A185" s="111" t="s">
        <v>111</v>
      </c>
      <c r="B185" s="182" t="s">
        <v>375</v>
      </c>
      <c r="C185" s="40" t="s">
        <v>177</v>
      </c>
      <c r="D185" s="51" t="s">
        <v>176</v>
      </c>
      <c r="E185" s="5" t="s">
        <v>395</v>
      </c>
      <c r="F185" s="28" t="s">
        <v>110</v>
      </c>
      <c r="G185" s="62">
        <v>4650</v>
      </c>
      <c r="H185" s="62">
        <v>4650</v>
      </c>
    </row>
    <row r="186" spans="1:8" ht="79.5" customHeight="1">
      <c r="A186" s="110" t="s">
        <v>339</v>
      </c>
      <c r="B186" s="182" t="s">
        <v>375</v>
      </c>
      <c r="C186" s="15" t="s">
        <v>177</v>
      </c>
      <c r="D186" s="13" t="s">
        <v>176</v>
      </c>
      <c r="E186" s="13" t="s">
        <v>51</v>
      </c>
      <c r="F186" s="13"/>
      <c r="G186" s="103">
        <f>G187+G188</f>
        <v>748000</v>
      </c>
      <c r="H186" s="103">
        <f>H187+H188</f>
        <v>484000</v>
      </c>
    </row>
    <row r="187" spans="1:8" ht="25.5">
      <c r="A187" s="61" t="s">
        <v>269</v>
      </c>
      <c r="B187" s="182" t="s">
        <v>375</v>
      </c>
      <c r="C187" s="16" t="s">
        <v>177</v>
      </c>
      <c r="D187" s="5" t="s">
        <v>176</v>
      </c>
      <c r="E187" s="5" t="s">
        <v>51</v>
      </c>
      <c r="F187" s="5" t="s">
        <v>268</v>
      </c>
      <c r="G187" s="62">
        <v>700000</v>
      </c>
      <c r="H187" s="62">
        <v>440000</v>
      </c>
    </row>
    <row r="188" spans="1:8" ht="13.5" customHeight="1">
      <c r="A188" s="61" t="s">
        <v>247</v>
      </c>
      <c r="B188" s="182" t="s">
        <v>375</v>
      </c>
      <c r="C188" s="16" t="s">
        <v>177</v>
      </c>
      <c r="D188" s="5" t="s">
        <v>176</v>
      </c>
      <c r="E188" s="5" t="s">
        <v>51</v>
      </c>
      <c r="F188" s="5" t="s">
        <v>246</v>
      </c>
      <c r="G188" s="62">
        <v>48000</v>
      </c>
      <c r="H188" s="62">
        <v>44000</v>
      </c>
    </row>
    <row r="189" spans="1:8" ht="100.5" customHeight="1">
      <c r="A189" s="110" t="s">
        <v>340</v>
      </c>
      <c r="B189" s="182" t="s">
        <v>375</v>
      </c>
      <c r="C189" s="15" t="s">
        <v>177</v>
      </c>
      <c r="D189" s="13" t="s">
        <v>176</v>
      </c>
      <c r="E189" s="13" t="s">
        <v>52</v>
      </c>
      <c r="F189" s="13"/>
      <c r="G189" s="103">
        <f>SUM(G190:G192)</f>
        <v>600000</v>
      </c>
      <c r="H189" s="103">
        <f>SUM(H190:H192)</f>
        <v>580000</v>
      </c>
    </row>
    <row r="190" spans="1:8" ht="12.75">
      <c r="A190" s="59" t="s">
        <v>55</v>
      </c>
      <c r="B190" s="182" t="s">
        <v>375</v>
      </c>
      <c r="C190" s="16" t="s">
        <v>177</v>
      </c>
      <c r="D190" s="5" t="s">
        <v>176</v>
      </c>
      <c r="E190" s="5" t="s">
        <v>52</v>
      </c>
      <c r="F190" s="5" t="s">
        <v>267</v>
      </c>
      <c r="G190" s="62">
        <v>152000</v>
      </c>
      <c r="H190" s="62">
        <v>152000</v>
      </c>
    </row>
    <row r="191" spans="1:8" ht="38.25">
      <c r="A191" s="59" t="s">
        <v>50</v>
      </c>
      <c r="B191" s="182" t="s">
        <v>375</v>
      </c>
      <c r="C191" s="16" t="s">
        <v>177</v>
      </c>
      <c r="D191" s="5" t="s">
        <v>176</v>
      </c>
      <c r="E191" s="5" t="s">
        <v>52</v>
      </c>
      <c r="F191" s="5" t="s">
        <v>35</v>
      </c>
      <c r="G191" s="62">
        <v>65700</v>
      </c>
      <c r="H191" s="62">
        <v>65700</v>
      </c>
    </row>
    <row r="192" spans="1:8" ht="25.5">
      <c r="A192" s="59" t="s">
        <v>270</v>
      </c>
      <c r="B192" s="182" t="s">
        <v>375</v>
      </c>
      <c r="C192" s="16" t="s">
        <v>177</v>
      </c>
      <c r="D192" s="5" t="s">
        <v>176</v>
      </c>
      <c r="E192" s="5" t="s">
        <v>52</v>
      </c>
      <c r="F192" s="5" t="s">
        <v>250</v>
      </c>
      <c r="G192" s="62">
        <v>382300</v>
      </c>
      <c r="H192" s="62">
        <v>362300</v>
      </c>
    </row>
    <row r="193" spans="1:8" ht="43.5" customHeight="1" hidden="1">
      <c r="A193" s="110" t="s">
        <v>117</v>
      </c>
      <c r="B193" s="182" t="s">
        <v>375</v>
      </c>
      <c r="C193" s="15" t="s">
        <v>177</v>
      </c>
      <c r="D193" s="13" t="s">
        <v>176</v>
      </c>
      <c r="E193" s="13" t="s">
        <v>118</v>
      </c>
      <c r="F193" s="13"/>
      <c r="G193" s="103">
        <f>G194</f>
        <v>0</v>
      </c>
      <c r="H193" s="103">
        <f>H194</f>
        <v>0</v>
      </c>
    </row>
    <row r="194" spans="1:8" ht="27" customHeight="1" hidden="1">
      <c r="A194" s="59" t="s">
        <v>270</v>
      </c>
      <c r="B194" s="182" t="s">
        <v>375</v>
      </c>
      <c r="C194" s="16" t="s">
        <v>177</v>
      </c>
      <c r="D194" s="5" t="s">
        <v>176</v>
      </c>
      <c r="E194" s="5" t="s">
        <v>118</v>
      </c>
      <c r="F194" s="5" t="s">
        <v>250</v>
      </c>
      <c r="G194" s="62"/>
      <c r="H194" s="62"/>
    </row>
    <row r="195" spans="1:8" ht="14.25" customHeight="1">
      <c r="A195" s="121" t="s">
        <v>198</v>
      </c>
      <c r="B195" s="182" t="s">
        <v>375</v>
      </c>
      <c r="C195" s="17" t="s">
        <v>177</v>
      </c>
      <c r="D195" s="48" t="s">
        <v>183</v>
      </c>
      <c r="E195" s="4"/>
      <c r="F195" s="48"/>
      <c r="G195" s="12">
        <f>G196+G198+G208+G211+G221+G231+G234+G237+G242+G245+G248+G251+G253+G255+G257+G262</f>
        <v>149686185</v>
      </c>
      <c r="H195" s="12">
        <f>H196+H198+H208+H211+H221+H231+H234+H237+H242+H245+H248+H251+H253+H255+H257+H262</f>
        <v>141173235</v>
      </c>
    </row>
    <row r="196" spans="1:8" ht="12.75">
      <c r="A196" s="127" t="s">
        <v>299</v>
      </c>
      <c r="B196" s="182" t="s">
        <v>375</v>
      </c>
      <c r="C196" s="83" t="s">
        <v>177</v>
      </c>
      <c r="D196" s="84" t="s">
        <v>183</v>
      </c>
      <c r="E196" s="33" t="s">
        <v>53</v>
      </c>
      <c r="F196" s="33"/>
      <c r="G196" s="128">
        <f>G197</f>
        <v>3060000</v>
      </c>
      <c r="H196" s="128">
        <f>H197</f>
        <v>3060000</v>
      </c>
    </row>
    <row r="197" spans="1:8" ht="25.5">
      <c r="A197" s="59" t="s">
        <v>270</v>
      </c>
      <c r="B197" s="182" t="s">
        <v>375</v>
      </c>
      <c r="C197" s="40" t="s">
        <v>177</v>
      </c>
      <c r="D197" s="51" t="s">
        <v>183</v>
      </c>
      <c r="E197" s="5" t="s">
        <v>53</v>
      </c>
      <c r="F197" s="5" t="s">
        <v>250</v>
      </c>
      <c r="G197" s="62">
        <f>2648000+412000</f>
        <v>3060000</v>
      </c>
      <c r="H197" s="62">
        <v>3060000</v>
      </c>
    </row>
    <row r="198" spans="1:8" ht="17.25" customHeight="1">
      <c r="A198" s="125" t="s">
        <v>300</v>
      </c>
      <c r="B198" s="182" t="s">
        <v>375</v>
      </c>
      <c r="C198" s="19" t="s">
        <v>177</v>
      </c>
      <c r="D198" s="49" t="s">
        <v>183</v>
      </c>
      <c r="E198" s="8" t="s">
        <v>54</v>
      </c>
      <c r="F198" s="49"/>
      <c r="G198" s="123">
        <f>SUM(G199:G207)</f>
        <v>44983535</v>
      </c>
      <c r="H198" s="123">
        <f>SUM(H199:H207)</f>
        <v>44712535</v>
      </c>
    </row>
    <row r="199" spans="1:10" ht="21" customHeight="1">
      <c r="A199" s="59" t="s">
        <v>55</v>
      </c>
      <c r="B199" s="182" t="s">
        <v>375</v>
      </c>
      <c r="C199" s="40" t="s">
        <v>177</v>
      </c>
      <c r="D199" s="51" t="s">
        <v>183</v>
      </c>
      <c r="E199" s="5" t="s">
        <v>54</v>
      </c>
      <c r="F199" s="28" t="s">
        <v>267</v>
      </c>
      <c r="G199" s="62">
        <f>7500000</f>
        <v>7500000</v>
      </c>
      <c r="H199" s="62">
        <v>7500000</v>
      </c>
      <c r="J199" s="70"/>
    </row>
    <row r="200" spans="1:10" ht="25.5">
      <c r="A200" s="59" t="s">
        <v>269</v>
      </c>
      <c r="B200" s="182" t="s">
        <v>375</v>
      </c>
      <c r="C200" s="40" t="s">
        <v>177</v>
      </c>
      <c r="D200" s="51" t="s">
        <v>183</v>
      </c>
      <c r="E200" s="5" t="s">
        <v>54</v>
      </c>
      <c r="F200" s="28" t="s">
        <v>268</v>
      </c>
      <c r="G200" s="62">
        <v>164000</v>
      </c>
      <c r="H200" s="62">
        <v>164000</v>
      </c>
      <c r="J200" s="70"/>
    </row>
    <row r="201" spans="1:8" ht="38.25">
      <c r="A201" s="59" t="s">
        <v>50</v>
      </c>
      <c r="B201" s="182" t="s">
        <v>375</v>
      </c>
      <c r="C201" s="40" t="s">
        <v>177</v>
      </c>
      <c r="D201" s="51" t="s">
        <v>183</v>
      </c>
      <c r="E201" s="5" t="s">
        <v>54</v>
      </c>
      <c r="F201" s="28" t="s">
        <v>35</v>
      </c>
      <c r="G201" s="62">
        <f>2000000</f>
        <v>2000000</v>
      </c>
      <c r="H201" s="62">
        <f>2300000-412000</f>
        <v>1888000</v>
      </c>
    </row>
    <row r="202" spans="1:8" ht="25.5">
      <c r="A202" s="59" t="s">
        <v>270</v>
      </c>
      <c r="B202" s="182" t="s">
        <v>375</v>
      </c>
      <c r="C202" s="40" t="s">
        <v>177</v>
      </c>
      <c r="D202" s="51" t="s">
        <v>183</v>
      </c>
      <c r="E202" s="5" t="s">
        <v>54</v>
      </c>
      <c r="F202" s="28" t="s">
        <v>250</v>
      </c>
      <c r="G202" s="62">
        <v>16111535</v>
      </c>
      <c r="H202" s="62">
        <v>16040535</v>
      </c>
    </row>
    <row r="203" spans="1:10" ht="40.5" customHeight="1">
      <c r="A203" s="59" t="s">
        <v>271</v>
      </c>
      <c r="B203" s="182" t="s">
        <v>375</v>
      </c>
      <c r="C203" s="40" t="s">
        <v>177</v>
      </c>
      <c r="D203" s="51" t="s">
        <v>183</v>
      </c>
      <c r="E203" s="5" t="s">
        <v>54</v>
      </c>
      <c r="F203" s="28" t="s">
        <v>272</v>
      </c>
      <c r="G203" s="62">
        <f>18000000-412000</f>
        <v>17588000</v>
      </c>
      <c r="H203" s="62">
        <v>17500000</v>
      </c>
      <c r="J203" s="71"/>
    </row>
    <row r="204" spans="1:8" ht="25.5">
      <c r="A204" s="111" t="s">
        <v>394</v>
      </c>
      <c r="B204" s="182" t="s">
        <v>375</v>
      </c>
      <c r="C204" s="40" t="s">
        <v>177</v>
      </c>
      <c r="D204" s="51" t="s">
        <v>183</v>
      </c>
      <c r="E204" s="5" t="s">
        <v>54</v>
      </c>
      <c r="F204" s="28" t="s">
        <v>262</v>
      </c>
      <c r="G204" s="62">
        <v>270000</v>
      </c>
      <c r="H204" s="62">
        <v>270000</v>
      </c>
    </row>
    <row r="205" spans="1:8" ht="12.75">
      <c r="A205" s="59" t="s">
        <v>261</v>
      </c>
      <c r="B205" s="182" t="s">
        <v>375</v>
      </c>
      <c r="C205" s="40" t="s">
        <v>177</v>
      </c>
      <c r="D205" s="51" t="s">
        <v>183</v>
      </c>
      <c r="E205" s="5" t="s">
        <v>54</v>
      </c>
      <c r="F205" s="5" t="s">
        <v>264</v>
      </c>
      <c r="G205" s="62">
        <v>1080000</v>
      </c>
      <c r="H205" s="62">
        <v>1080000</v>
      </c>
    </row>
    <row r="206" spans="1:8" ht="12.75">
      <c r="A206" s="59" t="s">
        <v>263</v>
      </c>
      <c r="B206" s="182" t="s">
        <v>375</v>
      </c>
      <c r="C206" s="40" t="s">
        <v>177</v>
      </c>
      <c r="D206" s="51" t="s">
        <v>183</v>
      </c>
      <c r="E206" s="5" t="s">
        <v>54</v>
      </c>
      <c r="F206" s="5" t="s">
        <v>265</v>
      </c>
      <c r="G206" s="62">
        <v>126000</v>
      </c>
      <c r="H206" s="62">
        <v>126000</v>
      </c>
    </row>
    <row r="207" spans="1:8" ht="12.75">
      <c r="A207" s="59" t="s">
        <v>111</v>
      </c>
      <c r="B207" s="182" t="s">
        <v>375</v>
      </c>
      <c r="C207" s="40" t="s">
        <v>177</v>
      </c>
      <c r="D207" s="51" t="s">
        <v>183</v>
      </c>
      <c r="E207" s="5" t="s">
        <v>54</v>
      </c>
      <c r="F207" s="5" t="s">
        <v>110</v>
      </c>
      <c r="G207" s="62">
        <v>144000</v>
      </c>
      <c r="H207" s="62">
        <v>144000</v>
      </c>
    </row>
    <row r="208" spans="1:8" ht="75.75" customHeight="1">
      <c r="A208" s="110" t="s">
        <v>339</v>
      </c>
      <c r="B208" s="182" t="s">
        <v>375</v>
      </c>
      <c r="C208" s="15" t="s">
        <v>177</v>
      </c>
      <c r="D208" s="13" t="s">
        <v>183</v>
      </c>
      <c r="E208" s="13" t="s">
        <v>139</v>
      </c>
      <c r="F208" s="13"/>
      <c r="G208" s="103">
        <f>G209+G210</f>
        <v>4000000</v>
      </c>
      <c r="H208" s="103">
        <f>H209+H210</f>
        <v>4000000</v>
      </c>
    </row>
    <row r="209" spans="1:8" ht="27.75" customHeight="1">
      <c r="A209" s="61" t="s">
        <v>269</v>
      </c>
      <c r="B209" s="182" t="s">
        <v>375</v>
      </c>
      <c r="C209" s="16" t="s">
        <v>177</v>
      </c>
      <c r="D209" s="5" t="s">
        <v>183</v>
      </c>
      <c r="E209" s="5" t="s">
        <v>139</v>
      </c>
      <c r="F209" s="5" t="s">
        <v>268</v>
      </c>
      <c r="G209" s="62">
        <v>2500000</v>
      </c>
      <c r="H209" s="62">
        <v>2500000</v>
      </c>
    </row>
    <row r="210" spans="1:8" ht="18" customHeight="1">
      <c r="A210" s="61" t="s">
        <v>247</v>
      </c>
      <c r="B210" s="182" t="s">
        <v>375</v>
      </c>
      <c r="C210" s="16" t="s">
        <v>177</v>
      </c>
      <c r="D210" s="5" t="s">
        <v>183</v>
      </c>
      <c r="E210" s="5" t="s">
        <v>139</v>
      </c>
      <c r="F210" s="5" t="s">
        <v>246</v>
      </c>
      <c r="G210" s="62">
        <v>1500000</v>
      </c>
      <c r="H210" s="62">
        <v>1500000</v>
      </c>
    </row>
    <row r="211" spans="1:8" ht="78.75" customHeight="1">
      <c r="A211" s="104" t="s">
        <v>1</v>
      </c>
      <c r="B211" s="182" t="s">
        <v>375</v>
      </c>
      <c r="C211" s="18" t="s">
        <v>177</v>
      </c>
      <c r="D211" s="50" t="s">
        <v>183</v>
      </c>
      <c r="E211" s="13" t="s">
        <v>396</v>
      </c>
      <c r="F211" s="50"/>
      <c r="G211" s="103">
        <f>SUM(G212:G220)</f>
        <v>96828850</v>
      </c>
      <c r="H211" s="103">
        <f>SUM(H212:H220)</f>
        <v>88601900</v>
      </c>
    </row>
    <row r="212" spans="1:8" ht="12.75">
      <c r="A212" s="59" t="s">
        <v>56</v>
      </c>
      <c r="B212" s="182" t="s">
        <v>375</v>
      </c>
      <c r="C212" s="16" t="s">
        <v>177</v>
      </c>
      <c r="D212" s="5" t="s">
        <v>183</v>
      </c>
      <c r="E212" s="5" t="s">
        <v>396</v>
      </c>
      <c r="F212" s="28" t="s">
        <v>267</v>
      </c>
      <c r="G212" s="62">
        <v>39000000</v>
      </c>
      <c r="H212" s="62">
        <v>35000000</v>
      </c>
    </row>
    <row r="213" spans="1:8" ht="25.5">
      <c r="A213" s="59" t="s">
        <v>269</v>
      </c>
      <c r="B213" s="182" t="s">
        <v>375</v>
      </c>
      <c r="C213" s="16" t="s">
        <v>177</v>
      </c>
      <c r="D213" s="5" t="s">
        <v>183</v>
      </c>
      <c r="E213" s="5" t="s">
        <v>396</v>
      </c>
      <c r="F213" s="28" t="s">
        <v>268</v>
      </c>
      <c r="G213" s="62">
        <v>500000</v>
      </c>
      <c r="H213" s="62">
        <v>200000</v>
      </c>
    </row>
    <row r="214" spans="1:8" ht="38.25">
      <c r="A214" s="59" t="s">
        <v>50</v>
      </c>
      <c r="B214" s="182" t="s">
        <v>375</v>
      </c>
      <c r="C214" s="16" t="s">
        <v>177</v>
      </c>
      <c r="D214" s="5" t="s">
        <v>183</v>
      </c>
      <c r="E214" s="5" t="s">
        <v>396</v>
      </c>
      <c r="F214" s="28" t="s">
        <v>35</v>
      </c>
      <c r="G214" s="62">
        <v>10000000</v>
      </c>
      <c r="H214" s="62">
        <v>8140900</v>
      </c>
    </row>
    <row r="215" spans="1:8" ht="27.75" customHeight="1">
      <c r="A215" s="59" t="s">
        <v>270</v>
      </c>
      <c r="B215" s="182" t="s">
        <v>375</v>
      </c>
      <c r="C215" s="16" t="s">
        <v>177</v>
      </c>
      <c r="D215" s="5" t="s">
        <v>183</v>
      </c>
      <c r="E215" s="5" t="s">
        <v>396</v>
      </c>
      <c r="F215" s="28" t="s">
        <v>250</v>
      </c>
      <c r="G215" s="62">
        <v>2263100</v>
      </c>
      <c r="H215" s="62">
        <v>2200000</v>
      </c>
    </row>
    <row r="216" spans="1:8" ht="32.25" customHeight="1">
      <c r="A216" s="59" t="s">
        <v>275</v>
      </c>
      <c r="B216" s="182" t="s">
        <v>375</v>
      </c>
      <c r="C216" s="16" t="s">
        <v>177</v>
      </c>
      <c r="D216" s="5" t="s">
        <v>183</v>
      </c>
      <c r="E216" s="5" t="s">
        <v>396</v>
      </c>
      <c r="F216" s="28" t="s">
        <v>276</v>
      </c>
      <c r="G216" s="62">
        <v>12050</v>
      </c>
      <c r="H216" s="62">
        <v>10000</v>
      </c>
    </row>
    <row r="217" spans="1:8" ht="27" customHeight="1">
      <c r="A217" s="59" t="s">
        <v>138</v>
      </c>
      <c r="B217" s="182" t="s">
        <v>375</v>
      </c>
      <c r="C217" s="16" t="s">
        <v>177</v>
      </c>
      <c r="D217" s="5" t="s">
        <v>183</v>
      </c>
      <c r="E217" s="5" t="s">
        <v>396</v>
      </c>
      <c r="F217" s="28" t="s">
        <v>137</v>
      </c>
      <c r="G217" s="62">
        <v>13600</v>
      </c>
      <c r="H217" s="62">
        <v>12000</v>
      </c>
    </row>
    <row r="218" spans="1:8" ht="42" customHeight="1">
      <c r="A218" s="59" t="s">
        <v>271</v>
      </c>
      <c r="B218" s="182" t="s">
        <v>375</v>
      </c>
      <c r="C218" s="16" t="s">
        <v>177</v>
      </c>
      <c r="D218" s="5" t="s">
        <v>183</v>
      </c>
      <c r="E218" s="5" t="s">
        <v>396</v>
      </c>
      <c r="F218" s="28" t="s">
        <v>272</v>
      </c>
      <c r="G218" s="62">
        <v>45000000</v>
      </c>
      <c r="H218" s="62">
        <v>43000000</v>
      </c>
    </row>
    <row r="219" spans="1:8" ht="12.75">
      <c r="A219" s="59" t="s">
        <v>263</v>
      </c>
      <c r="B219" s="182" t="s">
        <v>375</v>
      </c>
      <c r="C219" s="16" t="s">
        <v>177</v>
      </c>
      <c r="D219" s="5" t="s">
        <v>183</v>
      </c>
      <c r="E219" s="5" t="s">
        <v>396</v>
      </c>
      <c r="F219" s="5" t="s">
        <v>265</v>
      </c>
      <c r="G219" s="62">
        <v>25400</v>
      </c>
      <c r="H219" s="62">
        <v>25000</v>
      </c>
    </row>
    <row r="220" spans="1:8" ht="18" customHeight="1">
      <c r="A220" s="59" t="s">
        <v>111</v>
      </c>
      <c r="B220" s="182" t="s">
        <v>375</v>
      </c>
      <c r="C220" s="16" t="s">
        <v>177</v>
      </c>
      <c r="D220" s="5" t="s">
        <v>183</v>
      </c>
      <c r="E220" s="5" t="s">
        <v>396</v>
      </c>
      <c r="F220" s="5" t="s">
        <v>110</v>
      </c>
      <c r="G220" s="62">
        <v>14700</v>
      </c>
      <c r="H220" s="62">
        <v>14000</v>
      </c>
    </row>
    <row r="221" spans="1:8" ht="63.75" hidden="1">
      <c r="A221" s="110" t="s">
        <v>220</v>
      </c>
      <c r="B221" s="182" t="s">
        <v>375</v>
      </c>
      <c r="C221" s="18" t="s">
        <v>177</v>
      </c>
      <c r="D221" s="50" t="s">
        <v>183</v>
      </c>
      <c r="E221" s="13" t="s">
        <v>58</v>
      </c>
      <c r="F221" s="50"/>
      <c r="G221" s="103">
        <f>SUM(G222:G230)</f>
        <v>0</v>
      </c>
      <c r="H221" s="103">
        <f>SUM(H222:H230)</f>
        <v>0</v>
      </c>
    </row>
    <row r="222" spans="1:8" ht="12.75" hidden="1">
      <c r="A222" s="59" t="s">
        <v>55</v>
      </c>
      <c r="B222" s="182" t="s">
        <v>375</v>
      </c>
      <c r="C222" s="40" t="s">
        <v>177</v>
      </c>
      <c r="D222" s="51" t="s">
        <v>183</v>
      </c>
      <c r="E222" s="5" t="s">
        <v>58</v>
      </c>
      <c r="F222" s="28" t="s">
        <v>267</v>
      </c>
      <c r="G222" s="62"/>
      <c r="H222" s="62"/>
    </row>
    <row r="223" spans="1:8" ht="14.25" customHeight="1" hidden="1">
      <c r="A223" s="61" t="s">
        <v>269</v>
      </c>
      <c r="B223" s="182" t="s">
        <v>375</v>
      </c>
      <c r="C223" s="40" t="s">
        <v>177</v>
      </c>
      <c r="D223" s="51" t="s">
        <v>183</v>
      </c>
      <c r="E223" s="5" t="s">
        <v>58</v>
      </c>
      <c r="F223" s="28" t="s">
        <v>268</v>
      </c>
      <c r="G223" s="62"/>
      <c r="H223" s="62"/>
    </row>
    <row r="224" spans="1:8" ht="42.75" customHeight="1" hidden="1">
      <c r="A224" s="59" t="s">
        <v>50</v>
      </c>
      <c r="B224" s="182" t="s">
        <v>375</v>
      </c>
      <c r="C224" s="40" t="s">
        <v>177</v>
      </c>
      <c r="D224" s="51" t="s">
        <v>183</v>
      </c>
      <c r="E224" s="5" t="s">
        <v>58</v>
      </c>
      <c r="F224" s="5" t="s">
        <v>35</v>
      </c>
      <c r="G224" s="62"/>
      <c r="H224" s="62"/>
    </row>
    <row r="225" spans="1:8" ht="32.25" customHeight="1" hidden="1">
      <c r="A225" s="59" t="s">
        <v>270</v>
      </c>
      <c r="B225" s="182" t="s">
        <v>375</v>
      </c>
      <c r="C225" s="40" t="s">
        <v>177</v>
      </c>
      <c r="D225" s="51" t="s">
        <v>183</v>
      </c>
      <c r="E225" s="5" t="s">
        <v>58</v>
      </c>
      <c r="F225" s="5" t="s">
        <v>250</v>
      </c>
      <c r="G225" s="62"/>
      <c r="H225" s="62"/>
    </row>
    <row r="226" spans="1:8" ht="27.75" customHeight="1" hidden="1">
      <c r="A226" s="59" t="s">
        <v>275</v>
      </c>
      <c r="B226" s="182" t="s">
        <v>375</v>
      </c>
      <c r="C226" s="40" t="s">
        <v>177</v>
      </c>
      <c r="D226" s="51" t="s">
        <v>183</v>
      </c>
      <c r="E226" s="5" t="s">
        <v>58</v>
      </c>
      <c r="F226" s="5" t="s">
        <v>276</v>
      </c>
      <c r="G226" s="62"/>
      <c r="H226" s="62"/>
    </row>
    <row r="227" spans="1:8" ht="29.25" customHeight="1" hidden="1">
      <c r="A227" s="59" t="s">
        <v>138</v>
      </c>
      <c r="B227" s="182" t="s">
        <v>375</v>
      </c>
      <c r="C227" s="40" t="s">
        <v>177</v>
      </c>
      <c r="D227" s="51" t="s">
        <v>183</v>
      </c>
      <c r="E227" s="5" t="s">
        <v>58</v>
      </c>
      <c r="F227" s="5" t="s">
        <v>137</v>
      </c>
      <c r="G227" s="62"/>
      <c r="H227" s="62"/>
    </row>
    <row r="228" spans="1:8" ht="21.75" customHeight="1" hidden="1">
      <c r="A228" s="59" t="s">
        <v>261</v>
      </c>
      <c r="B228" s="182" t="s">
        <v>375</v>
      </c>
      <c r="C228" s="40" t="s">
        <v>177</v>
      </c>
      <c r="D228" s="51" t="s">
        <v>183</v>
      </c>
      <c r="E228" s="5" t="s">
        <v>58</v>
      </c>
      <c r="F228" s="5" t="s">
        <v>264</v>
      </c>
      <c r="G228" s="62"/>
      <c r="H228" s="62"/>
    </row>
    <row r="229" spans="1:8" ht="21.75" customHeight="1" hidden="1">
      <c r="A229" s="59" t="s">
        <v>263</v>
      </c>
      <c r="B229" s="182" t="s">
        <v>375</v>
      </c>
      <c r="C229" s="40" t="s">
        <v>177</v>
      </c>
      <c r="D229" s="51" t="s">
        <v>183</v>
      </c>
      <c r="E229" s="5" t="s">
        <v>58</v>
      </c>
      <c r="F229" s="5" t="s">
        <v>265</v>
      </c>
      <c r="G229" s="62"/>
      <c r="H229" s="62"/>
    </row>
    <row r="230" spans="1:8" ht="21.75" customHeight="1" hidden="1">
      <c r="A230" s="59" t="s">
        <v>111</v>
      </c>
      <c r="B230" s="182" t="s">
        <v>375</v>
      </c>
      <c r="C230" s="40" t="s">
        <v>177</v>
      </c>
      <c r="D230" s="51" t="s">
        <v>183</v>
      </c>
      <c r="E230" s="5" t="s">
        <v>58</v>
      </c>
      <c r="F230" s="5" t="s">
        <v>110</v>
      </c>
      <c r="G230" s="62"/>
      <c r="H230" s="62"/>
    </row>
    <row r="231" spans="1:8" ht="106.5" customHeight="1">
      <c r="A231" s="110" t="s">
        <v>340</v>
      </c>
      <c r="B231" s="182" t="s">
        <v>375</v>
      </c>
      <c r="C231" s="15" t="s">
        <v>177</v>
      </c>
      <c r="D231" s="13" t="s">
        <v>183</v>
      </c>
      <c r="E231" s="13" t="s">
        <v>59</v>
      </c>
      <c r="F231" s="13"/>
      <c r="G231" s="103">
        <f>SUM(G232:G233)</f>
        <v>31000</v>
      </c>
      <c r="H231" s="103">
        <f>SUM(H232:H233)</f>
        <v>16000</v>
      </c>
    </row>
    <row r="232" spans="1:8" ht="32.25" customHeight="1">
      <c r="A232" s="59" t="s">
        <v>270</v>
      </c>
      <c r="B232" s="182" t="s">
        <v>375</v>
      </c>
      <c r="C232" s="16" t="s">
        <v>177</v>
      </c>
      <c r="D232" s="5" t="s">
        <v>183</v>
      </c>
      <c r="E232" s="5" t="s">
        <v>59</v>
      </c>
      <c r="F232" s="5" t="s">
        <v>250</v>
      </c>
      <c r="G232" s="62">
        <v>16000</v>
      </c>
      <c r="H232" s="62">
        <v>8000</v>
      </c>
    </row>
    <row r="233" spans="1:8" ht="18.75" customHeight="1">
      <c r="A233" s="61" t="s">
        <v>247</v>
      </c>
      <c r="B233" s="182" t="s">
        <v>375</v>
      </c>
      <c r="C233" s="16" t="s">
        <v>177</v>
      </c>
      <c r="D233" s="5" t="s">
        <v>183</v>
      </c>
      <c r="E233" s="5" t="s">
        <v>59</v>
      </c>
      <c r="F233" s="5" t="s">
        <v>246</v>
      </c>
      <c r="G233" s="62">
        <v>15000</v>
      </c>
      <c r="H233" s="62">
        <v>8000</v>
      </c>
    </row>
    <row r="234" spans="1:8" ht="38.25">
      <c r="A234" s="129" t="s">
        <v>291</v>
      </c>
      <c r="B234" s="182" t="s">
        <v>375</v>
      </c>
      <c r="C234" s="19" t="s">
        <v>177</v>
      </c>
      <c r="D234" s="49" t="s">
        <v>183</v>
      </c>
      <c r="E234" s="8" t="s">
        <v>159</v>
      </c>
      <c r="F234" s="49"/>
      <c r="G234" s="123">
        <f>G235+G236</f>
        <v>631800</v>
      </c>
      <c r="H234" s="123">
        <f>H235+H236</f>
        <v>631800</v>
      </c>
    </row>
    <row r="235" spans="1:8" ht="25.5">
      <c r="A235" s="59" t="s">
        <v>270</v>
      </c>
      <c r="B235" s="182" t="s">
        <v>375</v>
      </c>
      <c r="C235" s="16" t="s">
        <v>177</v>
      </c>
      <c r="D235" s="5" t="s">
        <v>183</v>
      </c>
      <c r="E235" s="5" t="s">
        <v>159</v>
      </c>
      <c r="F235" s="28" t="s">
        <v>250</v>
      </c>
      <c r="G235" s="62">
        <v>330800</v>
      </c>
      <c r="H235" s="62">
        <v>330800</v>
      </c>
    </row>
    <row r="236" spans="1:8" ht="12.75" customHeight="1">
      <c r="A236" s="61" t="s">
        <v>247</v>
      </c>
      <c r="B236" s="182" t="s">
        <v>375</v>
      </c>
      <c r="C236" s="16" t="s">
        <v>177</v>
      </c>
      <c r="D236" s="5" t="s">
        <v>183</v>
      </c>
      <c r="E236" s="5" t="s">
        <v>159</v>
      </c>
      <c r="F236" s="28" t="s">
        <v>246</v>
      </c>
      <c r="G236" s="62">
        <v>301000</v>
      </c>
      <c r="H236" s="62">
        <v>301000</v>
      </c>
    </row>
    <row r="237" spans="1:8" ht="27.75" customHeight="1" hidden="1">
      <c r="A237" s="110" t="s">
        <v>6</v>
      </c>
      <c r="B237" s="182" t="s">
        <v>375</v>
      </c>
      <c r="C237" s="15" t="s">
        <v>177</v>
      </c>
      <c r="D237" s="13" t="s">
        <v>183</v>
      </c>
      <c r="E237" s="13" t="s">
        <v>160</v>
      </c>
      <c r="F237" s="13"/>
      <c r="G237" s="103">
        <f>SUM(G238:G241)</f>
        <v>0</v>
      </c>
      <c r="H237" s="103">
        <f>SUM(H238:H241)</f>
        <v>0</v>
      </c>
    </row>
    <row r="238" spans="1:8" ht="12.75" hidden="1">
      <c r="A238" s="59" t="s">
        <v>55</v>
      </c>
      <c r="B238" s="182" t="s">
        <v>375</v>
      </c>
      <c r="C238" s="16" t="s">
        <v>177</v>
      </c>
      <c r="D238" s="5" t="s">
        <v>183</v>
      </c>
      <c r="E238" s="5" t="s">
        <v>160</v>
      </c>
      <c r="F238" s="28" t="s">
        <v>267</v>
      </c>
      <c r="G238" s="62"/>
      <c r="H238" s="62"/>
    </row>
    <row r="239" spans="1:8" ht="25.5" hidden="1">
      <c r="A239" s="59" t="s">
        <v>269</v>
      </c>
      <c r="B239" s="182" t="s">
        <v>375</v>
      </c>
      <c r="C239" s="16" t="s">
        <v>177</v>
      </c>
      <c r="D239" s="5" t="s">
        <v>183</v>
      </c>
      <c r="E239" s="5" t="s">
        <v>160</v>
      </c>
      <c r="F239" s="28" t="s">
        <v>268</v>
      </c>
      <c r="G239" s="62"/>
      <c r="H239" s="62"/>
    </row>
    <row r="240" spans="1:8" ht="38.25" hidden="1">
      <c r="A240" s="59" t="s">
        <v>50</v>
      </c>
      <c r="B240" s="182" t="s">
        <v>375</v>
      </c>
      <c r="C240" s="16" t="s">
        <v>177</v>
      </c>
      <c r="D240" s="5" t="s">
        <v>183</v>
      </c>
      <c r="E240" s="5" t="s">
        <v>160</v>
      </c>
      <c r="F240" s="28" t="s">
        <v>35</v>
      </c>
      <c r="G240" s="62"/>
      <c r="H240" s="62"/>
    </row>
    <row r="241" spans="1:8" ht="38.25" hidden="1">
      <c r="A241" s="59" t="s">
        <v>271</v>
      </c>
      <c r="B241" s="182" t="s">
        <v>375</v>
      </c>
      <c r="C241" s="16" t="s">
        <v>177</v>
      </c>
      <c r="D241" s="5" t="s">
        <v>183</v>
      </c>
      <c r="E241" s="5" t="s">
        <v>160</v>
      </c>
      <c r="F241" s="28" t="s">
        <v>272</v>
      </c>
      <c r="G241" s="113"/>
      <c r="H241" s="113"/>
    </row>
    <row r="242" spans="1:8" ht="45.75" customHeight="1" hidden="1">
      <c r="A242" s="101" t="s">
        <v>353</v>
      </c>
      <c r="B242" s="182" t="s">
        <v>375</v>
      </c>
      <c r="C242" s="15" t="s">
        <v>177</v>
      </c>
      <c r="D242" s="13" t="s">
        <v>183</v>
      </c>
      <c r="E242" s="13" t="s">
        <v>119</v>
      </c>
      <c r="F242" s="26"/>
      <c r="G242" s="112">
        <f>G243+G244</f>
        <v>0</v>
      </c>
      <c r="H242" s="112">
        <f>H243+H244</f>
        <v>0</v>
      </c>
    </row>
    <row r="243" spans="1:8" ht="24" customHeight="1" hidden="1">
      <c r="A243" s="59" t="s">
        <v>270</v>
      </c>
      <c r="B243" s="182" t="s">
        <v>375</v>
      </c>
      <c r="C243" s="16" t="s">
        <v>177</v>
      </c>
      <c r="D243" s="5" t="s">
        <v>183</v>
      </c>
      <c r="E243" s="5" t="s">
        <v>119</v>
      </c>
      <c r="F243" s="28" t="s">
        <v>250</v>
      </c>
      <c r="G243" s="113"/>
      <c r="H243" s="113"/>
    </row>
    <row r="244" spans="1:8" ht="19.5" customHeight="1" hidden="1">
      <c r="A244" s="61" t="s">
        <v>247</v>
      </c>
      <c r="B244" s="182" t="s">
        <v>375</v>
      </c>
      <c r="C244" s="16" t="s">
        <v>177</v>
      </c>
      <c r="D244" s="5" t="s">
        <v>183</v>
      </c>
      <c r="E244" s="5" t="s">
        <v>119</v>
      </c>
      <c r="F244" s="28" t="s">
        <v>246</v>
      </c>
      <c r="G244" s="113"/>
      <c r="H244" s="113"/>
    </row>
    <row r="245" spans="1:8" ht="0.75" customHeight="1" hidden="1">
      <c r="A245" s="110" t="s">
        <v>123</v>
      </c>
      <c r="B245" s="182" t="s">
        <v>375</v>
      </c>
      <c r="C245" s="15" t="s">
        <v>177</v>
      </c>
      <c r="D245" s="13" t="s">
        <v>183</v>
      </c>
      <c r="E245" s="13" t="s">
        <v>122</v>
      </c>
      <c r="F245" s="26"/>
      <c r="G245" s="112">
        <f>G246+G247</f>
        <v>0</v>
      </c>
      <c r="H245" s="112">
        <f>H246+H247</f>
        <v>0</v>
      </c>
    </row>
    <row r="246" spans="1:8" ht="25.5" customHeight="1" hidden="1">
      <c r="A246" s="59" t="s">
        <v>270</v>
      </c>
      <c r="B246" s="182" t="s">
        <v>375</v>
      </c>
      <c r="C246" s="16" t="s">
        <v>177</v>
      </c>
      <c r="D246" s="5" t="s">
        <v>183</v>
      </c>
      <c r="E246" s="5" t="s">
        <v>122</v>
      </c>
      <c r="F246" s="28" t="s">
        <v>250</v>
      </c>
      <c r="G246" s="113"/>
      <c r="H246" s="113"/>
    </row>
    <row r="247" spans="1:8" ht="18" customHeight="1" hidden="1">
      <c r="A247" s="61" t="s">
        <v>247</v>
      </c>
      <c r="B247" s="182" t="s">
        <v>375</v>
      </c>
      <c r="C247" s="16" t="s">
        <v>124</v>
      </c>
      <c r="D247" s="5" t="s">
        <v>183</v>
      </c>
      <c r="E247" s="5" t="s">
        <v>122</v>
      </c>
      <c r="F247" s="28" t="s">
        <v>246</v>
      </c>
      <c r="G247" s="113"/>
      <c r="H247" s="113"/>
    </row>
    <row r="248" spans="1:8" ht="46.5" customHeight="1" hidden="1">
      <c r="A248" s="110" t="s">
        <v>121</v>
      </c>
      <c r="B248" s="182" t="s">
        <v>375</v>
      </c>
      <c r="C248" s="15" t="s">
        <v>177</v>
      </c>
      <c r="D248" s="13" t="s">
        <v>183</v>
      </c>
      <c r="E248" s="13" t="s">
        <v>120</v>
      </c>
      <c r="F248" s="26"/>
      <c r="G248" s="112">
        <f>G249+G250</f>
        <v>0</v>
      </c>
      <c r="H248" s="112">
        <f>H249+H250</f>
        <v>0</v>
      </c>
    </row>
    <row r="249" spans="1:8" ht="30" customHeight="1" hidden="1">
      <c r="A249" s="59" t="s">
        <v>270</v>
      </c>
      <c r="B249" s="182" t="s">
        <v>375</v>
      </c>
      <c r="C249" s="16" t="s">
        <v>177</v>
      </c>
      <c r="D249" s="5" t="s">
        <v>183</v>
      </c>
      <c r="E249" s="5" t="s">
        <v>120</v>
      </c>
      <c r="F249" s="28" t="s">
        <v>267</v>
      </c>
      <c r="G249" s="113"/>
      <c r="H249" s="113"/>
    </row>
    <row r="250" spans="1:8" ht="18.75" customHeight="1" hidden="1">
      <c r="A250" s="61" t="s">
        <v>247</v>
      </c>
      <c r="B250" s="182" t="s">
        <v>375</v>
      </c>
      <c r="C250" s="16" t="s">
        <v>177</v>
      </c>
      <c r="D250" s="5" t="s">
        <v>183</v>
      </c>
      <c r="E250" s="5" t="s">
        <v>120</v>
      </c>
      <c r="F250" s="28" t="s">
        <v>35</v>
      </c>
      <c r="G250" s="113"/>
      <c r="H250" s="113"/>
    </row>
    <row r="251" spans="1:8" ht="53.25" customHeight="1" hidden="1">
      <c r="A251" s="110" t="s">
        <v>147</v>
      </c>
      <c r="B251" s="182" t="s">
        <v>375</v>
      </c>
      <c r="C251" s="15" t="s">
        <v>177</v>
      </c>
      <c r="D251" s="13" t="s">
        <v>183</v>
      </c>
      <c r="E251" s="13" t="s">
        <v>148</v>
      </c>
      <c r="F251" s="26"/>
      <c r="G251" s="112">
        <f>G252</f>
        <v>0</v>
      </c>
      <c r="H251" s="112">
        <f>H252</f>
        <v>0</v>
      </c>
    </row>
    <row r="252" spans="1:8" ht="30" customHeight="1" hidden="1">
      <c r="A252" s="59" t="s">
        <v>270</v>
      </c>
      <c r="B252" s="182" t="s">
        <v>375</v>
      </c>
      <c r="C252" s="16" t="s">
        <v>177</v>
      </c>
      <c r="D252" s="5" t="s">
        <v>183</v>
      </c>
      <c r="E252" s="5" t="s">
        <v>148</v>
      </c>
      <c r="F252" s="28" t="s">
        <v>250</v>
      </c>
      <c r="G252" s="113"/>
      <c r="H252" s="113"/>
    </row>
    <row r="253" spans="1:8" ht="54.75" customHeight="1" hidden="1">
      <c r="A253" s="110" t="s">
        <v>149</v>
      </c>
      <c r="B253" s="182" t="s">
        <v>375</v>
      </c>
      <c r="C253" s="15" t="s">
        <v>177</v>
      </c>
      <c r="D253" s="13" t="s">
        <v>183</v>
      </c>
      <c r="E253" s="13" t="s">
        <v>150</v>
      </c>
      <c r="F253" s="26"/>
      <c r="G253" s="112">
        <f>G254</f>
        <v>0</v>
      </c>
      <c r="H253" s="112">
        <f>H254</f>
        <v>0</v>
      </c>
    </row>
    <row r="254" spans="1:8" ht="32.25" customHeight="1" hidden="1">
      <c r="A254" s="59" t="s">
        <v>270</v>
      </c>
      <c r="B254" s="182" t="s">
        <v>375</v>
      </c>
      <c r="C254" s="16" t="s">
        <v>177</v>
      </c>
      <c r="D254" s="5" t="s">
        <v>183</v>
      </c>
      <c r="E254" s="5" t="s">
        <v>150</v>
      </c>
      <c r="F254" s="28" t="s">
        <v>250</v>
      </c>
      <c r="G254" s="113"/>
      <c r="H254" s="113"/>
    </row>
    <row r="255" spans="1:8" ht="66" customHeight="1" hidden="1">
      <c r="A255" s="110" t="s">
        <v>170</v>
      </c>
      <c r="B255" s="182" t="s">
        <v>375</v>
      </c>
      <c r="C255" s="15" t="s">
        <v>177</v>
      </c>
      <c r="D255" s="13" t="s">
        <v>183</v>
      </c>
      <c r="E255" s="13" t="s">
        <v>171</v>
      </c>
      <c r="F255" s="26"/>
      <c r="G255" s="112">
        <f>G256</f>
        <v>0</v>
      </c>
      <c r="H255" s="112">
        <f>H256</f>
        <v>0</v>
      </c>
    </row>
    <row r="256" spans="1:8" ht="32.25" customHeight="1" hidden="1">
      <c r="A256" s="59" t="s">
        <v>270</v>
      </c>
      <c r="B256" s="182" t="s">
        <v>375</v>
      </c>
      <c r="C256" s="16" t="s">
        <v>177</v>
      </c>
      <c r="D256" s="5" t="s">
        <v>183</v>
      </c>
      <c r="E256" s="5" t="s">
        <v>171</v>
      </c>
      <c r="F256" s="28" t="s">
        <v>250</v>
      </c>
      <c r="G256" s="113"/>
      <c r="H256" s="113"/>
    </row>
    <row r="257" spans="1:11" s="73" customFormat="1" ht="21" customHeight="1" hidden="1">
      <c r="A257" s="110" t="s">
        <v>140</v>
      </c>
      <c r="B257" s="182" t="s">
        <v>375</v>
      </c>
      <c r="C257" s="15" t="s">
        <v>177</v>
      </c>
      <c r="D257" s="13" t="s">
        <v>183</v>
      </c>
      <c r="E257" s="13" t="s">
        <v>161</v>
      </c>
      <c r="F257" s="26"/>
      <c r="G257" s="112">
        <f>G258+G259+G260+G261</f>
        <v>0</v>
      </c>
      <c r="H257" s="112">
        <f>H258+H259+H260+H261</f>
        <v>0</v>
      </c>
      <c r="I257" s="74"/>
      <c r="J257" s="74"/>
      <c r="K257" s="74"/>
    </row>
    <row r="258" spans="1:8" ht="25.5" customHeight="1" hidden="1">
      <c r="A258" s="59" t="s">
        <v>270</v>
      </c>
      <c r="B258" s="182" t="s">
        <v>375</v>
      </c>
      <c r="C258" s="16" t="s">
        <v>177</v>
      </c>
      <c r="D258" s="5" t="s">
        <v>183</v>
      </c>
      <c r="E258" s="5" t="s">
        <v>161</v>
      </c>
      <c r="F258" s="28" t="s">
        <v>250</v>
      </c>
      <c r="G258" s="113"/>
      <c r="H258" s="113"/>
    </row>
    <row r="259" spans="1:8" ht="18.75" customHeight="1" hidden="1">
      <c r="A259" s="59" t="s">
        <v>261</v>
      </c>
      <c r="B259" s="182" t="s">
        <v>375</v>
      </c>
      <c r="C259" s="16" t="s">
        <v>177</v>
      </c>
      <c r="D259" s="5" t="s">
        <v>183</v>
      </c>
      <c r="E259" s="5" t="s">
        <v>161</v>
      </c>
      <c r="F259" s="28" t="s">
        <v>264</v>
      </c>
      <c r="G259" s="113"/>
      <c r="H259" s="113"/>
    </row>
    <row r="260" spans="1:8" ht="18.75" customHeight="1" hidden="1">
      <c r="A260" s="59" t="s">
        <v>263</v>
      </c>
      <c r="B260" s="182" t="s">
        <v>375</v>
      </c>
      <c r="C260" s="16" t="s">
        <v>177</v>
      </c>
      <c r="D260" s="5" t="s">
        <v>183</v>
      </c>
      <c r="E260" s="5" t="s">
        <v>161</v>
      </c>
      <c r="F260" s="28" t="s">
        <v>265</v>
      </c>
      <c r="G260" s="113"/>
      <c r="H260" s="113"/>
    </row>
    <row r="261" spans="1:8" ht="18.75" customHeight="1" hidden="1">
      <c r="A261" s="59" t="s">
        <v>111</v>
      </c>
      <c r="B261" s="182" t="s">
        <v>375</v>
      </c>
      <c r="C261" s="16" t="s">
        <v>177</v>
      </c>
      <c r="D261" s="5" t="s">
        <v>183</v>
      </c>
      <c r="E261" s="5" t="s">
        <v>161</v>
      </c>
      <c r="F261" s="28" t="s">
        <v>110</v>
      </c>
      <c r="G261" s="113"/>
      <c r="H261" s="113"/>
    </row>
    <row r="262" spans="1:8" ht="42.75" customHeight="1">
      <c r="A262" s="125" t="s">
        <v>125</v>
      </c>
      <c r="B262" s="182" t="s">
        <v>375</v>
      </c>
      <c r="C262" s="68" t="s">
        <v>177</v>
      </c>
      <c r="D262" s="8" t="s">
        <v>183</v>
      </c>
      <c r="E262" s="8" t="s">
        <v>162</v>
      </c>
      <c r="F262" s="85"/>
      <c r="G262" s="130">
        <f>G263+G264</f>
        <v>151000</v>
      </c>
      <c r="H262" s="130">
        <f>H263+H264</f>
        <v>151000</v>
      </c>
    </row>
    <row r="263" spans="1:8" ht="29.25" customHeight="1">
      <c r="A263" s="59" t="s">
        <v>270</v>
      </c>
      <c r="B263" s="182" t="s">
        <v>375</v>
      </c>
      <c r="C263" s="16" t="s">
        <v>177</v>
      </c>
      <c r="D263" s="5" t="s">
        <v>183</v>
      </c>
      <c r="E263" s="5" t="s">
        <v>162</v>
      </c>
      <c r="F263" s="28" t="s">
        <v>250</v>
      </c>
      <c r="G263" s="113">
        <v>54000</v>
      </c>
      <c r="H263" s="113">
        <v>54000</v>
      </c>
    </row>
    <row r="264" spans="1:8" ht="29.25" customHeight="1">
      <c r="A264" s="59" t="s">
        <v>270</v>
      </c>
      <c r="B264" s="182" t="s">
        <v>375</v>
      </c>
      <c r="C264" s="16" t="s">
        <v>177</v>
      </c>
      <c r="D264" s="5" t="s">
        <v>183</v>
      </c>
      <c r="E264" s="5" t="s">
        <v>162</v>
      </c>
      <c r="F264" s="28" t="s">
        <v>246</v>
      </c>
      <c r="G264" s="113">
        <v>97000</v>
      </c>
      <c r="H264" s="113">
        <v>97000</v>
      </c>
    </row>
    <row r="265" spans="1:8" ht="22.5" customHeight="1">
      <c r="A265" s="121" t="s">
        <v>368</v>
      </c>
      <c r="B265" s="182" t="s">
        <v>375</v>
      </c>
      <c r="C265" s="17" t="s">
        <v>177</v>
      </c>
      <c r="D265" s="48" t="s">
        <v>185</v>
      </c>
      <c r="E265" s="4"/>
      <c r="F265" s="49"/>
      <c r="G265" s="32">
        <v>18000000</v>
      </c>
      <c r="H265" s="32">
        <v>18000000</v>
      </c>
    </row>
    <row r="266" spans="1:8" ht="37.5" customHeight="1">
      <c r="A266" s="110" t="s">
        <v>301</v>
      </c>
      <c r="B266" s="182" t="s">
        <v>375</v>
      </c>
      <c r="C266" s="18" t="s">
        <v>177</v>
      </c>
      <c r="D266" s="50" t="s">
        <v>185</v>
      </c>
      <c r="E266" s="13" t="s">
        <v>57</v>
      </c>
      <c r="F266" s="51"/>
      <c r="G266" s="27">
        <v>18000000</v>
      </c>
      <c r="H266" s="27">
        <v>18000000</v>
      </c>
    </row>
    <row r="267" spans="1:8" ht="45.75" customHeight="1">
      <c r="A267" s="59" t="s">
        <v>271</v>
      </c>
      <c r="B267" s="182" t="s">
        <v>375</v>
      </c>
      <c r="C267" s="40" t="s">
        <v>177</v>
      </c>
      <c r="D267" s="51" t="s">
        <v>185</v>
      </c>
      <c r="E267" s="5" t="s">
        <v>57</v>
      </c>
      <c r="F267" s="51" t="s">
        <v>272</v>
      </c>
      <c r="G267" s="29">
        <v>18000000</v>
      </c>
      <c r="H267" s="29">
        <v>18000000</v>
      </c>
    </row>
    <row r="268" spans="1:8" ht="12.75">
      <c r="A268" s="119" t="s">
        <v>245</v>
      </c>
      <c r="B268" s="182" t="s">
        <v>375</v>
      </c>
      <c r="C268" s="60" t="s">
        <v>177</v>
      </c>
      <c r="D268" s="4" t="s">
        <v>177</v>
      </c>
      <c r="E268" s="5"/>
      <c r="F268" s="28"/>
      <c r="G268" s="131">
        <f>G269+G274+G277+G271</f>
        <v>500000</v>
      </c>
      <c r="H268" s="131">
        <f>H269+H274+H277+H271</f>
        <v>500000</v>
      </c>
    </row>
    <row r="269" spans="1:8" ht="12.75">
      <c r="A269" s="110" t="s">
        <v>302</v>
      </c>
      <c r="B269" s="182" t="s">
        <v>375</v>
      </c>
      <c r="C269" s="18" t="s">
        <v>177</v>
      </c>
      <c r="D269" s="13" t="s">
        <v>177</v>
      </c>
      <c r="E269" s="13" t="s">
        <v>90</v>
      </c>
      <c r="F269" s="13"/>
      <c r="G269" s="103">
        <f>SUM(G270:G270)</f>
        <v>150000</v>
      </c>
      <c r="H269" s="103">
        <f>SUM(H270:H270)</f>
        <v>150000</v>
      </c>
    </row>
    <row r="270" spans="1:8" ht="25.5">
      <c r="A270" s="59" t="s">
        <v>270</v>
      </c>
      <c r="B270" s="182" t="s">
        <v>375</v>
      </c>
      <c r="C270" s="40" t="s">
        <v>177</v>
      </c>
      <c r="D270" s="51" t="s">
        <v>177</v>
      </c>
      <c r="E270" s="5" t="s">
        <v>90</v>
      </c>
      <c r="F270" s="5" t="s">
        <v>250</v>
      </c>
      <c r="G270" s="62">
        <v>150000</v>
      </c>
      <c r="H270" s="62">
        <v>150000</v>
      </c>
    </row>
    <row r="271" spans="1:8" ht="14.25" customHeight="1" hidden="1">
      <c r="A271" s="101" t="s">
        <v>126</v>
      </c>
      <c r="B271" s="182" t="s">
        <v>375</v>
      </c>
      <c r="C271" s="18" t="s">
        <v>177</v>
      </c>
      <c r="D271" s="50" t="s">
        <v>177</v>
      </c>
      <c r="E271" s="13" t="s">
        <v>127</v>
      </c>
      <c r="F271" s="13"/>
      <c r="G271" s="103">
        <f>G272+G273</f>
        <v>0</v>
      </c>
      <c r="H271" s="103">
        <f>H272+H273</f>
        <v>0</v>
      </c>
    </row>
    <row r="272" spans="1:10" ht="27" customHeight="1" hidden="1">
      <c r="A272" s="59" t="s">
        <v>270</v>
      </c>
      <c r="B272" s="182" t="s">
        <v>375</v>
      </c>
      <c r="C272" s="40" t="s">
        <v>177</v>
      </c>
      <c r="D272" s="51" t="s">
        <v>177</v>
      </c>
      <c r="E272" s="5" t="s">
        <v>127</v>
      </c>
      <c r="F272" s="5" t="s">
        <v>250</v>
      </c>
      <c r="G272" s="62"/>
      <c r="H272" s="62"/>
      <c r="J272" s="70"/>
    </row>
    <row r="273" spans="1:8" ht="18.75" customHeight="1" hidden="1">
      <c r="A273" s="61" t="s">
        <v>247</v>
      </c>
      <c r="B273" s="182" t="s">
        <v>375</v>
      </c>
      <c r="C273" s="40" t="s">
        <v>177</v>
      </c>
      <c r="D273" s="51" t="s">
        <v>177</v>
      </c>
      <c r="E273" s="5" t="s">
        <v>127</v>
      </c>
      <c r="F273" s="5" t="s">
        <v>246</v>
      </c>
      <c r="G273" s="62"/>
      <c r="H273" s="62"/>
    </row>
    <row r="274" spans="1:8" ht="38.25">
      <c r="A274" s="110" t="s">
        <v>303</v>
      </c>
      <c r="B274" s="182" t="s">
        <v>375</v>
      </c>
      <c r="C274" s="18" t="s">
        <v>177</v>
      </c>
      <c r="D274" s="13" t="s">
        <v>177</v>
      </c>
      <c r="E274" s="13" t="s">
        <v>163</v>
      </c>
      <c r="F274" s="13"/>
      <c r="G274" s="103">
        <f>SUM(G275:G276)</f>
        <v>143000</v>
      </c>
      <c r="H274" s="103">
        <f>SUM(H275:H276)</f>
        <v>143000</v>
      </c>
    </row>
    <row r="275" spans="1:8" ht="25.5">
      <c r="A275" s="59" t="s">
        <v>270</v>
      </c>
      <c r="B275" s="182" t="s">
        <v>375</v>
      </c>
      <c r="C275" s="40" t="s">
        <v>177</v>
      </c>
      <c r="D275" s="51" t="s">
        <v>177</v>
      </c>
      <c r="E275" s="5" t="s">
        <v>163</v>
      </c>
      <c r="F275" s="5" t="s">
        <v>250</v>
      </c>
      <c r="G275" s="62">
        <v>58000</v>
      </c>
      <c r="H275" s="62">
        <v>58000</v>
      </c>
    </row>
    <row r="276" spans="1:10" ht="12.75">
      <c r="A276" s="61" t="s">
        <v>247</v>
      </c>
      <c r="B276" s="182" t="s">
        <v>375</v>
      </c>
      <c r="C276" s="40" t="s">
        <v>177</v>
      </c>
      <c r="D276" s="51" t="s">
        <v>177</v>
      </c>
      <c r="E276" s="5" t="s">
        <v>163</v>
      </c>
      <c r="F276" s="51" t="s">
        <v>246</v>
      </c>
      <c r="G276" s="62">
        <v>85000</v>
      </c>
      <c r="H276" s="62">
        <v>85000</v>
      </c>
      <c r="J276" s="71"/>
    </row>
    <row r="277" spans="1:8" ht="33" customHeight="1">
      <c r="A277" s="110" t="s">
        <v>16</v>
      </c>
      <c r="B277" s="182" t="s">
        <v>375</v>
      </c>
      <c r="C277" s="18" t="s">
        <v>177</v>
      </c>
      <c r="D277" s="13" t="s">
        <v>177</v>
      </c>
      <c r="E277" s="13" t="s">
        <v>60</v>
      </c>
      <c r="F277" s="5"/>
      <c r="G277" s="103">
        <f>G278+G279+G280</f>
        <v>207000</v>
      </c>
      <c r="H277" s="103">
        <f>H278+H279+H280</f>
        <v>207000</v>
      </c>
    </row>
    <row r="278" spans="1:8" ht="12.75">
      <c r="A278" s="59" t="s">
        <v>55</v>
      </c>
      <c r="B278" s="182" t="s">
        <v>375</v>
      </c>
      <c r="C278" s="40" t="s">
        <v>177</v>
      </c>
      <c r="D278" s="5" t="s">
        <v>177</v>
      </c>
      <c r="E278" s="5" t="s">
        <v>60</v>
      </c>
      <c r="F278" s="5" t="s">
        <v>267</v>
      </c>
      <c r="G278" s="132">
        <v>95000</v>
      </c>
      <c r="H278" s="132">
        <v>95000</v>
      </c>
    </row>
    <row r="279" spans="1:8" ht="38.25">
      <c r="A279" s="59" t="s">
        <v>50</v>
      </c>
      <c r="B279" s="182" t="s">
        <v>375</v>
      </c>
      <c r="C279" s="40" t="s">
        <v>177</v>
      </c>
      <c r="D279" s="5" t="s">
        <v>177</v>
      </c>
      <c r="E279" s="5" t="s">
        <v>60</v>
      </c>
      <c r="F279" s="5" t="s">
        <v>35</v>
      </c>
      <c r="G279" s="132">
        <v>30000</v>
      </c>
      <c r="H279" s="132">
        <v>30000</v>
      </c>
    </row>
    <row r="280" spans="1:8" ht="12.75">
      <c r="A280" s="61" t="s">
        <v>247</v>
      </c>
      <c r="B280" s="182" t="s">
        <v>375</v>
      </c>
      <c r="C280" s="40" t="s">
        <v>177</v>
      </c>
      <c r="D280" s="5" t="s">
        <v>177</v>
      </c>
      <c r="E280" s="5" t="s">
        <v>60</v>
      </c>
      <c r="F280" s="5" t="s">
        <v>246</v>
      </c>
      <c r="G280" s="132">
        <v>82000</v>
      </c>
      <c r="H280" s="132">
        <v>82000</v>
      </c>
    </row>
    <row r="281" spans="1:8" ht="12.75">
      <c r="A281" s="121" t="s">
        <v>199</v>
      </c>
      <c r="B281" s="182" t="s">
        <v>375</v>
      </c>
      <c r="C281" s="17" t="s">
        <v>177</v>
      </c>
      <c r="D281" s="4" t="s">
        <v>179</v>
      </c>
      <c r="E281" s="4"/>
      <c r="F281" s="4"/>
      <c r="G281" s="100">
        <f>G282+G290+G295+G297+G299+G302</f>
        <v>12330400</v>
      </c>
      <c r="H281" s="100">
        <f>H282+H290+H295+H297+H299+H302</f>
        <v>12230400</v>
      </c>
    </row>
    <row r="282" spans="1:8" ht="25.5">
      <c r="A282" s="125" t="s">
        <v>304</v>
      </c>
      <c r="B282" s="182" t="s">
        <v>375</v>
      </c>
      <c r="C282" s="19" t="s">
        <v>177</v>
      </c>
      <c r="D282" s="8" t="s">
        <v>179</v>
      </c>
      <c r="E282" s="8" t="s">
        <v>91</v>
      </c>
      <c r="F282" s="8"/>
      <c r="G282" s="123">
        <f>SUM(G283:G289)</f>
        <v>9813400</v>
      </c>
      <c r="H282" s="123">
        <f>SUM(H283:H289)</f>
        <v>9813400</v>
      </c>
    </row>
    <row r="283" spans="1:8" ht="12.75">
      <c r="A283" s="59" t="s">
        <v>55</v>
      </c>
      <c r="B283" s="182" t="s">
        <v>375</v>
      </c>
      <c r="C283" s="40" t="s">
        <v>177</v>
      </c>
      <c r="D283" s="5" t="s">
        <v>179</v>
      </c>
      <c r="E283" s="5" t="s">
        <v>91</v>
      </c>
      <c r="F283" s="28" t="s">
        <v>267</v>
      </c>
      <c r="G283" s="62">
        <v>7000000</v>
      </c>
      <c r="H283" s="62">
        <v>7000000</v>
      </c>
    </row>
    <row r="284" spans="1:10" ht="25.5">
      <c r="A284" s="59" t="s">
        <v>269</v>
      </c>
      <c r="B284" s="182" t="s">
        <v>375</v>
      </c>
      <c r="C284" s="40" t="s">
        <v>177</v>
      </c>
      <c r="D284" s="5" t="s">
        <v>179</v>
      </c>
      <c r="E284" s="5" t="s">
        <v>91</v>
      </c>
      <c r="F284" s="28" t="s">
        <v>268</v>
      </c>
      <c r="G284" s="62">
        <v>300000</v>
      </c>
      <c r="H284" s="62">
        <v>300000</v>
      </c>
      <c r="J284" s="70"/>
    </row>
    <row r="285" spans="1:8" ht="38.25">
      <c r="A285" s="59" t="s">
        <v>50</v>
      </c>
      <c r="B285" s="182" t="s">
        <v>375</v>
      </c>
      <c r="C285" s="40" t="s">
        <v>177</v>
      </c>
      <c r="D285" s="5" t="s">
        <v>179</v>
      </c>
      <c r="E285" s="5" t="s">
        <v>91</v>
      </c>
      <c r="F285" s="28" t="s">
        <v>35</v>
      </c>
      <c r="G285" s="62">
        <v>2000000</v>
      </c>
      <c r="H285" s="62">
        <v>2000000</v>
      </c>
    </row>
    <row r="286" spans="1:8" ht="25.5">
      <c r="A286" s="59" t="s">
        <v>270</v>
      </c>
      <c r="B286" s="182" t="s">
        <v>375</v>
      </c>
      <c r="C286" s="40" t="s">
        <v>177</v>
      </c>
      <c r="D286" s="5" t="s">
        <v>179</v>
      </c>
      <c r="E286" s="5" t="s">
        <v>91</v>
      </c>
      <c r="F286" s="28" t="s">
        <v>250</v>
      </c>
      <c r="G286" s="62">
        <v>378000</v>
      </c>
      <c r="H286" s="62">
        <v>378000</v>
      </c>
    </row>
    <row r="287" spans="1:10" ht="20.25" customHeight="1">
      <c r="A287" s="59" t="s">
        <v>261</v>
      </c>
      <c r="B287" s="182" t="s">
        <v>375</v>
      </c>
      <c r="C287" s="40" t="s">
        <v>177</v>
      </c>
      <c r="D287" s="5" t="s">
        <v>179</v>
      </c>
      <c r="E287" s="5" t="s">
        <v>91</v>
      </c>
      <c r="F287" s="5" t="s">
        <v>264</v>
      </c>
      <c r="G287" s="62">
        <v>2400</v>
      </c>
      <c r="H287" s="62">
        <v>2400</v>
      </c>
      <c r="J287" s="70"/>
    </row>
    <row r="288" spans="1:8" ht="12.75">
      <c r="A288" s="59" t="s">
        <v>263</v>
      </c>
      <c r="B288" s="182" t="s">
        <v>375</v>
      </c>
      <c r="C288" s="40" t="s">
        <v>177</v>
      </c>
      <c r="D288" s="5" t="s">
        <v>179</v>
      </c>
      <c r="E288" s="5" t="s">
        <v>91</v>
      </c>
      <c r="F288" s="5" t="s">
        <v>265</v>
      </c>
      <c r="G288" s="62">
        <v>27000</v>
      </c>
      <c r="H288" s="62">
        <v>27000</v>
      </c>
    </row>
    <row r="289" spans="1:8" ht="12.75">
      <c r="A289" s="59" t="s">
        <v>111</v>
      </c>
      <c r="B289" s="182" t="s">
        <v>375</v>
      </c>
      <c r="C289" s="40" t="s">
        <v>177</v>
      </c>
      <c r="D289" s="5" t="s">
        <v>179</v>
      </c>
      <c r="E289" s="5" t="s">
        <v>91</v>
      </c>
      <c r="F289" s="5" t="s">
        <v>110</v>
      </c>
      <c r="G289" s="62">
        <v>106000</v>
      </c>
      <c r="H289" s="62">
        <v>106000</v>
      </c>
    </row>
    <row r="290" spans="1:10" ht="56.25" customHeight="1">
      <c r="A290" s="110" t="s">
        <v>354</v>
      </c>
      <c r="B290" s="182" t="s">
        <v>375</v>
      </c>
      <c r="C290" s="18" t="s">
        <v>177</v>
      </c>
      <c r="D290" s="13" t="s">
        <v>179</v>
      </c>
      <c r="E290" s="13" t="s">
        <v>106</v>
      </c>
      <c r="F290" s="13"/>
      <c r="G290" s="103">
        <f>SUM(G291:G294)</f>
        <v>617000</v>
      </c>
      <c r="H290" s="103">
        <f>SUM(H291:H294)</f>
        <v>517000</v>
      </c>
      <c r="J290" s="71"/>
    </row>
    <row r="291" spans="1:10" ht="26.25" customHeight="1">
      <c r="A291" s="59" t="s">
        <v>269</v>
      </c>
      <c r="B291" s="182" t="s">
        <v>375</v>
      </c>
      <c r="C291" s="40" t="s">
        <v>177</v>
      </c>
      <c r="D291" s="51" t="s">
        <v>179</v>
      </c>
      <c r="E291" s="5" t="s">
        <v>106</v>
      </c>
      <c r="F291" s="5" t="s">
        <v>268</v>
      </c>
      <c r="G291" s="62">
        <v>17000</v>
      </c>
      <c r="H291" s="62">
        <v>17000</v>
      </c>
      <c r="J291" s="71"/>
    </row>
    <row r="292" spans="1:8" ht="25.5">
      <c r="A292" s="59" t="s">
        <v>270</v>
      </c>
      <c r="B292" s="182" t="s">
        <v>375</v>
      </c>
      <c r="C292" s="40" t="s">
        <v>177</v>
      </c>
      <c r="D292" s="51" t="s">
        <v>179</v>
      </c>
      <c r="E292" s="5" t="s">
        <v>106</v>
      </c>
      <c r="F292" s="5" t="s">
        <v>250</v>
      </c>
      <c r="G292" s="62">
        <v>100000</v>
      </c>
      <c r="H292" s="62">
        <v>100000</v>
      </c>
    </row>
    <row r="293" spans="1:8" ht="25.5">
      <c r="A293" s="59" t="s">
        <v>384</v>
      </c>
      <c r="B293" s="182" t="s">
        <v>375</v>
      </c>
      <c r="C293" s="40" t="s">
        <v>177</v>
      </c>
      <c r="D293" s="51" t="s">
        <v>179</v>
      </c>
      <c r="E293" s="5" t="s">
        <v>106</v>
      </c>
      <c r="F293" s="5" t="s">
        <v>250</v>
      </c>
      <c r="G293" s="62">
        <v>100000</v>
      </c>
      <c r="H293" s="62">
        <v>100000</v>
      </c>
    </row>
    <row r="294" spans="1:8" ht="12.75">
      <c r="A294" s="59" t="s">
        <v>385</v>
      </c>
      <c r="B294" s="182" t="s">
        <v>375</v>
      </c>
      <c r="C294" s="40" t="s">
        <v>177</v>
      </c>
      <c r="D294" s="51" t="s">
        <v>179</v>
      </c>
      <c r="E294" s="5" t="s">
        <v>106</v>
      </c>
      <c r="F294" s="5" t="s">
        <v>246</v>
      </c>
      <c r="G294" s="62">
        <v>400000</v>
      </c>
      <c r="H294" s="62">
        <v>300000</v>
      </c>
    </row>
    <row r="295" spans="1:8" ht="0.75" customHeight="1" hidden="1">
      <c r="A295" s="110" t="s">
        <v>152</v>
      </c>
      <c r="B295" s="182" t="s">
        <v>375</v>
      </c>
      <c r="C295" s="18" t="s">
        <v>177</v>
      </c>
      <c r="D295" s="50" t="s">
        <v>179</v>
      </c>
      <c r="E295" s="13" t="s">
        <v>128</v>
      </c>
      <c r="F295" s="13"/>
      <c r="G295" s="103">
        <f>G296</f>
        <v>0</v>
      </c>
      <c r="H295" s="103">
        <f>H296</f>
        <v>0</v>
      </c>
    </row>
    <row r="296" spans="1:8" ht="11.25" customHeight="1" hidden="1">
      <c r="A296" s="59" t="s">
        <v>10</v>
      </c>
      <c r="B296" s="182" t="s">
        <v>375</v>
      </c>
      <c r="C296" s="40" t="s">
        <v>177</v>
      </c>
      <c r="D296" s="51" t="s">
        <v>179</v>
      </c>
      <c r="E296" s="5" t="s">
        <v>128</v>
      </c>
      <c r="F296" s="5" t="s">
        <v>250</v>
      </c>
      <c r="G296" s="62"/>
      <c r="H296" s="62"/>
    </row>
    <row r="297" spans="1:8" ht="27.75" customHeight="1">
      <c r="A297" s="110" t="s">
        <v>151</v>
      </c>
      <c r="B297" s="182" t="s">
        <v>375</v>
      </c>
      <c r="C297" s="18" t="s">
        <v>177</v>
      </c>
      <c r="D297" s="50" t="s">
        <v>179</v>
      </c>
      <c r="E297" s="13" t="s">
        <v>164</v>
      </c>
      <c r="F297" s="5"/>
      <c r="G297" s="103">
        <f>G298</f>
        <v>100000</v>
      </c>
      <c r="H297" s="103">
        <f>H298</f>
        <v>100000</v>
      </c>
    </row>
    <row r="298" spans="1:8" ht="25.5">
      <c r="A298" s="59" t="s">
        <v>384</v>
      </c>
      <c r="B298" s="182" t="s">
        <v>375</v>
      </c>
      <c r="C298" s="40" t="s">
        <v>177</v>
      </c>
      <c r="D298" s="51" t="s">
        <v>179</v>
      </c>
      <c r="E298" s="5" t="s">
        <v>164</v>
      </c>
      <c r="F298" s="5" t="s">
        <v>250</v>
      </c>
      <c r="G298" s="62">
        <v>100000</v>
      </c>
      <c r="H298" s="62">
        <v>100000</v>
      </c>
    </row>
    <row r="299" spans="1:8" ht="25.5">
      <c r="A299" s="110" t="s">
        <v>305</v>
      </c>
      <c r="B299" s="182" t="s">
        <v>375</v>
      </c>
      <c r="C299" s="18" t="s">
        <v>177</v>
      </c>
      <c r="D299" s="13" t="s">
        <v>179</v>
      </c>
      <c r="E299" s="13" t="s">
        <v>61</v>
      </c>
      <c r="F299" s="13"/>
      <c r="G299" s="103">
        <f>G300+G301</f>
        <v>1400000</v>
      </c>
      <c r="H299" s="103">
        <f>H300+H301</f>
        <v>1400000</v>
      </c>
    </row>
    <row r="300" spans="1:8" ht="26.25" customHeight="1">
      <c r="A300" s="59" t="s">
        <v>270</v>
      </c>
      <c r="B300" s="182" t="s">
        <v>375</v>
      </c>
      <c r="C300" s="40" t="s">
        <v>177</v>
      </c>
      <c r="D300" s="5" t="s">
        <v>179</v>
      </c>
      <c r="E300" s="5" t="s">
        <v>61</v>
      </c>
      <c r="F300" s="28" t="s">
        <v>250</v>
      </c>
      <c r="G300" s="62">
        <v>815000</v>
      </c>
      <c r="H300" s="62">
        <v>815000</v>
      </c>
    </row>
    <row r="301" spans="1:8" ht="12.75">
      <c r="A301" s="61" t="s">
        <v>247</v>
      </c>
      <c r="B301" s="182" t="s">
        <v>375</v>
      </c>
      <c r="C301" s="40" t="s">
        <v>177</v>
      </c>
      <c r="D301" s="5" t="s">
        <v>179</v>
      </c>
      <c r="E301" s="5" t="s">
        <v>61</v>
      </c>
      <c r="F301" s="28" t="s">
        <v>246</v>
      </c>
      <c r="G301" s="62">
        <v>585000</v>
      </c>
      <c r="H301" s="62">
        <v>585000</v>
      </c>
    </row>
    <row r="302" spans="1:8" ht="25.5">
      <c r="A302" s="110" t="s">
        <v>306</v>
      </c>
      <c r="B302" s="182" t="s">
        <v>375</v>
      </c>
      <c r="C302" s="18" t="s">
        <v>177</v>
      </c>
      <c r="D302" s="13" t="s">
        <v>179</v>
      </c>
      <c r="E302" s="13" t="s">
        <v>62</v>
      </c>
      <c r="F302" s="13"/>
      <c r="G302" s="103">
        <f>G303+G304</f>
        <v>400000</v>
      </c>
      <c r="H302" s="103">
        <f>H303+H304</f>
        <v>400000</v>
      </c>
    </row>
    <row r="303" spans="1:8" ht="25.5">
      <c r="A303" s="59" t="s">
        <v>270</v>
      </c>
      <c r="B303" s="182" t="s">
        <v>375</v>
      </c>
      <c r="C303" s="40" t="s">
        <v>177</v>
      </c>
      <c r="D303" s="5" t="s">
        <v>179</v>
      </c>
      <c r="E303" s="5" t="s">
        <v>62</v>
      </c>
      <c r="F303" s="28" t="s">
        <v>250</v>
      </c>
      <c r="G303" s="62">
        <v>219000</v>
      </c>
      <c r="H303" s="62">
        <v>219000</v>
      </c>
    </row>
    <row r="304" spans="1:8" ht="12.75">
      <c r="A304" s="61" t="s">
        <v>247</v>
      </c>
      <c r="B304" s="182" t="s">
        <v>375</v>
      </c>
      <c r="C304" s="40" t="s">
        <v>177</v>
      </c>
      <c r="D304" s="5" t="s">
        <v>179</v>
      </c>
      <c r="E304" s="5" t="s">
        <v>62</v>
      </c>
      <c r="F304" s="28" t="s">
        <v>246</v>
      </c>
      <c r="G304" s="62">
        <v>181000</v>
      </c>
      <c r="H304" s="62">
        <v>181000</v>
      </c>
    </row>
    <row r="305" spans="1:8" ht="15.75">
      <c r="A305" s="167" t="s">
        <v>235</v>
      </c>
      <c r="B305" s="183" t="s">
        <v>375</v>
      </c>
      <c r="C305" s="160" t="s">
        <v>178</v>
      </c>
      <c r="D305" s="24"/>
      <c r="E305" s="24"/>
      <c r="F305" s="24"/>
      <c r="G305" s="166">
        <f>G306</f>
        <v>11899500</v>
      </c>
      <c r="H305" s="166">
        <f>H306</f>
        <v>11849500</v>
      </c>
    </row>
    <row r="306" spans="1:8" ht="12.75">
      <c r="A306" s="121" t="s">
        <v>200</v>
      </c>
      <c r="B306" s="182" t="s">
        <v>375</v>
      </c>
      <c r="C306" s="10" t="s">
        <v>178</v>
      </c>
      <c r="D306" s="4" t="s">
        <v>176</v>
      </c>
      <c r="E306" s="4"/>
      <c r="F306" s="4"/>
      <c r="G306" s="124">
        <f>G307+G331+G333+G335+G337</f>
        <v>11899500</v>
      </c>
      <c r="H306" s="124">
        <f>H307+H331+H333+H335+H337</f>
        <v>11849500</v>
      </c>
    </row>
    <row r="307" spans="1:10" ht="28.5" customHeight="1">
      <c r="A307" s="125" t="s">
        <v>310</v>
      </c>
      <c r="B307" s="182" t="s">
        <v>375</v>
      </c>
      <c r="C307" s="86" t="s">
        <v>178</v>
      </c>
      <c r="D307" s="46" t="s">
        <v>176</v>
      </c>
      <c r="E307" s="46" t="s">
        <v>21</v>
      </c>
      <c r="F307" s="46"/>
      <c r="G307" s="133">
        <f>G308+G310+G312+G317+G320+G323+G326</f>
        <v>11899500</v>
      </c>
      <c r="H307" s="133">
        <f>H308+H310+H312+H317+H320+H323+H326</f>
        <v>11849500</v>
      </c>
      <c r="J307" s="70"/>
    </row>
    <row r="308" spans="1:10" ht="2.25" customHeight="1" hidden="1">
      <c r="A308" s="101" t="s">
        <v>143</v>
      </c>
      <c r="B308" s="182" t="s">
        <v>375</v>
      </c>
      <c r="C308" s="18" t="s">
        <v>178</v>
      </c>
      <c r="D308" s="13" t="s">
        <v>176</v>
      </c>
      <c r="E308" s="13" t="s">
        <v>144</v>
      </c>
      <c r="F308" s="28"/>
      <c r="G308" s="103">
        <f>G309</f>
        <v>0</v>
      </c>
      <c r="H308" s="103">
        <f>H309</f>
        <v>0</v>
      </c>
      <c r="J308" s="70"/>
    </row>
    <row r="309" spans="1:10" ht="45" customHeight="1" hidden="1">
      <c r="A309" s="59" t="s">
        <v>270</v>
      </c>
      <c r="B309" s="182" t="s">
        <v>375</v>
      </c>
      <c r="C309" s="40" t="s">
        <v>178</v>
      </c>
      <c r="D309" s="5" t="s">
        <v>176</v>
      </c>
      <c r="E309" s="5" t="s">
        <v>144</v>
      </c>
      <c r="F309" s="28" t="s">
        <v>250</v>
      </c>
      <c r="G309" s="62"/>
      <c r="H309" s="62"/>
      <c r="J309" s="70"/>
    </row>
    <row r="310" spans="1:10" ht="41.25" customHeight="1" hidden="1">
      <c r="A310" s="101" t="s">
        <v>157</v>
      </c>
      <c r="B310" s="182" t="s">
        <v>375</v>
      </c>
      <c r="C310" s="18" t="s">
        <v>178</v>
      </c>
      <c r="D310" s="13" t="s">
        <v>176</v>
      </c>
      <c r="E310" s="13" t="s">
        <v>173</v>
      </c>
      <c r="F310" s="28"/>
      <c r="G310" s="103">
        <f>G311</f>
        <v>0</v>
      </c>
      <c r="H310" s="103">
        <f>H311</f>
        <v>0</v>
      </c>
      <c r="J310" s="70"/>
    </row>
    <row r="311" spans="1:10" ht="0.75" customHeight="1" hidden="1">
      <c r="A311" s="59" t="s">
        <v>270</v>
      </c>
      <c r="B311" s="182" t="s">
        <v>375</v>
      </c>
      <c r="C311" s="40" t="s">
        <v>178</v>
      </c>
      <c r="D311" s="5" t="s">
        <v>176</v>
      </c>
      <c r="E311" s="5" t="s">
        <v>173</v>
      </c>
      <c r="F311" s="28" t="s">
        <v>250</v>
      </c>
      <c r="G311" s="62"/>
      <c r="H311" s="62"/>
      <c r="J311" s="70"/>
    </row>
    <row r="312" spans="1:8" ht="38.25">
      <c r="A312" s="99" t="s">
        <v>307</v>
      </c>
      <c r="B312" s="182" t="s">
        <v>375</v>
      </c>
      <c r="C312" s="10" t="s">
        <v>326</v>
      </c>
      <c r="D312" s="4" t="s">
        <v>176</v>
      </c>
      <c r="E312" s="4" t="s">
        <v>22</v>
      </c>
      <c r="F312" s="4"/>
      <c r="G312" s="124">
        <f>G315+G313</f>
        <v>11529500</v>
      </c>
      <c r="H312" s="124">
        <f>H315+H313</f>
        <v>11529500</v>
      </c>
    </row>
    <row r="313" spans="1:8" ht="12.75">
      <c r="A313" s="102" t="s">
        <v>309</v>
      </c>
      <c r="B313" s="182" t="s">
        <v>375</v>
      </c>
      <c r="C313" s="15" t="s">
        <v>178</v>
      </c>
      <c r="D313" s="13" t="s">
        <v>176</v>
      </c>
      <c r="E313" s="13" t="s">
        <v>63</v>
      </c>
      <c r="F313" s="13"/>
      <c r="G313" s="103">
        <f>SUM(G314:G314)</f>
        <v>9829500</v>
      </c>
      <c r="H313" s="103">
        <f>SUM(H314:H314)</f>
        <v>9829500</v>
      </c>
    </row>
    <row r="314" spans="1:10" ht="38.25">
      <c r="A314" s="59" t="s">
        <v>271</v>
      </c>
      <c r="B314" s="182" t="s">
        <v>375</v>
      </c>
      <c r="C314" s="87" t="s">
        <v>178</v>
      </c>
      <c r="D314" s="5" t="s">
        <v>176</v>
      </c>
      <c r="E314" s="5" t="s">
        <v>63</v>
      </c>
      <c r="F314" s="28" t="s">
        <v>272</v>
      </c>
      <c r="G314" s="62">
        <v>9829500</v>
      </c>
      <c r="H314" s="62">
        <v>9829500</v>
      </c>
      <c r="J314" s="70"/>
    </row>
    <row r="315" spans="1:10" ht="42.75" customHeight="1">
      <c r="A315" s="66" t="s">
        <v>308</v>
      </c>
      <c r="B315" s="182" t="s">
        <v>375</v>
      </c>
      <c r="C315" s="15" t="s">
        <v>178</v>
      </c>
      <c r="D315" s="13" t="s">
        <v>176</v>
      </c>
      <c r="E315" s="13" t="s">
        <v>105</v>
      </c>
      <c r="F315" s="13"/>
      <c r="G315" s="103">
        <f>SUM(G316:G316)</f>
        <v>1700000</v>
      </c>
      <c r="H315" s="103">
        <f>SUM(H316:H316)</f>
        <v>1700000</v>
      </c>
      <c r="J315" s="71"/>
    </row>
    <row r="316" spans="1:10" ht="41.25" customHeight="1">
      <c r="A316" s="59" t="s">
        <v>271</v>
      </c>
      <c r="B316" s="182" t="s">
        <v>375</v>
      </c>
      <c r="C316" s="87" t="s">
        <v>178</v>
      </c>
      <c r="D316" s="5" t="s">
        <v>176</v>
      </c>
      <c r="E316" s="5" t="s">
        <v>105</v>
      </c>
      <c r="F316" s="28" t="s">
        <v>272</v>
      </c>
      <c r="G316" s="62">
        <v>1700000</v>
      </c>
      <c r="H316" s="62">
        <v>1700000</v>
      </c>
      <c r="J316" s="70"/>
    </row>
    <row r="317" spans="1:8" ht="12.75">
      <c r="A317" s="134" t="s">
        <v>311</v>
      </c>
      <c r="B317" s="182" t="s">
        <v>375</v>
      </c>
      <c r="C317" s="88" t="s">
        <v>178</v>
      </c>
      <c r="D317" s="44" t="s">
        <v>176</v>
      </c>
      <c r="E317" s="45" t="s">
        <v>23</v>
      </c>
      <c r="F317" s="45"/>
      <c r="G317" s="135">
        <f>G318</f>
        <v>20000</v>
      </c>
      <c r="H317" s="135">
        <f>H318</f>
        <v>20000</v>
      </c>
    </row>
    <row r="318" spans="1:8" ht="25.5">
      <c r="A318" s="97" t="s">
        <v>312</v>
      </c>
      <c r="B318" s="182" t="s">
        <v>375</v>
      </c>
      <c r="C318" s="15" t="s">
        <v>178</v>
      </c>
      <c r="D318" s="35" t="s">
        <v>176</v>
      </c>
      <c r="E318" s="14" t="s">
        <v>64</v>
      </c>
      <c r="F318" s="36"/>
      <c r="G318" s="118">
        <f>G319</f>
        <v>20000</v>
      </c>
      <c r="H318" s="118">
        <f>H319</f>
        <v>20000</v>
      </c>
    </row>
    <row r="319" spans="1:8" ht="12.75">
      <c r="A319" s="59" t="s">
        <v>247</v>
      </c>
      <c r="B319" s="182" t="s">
        <v>375</v>
      </c>
      <c r="C319" s="16" t="s">
        <v>178</v>
      </c>
      <c r="D319" s="5" t="s">
        <v>176</v>
      </c>
      <c r="E319" s="5" t="s">
        <v>64</v>
      </c>
      <c r="F319" s="5" t="s">
        <v>246</v>
      </c>
      <c r="G319" s="62">
        <v>20000</v>
      </c>
      <c r="H319" s="62">
        <v>20000</v>
      </c>
    </row>
    <row r="320" spans="1:8" ht="12.75">
      <c r="A320" s="136" t="s">
        <v>313</v>
      </c>
      <c r="B320" s="182" t="s">
        <v>375</v>
      </c>
      <c r="C320" s="47" t="s">
        <v>178</v>
      </c>
      <c r="D320" s="44" t="s">
        <v>176</v>
      </c>
      <c r="E320" s="44" t="s">
        <v>24</v>
      </c>
      <c r="F320" s="44"/>
      <c r="G320" s="137">
        <f>G321</f>
        <v>200000</v>
      </c>
      <c r="H320" s="137">
        <f>H321</f>
        <v>200000</v>
      </c>
    </row>
    <row r="321" spans="1:8" ht="15.75" customHeight="1">
      <c r="A321" s="110" t="s">
        <v>314</v>
      </c>
      <c r="B321" s="182" t="s">
        <v>375</v>
      </c>
      <c r="C321" s="18" t="s">
        <v>178</v>
      </c>
      <c r="D321" s="13" t="s">
        <v>176</v>
      </c>
      <c r="E321" s="13" t="s">
        <v>65</v>
      </c>
      <c r="F321" s="13"/>
      <c r="G321" s="103">
        <f>G322</f>
        <v>200000</v>
      </c>
      <c r="H321" s="103">
        <f>H322</f>
        <v>200000</v>
      </c>
    </row>
    <row r="322" spans="1:8" ht="12.75">
      <c r="A322" s="59" t="s">
        <v>247</v>
      </c>
      <c r="B322" s="182" t="s">
        <v>375</v>
      </c>
      <c r="C322" s="40" t="s">
        <v>178</v>
      </c>
      <c r="D322" s="5" t="s">
        <v>176</v>
      </c>
      <c r="E322" s="5" t="s">
        <v>65</v>
      </c>
      <c r="F322" s="5" t="s">
        <v>246</v>
      </c>
      <c r="G322" s="62">
        <v>200000</v>
      </c>
      <c r="H322" s="62">
        <v>200000</v>
      </c>
    </row>
    <row r="323" spans="1:8" ht="25.5">
      <c r="A323" s="125" t="s">
        <v>306</v>
      </c>
      <c r="B323" s="182" t="s">
        <v>375</v>
      </c>
      <c r="C323" s="47" t="s">
        <v>178</v>
      </c>
      <c r="D323" s="44" t="s">
        <v>176</v>
      </c>
      <c r="E323" s="8" t="s">
        <v>25</v>
      </c>
      <c r="F323" s="44"/>
      <c r="G323" s="137">
        <f>G324</f>
        <v>50000</v>
      </c>
      <c r="H323" s="137">
        <f>H324</f>
        <v>50000</v>
      </c>
    </row>
    <row r="324" spans="1:8" ht="25.5" customHeight="1">
      <c r="A324" s="110" t="s">
        <v>315</v>
      </c>
      <c r="B324" s="182" t="s">
        <v>375</v>
      </c>
      <c r="C324" s="18" t="s">
        <v>178</v>
      </c>
      <c r="D324" s="13" t="s">
        <v>176</v>
      </c>
      <c r="E324" s="13" t="s">
        <v>66</v>
      </c>
      <c r="F324" s="13"/>
      <c r="G324" s="103">
        <f>G325</f>
        <v>50000</v>
      </c>
      <c r="H324" s="103">
        <f>H325</f>
        <v>50000</v>
      </c>
    </row>
    <row r="325" spans="1:8" ht="12.75">
      <c r="A325" s="59" t="s">
        <v>247</v>
      </c>
      <c r="B325" s="182" t="s">
        <v>375</v>
      </c>
      <c r="C325" s="40" t="s">
        <v>178</v>
      </c>
      <c r="D325" s="5" t="s">
        <v>176</v>
      </c>
      <c r="E325" s="5" t="s">
        <v>66</v>
      </c>
      <c r="F325" s="5" t="s">
        <v>246</v>
      </c>
      <c r="G325" s="62">
        <v>50000</v>
      </c>
      <c r="H325" s="62">
        <v>50000</v>
      </c>
    </row>
    <row r="326" spans="1:8" ht="12.75">
      <c r="A326" s="138" t="s">
        <v>316</v>
      </c>
      <c r="B326" s="182" t="s">
        <v>375</v>
      </c>
      <c r="C326" s="47" t="s">
        <v>178</v>
      </c>
      <c r="D326" s="44" t="s">
        <v>176</v>
      </c>
      <c r="E326" s="44" t="s">
        <v>26</v>
      </c>
      <c r="F326" s="44"/>
      <c r="G326" s="137">
        <f>G327+G329</f>
        <v>100000</v>
      </c>
      <c r="H326" s="137">
        <f>H327+H329</f>
        <v>50000</v>
      </c>
    </row>
    <row r="327" spans="1:8" ht="25.5">
      <c r="A327" s="97" t="s">
        <v>317</v>
      </c>
      <c r="B327" s="182" t="s">
        <v>375</v>
      </c>
      <c r="C327" s="18" t="s">
        <v>178</v>
      </c>
      <c r="D327" s="13" t="s">
        <v>176</v>
      </c>
      <c r="E327" s="13" t="s">
        <v>67</v>
      </c>
      <c r="F327" s="13"/>
      <c r="G327" s="103">
        <f>G328</f>
        <v>100000</v>
      </c>
      <c r="H327" s="103">
        <f>H328</f>
        <v>50000</v>
      </c>
    </row>
    <row r="328" spans="1:8" ht="12.75">
      <c r="A328" s="59" t="s">
        <v>247</v>
      </c>
      <c r="B328" s="182" t="s">
        <v>375</v>
      </c>
      <c r="C328" s="40" t="s">
        <v>178</v>
      </c>
      <c r="D328" s="5" t="s">
        <v>176</v>
      </c>
      <c r="E328" s="5" t="s">
        <v>67</v>
      </c>
      <c r="F328" s="5" t="s">
        <v>246</v>
      </c>
      <c r="G328" s="62">
        <v>100000</v>
      </c>
      <c r="H328" s="62">
        <v>50000</v>
      </c>
    </row>
    <row r="329" spans="1:8" ht="0.75" customHeight="1" hidden="1">
      <c r="A329" s="139" t="s">
        <v>4</v>
      </c>
      <c r="B329" s="182" t="s">
        <v>375</v>
      </c>
      <c r="C329" s="89" t="s">
        <v>178</v>
      </c>
      <c r="D329" s="52" t="s">
        <v>176</v>
      </c>
      <c r="E329" s="13" t="s">
        <v>68</v>
      </c>
      <c r="F329" s="90"/>
      <c r="G329" s="140">
        <f>G330</f>
        <v>0</v>
      </c>
      <c r="H329" s="140">
        <f>H330</f>
        <v>0</v>
      </c>
    </row>
    <row r="330" spans="1:8" ht="18.75" customHeight="1" hidden="1">
      <c r="A330" s="59" t="s">
        <v>247</v>
      </c>
      <c r="B330" s="182" t="s">
        <v>375</v>
      </c>
      <c r="C330" s="40" t="s">
        <v>178</v>
      </c>
      <c r="D330" s="5" t="s">
        <v>176</v>
      </c>
      <c r="E330" s="5" t="s">
        <v>68</v>
      </c>
      <c r="F330" s="28" t="s">
        <v>246</v>
      </c>
      <c r="G330" s="62"/>
      <c r="H330" s="62"/>
    </row>
    <row r="331" spans="1:8" ht="36.75" customHeight="1" hidden="1">
      <c r="A331" s="101" t="s">
        <v>143</v>
      </c>
      <c r="B331" s="182" t="s">
        <v>375</v>
      </c>
      <c r="C331" s="18" t="s">
        <v>178</v>
      </c>
      <c r="D331" s="13" t="s">
        <v>176</v>
      </c>
      <c r="E331" s="13" t="s">
        <v>141</v>
      </c>
      <c r="F331" s="28"/>
      <c r="G331" s="103">
        <f>G332</f>
        <v>0</v>
      </c>
      <c r="H331" s="103">
        <f>H332</f>
        <v>0</v>
      </c>
    </row>
    <row r="332" spans="1:8" ht="26.25" customHeight="1" hidden="1">
      <c r="A332" s="61" t="s">
        <v>344</v>
      </c>
      <c r="B332" s="182" t="s">
        <v>375</v>
      </c>
      <c r="C332" s="40" t="s">
        <v>178</v>
      </c>
      <c r="D332" s="5" t="s">
        <v>176</v>
      </c>
      <c r="E332" s="5" t="s">
        <v>141</v>
      </c>
      <c r="F332" s="28" t="s">
        <v>290</v>
      </c>
      <c r="G332" s="62"/>
      <c r="H332" s="62"/>
    </row>
    <row r="333" spans="1:8" ht="21" customHeight="1" hidden="1">
      <c r="A333" s="101" t="s">
        <v>359</v>
      </c>
      <c r="B333" s="182" t="s">
        <v>375</v>
      </c>
      <c r="C333" s="18" t="s">
        <v>178</v>
      </c>
      <c r="D333" s="13" t="s">
        <v>176</v>
      </c>
      <c r="E333" s="13" t="s">
        <v>109</v>
      </c>
      <c r="F333" s="11"/>
      <c r="G333" s="141">
        <f>G334</f>
        <v>0</v>
      </c>
      <c r="H333" s="141">
        <f>H334</f>
        <v>0</v>
      </c>
    </row>
    <row r="334" spans="1:8" ht="42" customHeight="1" hidden="1">
      <c r="A334" s="61" t="s">
        <v>344</v>
      </c>
      <c r="B334" s="182" t="s">
        <v>375</v>
      </c>
      <c r="C334" s="40" t="s">
        <v>178</v>
      </c>
      <c r="D334" s="5" t="s">
        <v>176</v>
      </c>
      <c r="E334" s="5" t="s">
        <v>109</v>
      </c>
      <c r="F334" s="11" t="s">
        <v>290</v>
      </c>
      <c r="G334" s="142"/>
      <c r="H334" s="142"/>
    </row>
    <row r="335" spans="1:8" ht="30.75" customHeight="1" hidden="1">
      <c r="A335" s="110" t="s">
        <v>136</v>
      </c>
      <c r="B335" s="182" t="s">
        <v>375</v>
      </c>
      <c r="C335" s="18" t="s">
        <v>178</v>
      </c>
      <c r="D335" s="13" t="s">
        <v>176</v>
      </c>
      <c r="E335" s="13" t="s">
        <v>135</v>
      </c>
      <c r="F335" s="14"/>
      <c r="G335" s="141">
        <f>G336</f>
        <v>0</v>
      </c>
      <c r="H335" s="141">
        <f>H336</f>
        <v>0</v>
      </c>
    </row>
    <row r="336" spans="1:8" ht="27" customHeight="1" hidden="1">
      <c r="A336" s="61" t="s">
        <v>344</v>
      </c>
      <c r="B336" s="182" t="s">
        <v>375</v>
      </c>
      <c r="C336" s="40" t="s">
        <v>178</v>
      </c>
      <c r="D336" s="5" t="s">
        <v>176</v>
      </c>
      <c r="E336" s="5" t="s">
        <v>135</v>
      </c>
      <c r="F336" s="11" t="s">
        <v>290</v>
      </c>
      <c r="G336" s="142"/>
      <c r="H336" s="142"/>
    </row>
    <row r="337" spans="1:8" ht="44.25" customHeight="1" hidden="1">
      <c r="A337" s="101" t="s">
        <v>165</v>
      </c>
      <c r="B337" s="182" t="s">
        <v>375</v>
      </c>
      <c r="C337" s="18" t="s">
        <v>178</v>
      </c>
      <c r="D337" s="13" t="s">
        <v>176</v>
      </c>
      <c r="E337" s="13" t="s">
        <v>169</v>
      </c>
      <c r="F337" s="14"/>
      <c r="G337" s="141">
        <f>G338</f>
        <v>0</v>
      </c>
      <c r="H337" s="141">
        <f>H338</f>
        <v>0</v>
      </c>
    </row>
    <row r="338" spans="1:8" ht="27" customHeight="1" hidden="1">
      <c r="A338" s="59" t="s">
        <v>346</v>
      </c>
      <c r="B338" s="182" t="s">
        <v>375</v>
      </c>
      <c r="C338" s="40" t="s">
        <v>178</v>
      </c>
      <c r="D338" s="5" t="s">
        <v>176</v>
      </c>
      <c r="E338" s="5" t="s">
        <v>169</v>
      </c>
      <c r="F338" s="11" t="s">
        <v>347</v>
      </c>
      <c r="G338" s="142"/>
      <c r="H338" s="142"/>
    </row>
    <row r="339" spans="1:8" ht="15.75" hidden="1">
      <c r="A339" s="169" t="s">
        <v>327</v>
      </c>
      <c r="B339" s="183" t="s">
        <v>375</v>
      </c>
      <c r="C339" s="160" t="s">
        <v>179</v>
      </c>
      <c r="D339" s="24"/>
      <c r="E339" s="24"/>
      <c r="F339" s="24"/>
      <c r="G339" s="170">
        <f aca="true" t="shared" si="1" ref="G339:H341">G340</f>
        <v>0</v>
      </c>
      <c r="H339" s="170">
        <f t="shared" si="1"/>
        <v>0</v>
      </c>
    </row>
    <row r="340" spans="1:10" ht="12.75" hidden="1">
      <c r="A340" s="114" t="s">
        <v>328</v>
      </c>
      <c r="B340" s="182" t="s">
        <v>375</v>
      </c>
      <c r="C340" s="60" t="s">
        <v>179</v>
      </c>
      <c r="D340" s="4" t="s">
        <v>176</v>
      </c>
      <c r="E340" s="4"/>
      <c r="F340" s="4"/>
      <c r="G340" s="100">
        <f t="shared" si="1"/>
        <v>0</v>
      </c>
      <c r="H340" s="100">
        <f t="shared" si="1"/>
        <v>0</v>
      </c>
      <c r="J340" s="70"/>
    </row>
    <row r="341" spans="1:8" ht="12.75" hidden="1">
      <c r="A341" s="143" t="s">
        <v>338</v>
      </c>
      <c r="B341" s="182" t="s">
        <v>375</v>
      </c>
      <c r="C341" s="15" t="s">
        <v>179</v>
      </c>
      <c r="D341" s="13" t="s">
        <v>176</v>
      </c>
      <c r="E341" s="13" t="s">
        <v>69</v>
      </c>
      <c r="F341" s="13"/>
      <c r="G341" s="103">
        <f t="shared" si="1"/>
        <v>0</v>
      </c>
      <c r="H341" s="103">
        <f t="shared" si="1"/>
        <v>0</v>
      </c>
    </row>
    <row r="342" spans="1:8" ht="12.75" hidden="1">
      <c r="A342" s="171" t="s">
        <v>247</v>
      </c>
      <c r="B342" s="182" t="s">
        <v>375</v>
      </c>
      <c r="C342" s="87" t="s">
        <v>179</v>
      </c>
      <c r="D342" s="5" t="s">
        <v>176</v>
      </c>
      <c r="E342" s="5" t="s">
        <v>69</v>
      </c>
      <c r="F342" s="5" t="s">
        <v>246</v>
      </c>
      <c r="G342" s="62">
        <v>0</v>
      </c>
      <c r="H342" s="62">
        <v>0</v>
      </c>
    </row>
    <row r="343" spans="1:8" ht="16.5" customHeight="1">
      <c r="A343" s="167" t="s">
        <v>187</v>
      </c>
      <c r="B343" s="183" t="s">
        <v>375</v>
      </c>
      <c r="C343" s="160" t="s">
        <v>181</v>
      </c>
      <c r="D343" s="24"/>
      <c r="E343" s="24"/>
      <c r="F343" s="24"/>
      <c r="G343" s="170">
        <f>G344+G347+G352+G358+G376</f>
        <v>32187000</v>
      </c>
      <c r="H343" s="170">
        <f>H344+H347+H352+H358+H376</f>
        <v>30721000</v>
      </c>
    </row>
    <row r="344" spans="1:8" ht="12.75">
      <c r="A344" s="99" t="s">
        <v>192</v>
      </c>
      <c r="B344" s="182" t="s">
        <v>375</v>
      </c>
      <c r="C344" s="60" t="s">
        <v>181</v>
      </c>
      <c r="D344" s="4" t="s">
        <v>176</v>
      </c>
      <c r="E344" s="4"/>
      <c r="F344" s="4"/>
      <c r="G344" s="100">
        <f>G345</f>
        <v>4000000</v>
      </c>
      <c r="H344" s="100">
        <f>H345</f>
        <v>4000000</v>
      </c>
    </row>
    <row r="345" spans="1:8" ht="12.75">
      <c r="A345" s="110" t="s">
        <v>206</v>
      </c>
      <c r="B345" s="182" t="s">
        <v>375</v>
      </c>
      <c r="C345" s="15" t="s">
        <v>181</v>
      </c>
      <c r="D345" s="13" t="s">
        <v>176</v>
      </c>
      <c r="E345" s="13" t="s">
        <v>70</v>
      </c>
      <c r="F345" s="13"/>
      <c r="G345" s="103">
        <f>G346</f>
        <v>4000000</v>
      </c>
      <c r="H345" s="103">
        <f>H346</f>
        <v>4000000</v>
      </c>
    </row>
    <row r="346" spans="1:8" ht="12.75">
      <c r="A346" s="61" t="s">
        <v>277</v>
      </c>
      <c r="B346" s="182" t="s">
        <v>375</v>
      </c>
      <c r="C346" s="87" t="s">
        <v>181</v>
      </c>
      <c r="D346" s="5" t="s">
        <v>176</v>
      </c>
      <c r="E346" s="5" t="s">
        <v>70</v>
      </c>
      <c r="F346" s="5" t="s">
        <v>278</v>
      </c>
      <c r="G346" s="62">
        <v>4000000</v>
      </c>
      <c r="H346" s="62">
        <v>4000000</v>
      </c>
    </row>
    <row r="347" spans="1:8" ht="12.75">
      <c r="A347" s="99" t="s">
        <v>188</v>
      </c>
      <c r="B347" s="182" t="s">
        <v>375</v>
      </c>
      <c r="C347" s="60" t="s">
        <v>181</v>
      </c>
      <c r="D347" s="4" t="s">
        <v>183</v>
      </c>
      <c r="E347" s="5"/>
      <c r="F347" s="5"/>
      <c r="G347" s="100">
        <f>G348+G350</f>
        <v>20406000</v>
      </c>
      <c r="H347" s="100">
        <f>H348+H350</f>
        <v>19272000</v>
      </c>
    </row>
    <row r="348" spans="1:8" ht="48">
      <c r="A348" s="144" t="s">
        <v>214</v>
      </c>
      <c r="B348" s="182" t="s">
        <v>375</v>
      </c>
      <c r="C348" s="38" t="s">
        <v>181</v>
      </c>
      <c r="D348" s="35" t="s">
        <v>183</v>
      </c>
      <c r="E348" s="35" t="s">
        <v>71</v>
      </c>
      <c r="F348" s="35"/>
      <c r="G348" s="98">
        <f>G349</f>
        <v>19763000</v>
      </c>
      <c r="H348" s="98">
        <f>H349</f>
        <v>18665000</v>
      </c>
    </row>
    <row r="349" spans="1:10" ht="45" customHeight="1">
      <c r="A349" s="145" t="s">
        <v>271</v>
      </c>
      <c r="B349" s="182" t="s">
        <v>375</v>
      </c>
      <c r="C349" s="16" t="s">
        <v>181</v>
      </c>
      <c r="D349" s="5" t="s">
        <v>183</v>
      </c>
      <c r="E349" s="5" t="s">
        <v>71</v>
      </c>
      <c r="F349" s="5" t="s">
        <v>272</v>
      </c>
      <c r="G349" s="62">
        <v>19763000</v>
      </c>
      <c r="H349" s="62">
        <v>18665000</v>
      </c>
      <c r="J349" s="70"/>
    </row>
    <row r="350" spans="1:8" ht="140.25">
      <c r="A350" s="146" t="s">
        <v>212</v>
      </c>
      <c r="B350" s="182" t="s">
        <v>375</v>
      </c>
      <c r="C350" s="15" t="s">
        <v>181</v>
      </c>
      <c r="D350" s="13" t="s">
        <v>183</v>
      </c>
      <c r="E350" s="13" t="s">
        <v>72</v>
      </c>
      <c r="F350" s="13"/>
      <c r="G350" s="103">
        <f>G351</f>
        <v>643000</v>
      </c>
      <c r="H350" s="103">
        <f>H351</f>
        <v>607000</v>
      </c>
    </row>
    <row r="351" spans="1:8" ht="15.75" customHeight="1">
      <c r="A351" s="61" t="s">
        <v>275</v>
      </c>
      <c r="B351" s="182" t="s">
        <v>375</v>
      </c>
      <c r="C351" s="16" t="s">
        <v>181</v>
      </c>
      <c r="D351" s="5" t="s">
        <v>183</v>
      </c>
      <c r="E351" s="5" t="s">
        <v>72</v>
      </c>
      <c r="F351" s="5" t="s">
        <v>246</v>
      </c>
      <c r="G351" s="62">
        <v>643000</v>
      </c>
      <c r="H351" s="62">
        <v>607000</v>
      </c>
    </row>
    <row r="352" spans="1:10" ht="12.75">
      <c r="A352" s="99" t="s">
        <v>189</v>
      </c>
      <c r="B352" s="182" t="s">
        <v>375</v>
      </c>
      <c r="C352" s="60" t="s">
        <v>181</v>
      </c>
      <c r="D352" s="4" t="s">
        <v>185</v>
      </c>
      <c r="E352" s="5"/>
      <c r="F352" s="5"/>
      <c r="G352" s="100">
        <f>G356+G353</f>
        <v>300000</v>
      </c>
      <c r="H352" s="100">
        <f>H356+H353</f>
        <v>350000</v>
      </c>
      <c r="J352" s="70"/>
    </row>
    <row r="353" spans="1:8" ht="27" customHeight="1" hidden="1">
      <c r="A353" s="110" t="s">
        <v>130</v>
      </c>
      <c r="B353" s="182" t="s">
        <v>375</v>
      </c>
      <c r="C353" s="15" t="s">
        <v>181</v>
      </c>
      <c r="D353" s="13" t="s">
        <v>185</v>
      </c>
      <c r="E353" s="13" t="s">
        <v>129</v>
      </c>
      <c r="F353" s="5"/>
      <c r="G353" s="103">
        <f>G354+G355</f>
        <v>0</v>
      </c>
      <c r="H353" s="103">
        <f>H354+H355</f>
        <v>0</v>
      </c>
    </row>
    <row r="354" spans="1:8" ht="17.25" customHeight="1" hidden="1">
      <c r="A354" s="61" t="s">
        <v>273</v>
      </c>
      <c r="B354" s="182" t="s">
        <v>375</v>
      </c>
      <c r="C354" s="16" t="s">
        <v>181</v>
      </c>
      <c r="D354" s="5" t="s">
        <v>185</v>
      </c>
      <c r="E354" s="5" t="s">
        <v>129</v>
      </c>
      <c r="F354" s="5" t="s">
        <v>274</v>
      </c>
      <c r="G354" s="62"/>
      <c r="H354" s="62"/>
    </row>
    <row r="355" spans="1:8" ht="29.25" customHeight="1" hidden="1">
      <c r="A355" s="61" t="s">
        <v>344</v>
      </c>
      <c r="B355" s="182" t="s">
        <v>375</v>
      </c>
      <c r="C355" s="16" t="s">
        <v>181</v>
      </c>
      <c r="D355" s="5" t="s">
        <v>185</v>
      </c>
      <c r="E355" s="5" t="s">
        <v>129</v>
      </c>
      <c r="F355" s="5" t="s">
        <v>246</v>
      </c>
      <c r="G355" s="62"/>
      <c r="H355" s="62"/>
    </row>
    <row r="356" spans="1:8" ht="18" customHeight="1">
      <c r="A356" s="110" t="s">
        <v>342</v>
      </c>
      <c r="B356" s="182" t="s">
        <v>375</v>
      </c>
      <c r="C356" s="15" t="s">
        <v>181</v>
      </c>
      <c r="D356" s="13" t="s">
        <v>185</v>
      </c>
      <c r="E356" s="13" t="s">
        <v>73</v>
      </c>
      <c r="F356" s="13"/>
      <c r="G356" s="103">
        <f>G357</f>
        <v>300000</v>
      </c>
      <c r="H356" s="103">
        <f>H357</f>
        <v>350000</v>
      </c>
    </row>
    <row r="357" spans="1:8" ht="29.25" customHeight="1">
      <c r="A357" s="61" t="s">
        <v>275</v>
      </c>
      <c r="B357" s="182" t="s">
        <v>375</v>
      </c>
      <c r="C357" s="16" t="s">
        <v>181</v>
      </c>
      <c r="D357" s="5" t="s">
        <v>185</v>
      </c>
      <c r="E357" s="5" t="s">
        <v>73</v>
      </c>
      <c r="F357" s="5" t="s">
        <v>246</v>
      </c>
      <c r="G357" s="62">
        <v>300000</v>
      </c>
      <c r="H357" s="62">
        <v>350000</v>
      </c>
    </row>
    <row r="358" spans="1:8" ht="12.75">
      <c r="A358" s="99" t="s">
        <v>226</v>
      </c>
      <c r="B358" s="182" t="s">
        <v>375</v>
      </c>
      <c r="C358" s="60" t="s">
        <v>181</v>
      </c>
      <c r="D358" s="4" t="s">
        <v>186</v>
      </c>
      <c r="E358" s="7"/>
      <c r="F358" s="7"/>
      <c r="G358" s="100">
        <f>G363+G367+G359+G372+G374</f>
        <v>7261000</v>
      </c>
      <c r="H358" s="100">
        <f>H363+H367+H359+H372+H374</f>
        <v>6859000</v>
      </c>
    </row>
    <row r="359" spans="1:8" ht="51">
      <c r="A359" s="110" t="s">
        <v>221</v>
      </c>
      <c r="B359" s="182" t="s">
        <v>375</v>
      </c>
      <c r="C359" s="18" t="s">
        <v>181</v>
      </c>
      <c r="D359" s="50" t="s">
        <v>186</v>
      </c>
      <c r="E359" s="13" t="s">
        <v>76</v>
      </c>
      <c r="F359" s="50"/>
      <c r="G359" s="103">
        <f>SUM(G360:G362)</f>
        <v>6117000</v>
      </c>
      <c r="H359" s="103">
        <f>SUM(H360:H362)</f>
        <v>5778000</v>
      </c>
    </row>
    <row r="360" spans="1:8" ht="25.5">
      <c r="A360" s="59" t="s">
        <v>249</v>
      </c>
      <c r="B360" s="182" t="s">
        <v>375</v>
      </c>
      <c r="C360" s="40" t="s">
        <v>181</v>
      </c>
      <c r="D360" s="51" t="s">
        <v>186</v>
      </c>
      <c r="E360" s="5" t="s">
        <v>76</v>
      </c>
      <c r="F360" s="51" t="s">
        <v>250</v>
      </c>
      <c r="G360" s="62">
        <v>128000</v>
      </c>
      <c r="H360" s="62">
        <v>128000</v>
      </c>
    </row>
    <row r="361" spans="1:8" ht="25.5">
      <c r="A361" s="61" t="s">
        <v>275</v>
      </c>
      <c r="B361" s="182" t="s">
        <v>375</v>
      </c>
      <c r="C361" s="40" t="s">
        <v>181</v>
      </c>
      <c r="D361" s="51" t="s">
        <v>186</v>
      </c>
      <c r="E361" s="5" t="s">
        <v>76</v>
      </c>
      <c r="F361" s="51" t="s">
        <v>276</v>
      </c>
      <c r="G361" s="62">
        <v>5589000</v>
      </c>
      <c r="H361" s="62">
        <v>5250000</v>
      </c>
    </row>
    <row r="362" spans="1:8" ht="12" customHeight="1">
      <c r="A362" s="61" t="s">
        <v>247</v>
      </c>
      <c r="B362" s="182" t="s">
        <v>375</v>
      </c>
      <c r="C362" s="40" t="s">
        <v>279</v>
      </c>
      <c r="D362" s="51" t="s">
        <v>186</v>
      </c>
      <c r="E362" s="5" t="s">
        <v>76</v>
      </c>
      <c r="F362" s="51" t="s">
        <v>246</v>
      </c>
      <c r="G362" s="62">
        <v>400000</v>
      </c>
      <c r="H362" s="62">
        <v>400000</v>
      </c>
    </row>
    <row r="363" spans="1:8" ht="0.75" customHeight="1" hidden="1">
      <c r="A363" s="110" t="s">
        <v>243</v>
      </c>
      <c r="B363" s="182" t="s">
        <v>375</v>
      </c>
      <c r="C363" s="18" t="s">
        <v>181</v>
      </c>
      <c r="D363" s="50" t="s">
        <v>186</v>
      </c>
      <c r="E363" s="13" t="s">
        <v>74</v>
      </c>
      <c r="F363" s="50"/>
      <c r="G363" s="103">
        <f>G364+G365+G366</f>
        <v>0</v>
      </c>
      <c r="H363" s="103">
        <f>H364+H365+H366</f>
        <v>0</v>
      </c>
    </row>
    <row r="364" spans="1:8" ht="18.75" customHeight="1" hidden="1">
      <c r="A364" s="59" t="s">
        <v>249</v>
      </c>
      <c r="B364" s="182" t="s">
        <v>375</v>
      </c>
      <c r="C364" s="40" t="s">
        <v>181</v>
      </c>
      <c r="D364" s="51" t="s">
        <v>186</v>
      </c>
      <c r="E364" s="5" t="s">
        <v>74</v>
      </c>
      <c r="F364" s="51" t="s">
        <v>250</v>
      </c>
      <c r="G364" s="62"/>
      <c r="H364" s="62"/>
    </row>
    <row r="365" spans="1:8" ht="25.5" hidden="1">
      <c r="A365" s="61" t="s">
        <v>275</v>
      </c>
      <c r="B365" s="182" t="s">
        <v>375</v>
      </c>
      <c r="C365" s="40" t="s">
        <v>181</v>
      </c>
      <c r="D365" s="51" t="s">
        <v>186</v>
      </c>
      <c r="E365" s="5" t="s">
        <v>74</v>
      </c>
      <c r="F365" s="51" t="s">
        <v>276</v>
      </c>
      <c r="G365" s="62"/>
      <c r="H365" s="62"/>
    </row>
    <row r="366" spans="1:8" ht="27" customHeight="1" hidden="1">
      <c r="A366" s="61" t="s">
        <v>273</v>
      </c>
      <c r="B366" s="182" t="s">
        <v>375</v>
      </c>
      <c r="C366" s="40" t="s">
        <v>181</v>
      </c>
      <c r="D366" s="51" t="s">
        <v>186</v>
      </c>
      <c r="E366" s="5" t="s">
        <v>74</v>
      </c>
      <c r="F366" s="51" t="s">
        <v>274</v>
      </c>
      <c r="G366" s="62"/>
      <c r="H366" s="62"/>
    </row>
    <row r="367" spans="1:8" ht="25.5">
      <c r="A367" s="147" t="s">
        <v>227</v>
      </c>
      <c r="B367" s="182" t="s">
        <v>375</v>
      </c>
      <c r="C367" s="18" t="s">
        <v>181</v>
      </c>
      <c r="D367" s="50" t="s">
        <v>186</v>
      </c>
      <c r="E367" s="13" t="s">
        <v>75</v>
      </c>
      <c r="F367" s="50"/>
      <c r="G367" s="103">
        <f>SUM(G368:G371)</f>
        <v>528000</v>
      </c>
      <c r="H367" s="103">
        <f>SUM(H368:H371)</f>
        <v>499000</v>
      </c>
    </row>
    <row r="368" spans="1:8" ht="24.75" customHeight="1">
      <c r="A368" s="59" t="s">
        <v>251</v>
      </c>
      <c r="B368" s="182" t="s">
        <v>375</v>
      </c>
      <c r="C368" s="16" t="s">
        <v>181</v>
      </c>
      <c r="D368" s="5" t="s">
        <v>186</v>
      </c>
      <c r="E368" s="5" t="s">
        <v>75</v>
      </c>
      <c r="F368" s="5" t="s">
        <v>252</v>
      </c>
      <c r="G368" s="62">
        <v>417000</v>
      </c>
      <c r="H368" s="62">
        <v>400000</v>
      </c>
    </row>
    <row r="369" spans="1:8" ht="22.5" customHeight="1" hidden="1">
      <c r="A369" s="59" t="s">
        <v>256</v>
      </c>
      <c r="B369" s="182" t="s">
        <v>375</v>
      </c>
      <c r="C369" s="16" t="s">
        <v>181</v>
      </c>
      <c r="D369" s="5" t="s">
        <v>186</v>
      </c>
      <c r="E369" s="5" t="s">
        <v>75</v>
      </c>
      <c r="F369" s="5" t="s">
        <v>258</v>
      </c>
      <c r="G369" s="62">
        <v>0</v>
      </c>
      <c r="H369" s="62">
        <v>0</v>
      </c>
    </row>
    <row r="370" spans="1:8" ht="25.5">
      <c r="A370" s="59" t="s">
        <v>248</v>
      </c>
      <c r="B370" s="182" t="s">
        <v>375</v>
      </c>
      <c r="C370" s="16" t="s">
        <v>181</v>
      </c>
      <c r="D370" s="5" t="s">
        <v>186</v>
      </c>
      <c r="E370" s="5" t="s">
        <v>75</v>
      </c>
      <c r="F370" s="5" t="s">
        <v>85</v>
      </c>
      <c r="G370" s="62">
        <v>61000</v>
      </c>
      <c r="H370" s="62">
        <v>50000</v>
      </c>
    </row>
    <row r="371" spans="1:8" ht="25.5" customHeight="1">
      <c r="A371" s="59" t="s">
        <v>249</v>
      </c>
      <c r="B371" s="182" t="s">
        <v>375</v>
      </c>
      <c r="C371" s="16" t="s">
        <v>181</v>
      </c>
      <c r="D371" s="5" t="s">
        <v>186</v>
      </c>
      <c r="E371" s="5" t="s">
        <v>75</v>
      </c>
      <c r="F371" s="5" t="s">
        <v>250</v>
      </c>
      <c r="G371" s="62">
        <v>50000</v>
      </c>
      <c r="H371" s="62">
        <v>49000</v>
      </c>
    </row>
    <row r="372" spans="1:8" ht="38.25" hidden="1">
      <c r="A372" s="148" t="s">
        <v>209</v>
      </c>
      <c r="B372" s="182" t="s">
        <v>375</v>
      </c>
      <c r="C372" s="91" t="s">
        <v>181</v>
      </c>
      <c r="D372" s="92" t="s">
        <v>186</v>
      </c>
      <c r="E372" s="26" t="s">
        <v>77</v>
      </c>
      <c r="F372" s="93"/>
      <c r="G372" s="112">
        <f>G373</f>
        <v>0</v>
      </c>
      <c r="H372" s="112">
        <f>H373</f>
        <v>0</v>
      </c>
    </row>
    <row r="373" spans="1:8" ht="30.75" customHeight="1" hidden="1">
      <c r="A373" s="59" t="s">
        <v>293</v>
      </c>
      <c r="B373" s="182" t="s">
        <v>375</v>
      </c>
      <c r="C373" s="94" t="s">
        <v>181</v>
      </c>
      <c r="D373" s="95" t="s">
        <v>186</v>
      </c>
      <c r="E373" s="28" t="s">
        <v>77</v>
      </c>
      <c r="F373" s="96" t="s">
        <v>292</v>
      </c>
      <c r="G373" s="113"/>
      <c r="H373" s="113"/>
    </row>
    <row r="374" spans="1:8" ht="51">
      <c r="A374" s="147" t="s">
        <v>153</v>
      </c>
      <c r="B374" s="182" t="s">
        <v>375</v>
      </c>
      <c r="C374" s="18" t="s">
        <v>181</v>
      </c>
      <c r="D374" s="50" t="s">
        <v>186</v>
      </c>
      <c r="E374" s="13" t="s">
        <v>154</v>
      </c>
      <c r="F374" s="50"/>
      <c r="G374" s="103">
        <f>G375</f>
        <v>616000</v>
      </c>
      <c r="H374" s="103">
        <f>H375</f>
        <v>582000</v>
      </c>
    </row>
    <row r="375" spans="1:8" ht="25.5">
      <c r="A375" s="59" t="s">
        <v>249</v>
      </c>
      <c r="B375" s="182" t="s">
        <v>375</v>
      </c>
      <c r="C375" s="40" t="s">
        <v>181</v>
      </c>
      <c r="D375" s="51" t="s">
        <v>186</v>
      </c>
      <c r="E375" s="5" t="s">
        <v>154</v>
      </c>
      <c r="F375" s="51" t="s">
        <v>292</v>
      </c>
      <c r="G375" s="62">
        <v>616000</v>
      </c>
      <c r="H375" s="62">
        <v>582000</v>
      </c>
    </row>
    <row r="376" spans="1:8" ht="12.75">
      <c r="A376" s="99" t="s">
        <v>319</v>
      </c>
      <c r="B376" s="182" t="s">
        <v>375</v>
      </c>
      <c r="C376" s="60" t="s">
        <v>181</v>
      </c>
      <c r="D376" s="4" t="s">
        <v>320</v>
      </c>
      <c r="E376" s="7"/>
      <c r="F376" s="7"/>
      <c r="G376" s="100">
        <f>G377</f>
        <v>220000</v>
      </c>
      <c r="H376" s="100">
        <f>H377</f>
        <v>240000</v>
      </c>
    </row>
    <row r="377" spans="1:8" ht="12.75">
      <c r="A377" s="110" t="s">
        <v>318</v>
      </c>
      <c r="B377" s="182" t="s">
        <v>375</v>
      </c>
      <c r="C377" s="18" t="s">
        <v>181</v>
      </c>
      <c r="D377" s="50" t="s">
        <v>320</v>
      </c>
      <c r="E377" s="13" t="s">
        <v>78</v>
      </c>
      <c r="F377" s="50"/>
      <c r="G377" s="103">
        <f>G378</f>
        <v>220000</v>
      </c>
      <c r="H377" s="103">
        <f>H378</f>
        <v>240000</v>
      </c>
    </row>
    <row r="378" spans="1:8" ht="25.5">
      <c r="A378" s="59" t="s">
        <v>249</v>
      </c>
      <c r="B378" s="182" t="s">
        <v>375</v>
      </c>
      <c r="C378" s="40" t="s">
        <v>181</v>
      </c>
      <c r="D378" s="51" t="s">
        <v>320</v>
      </c>
      <c r="E378" s="5" t="s">
        <v>78</v>
      </c>
      <c r="F378" s="51" t="s">
        <v>250</v>
      </c>
      <c r="G378" s="62">
        <v>220000</v>
      </c>
      <c r="H378" s="62">
        <v>240000</v>
      </c>
    </row>
    <row r="379" spans="1:8" ht="12.75">
      <c r="A379" s="172" t="s">
        <v>228</v>
      </c>
      <c r="B379" s="183" t="s">
        <v>375</v>
      </c>
      <c r="C379" s="23" t="s">
        <v>207</v>
      </c>
      <c r="D379" s="23"/>
      <c r="E379" s="22"/>
      <c r="F379" s="23"/>
      <c r="G379" s="170">
        <f>G380</f>
        <v>300000</v>
      </c>
      <c r="H379" s="170">
        <f>H380</f>
        <v>300000</v>
      </c>
    </row>
    <row r="380" spans="1:8" ht="12.75">
      <c r="A380" s="99" t="s">
        <v>234</v>
      </c>
      <c r="B380" s="182" t="s">
        <v>375</v>
      </c>
      <c r="C380" s="17" t="s">
        <v>207</v>
      </c>
      <c r="D380" s="48" t="s">
        <v>182</v>
      </c>
      <c r="E380" s="4"/>
      <c r="F380" s="48"/>
      <c r="G380" s="100">
        <f>G381</f>
        <v>300000</v>
      </c>
      <c r="H380" s="100">
        <f>H381</f>
        <v>300000</v>
      </c>
    </row>
    <row r="381" spans="1:8" ht="25.5">
      <c r="A381" s="125" t="s">
        <v>330</v>
      </c>
      <c r="B381" s="182" t="s">
        <v>375</v>
      </c>
      <c r="C381" s="88" t="s">
        <v>207</v>
      </c>
      <c r="D381" s="44" t="s">
        <v>182</v>
      </c>
      <c r="E381" s="44" t="s">
        <v>27</v>
      </c>
      <c r="F381" s="44"/>
      <c r="G381" s="137">
        <f>G382+G385</f>
        <v>300000</v>
      </c>
      <c r="H381" s="137">
        <f>H382+H385</f>
        <v>300000</v>
      </c>
    </row>
    <row r="382" spans="1:8" ht="38.25">
      <c r="A382" s="110" t="s">
        <v>321</v>
      </c>
      <c r="B382" s="182" t="s">
        <v>375</v>
      </c>
      <c r="C382" s="15" t="s">
        <v>207</v>
      </c>
      <c r="D382" s="13" t="s">
        <v>182</v>
      </c>
      <c r="E382" s="13" t="s">
        <v>79</v>
      </c>
      <c r="F382" s="13"/>
      <c r="G382" s="103">
        <f>G383</f>
        <v>300000</v>
      </c>
      <c r="H382" s="103">
        <f>H383</f>
        <v>300000</v>
      </c>
    </row>
    <row r="383" spans="1:8" ht="25.5">
      <c r="A383" s="59" t="s">
        <v>249</v>
      </c>
      <c r="B383" s="182" t="s">
        <v>375</v>
      </c>
      <c r="C383" s="16" t="s">
        <v>207</v>
      </c>
      <c r="D383" s="5" t="s">
        <v>182</v>
      </c>
      <c r="E383" s="5" t="s">
        <v>79</v>
      </c>
      <c r="F383" s="5" t="s">
        <v>250</v>
      </c>
      <c r="G383" s="62">
        <v>300000</v>
      </c>
      <c r="H383" s="62">
        <v>300000</v>
      </c>
    </row>
    <row r="384" spans="1:8" ht="12.75" hidden="1">
      <c r="A384" s="110" t="s">
        <v>322</v>
      </c>
      <c r="B384" s="182" t="s">
        <v>375</v>
      </c>
      <c r="C384" s="65" t="s">
        <v>207</v>
      </c>
      <c r="D384" s="13" t="s">
        <v>182</v>
      </c>
      <c r="E384" s="64" t="s">
        <v>92</v>
      </c>
      <c r="F384" s="13"/>
      <c r="G384" s="103">
        <f>G385</f>
        <v>0</v>
      </c>
      <c r="H384" s="103">
        <f>H385</f>
        <v>0</v>
      </c>
    </row>
    <row r="385" spans="1:8" ht="25.5" hidden="1">
      <c r="A385" s="59" t="s">
        <v>323</v>
      </c>
      <c r="B385" s="182" t="s">
        <v>375</v>
      </c>
      <c r="C385" s="16" t="s">
        <v>207</v>
      </c>
      <c r="D385" s="5" t="s">
        <v>182</v>
      </c>
      <c r="E385" s="5" t="s">
        <v>92</v>
      </c>
      <c r="F385" s="5" t="s">
        <v>324</v>
      </c>
      <c r="G385" s="62">
        <v>0</v>
      </c>
      <c r="H385" s="62">
        <v>0</v>
      </c>
    </row>
    <row r="386" spans="1:8" ht="27.75" customHeight="1" hidden="1">
      <c r="A386" s="110" t="s">
        <v>136</v>
      </c>
      <c r="B386" s="182" t="s">
        <v>375</v>
      </c>
      <c r="C386" s="18" t="s">
        <v>207</v>
      </c>
      <c r="D386" s="13" t="s">
        <v>182</v>
      </c>
      <c r="E386" s="13" t="s">
        <v>135</v>
      </c>
      <c r="F386" s="14"/>
      <c r="G386" s="62"/>
      <c r="H386" s="62"/>
    </row>
    <row r="387" spans="1:8" ht="44.25" customHeight="1" hidden="1">
      <c r="A387" s="61" t="s">
        <v>344</v>
      </c>
      <c r="B387" s="182" t="s">
        <v>375</v>
      </c>
      <c r="C387" s="40" t="s">
        <v>207</v>
      </c>
      <c r="D387" s="5" t="s">
        <v>182</v>
      </c>
      <c r="E387" s="5" t="s">
        <v>135</v>
      </c>
      <c r="F387" s="11" t="s">
        <v>290</v>
      </c>
      <c r="G387" s="62"/>
      <c r="H387" s="62"/>
    </row>
    <row r="388" spans="1:8" ht="12.75">
      <c r="A388" s="172" t="s">
        <v>229</v>
      </c>
      <c r="B388" s="183" t="s">
        <v>375</v>
      </c>
      <c r="C388" s="23" t="s">
        <v>180</v>
      </c>
      <c r="D388" s="23"/>
      <c r="E388" s="22"/>
      <c r="F388" s="23"/>
      <c r="G388" s="170">
        <f aca="true" t="shared" si="2" ref="G388:H390">G389</f>
        <v>600000</v>
      </c>
      <c r="H388" s="170">
        <f t="shared" si="2"/>
        <v>600000</v>
      </c>
    </row>
    <row r="389" spans="1:8" ht="12.75">
      <c r="A389" s="99" t="s">
        <v>203</v>
      </c>
      <c r="B389" s="182" t="s">
        <v>375</v>
      </c>
      <c r="C389" s="17" t="s">
        <v>180</v>
      </c>
      <c r="D389" s="48" t="s">
        <v>183</v>
      </c>
      <c r="E389" s="4"/>
      <c r="F389" s="48"/>
      <c r="G389" s="100">
        <f t="shared" si="2"/>
        <v>600000</v>
      </c>
      <c r="H389" s="100">
        <f t="shared" si="2"/>
        <v>600000</v>
      </c>
    </row>
    <row r="390" spans="1:8" ht="25.5">
      <c r="A390" s="149" t="s">
        <v>331</v>
      </c>
      <c r="B390" s="182" t="s">
        <v>375</v>
      </c>
      <c r="C390" s="25" t="s">
        <v>180</v>
      </c>
      <c r="D390" s="9" t="s">
        <v>183</v>
      </c>
      <c r="E390" s="9" t="s">
        <v>80</v>
      </c>
      <c r="F390" s="9"/>
      <c r="G390" s="123">
        <f t="shared" si="2"/>
        <v>600000</v>
      </c>
      <c r="H390" s="123">
        <f t="shared" si="2"/>
        <v>600000</v>
      </c>
    </row>
    <row r="391" spans="1:8" ht="38.25">
      <c r="A391" s="59" t="s">
        <v>285</v>
      </c>
      <c r="B391" s="182" t="s">
        <v>375</v>
      </c>
      <c r="C391" s="16" t="s">
        <v>180</v>
      </c>
      <c r="D391" s="5" t="s">
        <v>183</v>
      </c>
      <c r="E391" s="5" t="s">
        <v>80</v>
      </c>
      <c r="F391" s="5" t="s">
        <v>284</v>
      </c>
      <c r="G391" s="62">
        <v>600000</v>
      </c>
      <c r="H391" s="62">
        <v>600000</v>
      </c>
    </row>
    <row r="392" spans="1:8" ht="18.75" customHeight="1">
      <c r="A392" s="167" t="s">
        <v>225</v>
      </c>
      <c r="B392" s="183" t="s">
        <v>375</v>
      </c>
      <c r="C392" s="160" t="s">
        <v>222</v>
      </c>
      <c r="D392" s="24"/>
      <c r="E392" s="24"/>
      <c r="F392" s="24"/>
      <c r="G392" s="166">
        <f>G393</f>
        <v>3600000</v>
      </c>
      <c r="H392" s="166">
        <f>H393</f>
        <v>3600000</v>
      </c>
    </row>
    <row r="393" spans="1:8" ht="18" customHeight="1">
      <c r="A393" s="173" t="s">
        <v>280</v>
      </c>
      <c r="B393" s="182" t="s">
        <v>375</v>
      </c>
      <c r="C393" s="161" t="s">
        <v>222</v>
      </c>
      <c r="D393" s="10" t="s">
        <v>176</v>
      </c>
      <c r="E393" s="10"/>
      <c r="F393" s="10"/>
      <c r="G393" s="174">
        <f>G394+G396</f>
        <v>3600000</v>
      </c>
      <c r="H393" s="174">
        <f>H394+H396</f>
        <v>3600000</v>
      </c>
    </row>
    <row r="394" spans="1:8" ht="12.75">
      <c r="A394" s="110" t="s">
        <v>280</v>
      </c>
      <c r="B394" s="182" t="s">
        <v>375</v>
      </c>
      <c r="C394" s="15" t="s">
        <v>222</v>
      </c>
      <c r="D394" s="13" t="s">
        <v>176</v>
      </c>
      <c r="E394" s="13" t="s">
        <v>81</v>
      </c>
      <c r="F394" s="13"/>
      <c r="G394" s="103">
        <f>G395</f>
        <v>3600000</v>
      </c>
      <c r="H394" s="103">
        <f>H395</f>
        <v>3600000</v>
      </c>
    </row>
    <row r="395" spans="1:8" ht="12.75">
      <c r="A395" s="61" t="s">
        <v>325</v>
      </c>
      <c r="B395" s="182" t="s">
        <v>375</v>
      </c>
      <c r="C395" s="16" t="s">
        <v>222</v>
      </c>
      <c r="D395" s="5" t="s">
        <v>176</v>
      </c>
      <c r="E395" s="5" t="s">
        <v>81</v>
      </c>
      <c r="F395" s="5" t="s">
        <v>281</v>
      </c>
      <c r="G395" s="62">
        <v>3600000</v>
      </c>
      <c r="H395" s="62">
        <v>3600000</v>
      </c>
    </row>
    <row r="396" spans="1:8" ht="38.25" hidden="1">
      <c r="A396" s="110" t="s">
        <v>155</v>
      </c>
      <c r="B396" s="182" t="s">
        <v>375</v>
      </c>
      <c r="C396" s="15" t="s">
        <v>222</v>
      </c>
      <c r="D396" s="13" t="s">
        <v>176</v>
      </c>
      <c r="E396" s="13" t="s">
        <v>156</v>
      </c>
      <c r="F396" s="13"/>
      <c r="G396" s="103">
        <f>G397</f>
        <v>0</v>
      </c>
      <c r="H396" s="103">
        <f>H397</f>
        <v>0</v>
      </c>
    </row>
    <row r="397" spans="1:8" ht="12.75" hidden="1">
      <c r="A397" s="61" t="s">
        <v>325</v>
      </c>
      <c r="B397" s="182" t="s">
        <v>375</v>
      </c>
      <c r="C397" s="16" t="s">
        <v>222</v>
      </c>
      <c r="D397" s="5" t="s">
        <v>176</v>
      </c>
      <c r="E397" s="5" t="s">
        <v>156</v>
      </c>
      <c r="F397" s="5" t="s">
        <v>281</v>
      </c>
      <c r="G397" s="62"/>
      <c r="H397" s="62"/>
    </row>
    <row r="398" spans="1:8" ht="24.75" customHeight="1">
      <c r="A398" s="172" t="s">
        <v>230</v>
      </c>
      <c r="B398" s="183" t="s">
        <v>375</v>
      </c>
      <c r="C398" s="21" t="s">
        <v>210</v>
      </c>
      <c r="D398" s="22"/>
      <c r="E398" s="22"/>
      <c r="F398" s="22"/>
      <c r="G398" s="170">
        <f>G399</f>
        <v>6659600</v>
      </c>
      <c r="H398" s="170">
        <f>H399</f>
        <v>6512400</v>
      </c>
    </row>
    <row r="399" spans="1:8" ht="25.5">
      <c r="A399" s="168" t="s">
        <v>231</v>
      </c>
      <c r="B399" s="182" t="s">
        <v>375</v>
      </c>
      <c r="C399" s="60" t="s">
        <v>210</v>
      </c>
      <c r="D399" s="10" t="s">
        <v>176</v>
      </c>
      <c r="E399" s="10"/>
      <c r="F399" s="10"/>
      <c r="G399" s="100">
        <f>G404+G402+G400</f>
        <v>6659600</v>
      </c>
      <c r="H399" s="100">
        <f>H404+H402+H400</f>
        <v>6512400</v>
      </c>
    </row>
    <row r="400" spans="1:8" ht="25.5">
      <c r="A400" s="150" t="s">
        <v>215</v>
      </c>
      <c r="B400" s="182" t="s">
        <v>375</v>
      </c>
      <c r="C400" s="20" t="s">
        <v>210</v>
      </c>
      <c r="D400" s="20" t="s">
        <v>176</v>
      </c>
      <c r="E400" s="20" t="s">
        <v>83</v>
      </c>
      <c r="F400" s="14"/>
      <c r="G400" s="103">
        <f>G401</f>
        <v>1583600</v>
      </c>
      <c r="H400" s="103">
        <f>H401</f>
        <v>1496400</v>
      </c>
    </row>
    <row r="401" spans="1:8" ht="12.75">
      <c r="A401" s="151" t="s">
        <v>282</v>
      </c>
      <c r="B401" s="182" t="s">
        <v>375</v>
      </c>
      <c r="C401" s="16" t="s">
        <v>210</v>
      </c>
      <c r="D401" s="11" t="s">
        <v>176</v>
      </c>
      <c r="E401" s="57" t="s">
        <v>83</v>
      </c>
      <c r="F401" s="11" t="s">
        <v>283</v>
      </c>
      <c r="G401" s="142">
        <v>1583600</v>
      </c>
      <c r="H401" s="142">
        <v>1496400</v>
      </c>
    </row>
    <row r="402" spans="1:8" ht="12.75">
      <c r="A402" s="150" t="s">
        <v>216</v>
      </c>
      <c r="B402" s="182" t="s">
        <v>375</v>
      </c>
      <c r="C402" s="20" t="s">
        <v>210</v>
      </c>
      <c r="D402" s="20" t="s">
        <v>176</v>
      </c>
      <c r="E402" s="20" t="s">
        <v>82</v>
      </c>
      <c r="F402" s="14"/>
      <c r="G402" s="103">
        <f>G403</f>
        <v>4000000</v>
      </c>
      <c r="H402" s="103">
        <f>H403</f>
        <v>4000000</v>
      </c>
    </row>
    <row r="403" spans="1:8" ht="13.5" thickBot="1">
      <c r="A403" s="175" t="s">
        <v>282</v>
      </c>
      <c r="B403" s="182" t="s">
        <v>375</v>
      </c>
      <c r="C403" s="176" t="s">
        <v>210</v>
      </c>
      <c r="D403" s="177" t="s">
        <v>176</v>
      </c>
      <c r="E403" s="178" t="s">
        <v>82</v>
      </c>
      <c r="F403" s="177" t="s">
        <v>283</v>
      </c>
      <c r="G403" s="179">
        <v>4000000</v>
      </c>
      <c r="H403" s="179">
        <v>4000000</v>
      </c>
    </row>
    <row r="404" spans="1:8" ht="38.25">
      <c r="A404" s="150" t="s">
        <v>367</v>
      </c>
      <c r="B404" s="182" t="s">
        <v>375</v>
      </c>
      <c r="C404" s="20" t="s">
        <v>210</v>
      </c>
      <c r="D404" s="20" t="s">
        <v>176</v>
      </c>
      <c r="E404" s="20" t="s">
        <v>383</v>
      </c>
      <c r="F404" s="14"/>
      <c r="G404" s="103">
        <f>G405</f>
        <v>1076000</v>
      </c>
      <c r="H404" s="103">
        <f>H405</f>
        <v>1016000</v>
      </c>
    </row>
    <row r="405" spans="1:8" ht="13.5" thickBot="1">
      <c r="A405" s="175" t="s">
        <v>282</v>
      </c>
      <c r="B405" s="182" t="s">
        <v>375</v>
      </c>
      <c r="C405" s="176" t="s">
        <v>210</v>
      </c>
      <c r="D405" s="177" t="s">
        <v>176</v>
      </c>
      <c r="E405" s="178" t="s">
        <v>383</v>
      </c>
      <c r="F405" s="177" t="s">
        <v>283</v>
      </c>
      <c r="G405" s="179">
        <v>1076000</v>
      </c>
      <c r="H405" s="179">
        <v>1016000</v>
      </c>
    </row>
    <row r="406" spans="1:8" ht="16.5" thickBot="1">
      <c r="A406" s="156" t="s">
        <v>193</v>
      </c>
      <c r="B406" s="183" t="s">
        <v>375</v>
      </c>
      <c r="C406" s="157"/>
      <c r="D406" s="157"/>
      <c r="E406" s="154"/>
      <c r="F406" s="154"/>
      <c r="G406" s="158">
        <f>G14+G93+G97+G101+G117+G156+G305+G339+G343+G379+G388+G392+G398</f>
        <v>335564600</v>
      </c>
      <c r="H406" s="158">
        <f>H14+H93+H97+H101+H117+H156+H305+H339+H343+H379+H388+H392+H398</f>
        <v>325593400</v>
      </c>
    </row>
    <row r="407" spans="1:2" ht="12.75">
      <c r="A407" s="63"/>
      <c r="B407" s="63"/>
    </row>
    <row r="408" spans="4:8" ht="12.75">
      <c r="D408" s="41" t="s">
        <v>236</v>
      </c>
      <c r="E408" s="41"/>
      <c r="F408" s="41"/>
      <c r="G408" s="42">
        <f>G16+G20+G22+G27+G66+G74+G82+G91+G106+G114+G119+G131+G138+G141+G145+G147+G154+G161+G163+G174+G198+G234+G237+G255+G257+G262+G266+G269+G274+G277+G282+G290+G297+G299+G302+G310+G313+G318+G321+G323+G326+G337+G340+G344+G356+G377+G381+G388+G395+G402+G404+G139</f>
        <v>143695000</v>
      </c>
      <c r="H408" s="42">
        <f>H16+H20+H22+H27+H66+H74+H82+H91+H106+H114+H119+H131+H138+H141+H145+H147+H154+H161+H163+H174+H198+H234+H237+H255+H257+H262+H266+H269+H274+H277+H282+H290+H297+H299+H302+H310+H313+H318+H321+H323+H326+H337+H340+H344+H356+H377+H381+H388+H395+H402+H404+H139</f>
        <v>143264000</v>
      </c>
    </row>
    <row r="409" spans="4:8" ht="12.75">
      <c r="D409" s="41" t="s">
        <v>158</v>
      </c>
      <c r="E409" s="41"/>
      <c r="F409" s="41"/>
      <c r="G409" s="42"/>
      <c r="H409" s="42"/>
    </row>
    <row r="410" spans="4:8" ht="12.75">
      <c r="D410" s="41" t="s">
        <v>237</v>
      </c>
      <c r="E410" s="41"/>
      <c r="F410" s="41"/>
      <c r="G410" s="42">
        <f>G159+G196</f>
        <v>16500000</v>
      </c>
      <c r="H410" s="42">
        <f>H159+H196</f>
        <v>16500000</v>
      </c>
    </row>
    <row r="411" spans="4:8" ht="12.75">
      <c r="D411" s="41" t="s">
        <v>238</v>
      </c>
      <c r="E411" s="41"/>
      <c r="F411" s="41"/>
      <c r="G411" s="42">
        <f>G30+G35+G39+G64+G70+G72+G95+G99+G103+G111+G126+G128+G133+G135+G149+G151+G176+G186+G189+G193+G208+G211+G221+G231+G242+G245+G248+G251+G253+G271+G295+G308+G331+G333+G335+G347++G353+G358+G386+G396+G400</f>
        <v>172426600</v>
      </c>
      <c r="H411" s="42">
        <f>H30+H35+H39+H64+H70+H72+H95+H99+H103+H111+H126+H128+H133+H135+H149+H151+H176+H186+H189+H193+H208+H211+H221+H231+H242+H245+H248+H251+H253+H271+H295+H308+H331+H333+H335+H347++H353+H358+H386+H396+H400</f>
        <v>162886400</v>
      </c>
    </row>
    <row r="412" spans="4:8" ht="14.25" customHeight="1">
      <c r="D412" s="41" t="s">
        <v>3</v>
      </c>
      <c r="E412" s="41"/>
      <c r="F412" s="41"/>
      <c r="G412" s="42">
        <f>G121+G123</f>
        <v>900000</v>
      </c>
      <c r="H412" s="42">
        <f>H121+H123</f>
        <v>900000</v>
      </c>
    </row>
    <row r="413" spans="4:8" ht="12.75">
      <c r="D413" s="41" t="s">
        <v>239</v>
      </c>
      <c r="E413" s="41"/>
      <c r="F413" s="75"/>
      <c r="G413" s="155">
        <f>G45+G47+G51+G53+G55+G59+G61+G315</f>
        <v>2043000</v>
      </c>
      <c r="H413" s="155">
        <f>H45+H47+H51+H53+H55+H59+H61+H315</f>
        <v>2043000</v>
      </c>
    </row>
    <row r="414" spans="4:8" ht="12.75">
      <c r="D414" s="41"/>
      <c r="E414" s="41"/>
      <c r="F414" s="41"/>
      <c r="G414" s="155">
        <f>SUM(G408:G413)</f>
        <v>335564600</v>
      </c>
      <c r="H414" s="155">
        <f>SUM(H408:H413)</f>
        <v>325593400</v>
      </c>
    </row>
    <row r="416" spans="4:8" ht="12.75">
      <c r="D416" s="58" t="s">
        <v>2</v>
      </c>
      <c r="G416" s="54">
        <f>G21+G44+G71+G96+G100+G112+G120+G125+G127+G129+G134+G150+G152+G332+G334+G336+G338+G405+G401+G403</f>
        <v>7305600</v>
      </c>
      <c r="H416" s="54">
        <f>H21+H44+H71+H96+H100+H112+H120+H125+H127+H129+H134+H150+H152+H332+H334+H336+H338+H405+H401+H403</f>
        <v>7158400</v>
      </c>
    </row>
    <row r="418" spans="7:8" ht="12.75">
      <c r="G418" s="72"/>
      <c r="H418" s="72"/>
    </row>
  </sheetData>
  <sheetProtection/>
  <mergeCells count="9">
    <mergeCell ref="A5:H5"/>
    <mergeCell ref="E7:E12"/>
    <mergeCell ref="F7:F12"/>
    <mergeCell ref="G7:G12"/>
    <mergeCell ref="H7:H12"/>
    <mergeCell ref="B7:B12"/>
    <mergeCell ref="A7:A12"/>
    <mergeCell ref="C7:C12"/>
    <mergeCell ref="D7:D12"/>
  </mergeCells>
  <printOptions/>
  <pageMargins left="0.7086614173228347" right="0.15748031496062992" top="0.17" bottom="0.17" header="0.31496062992125984" footer="0.1574803149606299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Mariya Alexandrovna</cp:lastModifiedBy>
  <cp:lastPrinted>2016-12-08T07:34:14Z</cp:lastPrinted>
  <dcterms:created xsi:type="dcterms:W3CDTF">2004-09-08T10:28:32Z</dcterms:created>
  <dcterms:modified xsi:type="dcterms:W3CDTF">2016-12-27T06:45:39Z</dcterms:modified>
  <cp:category/>
  <cp:version/>
  <cp:contentType/>
  <cp:contentStatus/>
</cp:coreProperties>
</file>