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1400" activeTab="0"/>
  </bookViews>
  <sheets>
    <sheet name="2016" sheetId="1" r:id="rId1"/>
  </sheets>
  <definedNames>
    <definedName name="_xlnm.Print_Area" localSheetId="0">'2016'!$A$1:$F$435</definedName>
  </definedNames>
  <calcPr fullCalcOnLoad="1" refMode="R1C1"/>
</workbook>
</file>

<file path=xl/sharedStrings.xml><?xml version="1.0" encoding="utf-8"?>
<sst xmlns="http://schemas.openxmlformats.org/spreadsheetml/2006/main" count="1803" uniqueCount="466">
  <si>
    <t>Наименование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</si>
  <si>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</si>
  <si>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</si>
  <si>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</si>
  <si>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</si>
  <si>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</si>
  <si>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</si>
  <si>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</si>
  <si>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</si>
  <si>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</si>
  <si>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"Комплектование фонда МУК "Суоярвская ЦБС"</t>
  </si>
  <si>
    <t>Подпрограмма "Подписка"</t>
  </si>
  <si>
    <t>Подпрограмма "Модернизация материально-технической базы"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</si>
  <si>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</si>
  <si>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</si>
  <si>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</si>
  <si>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</si>
  <si>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</si>
  <si>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</si>
  <si>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</si>
  <si>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</si>
  <si>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</si>
  <si>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</si>
  <si>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Муниципальная программа "Обеспечение населения Суоярвского района питьевой водой"</t>
  </si>
  <si>
    <t>Муниципальная программа "Адресная социальная помощь"</t>
  </si>
  <si>
    <t>Муниципальная программа развития и поддержки малого и среднего предпринимательства в Суоярвском районе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</si>
  <si>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</si>
  <si>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</si>
  <si>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</si>
  <si>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</si>
  <si>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</si>
  <si>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</si>
  <si>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</si>
  <si>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</si>
  <si>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</si>
  <si>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</si>
  <si>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</si>
  <si>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</si>
  <si>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</si>
  <si>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</si>
  <si>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</si>
  <si>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</si>
  <si>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</si>
  <si>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</si>
  <si>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</si>
  <si>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</si>
  <si>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</si>
  <si>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</si>
  <si>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</si>
  <si>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</si>
  <si>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</si>
  <si>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</si>
  <si>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</si>
  <si>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</si>
  <si>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</si>
  <si>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</si>
  <si>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</si>
  <si>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</si>
  <si>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</si>
  <si>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</si>
  <si>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</si>
  <si>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</si>
  <si>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</si>
  <si>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</si>
  <si>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</si>
  <si>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</si>
  <si>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</si>
  <si>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</si>
  <si>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</si>
  <si>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</si>
  <si>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</si>
  <si>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</si>
  <si>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</si>
  <si>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</si>
  <si>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</si>
  <si>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</si>
  <si>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</si>
  <si>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</si>
  <si>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</si>
  <si>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</si>
  <si>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</si>
  <si>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</si>
  <si>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</si>
  <si>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</si>
  <si>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322</t>
  </si>
  <si>
    <t>Субсидии гражданам на приобретение жилья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</si>
  <si>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</si>
  <si>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</si>
  <si>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</si>
  <si>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</si>
  <si>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</si>
  <si>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</si>
  <si>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</si>
  <si>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</si>
  <si>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</si>
  <si>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</si>
  <si>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</si>
  <si>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</si>
  <si>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</si>
  <si>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</si>
  <si>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</si>
  <si>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</si>
  <si>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</si>
  <si>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</si>
  <si>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</si>
  <si>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</si>
  <si>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</si>
  <si>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</si>
  <si>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</si>
  <si>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</si>
  <si>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</si>
  <si>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</si>
  <si>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</si>
  <si>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</si>
  <si>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</si>
  <si>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</si>
  <si>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</si>
  <si>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</si>
  <si>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</si>
  <si>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</si>
  <si>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</si>
  <si>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 xml:space="preserve">Мероприятия по подготовке празднования к 100-летию образования  Республики Карелия в рамках подпрограммы </t>
  </si>
  <si>
    <t>Муниципальная программа "Профилактика правонарушений и преступлений в Суоярвском муниципальном районе"</t>
  </si>
  <si>
    <t>Мероприятия по муниципальной программе "Профилактика правонарушений и преступлений в Суоярвском муниципальном районе"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</si>
  <si>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</si>
  <si>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</si>
  <si>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</si>
  <si>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</si>
  <si>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</si>
  <si>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</si>
  <si>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</si>
  <si>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</si>
  <si>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2016 год</t>
  </si>
  <si>
    <t>Льготное питание по ДДОУ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</si>
  <si>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</si>
  <si>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</si>
  <si>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Софинансирование за счёт средств местного бюджета субвенции на общ.образование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</si>
  <si>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</si>
  <si>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Прочая закупка товаров, работ и услуг для обеспечения государственных (муниципальных) нужд (ремонт кровли Вешк.школы)</t>
  </si>
  <si>
    <t>Субсидии бюджетным учреждениям на иные цели (Ремонт фасада Суоярвской средней школы)</t>
  </si>
  <si>
    <t>Мероприятия в рамках подпрограммы "Комплексная безопасность муниципальных образовательных организаций"</t>
  </si>
  <si>
    <t>Подпрограмма " Комплексная безопасность муниципальных образовательных организаций"</t>
  </si>
  <si>
    <t>Приобретение товаров, работ, услуг в пользу граждан в целях их социального обеспечения</t>
  </si>
  <si>
    <t>323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</si>
  <si>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</si>
  <si>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</si>
  <si>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</si>
  <si>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</si>
  <si>
    <t>Другие общегосударственные вопросы</t>
  </si>
  <si>
    <t xml:space="preserve"> 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</si>
  <si>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</si>
  <si>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</si>
  <si>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</si>
  <si>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</si>
  <si>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</si>
  <si>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</si>
  <si>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</si>
  <si>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Пенсионное обеспечение</t>
  </si>
  <si>
    <t>Социальное обслуживание населения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</si>
  <si>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</si>
  <si>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</si>
  <si>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</si>
  <si>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Повышение правового сознания и предупреждение опасного поведения участников дорожного движения</t>
  </si>
  <si>
    <t>09 0 00 00000</t>
  </si>
  <si>
    <t>11 0 00 00000</t>
  </si>
  <si>
    <t>10 0 00 00000</t>
  </si>
  <si>
    <t>08 5 00 00000</t>
  </si>
  <si>
    <t>Муниципальная программа "Повышение безопасности дорожного движения на территории Суоярвского муниципального района на 2016-2018 годы""</t>
  </si>
  <si>
    <t>12 0 00 00000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</si>
  <si>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</si>
  <si>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</si>
  <si>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</si>
  <si>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</si>
  <si>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</si>
  <si>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</si>
  <si>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03 2 00 00000</t>
  </si>
  <si>
    <t>03 4 00 00000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</si>
  <si>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</si>
  <si>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</si>
  <si>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</si>
  <si>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</si>
  <si>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</si>
  <si>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</si>
  <si>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07 0 00 00000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</si>
  <si>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</si>
  <si>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</si>
  <si>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</si>
  <si>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</si>
  <si>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</si>
  <si>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</si>
  <si>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</si>
  <si>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</si>
  <si>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</si>
  <si>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</si>
  <si>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</si>
  <si>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</si>
  <si>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</si>
  <si>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</si>
  <si>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</si>
  <si>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</si>
  <si>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</si>
  <si>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</si>
  <si>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</si>
  <si>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</si>
  <si>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</si>
  <si>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01 1 02 42050</t>
  </si>
  <si>
    <t>Основное мероприятие «Софинансирование субсидии из Республики Карелия"</t>
  </si>
  <si>
    <t>01 1 02 42070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</si>
  <si>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</si>
  <si>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</si>
  <si>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</si>
  <si>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</si>
  <si>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</si>
  <si>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01 5 01 42070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</si>
  <si>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</si>
  <si>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</si>
  <si>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</si>
  <si>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</si>
  <si>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</si>
  <si>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</si>
  <si>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</si>
  <si>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</si>
  <si>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</si>
  <si>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</si>
  <si>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</si>
  <si>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</si>
  <si>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</si>
  <si>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"Комплектование книжных фондов библиотек муниципального  образования"</t>
  </si>
  <si>
    <t>03 2 01 00000</t>
  </si>
  <si>
    <t>03 2 01 73100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</si>
  <si>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</si>
  <si>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</si>
  <si>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</si>
  <si>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«Создание эффективной системы энергосбережения и контроля потребления топливно-энергетических ресурсов в МУК "Суоярвская ЦРБ"</t>
  </si>
  <si>
    <t>03 4 01 00000</t>
  </si>
  <si>
    <t>Основное мероприятие "Реализация мероприятий по ремонту помещений и модернизации материально-технической базы"</t>
  </si>
  <si>
    <t>03 5 01 00000</t>
  </si>
  <si>
    <t>03 5 00 00000</t>
  </si>
  <si>
    <t>03 5 01 77950</t>
  </si>
  <si>
    <t>03 5 01 71000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</si>
  <si>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</si>
  <si>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</si>
  <si>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</si>
  <si>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Основное мероприятие "Пропаганда  физической культуры и спорта,здорового образа жизни"</t>
  </si>
  <si>
    <t>05 0 01 00000</t>
  </si>
  <si>
    <t>05 0 01 77950</t>
  </si>
  <si>
    <t>05 0 01 97950</t>
  </si>
  <si>
    <t>Основное мероприятие "Обеспечение сбалансированности и устойчивости бюджетной системы"</t>
  </si>
  <si>
    <t>06 0 01 00000</t>
  </si>
  <si>
    <t>06 0 01 70500</t>
  </si>
  <si>
    <t>06 0 01 74700</t>
  </si>
  <si>
    <t>06 1 01 00000</t>
  </si>
  <si>
    <t>06 1 01 70650</t>
  </si>
  <si>
    <t>06 2 01 00000</t>
  </si>
  <si>
    <t>06 2 01 61300</t>
  </si>
  <si>
    <t>06 2 01 51180</t>
  </si>
  <si>
    <t>Основное мероприятие "Обеспечение бесперебойного снабжения населения качественной питьевой водой"</t>
  </si>
  <si>
    <t>07 0 01 00000</t>
  </si>
  <si>
    <t>07 0 01 77950</t>
  </si>
  <si>
    <t>08 1 01 00000</t>
  </si>
  <si>
    <t>08 1 01 120200</t>
  </si>
  <si>
    <t>08 1 01 12080</t>
  </si>
  <si>
    <t>08 1 01 42020</t>
  </si>
  <si>
    <t>08 1 01 42120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</si>
  <si>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</si>
  <si>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</si>
  <si>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</si>
  <si>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</si>
  <si>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</si>
  <si>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08 2 01 421800</t>
  </si>
  <si>
    <t>08 3 01 00000</t>
  </si>
  <si>
    <t>08 3 01 73500</t>
  </si>
  <si>
    <t>08 3 01 73600</t>
  </si>
  <si>
    <t>08 3 01 76000</t>
  </si>
  <si>
    <t>08 3 01 76040</t>
  </si>
  <si>
    <t>08 3 01 76050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</si>
  <si>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</si>
  <si>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</si>
  <si>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</si>
  <si>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08 4 01 42080</t>
  </si>
  <si>
    <t>08 4 01 42110</t>
  </si>
  <si>
    <t>08 4 01 42090</t>
  </si>
  <si>
    <t>08 4 01 50820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</si>
  <si>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</si>
  <si>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</si>
  <si>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</si>
  <si>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Основное мероприятие "Оказание консультативной,информационной,имущественной и финансовой поддержки малого и среднего предпринимательства на муниципальном уровне"</t>
  </si>
  <si>
    <t>09 0 01 00000</t>
  </si>
  <si>
    <t>09 0 01 77950</t>
  </si>
  <si>
    <t>Основное мероприятие "Оказание материальной поддержки гражданам, оказавшимся в трудной жизненной ситуации"</t>
  </si>
  <si>
    <t>10 0 01 00000</t>
  </si>
  <si>
    <t>Основное мероприятие "Профилактика жестокого обращения,алкоголизма,наркомании,экстремизма и терроризма"</t>
  </si>
  <si>
    <t>11 0 01 00000</t>
  </si>
  <si>
    <t>Основное мероприятие "Обеспечение безопасности дорожного движения на автомобильных дорогах"</t>
  </si>
  <si>
    <t>12 0 01 00000</t>
  </si>
  <si>
    <t>10 0 01 87950</t>
  </si>
  <si>
    <t>11 0 01 77950</t>
  </si>
  <si>
    <t>12 0 01 77900</t>
  </si>
  <si>
    <t>01 1 01 42100</t>
  </si>
  <si>
    <t>01 2 00 00000</t>
  </si>
  <si>
    <t>01 5 99 00000</t>
  </si>
  <si>
    <t>01 5 99 43100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</si>
  <si>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</si>
  <si>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</si>
  <si>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</si>
  <si>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Энергосбережение и повышение энергетической эффективности</t>
  </si>
  <si>
    <t>Прочие мероприятия в рамках подпрограммы</t>
  </si>
  <si>
    <t>Основное мероприятие "Совершенствование межбюджетных отношений"</t>
  </si>
  <si>
    <t>Мобилизационная и вневойсковая подготовка</t>
  </si>
  <si>
    <t>Основное мероприятие "Качественное исполнение как собственных, так и отдельных переданных государственных полномочий"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</si>
  <si>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</si>
  <si>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</si>
  <si>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муниципальных органов</t>
  </si>
  <si>
    <t xml:space="preserve">Фонд оплаты труда муниципальных органов </t>
  </si>
  <si>
    <t>08 1 01 51200</t>
  </si>
  <si>
    <t>08 1 01 53910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</si>
  <si>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</si>
  <si>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</si>
  <si>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</si>
  <si>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</si>
  <si>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</si>
  <si>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</si>
  <si>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</si>
  <si>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</si>
  <si>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</si>
  <si>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</si>
  <si>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</si>
  <si>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</si>
  <si>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</si>
  <si>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</si>
  <si>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</si>
  <si>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</si>
  <si>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</si>
  <si>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</si>
  <si>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08 1 01 63010</t>
  </si>
  <si>
    <t>Организация отдыха и оздоровление детей в каникулярное время</t>
  </si>
  <si>
    <t xml:space="preserve">Реализация мероприятий в рамках Подпрограммы "Энергосбережение и повышение энергетической эффективности" </t>
  </si>
  <si>
    <t>03 3 01 72260</t>
  </si>
  <si>
    <t>03 4 01 77950</t>
  </si>
  <si>
    <t>853</t>
  </si>
  <si>
    <t>Уплата иных платежей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</si>
  <si>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</si>
  <si>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</si>
  <si>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</si>
  <si>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</si>
  <si>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01 1 02 43100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</si>
  <si>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</si>
  <si>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01 1 02 44010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</si>
  <si>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</si>
  <si>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01 3 01 43090</t>
  </si>
  <si>
    <t>Иные выплаты населению</t>
  </si>
  <si>
    <t>08 1 00 75010</t>
  </si>
  <si>
    <t>360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</si>
  <si>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</si>
  <si>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08 3 01 9502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</si>
  <si>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</si>
  <si>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</si>
  <si>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</si>
  <si>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</si>
  <si>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Субсидии на организацию отдыха детей в каникулярное время</t>
  </si>
  <si>
    <t>01 2 01 43010</t>
  </si>
  <si>
    <t>Субсидия на социально-экономическое развитие территории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</si>
  <si>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</si>
  <si>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06 2 01 73090</t>
  </si>
  <si>
    <t>521</t>
  </si>
  <si>
    <t>Мероприятия на социально-экономическое развитие территоий МО</t>
  </si>
  <si>
    <t>06 2 01 43090</t>
  </si>
  <si>
    <t>Дорожное хозяйство (дорожные фонды)</t>
  </si>
  <si>
    <t>Субсидии на питание учащихся из малоимущ.семей в размере 45 руб.в учебный день на одного учащегося по Программе "АСП"</t>
  </si>
  <si>
    <t>01 5 01 70650</t>
  </si>
  <si>
    <t>Культура</t>
  </si>
  <si>
    <t>Мероприятия на поддержку местных инициатив граждан,проживающих в городских и сельских поселениях РК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</si>
  <si>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</si>
  <si>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 xml:space="preserve">062 01 43030 </t>
  </si>
  <si>
    <t>06 2 01 43140</t>
  </si>
  <si>
    <t>Субсидии на поддержку местных инициатив граждан,проживающих в городских и сельских поселениях РК</t>
  </si>
  <si>
    <t>Коммунальное хозяйство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</si>
  <si>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</si>
  <si>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</si>
  <si>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</si>
  <si>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</si>
  <si>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</si>
  <si>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</si>
  <si>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</si>
  <si>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</si>
  <si>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01 1 02 S0650</t>
  </si>
  <si>
    <t>01 1 02 24211</t>
  </si>
  <si>
    <t>01 2 01 S3010</t>
  </si>
  <si>
    <t>Другие вопросы в области национальной безопасности и правоохранительной деятельности</t>
  </si>
  <si>
    <t>Cофинансирование за счет средств местного бюджета субсидии на расселение аварийного жилья</t>
  </si>
  <si>
    <t>Иные межбюджетные трансферты</t>
  </si>
  <si>
    <t>06 2 01 S9602</t>
  </si>
  <si>
    <t>540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</si>
  <si>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</si>
  <si>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Иные межбюджетные трансферты(Мероприятия по кап. ремонту жилых домов п.Найст.)</t>
  </si>
  <si>
    <t>Резервные фонды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</si>
  <si>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</si>
  <si>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</si>
  <si>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08 3 01 S3140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</si>
  <si>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</si>
  <si>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</si>
  <si>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</si>
  <si>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Содержание детского дома за счёт средств местного бюджета</t>
  </si>
  <si>
    <t>01 1 02 24240</t>
  </si>
  <si>
    <t>01 1 02 S3100</t>
  </si>
  <si>
    <t>Софинансирование за счёт средств местного бюджета субсидии на социально-экономическое развитие территорий</t>
  </si>
  <si>
    <t>01 3 01 S3090</t>
  </si>
  <si>
    <t>Основное мероприятие "Сохранение мемориальных,военно-исторических объектов и памятников в рамках государственноцй программы РК "Культура РК"</t>
  </si>
  <si>
    <t>03 0 01 00000</t>
  </si>
  <si>
    <t>03 0 01 43030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</si>
  <si>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</si>
  <si>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S3030</t>
  </si>
  <si>
    <t>06 1 01 43160</t>
  </si>
  <si>
    <t>01 1 02 S0970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</si>
  <si>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</si>
  <si>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</si>
  <si>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06 2 01 65200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</si>
  <si>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</si>
  <si>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</si>
  <si>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</si>
  <si>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</si>
  <si>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</si>
  <si>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 xml:space="preserve">Софинансирование программы "Обеспечение жильем молодых семей" </t>
  </si>
  <si>
    <t>08 4 01 77950</t>
  </si>
  <si>
    <t>08 3 01 73140</t>
  </si>
  <si>
    <t>Софинансирование за счет средств физ.лиц и юр.лиц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</si>
  <si>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Фонд оплаты труда казенных учреждений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</si>
  <si>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</si>
  <si>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</t>
  </si>
  <si>
    <t xml:space="preserve">Подпрограмма "Организация отдыха и оздоровление детей" </t>
  </si>
  <si>
    <t>Другие вопросы в области образования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</si>
  <si>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</si>
  <si>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</si>
  <si>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Субсидия на социально-экономическое развитие территории ( ремонт елочки,Найст.школы)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</si>
  <si>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</si>
  <si>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</si>
  <si>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>0104</t>
  </si>
  <si>
    <t>0105</t>
  </si>
  <si>
    <t>0111</t>
  </si>
  <si>
    <t>0113</t>
  </si>
  <si>
    <t>0203</t>
  </si>
  <si>
    <t>0314</t>
  </si>
  <si>
    <t>0412</t>
  </si>
  <si>
    <t>0405</t>
  </si>
  <si>
    <t>0501</t>
  </si>
  <si>
    <t>0502</t>
  </si>
  <si>
    <t>0503</t>
  </si>
  <si>
    <t>0701</t>
  </si>
  <si>
    <t>0702</t>
  </si>
  <si>
    <t>0707</t>
  </si>
  <si>
    <t>0709</t>
  </si>
  <si>
    <t>0801</t>
  </si>
  <si>
    <t>0901</t>
  </si>
  <si>
    <t>1001</t>
  </si>
  <si>
    <t>1002</t>
  </si>
  <si>
    <t>1003</t>
  </si>
  <si>
    <t>1004</t>
  </si>
  <si>
    <t>1006</t>
  </si>
  <si>
    <t>1105</t>
  </si>
  <si>
    <t>Другие вопросы в области физической культуры и спорта</t>
  </si>
  <si>
    <t>1202</t>
  </si>
  <si>
    <t>1301</t>
  </si>
  <si>
    <t>1401</t>
  </si>
  <si>
    <t>350</t>
  </si>
  <si>
    <t>Премии и гранты</t>
  </si>
  <si>
    <t>Регулирование цен (тарифов) на отдельные виды продукции, товаров и услуг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</si>
</sst>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00"/>
    <numFmt numFmtId="166" formatCode="#,##0.00;[Red]\-#,##0.00;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20"/>
      <name val="Times New Roman"/>
      <family val="1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5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3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17" fillId="34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7" fillId="3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18" fillId="34" borderId="14" xfId="0" applyFont="1" applyFill="1" applyBorder="1" applyAlignment="1">
      <alignment horizontal="left" vertical="top" wrapText="1"/>
    </xf>
    <xf numFmtId="4" fontId="18" fillId="34" borderId="15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4" fontId="14" fillId="0" borderId="15" xfId="0" applyNumberFormat="1" applyFont="1" applyBorder="1" applyAlignment="1">
      <alignment vertical="top"/>
    </xf>
    <xf numFmtId="4" fontId="15" fillId="0" borderId="15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/>
    </xf>
    <xf numFmtId="165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0" fontId="17" fillId="34" borderId="14" xfId="0" applyFont="1" applyFill="1" applyBorder="1" applyAlignment="1">
      <alignment wrapText="1"/>
    </xf>
    <xf numFmtId="4" fontId="17" fillId="34" borderId="15" xfId="0" applyNumberFormat="1" applyFont="1" applyFill="1" applyBorder="1" applyAlignment="1">
      <alignment horizontal="right" vertical="top"/>
    </xf>
    <xf numFmtId="0" fontId="9" fillId="0" borderId="14" xfId="0" applyNumberFormat="1" applyFont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" fontId="7" fillId="33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0" fontId="17" fillId="34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vertical="top"/>
    </xf>
    <xf numFmtId="1" fontId="9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vertical="top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center" vertical="top"/>
    </xf>
    <xf numFmtId="4" fontId="7" fillId="33" borderId="18" xfId="0" applyNumberFormat="1" applyFont="1" applyFill="1" applyBorder="1" applyAlignment="1">
      <alignment vertical="top"/>
    </xf>
    <xf numFmtId="0" fontId="18" fillId="33" borderId="14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center" vertical="top"/>
    </xf>
    <xf numFmtId="4" fontId="18" fillId="33" borderId="15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1" fillId="0" borderId="10" xfId="0" applyNumberFormat="1" applyFont="1" applyFill="1" applyBorder="1" applyAlignment="1">
      <alignment horizontal="center" vertical="top"/>
    </xf>
    <xf numFmtId="4" fontId="19" fillId="0" borderId="15" xfId="0" applyNumberFormat="1" applyFont="1" applyFill="1" applyBorder="1" applyAlignment="1">
      <alignment vertical="top"/>
    </xf>
    <xf numFmtId="49" fontId="19" fillId="0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 applyProtection="1">
      <alignment horizontal="center" vertical="top"/>
      <protection locked="0"/>
    </xf>
    <xf numFmtId="49" fontId="17" fillId="33" borderId="10" xfId="0" applyNumberFormat="1" applyFont="1" applyFill="1" applyBorder="1" applyAlignment="1">
      <alignment horizontal="center" vertical="top"/>
    </xf>
    <xf numFmtId="4" fontId="17" fillId="33" borderId="15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wrapText="1"/>
    </xf>
    <xf numFmtId="0" fontId="17" fillId="33" borderId="10" xfId="0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 vertical="top" wrapText="1"/>
    </xf>
    <xf numFmtId="0" fontId="17" fillId="33" borderId="14" xfId="0" applyFont="1" applyFill="1" applyBorder="1" applyAlignment="1">
      <alignment wrapText="1"/>
    </xf>
    <xf numFmtId="0" fontId="17" fillId="33" borderId="14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7" fillId="34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17" fillId="33" borderId="19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" fontId="23" fillId="0" borderId="15" xfId="0" applyNumberFormat="1" applyFont="1" applyFill="1" applyBorder="1" applyAlignment="1">
      <alignment vertical="top"/>
    </xf>
    <xf numFmtId="0" fontId="22" fillId="0" borderId="0" xfId="0" applyFont="1" applyFill="1" applyAlignment="1">
      <alignment wrapText="1"/>
    </xf>
    <xf numFmtId="0" fontId="17" fillId="33" borderId="19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5" xfId="0" applyNumberFormat="1" applyFont="1" applyFill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5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4" fontId="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" fontId="9" fillId="0" borderId="15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ill="1" applyAlignment="1">
      <alignment/>
    </xf>
    <xf numFmtId="0" fontId="9" fillId="0" borderId="10" xfId="0" applyFont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top"/>
    </xf>
    <xf numFmtId="0" fontId="12" fillId="0" borderId="21" xfId="0" applyFont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10" xfId="0" applyNumberFormat="1" applyFont="1" applyFill="1" applyBorder="1" applyAlignment="1">
      <alignment vertical="top"/>
    </xf>
    <xf numFmtId="49" fontId="9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8" fillId="0" borderId="21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64" fontId="9" fillId="0" borderId="14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" fontId="17" fillId="33" borderId="15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left" vertical="top" wrapText="1"/>
    </xf>
    <xf numFmtId="49" fontId="17" fillId="33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9" fillId="0" borderId="22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/>
      <protection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8" fillId="0" borderId="14" xfId="0" applyFont="1" applyBorder="1" applyAlignment="1">
      <alignment horizontal="left" vertical="top" wrapText="1"/>
    </xf>
    <xf numFmtId="0" fontId="17" fillId="33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33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6" fontId="2" fillId="0" borderId="10" xfId="53" applyNumberFormat="1" applyFont="1" applyFill="1" applyBorder="1" applyAlignment="1" applyProtection="1">
      <alignment vertical="top"/>
      <protection hidden="1"/>
    </xf>
    <xf numFmtId="4" fontId="9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49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1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2"/>
  <sheetViews>
    <sheetView tabSelected="1" zoomScalePageLayoutView="0" workbookViewId="0" topLeftCell="A220">
      <selection activeCell="F243" sqref="F243"/>
    </sheetView>
  </sheetViews>
  <sheetFormatPr defaultColWidth="9.140625" defaultRowHeight="15"/>
  <cols>
    <col min="1" max="1" width="74.28125" style="0" customWidth="1"/>
    <col min="2" max="2" width="14.57421875" style="209" customWidth="1"/>
    <col min="3" max="3" width="6.421875" style="209" customWidth="1"/>
    <col min="4" max="4" width="5.140625" style="209" customWidth="1"/>
    <col min="5" max="5" width="5.8515625" style="209" customWidth="1"/>
    <col min="6" max="6" width="17.8515625" style="0" customWidth="1"/>
    <col min="8" max="8" width="15.28125" style="0" customWidth="1"/>
    <col min="9" max="10" width="13.57421875" style="0" bestFit="1" customWidth="1"/>
  </cols>
  <sheetData>
    <row r="1" ht="15">
      <c r="D1" s="211" t="s">
        <v>147</v>
      </c>
    </row>
    <row r="2" ht="15">
      <c r="C2" s="211" t="s">
        <v>30</v>
      </c>
    </row>
    <row r="3" ht="15">
      <c r="D3" s="211" t="s">
        <v>31</v>
      </c>
    </row>
    <row r="4" ht="15">
      <c r="F4" s="1"/>
    </row>
    <row r="5" spans="1:6" ht="56.25" customHeight="1">
      <c r="A5" s="233" t="s">
        <v>132</v>
      </c>
      <c r="B5" s="233"/>
      <c r="C5" s="233"/>
      <c r="D5" s="233"/>
      <c r="E5" s="233"/>
      <c r="F5" s="2"/>
    </row>
    <row r="6" spans="1:6" ht="15.75" thickBot="1">
      <c r="A6" s="3"/>
      <c r="B6" s="4"/>
      <c r="C6" s="4"/>
      <c r="D6" s="4"/>
      <c r="E6" s="4"/>
      <c r="F6" s="5" t="s">
        <v>32</v>
      </c>
    </row>
    <row r="7" spans="1:6" ht="12.75" customHeight="1">
      <c r="A7" s="234" t="s">
        <v>0</v>
      </c>
      <c r="B7" s="242" t="s">
        <v>35</v>
      </c>
      <c r="C7" s="236" t="s">
        <v>33</v>
      </c>
      <c r="D7" s="239" t="s">
        <v>34</v>
      </c>
      <c r="E7" s="244" t="s">
        <v>36</v>
      </c>
      <c r="F7" s="231" t="s">
        <v>37</v>
      </c>
    </row>
    <row r="8" spans="1:6" ht="15">
      <c r="A8" s="235"/>
      <c r="B8" s="243"/>
      <c r="C8" s="237"/>
      <c r="D8" s="240"/>
      <c r="E8" s="245"/>
      <c r="F8" s="232"/>
    </row>
    <row r="9" spans="1:6" ht="15">
      <c r="A9" s="235"/>
      <c r="B9" s="243"/>
      <c r="C9" s="237"/>
      <c r="D9" s="240"/>
      <c r="E9" s="245"/>
      <c r="F9" s="232"/>
    </row>
    <row r="10" spans="1:6" ht="15">
      <c r="A10" s="235"/>
      <c r="B10" s="243"/>
      <c r="C10" s="237"/>
      <c r="D10" s="240"/>
      <c r="E10" s="245"/>
      <c r="F10" s="232"/>
    </row>
    <row r="11" spans="1:6" ht="15">
      <c r="A11" s="235"/>
      <c r="B11" s="243"/>
      <c r="C11" s="237"/>
      <c r="D11" s="240"/>
      <c r="E11" s="245"/>
      <c r="F11" s="232"/>
    </row>
    <row r="12" spans="1:6" ht="15.75" thickBot="1">
      <c r="A12" s="235"/>
      <c r="B12" s="243"/>
      <c r="C12" s="238"/>
      <c r="D12" s="241"/>
      <c r="E12" s="246"/>
      <c r="F12" s="232"/>
    </row>
    <row r="13" spans="1:8" ht="34.5" customHeight="1">
      <c r="A13" s="48" t="s">
        <v>1</v>
      </c>
      <c r="B13" s="49" t="s">
        <v>169</v>
      </c>
      <c r="C13" s="49"/>
      <c r="D13" s="49"/>
      <c r="E13" s="49"/>
      <c r="F13" s="50">
        <f>F14+F140+F152+F161+F166</f>
        <v>328701036.34999996</v>
      </c>
      <c r="H13" s="29"/>
    </row>
    <row r="14" spans="1:8" ht="48.75" customHeight="1">
      <c r="A14" s="51" t="s">
        <v>124</v>
      </c>
      <c r="B14" s="34" t="s">
        <v>170</v>
      </c>
      <c r="C14" s="34"/>
      <c r="D14" s="34"/>
      <c r="E14" s="34"/>
      <c r="F14" s="52">
        <f>F15+F53</f>
        <v>294004060.46</v>
      </c>
      <c r="H14" s="29"/>
    </row>
    <row r="15" spans="1:8" ht="39" customHeight="1">
      <c r="A15" s="94" t="s">
        <v>189</v>
      </c>
      <c r="B15" s="95" t="s">
        <v>190</v>
      </c>
      <c r="C15" s="95"/>
      <c r="D15" s="95"/>
      <c r="E15" s="95"/>
      <c r="F15" s="96">
        <f>F16</f>
        <v>73249525.38</v>
      </c>
      <c r="H15" s="29"/>
    </row>
    <row r="16" spans="1:6" ht="18" customHeight="1">
      <c r="A16" s="53" t="s">
        <v>69</v>
      </c>
      <c r="B16" s="35"/>
      <c r="C16" s="45" t="s">
        <v>2</v>
      </c>
      <c r="D16" s="21" t="s">
        <v>3</v>
      </c>
      <c r="E16" s="17"/>
      <c r="F16" s="54">
        <f>F17+F19+F21+F32+F34+F44+F47+F51</f>
        <v>73249525.38</v>
      </c>
    </row>
    <row r="17" spans="1:6" ht="18" customHeight="1">
      <c r="A17" s="61" t="s">
        <v>70</v>
      </c>
      <c r="B17" s="25" t="s">
        <v>191</v>
      </c>
      <c r="C17" s="24" t="s">
        <v>2</v>
      </c>
      <c r="D17" s="25" t="s">
        <v>3</v>
      </c>
      <c r="E17" s="25"/>
      <c r="F17" s="60">
        <f>F18</f>
        <v>13974323.57</v>
      </c>
    </row>
    <row r="18" spans="1:6" ht="27" customHeight="1">
      <c r="A18" s="56" t="s">
        <v>68</v>
      </c>
      <c r="B18" s="9" t="s">
        <v>191</v>
      </c>
      <c r="C18" s="19" t="s">
        <v>2</v>
      </c>
      <c r="D18" s="26" t="s">
        <v>3</v>
      </c>
      <c r="E18" s="9" t="s">
        <v>39</v>
      </c>
      <c r="F18" s="142">
        <v>13974323.57</v>
      </c>
    </row>
    <row r="19" spans="1:6" ht="19.5" customHeight="1">
      <c r="A19" s="61" t="s">
        <v>133</v>
      </c>
      <c r="B19" s="25" t="s">
        <v>192</v>
      </c>
      <c r="C19" s="24" t="s">
        <v>2</v>
      </c>
      <c r="D19" s="25" t="s">
        <v>3</v>
      </c>
      <c r="E19" s="25"/>
      <c r="F19" s="201">
        <f>F20</f>
        <v>547558.58</v>
      </c>
    </row>
    <row r="20" spans="1:9" ht="30.75" customHeight="1">
      <c r="A20" s="56" t="s">
        <v>68</v>
      </c>
      <c r="B20" s="9" t="s">
        <v>192</v>
      </c>
      <c r="C20" s="19" t="s">
        <v>2</v>
      </c>
      <c r="D20" s="26" t="s">
        <v>3</v>
      </c>
      <c r="E20" s="9" t="s">
        <v>39</v>
      </c>
      <c r="F20" s="142">
        <v>547558.58</v>
      </c>
      <c r="I20" s="29"/>
    </row>
    <row r="21" spans="1:6" ht="24" customHeight="1">
      <c r="A21" s="61" t="s">
        <v>71</v>
      </c>
      <c r="B21" s="25" t="s">
        <v>193</v>
      </c>
      <c r="C21" s="24" t="s">
        <v>2</v>
      </c>
      <c r="D21" s="25" t="s">
        <v>3</v>
      </c>
      <c r="E21" s="25"/>
      <c r="F21" s="201">
        <f>SUM(F22:F31)</f>
        <v>16252418.97</v>
      </c>
    </row>
    <row r="22" spans="1:6" ht="25.5" customHeight="1">
      <c r="A22" s="56" t="s">
        <v>194</v>
      </c>
      <c r="B22" s="9" t="s">
        <v>193</v>
      </c>
      <c r="C22" s="19" t="s">
        <v>2</v>
      </c>
      <c r="D22" s="26" t="s">
        <v>3</v>
      </c>
      <c r="E22" s="9" t="s">
        <v>65</v>
      </c>
      <c r="F22" s="142">
        <v>3603349.58</v>
      </c>
    </row>
    <row r="23" spans="1:10" ht="28.5" customHeight="1">
      <c r="A23" s="56" t="s">
        <v>66</v>
      </c>
      <c r="B23" s="9" t="s">
        <v>193</v>
      </c>
      <c r="C23" s="19" t="s">
        <v>2</v>
      </c>
      <c r="D23" s="26" t="s">
        <v>3</v>
      </c>
      <c r="E23" s="9" t="s">
        <v>67</v>
      </c>
      <c r="F23" s="142">
        <v>38507.69</v>
      </c>
      <c r="J23" s="29"/>
    </row>
    <row r="24" spans="1:6" ht="28.5" customHeight="1">
      <c r="A24" s="56" t="s">
        <v>196</v>
      </c>
      <c r="B24" s="9" t="s">
        <v>193</v>
      </c>
      <c r="C24" s="19" t="s">
        <v>2</v>
      </c>
      <c r="D24" s="26" t="s">
        <v>3</v>
      </c>
      <c r="E24" s="9" t="s">
        <v>195</v>
      </c>
      <c r="F24" s="142">
        <v>2138212.05</v>
      </c>
    </row>
    <row r="25" spans="1:6" ht="33" customHeight="1">
      <c r="A25" s="56" t="s">
        <v>68</v>
      </c>
      <c r="B25" s="9" t="s">
        <v>193</v>
      </c>
      <c r="C25" s="19" t="s">
        <v>2</v>
      </c>
      <c r="D25" s="26" t="s">
        <v>3</v>
      </c>
      <c r="E25" s="9" t="s">
        <v>39</v>
      </c>
      <c r="F25" s="142">
        <v>8913265.68</v>
      </c>
    </row>
    <row r="26" spans="1:6" ht="33" customHeight="1">
      <c r="A26" s="8" t="s">
        <v>379</v>
      </c>
      <c r="B26" s="9" t="s">
        <v>193</v>
      </c>
      <c r="C26" s="19" t="s">
        <v>2</v>
      </c>
      <c r="D26" s="26" t="s">
        <v>3</v>
      </c>
      <c r="E26" s="9" t="s">
        <v>380</v>
      </c>
      <c r="F26" s="142">
        <v>35461.48</v>
      </c>
    </row>
    <row r="27" spans="1:6" ht="39" customHeight="1">
      <c r="A27" s="56" t="s">
        <v>72</v>
      </c>
      <c r="B27" s="9" t="s">
        <v>193</v>
      </c>
      <c r="C27" s="19" t="s">
        <v>2</v>
      </c>
      <c r="D27" s="26" t="s">
        <v>3</v>
      </c>
      <c r="E27" s="9" t="s">
        <v>73</v>
      </c>
      <c r="F27" s="142">
        <v>370000</v>
      </c>
    </row>
    <row r="28" spans="1:6" ht="60.75" customHeight="1">
      <c r="A28" s="58" t="s">
        <v>58</v>
      </c>
      <c r="B28" s="9" t="s">
        <v>193</v>
      </c>
      <c r="C28" s="19" t="s">
        <v>2</v>
      </c>
      <c r="D28" s="26" t="s">
        <v>3</v>
      </c>
      <c r="E28" s="9" t="s">
        <v>59</v>
      </c>
      <c r="F28" s="142">
        <v>330634.65</v>
      </c>
    </row>
    <row r="29" spans="1:6" ht="20.25" customHeight="1">
      <c r="A29" s="56" t="s">
        <v>60</v>
      </c>
      <c r="B29" s="9" t="s">
        <v>193</v>
      </c>
      <c r="C29" s="19" t="s">
        <v>2</v>
      </c>
      <c r="D29" s="26" t="s">
        <v>3</v>
      </c>
      <c r="E29" s="9" t="s">
        <v>61</v>
      </c>
      <c r="F29" s="142">
        <v>625703.82</v>
      </c>
    </row>
    <row r="30" spans="1:6" ht="24" customHeight="1">
      <c r="A30" s="56" t="s">
        <v>62</v>
      </c>
      <c r="B30" s="9" t="s">
        <v>193</v>
      </c>
      <c r="C30" s="19" t="s">
        <v>2</v>
      </c>
      <c r="D30" s="26" t="s">
        <v>3</v>
      </c>
      <c r="E30" s="9" t="s">
        <v>63</v>
      </c>
      <c r="F30" s="142">
        <v>22835.82</v>
      </c>
    </row>
    <row r="31" spans="1:6" ht="24" customHeight="1">
      <c r="A31" s="146" t="s">
        <v>340</v>
      </c>
      <c r="B31" s="9" t="s">
        <v>193</v>
      </c>
      <c r="C31" s="19" t="s">
        <v>2</v>
      </c>
      <c r="D31" s="26" t="s">
        <v>3</v>
      </c>
      <c r="E31" s="9" t="s">
        <v>339</v>
      </c>
      <c r="F31" s="142">
        <v>174448.2</v>
      </c>
    </row>
    <row r="32" spans="1:6" ht="50.25" customHeight="1">
      <c r="A32" s="171" t="s">
        <v>417</v>
      </c>
      <c r="B32" s="25" t="s">
        <v>418</v>
      </c>
      <c r="C32" s="36" t="s">
        <v>2</v>
      </c>
      <c r="D32" s="27" t="s">
        <v>3</v>
      </c>
      <c r="E32" s="25"/>
      <c r="F32" s="203">
        <f>F33</f>
        <v>1480812.4</v>
      </c>
    </row>
    <row r="33" spans="1:6" ht="24" customHeight="1">
      <c r="A33" s="56" t="s">
        <v>196</v>
      </c>
      <c r="B33" s="9" t="s">
        <v>418</v>
      </c>
      <c r="C33" s="19" t="s">
        <v>2</v>
      </c>
      <c r="D33" s="26" t="s">
        <v>3</v>
      </c>
      <c r="E33" s="9" t="s">
        <v>195</v>
      </c>
      <c r="F33" s="142">
        <v>1480812.4</v>
      </c>
    </row>
    <row r="34" spans="1:6" ht="40.5" customHeight="1">
      <c r="A34" s="59" t="s">
        <v>134</v>
      </c>
      <c r="B34" s="25" t="s">
        <v>197</v>
      </c>
      <c r="C34" s="36" t="s">
        <v>2</v>
      </c>
      <c r="D34" s="27" t="s">
        <v>3</v>
      </c>
      <c r="E34" s="25"/>
      <c r="F34" s="202">
        <f>SUM(F35:F43)</f>
        <v>38311000</v>
      </c>
    </row>
    <row r="35" spans="1:6" ht="27" customHeight="1">
      <c r="A35" s="56" t="s">
        <v>194</v>
      </c>
      <c r="B35" s="9" t="s">
        <v>197</v>
      </c>
      <c r="C35" s="19" t="s">
        <v>2</v>
      </c>
      <c r="D35" s="26" t="s">
        <v>3</v>
      </c>
      <c r="E35" s="9" t="s">
        <v>65</v>
      </c>
      <c r="F35" s="142">
        <v>29833094.28</v>
      </c>
    </row>
    <row r="36" spans="1:6" ht="20.25" customHeight="1">
      <c r="A36" s="56" t="s">
        <v>66</v>
      </c>
      <c r="B36" s="9" t="s">
        <v>197</v>
      </c>
      <c r="C36" s="19" t="s">
        <v>2</v>
      </c>
      <c r="D36" s="26" t="s">
        <v>3</v>
      </c>
      <c r="E36" s="9" t="s">
        <v>67</v>
      </c>
      <c r="F36" s="142">
        <v>621391.76</v>
      </c>
    </row>
    <row r="37" spans="1:6" ht="31.5" customHeight="1">
      <c r="A37" s="56" t="s">
        <v>196</v>
      </c>
      <c r="B37" s="9" t="s">
        <v>197</v>
      </c>
      <c r="C37" s="19" t="s">
        <v>2</v>
      </c>
      <c r="D37" s="26" t="s">
        <v>3</v>
      </c>
      <c r="E37" s="9" t="s">
        <v>195</v>
      </c>
      <c r="F37" s="142">
        <v>5841957.49</v>
      </c>
    </row>
    <row r="38" spans="1:6" ht="30.75" customHeight="1">
      <c r="A38" s="56" t="s">
        <v>68</v>
      </c>
      <c r="B38" s="9" t="s">
        <v>197</v>
      </c>
      <c r="C38" s="19" t="s">
        <v>2</v>
      </c>
      <c r="D38" s="26" t="s">
        <v>3</v>
      </c>
      <c r="E38" s="9" t="s">
        <v>39</v>
      </c>
      <c r="F38" s="142">
        <v>648122.29</v>
      </c>
    </row>
    <row r="39" spans="1:6" ht="30.75" customHeight="1">
      <c r="A39" s="8" t="s">
        <v>46</v>
      </c>
      <c r="B39" s="9" t="s">
        <v>197</v>
      </c>
      <c r="C39" s="19" t="s">
        <v>2</v>
      </c>
      <c r="D39" s="26" t="s">
        <v>3</v>
      </c>
      <c r="E39" s="9" t="s">
        <v>47</v>
      </c>
      <c r="F39" s="142">
        <v>55177.74</v>
      </c>
    </row>
    <row r="40" spans="1:6" ht="30.75" customHeight="1">
      <c r="A40" s="8" t="s">
        <v>379</v>
      </c>
      <c r="B40" s="9" t="s">
        <v>197</v>
      </c>
      <c r="C40" s="19" t="s">
        <v>2</v>
      </c>
      <c r="D40" s="26" t="s">
        <v>3</v>
      </c>
      <c r="E40" s="9" t="s">
        <v>380</v>
      </c>
      <c r="F40" s="142">
        <v>60535.66</v>
      </c>
    </row>
    <row r="41" spans="1:6" ht="38.25" customHeight="1">
      <c r="A41" s="56" t="s">
        <v>72</v>
      </c>
      <c r="B41" s="9" t="s">
        <v>197</v>
      </c>
      <c r="C41" s="19" t="s">
        <v>2</v>
      </c>
      <c r="D41" s="26" t="s">
        <v>3</v>
      </c>
      <c r="E41" s="9" t="s">
        <v>73</v>
      </c>
      <c r="F41" s="142">
        <v>1242879.28</v>
      </c>
    </row>
    <row r="42" spans="1:6" ht="67.5" customHeight="1">
      <c r="A42" s="58" t="s">
        <v>58</v>
      </c>
      <c r="B42" s="9" t="s">
        <v>197</v>
      </c>
      <c r="C42" s="19" t="s">
        <v>2</v>
      </c>
      <c r="D42" s="26" t="s">
        <v>3</v>
      </c>
      <c r="E42" s="9" t="s">
        <v>59</v>
      </c>
      <c r="F42" s="142">
        <v>6062.1</v>
      </c>
    </row>
    <row r="43" spans="1:6" ht="16.5" customHeight="1">
      <c r="A43" s="168" t="s">
        <v>340</v>
      </c>
      <c r="B43" s="9" t="s">
        <v>197</v>
      </c>
      <c r="C43" s="19" t="s">
        <v>2</v>
      </c>
      <c r="D43" s="26" t="s">
        <v>3</v>
      </c>
      <c r="E43" s="9" t="s">
        <v>339</v>
      </c>
      <c r="F43" s="142">
        <v>1779.4</v>
      </c>
    </row>
    <row r="44" spans="1:6" ht="66" customHeight="1">
      <c r="A44" s="61" t="s">
        <v>128</v>
      </c>
      <c r="B44" s="25" t="s">
        <v>198</v>
      </c>
      <c r="C44" s="97" t="s">
        <v>2</v>
      </c>
      <c r="D44" s="98" t="s">
        <v>3</v>
      </c>
      <c r="E44" s="25"/>
      <c r="F44" s="148">
        <f>F45+F46</f>
        <v>1174006.5</v>
      </c>
    </row>
    <row r="45" spans="1:6" ht="18" customHeight="1">
      <c r="A45" s="62" t="s">
        <v>66</v>
      </c>
      <c r="B45" s="9" t="s">
        <v>198</v>
      </c>
      <c r="C45" s="19" t="s">
        <v>2</v>
      </c>
      <c r="D45" s="26" t="s">
        <v>3</v>
      </c>
      <c r="E45" s="9" t="s">
        <v>67</v>
      </c>
      <c r="F45" s="142">
        <v>1096383.73</v>
      </c>
    </row>
    <row r="46" spans="1:6" ht="18.75" customHeight="1">
      <c r="A46" s="62" t="s">
        <v>74</v>
      </c>
      <c r="B46" s="9" t="s">
        <v>198</v>
      </c>
      <c r="C46" s="10" t="s">
        <v>2</v>
      </c>
      <c r="D46" s="9" t="s">
        <v>3</v>
      </c>
      <c r="E46" s="9" t="s">
        <v>75</v>
      </c>
      <c r="F46" s="142">
        <v>77622.77</v>
      </c>
    </row>
    <row r="47" spans="1:6" ht="81.75" customHeight="1">
      <c r="A47" s="61" t="s">
        <v>129</v>
      </c>
      <c r="B47" s="25" t="s">
        <v>298</v>
      </c>
      <c r="C47" s="99" t="s">
        <v>2</v>
      </c>
      <c r="D47" s="100" t="s">
        <v>3</v>
      </c>
      <c r="E47" s="25"/>
      <c r="F47" s="148">
        <f>SUM(F48:F50)</f>
        <v>582746.46</v>
      </c>
    </row>
    <row r="48" spans="1:6" ht="29.25" customHeight="1">
      <c r="A48" s="56" t="s">
        <v>194</v>
      </c>
      <c r="B48" s="9" t="s">
        <v>298</v>
      </c>
      <c r="C48" s="10" t="s">
        <v>2</v>
      </c>
      <c r="D48" s="9" t="s">
        <v>3</v>
      </c>
      <c r="E48" s="9" t="s">
        <v>65</v>
      </c>
      <c r="F48" s="142">
        <v>120846.76</v>
      </c>
    </row>
    <row r="49" spans="1:6" ht="29.25" customHeight="1">
      <c r="A49" s="56" t="s">
        <v>196</v>
      </c>
      <c r="B49" s="9" t="s">
        <v>298</v>
      </c>
      <c r="C49" s="10" t="s">
        <v>2</v>
      </c>
      <c r="D49" s="9" t="s">
        <v>3</v>
      </c>
      <c r="E49" s="9" t="s">
        <v>195</v>
      </c>
      <c r="F49" s="142">
        <v>33899.7</v>
      </c>
    </row>
    <row r="50" spans="1:6" ht="27.75" customHeight="1">
      <c r="A50" s="56" t="s">
        <v>68</v>
      </c>
      <c r="B50" s="9" t="s">
        <v>298</v>
      </c>
      <c r="C50" s="10" t="s">
        <v>2</v>
      </c>
      <c r="D50" s="9" t="s">
        <v>3</v>
      </c>
      <c r="E50" s="9" t="s">
        <v>39</v>
      </c>
      <c r="F50" s="142">
        <v>428000</v>
      </c>
    </row>
    <row r="51" spans="1:6" ht="27.75" customHeight="1">
      <c r="A51" s="72" t="s">
        <v>341</v>
      </c>
      <c r="B51" s="25" t="s">
        <v>342</v>
      </c>
      <c r="C51" s="30"/>
      <c r="D51" s="25"/>
      <c r="E51" s="25"/>
      <c r="F51" s="148">
        <f>F52</f>
        <v>926658.9</v>
      </c>
    </row>
    <row r="52" spans="1:6" ht="27.75" customHeight="1">
      <c r="A52" s="56" t="s">
        <v>68</v>
      </c>
      <c r="B52" s="9" t="s">
        <v>342</v>
      </c>
      <c r="C52" s="10" t="s">
        <v>2</v>
      </c>
      <c r="D52" s="9" t="s">
        <v>3</v>
      </c>
      <c r="E52" s="9" t="s">
        <v>39</v>
      </c>
      <c r="F52" s="142">
        <v>926658.9</v>
      </c>
    </row>
    <row r="53" spans="1:6" ht="49.5" customHeight="1">
      <c r="A53" s="94" t="s">
        <v>199</v>
      </c>
      <c r="B53" s="105" t="s">
        <v>200</v>
      </c>
      <c r="C53" s="95"/>
      <c r="D53" s="95"/>
      <c r="E53" s="95"/>
      <c r="F53" s="96">
        <f>F54+F56+F66+F68+F71+F81+F91+F94+F97+F102+F105+F108+F111+F113+F115+F117+F122+F125</f>
        <v>220754535.07999998</v>
      </c>
    </row>
    <row r="54" spans="1:6" ht="16.5" customHeight="1">
      <c r="A54" s="215" t="s">
        <v>99</v>
      </c>
      <c r="B54" s="18" t="s">
        <v>201</v>
      </c>
      <c r="C54" s="20" t="s">
        <v>2</v>
      </c>
      <c r="D54" s="31" t="s">
        <v>4</v>
      </c>
      <c r="E54" s="25"/>
      <c r="F54" s="201">
        <f>F55</f>
        <v>2777193.38</v>
      </c>
    </row>
    <row r="55" spans="1:6" ht="30.75" customHeight="1">
      <c r="A55" s="56" t="s">
        <v>68</v>
      </c>
      <c r="B55" s="9" t="s">
        <v>201</v>
      </c>
      <c r="C55" s="19" t="s">
        <v>2</v>
      </c>
      <c r="D55" s="26" t="s">
        <v>4</v>
      </c>
      <c r="E55" s="9" t="s">
        <v>39</v>
      </c>
      <c r="F55" s="142">
        <v>2777193.38</v>
      </c>
    </row>
    <row r="56" spans="1:6" ht="16.5" customHeight="1">
      <c r="A56" s="216" t="s">
        <v>100</v>
      </c>
      <c r="B56" s="18" t="s">
        <v>202</v>
      </c>
      <c r="C56" s="20" t="s">
        <v>2</v>
      </c>
      <c r="D56" s="31" t="s">
        <v>4</v>
      </c>
      <c r="E56" s="31"/>
      <c r="F56" s="201">
        <f>SUM(F57:F65)</f>
        <v>50788729.49</v>
      </c>
    </row>
    <row r="57" spans="1:6" ht="22.5" customHeight="1">
      <c r="A57" s="56" t="s">
        <v>194</v>
      </c>
      <c r="B57" s="9" t="s">
        <v>202</v>
      </c>
      <c r="C57" s="19" t="s">
        <v>2</v>
      </c>
      <c r="D57" s="26" t="s">
        <v>4</v>
      </c>
      <c r="E57" s="14" t="s">
        <v>65</v>
      </c>
      <c r="F57" s="212">
        <v>7279448.33</v>
      </c>
    </row>
    <row r="58" spans="1:6" ht="21.75" customHeight="1">
      <c r="A58" s="56" t="s">
        <v>66</v>
      </c>
      <c r="B58" s="9" t="s">
        <v>202</v>
      </c>
      <c r="C58" s="19" t="s">
        <v>2</v>
      </c>
      <c r="D58" s="26" t="s">
        <v>4</v>
      </c>
      <c r="E58" s="14" t="s">
        <v>67</v>
      </c>
      <c r="F58" s="212">
        <v>64594.98</v>
      </c>
    </row>
    <row r="59" spans="1:6" ht="30.75" customHeight="1">
      <c r="A59" s="56" t="s">
        <v>196</v>
      </c>
      <c r="B59" s="9" t="s">
        <v>202</v>
      </c>
      <c r="C59" s="19" t="s">
        <v>2</v>
      </c>
      <c r="D59" s="26" t="s">
        <v>4</v>
      </c>
      <c r="E59" s="14" t="s">
        <v>195</v>
      </c>
      <c r="F59" s="212">
        <v>2611368.91</v>
      </c>
    </row>
    <row r="60" spans="1:6" ht="26.25" customHeight="1">
      <c r="A60" s="56" t="s">
        <v>68</v>
      </c>
      <c r="B60" s="9" t="s">
        <v>202</v>
      </c>
      <c r="C60" s="19" t="s">
        <v>2</v>
      </c>
      <c r="D60" s="26" t="s">
        <v>4</v>
      </c>
      <c r="E60" s="14" t="s">
        <v>39</v>
      </c>
      <c r="F60" s="212">
        <v>18423828.88</v>
      </c>
    </row>
    <row r="61" spans="1:8" ht="39.75" customHeight="1">
      <c r="A61" s="56" t="s">
        <v>72</v>
      </c>
      <c r="B61" s="9" t="s">
        <v>202</v>
      </c>
      <c r="C61" s="19" t="s">
        <v>2</v>
      </c>
      <c r="D61" s="26" t="s">
        <v>4</v>
      </c>
      <c r="E61" s="14" t="s">
        <v>73</v>
      </c>
      <c r="F61" s="212">
        <v>20886584.62</v>
      </c>
      <c r="H61" s="29"/>
    </row>
    <row r="62" spans="1:6" ht="61.5" customHeight="1">
      <c r="A62" s="58" t="s">
        <v>58</v>
      </c>
      <c r="B62" s="9" t="s">
        <v>202</v>
      </c>
      <c r="C62" s="19" t="s">
        <v>2</v>
      </c>
      <c r="D62" s="26" t="s">
        <v>4</v>
      </c>
      <c r="E62" s="14" t="s">
        <v>59</v>
      </c>
      <c r="F62" s="212">
        <v>240273.02</v>
      </c>
    </row>
    <row r="63" spans="1:6" ht="18" customHeight="1">
      <c r="A63" s="56" t="s">
        <v>60</v>
      </c>
      <c r="B63" s="9" t="s">
        <v>202</v>
      </c>
      <c r="C63" s="19" t="s">
        <v>2</v>
      </c>
      <c r="D63" s="26" t="s">
        <v>4</v>
      </c>
      <c r="E63" s="9" t="s">
        <v>61</v>
      </c>
      <c r="F63" s="212">
        <v>792533</v>
      </c>
    </row>
    <row r="64" spans="1:6" ht="15.75" customHeight="1">
      <c r="A64" s="56" t="s">
        <v>62</v>
      </c>
      <c r="B64" s="9" t="s">
        <v>202</v>
      </c>
      <c r="C64" s="19" t="s">
        <v>2</v>
      </c>
      <c r="D64" s="26" t="s">
        <v>4</v>
      </c>
      <c r="E64" s="9" t="s">
        <v>63</v>
      </c>
      <c r="F64" s="212">
        <v>125420.94</v>
      </c>
    </row>
    <row r="65" spans="1:6" ht="15.75" customHeight="1">
      <c r="A65" s="56" t="s">
        <v>340</v>
      </c>
      <c r="B65" s="9" t="s">
        <v>202</v>
      </c>
      <c r="C65" s="19" t="s">
        <v>2</v>
      </c>
      <c r="D65" s="26" t="s">
        <v>4</v>
      </c>
      <c r="E65" s="9" t="s">
        <v>339</v>
      </c>
      <c r="F65" s="212">
        <v>364676.81</v>
      </c>
    </row>
    <row r="66" spans="1:6" ht="28.5" customHeight="1">
      <c r="A66" s="216" t="s">
        <v>101</v>
      </c>
      <c r="B66" s="18" t="s">
        <v>203</v>
      </c>
      <c r="C66" s="20" t="s">
        <v>2</v>
      </c>
      <c r="D66" s="31" t="s">
        <v>4</v>
      </c>
      <c r="E66" s="31"/>
      <c r="F66" s="201">
        <f>F67</f>
        <v>19500000</v>
      </c>
    </row>
    <row r="67" spans="1:6" ht="41.25" customHeight="1">
      <c r="A67" s="56" t="s">
        <v>72</v>
      </c>
      <c r="B67" s="9" t="s">
        <v>203</v>
      </c>
      <c r="C67" s="19" t="s">
        <v>2</v>
      </c>
      <c r="D67" s="26" t="s">
        <v>4</v>
      </c>
      <c r="E67" s="26" t="s">
        <v>73</v>
      </c>
      <c r="F67" s="142">
        <v>19500000</v>
      </c>
    </row>
    <row r="68" spans="1:6" ht="63.75" customHeight="1">
      <c r="A68" s="61" t="s">
        <v>128</v>
      </c>
      <c r="B68" s="25" t="s">
        <v>204</v>
      </c>
      <c r="C68" s="30" t="s">
        <v>2</v>
      </c>
      <c r="D68" s="25" t="s">
        <v>4</v>
      </c>
      <c r="E68" s="25"/>
      <c r="F68" s="148">
        <f>F69+F70</f>
        <v>5058993.5</v>
      </c>
    </row>
    <row r="69" spans="1:6" ht="17.25" customHeight="1">
      <c r="A69" s="62" t="s">
        <v>66</v>
      </c>
      <c r="B69" s="9" t="s">
        <v>204</v>
      </c>
      <c r="C69" s="10" t="s">
        <v>2</v>
      </c>
      <c r="D69" s="9" t="s">
        <v>4</v>
      </c>
      <c r="E69" s="9" t="s">
        <v>67</v>
      </c>
      <c r="F69" s="212">
        <v>3739584.64</v>
      </c>
    </row>
    <row r="70" spans="1:6" ht="19.5" customHeight="1">
      <c r="A70" s="62" t="s">
        <v>74</v>
      </c>
      <c r="B70" s="9" t="s">
        <v>204</v>
      </c>
      <c r="C70" s="10" t="s">
        <v>2</v>
      </c>
      <c r="D70" s="9" t="s">
        <v>4</v>
      </c>
      <c r="E70" s="9" t="s">
        <v>75</v>
      </c>
      <c r="F70" s="212">
        <v>1319408.86</v>
      </c>
    </row>
    <row r="71" spans="1:6" ht="64.5" customHeight="1">
      <c r="A71" s="59" t="s">
        <v>135</v>
      </c>
      <c r="B71" s="25" t="s">
        <v>205</v>
      </c>
      <c r="C71" s="36" t="s">
        <v>2</v>
      </c>
      <c r="D71" s="27" t="s">
        <v>4</v>
      </c>
      <c r="E71" s="27"/>
      <c r="F71" s="148">
        <f>SUM(F72:F80)</f>
        <v>118764999.99999999</v>
      </c>
    </row>
    <row r="72" spans="1:6" ht="22.5" customHeight="1">
      <c r="A72" s="56" t="s">
        <v>426</v>
      </c>
      <c r="B72" s="9" t="s">
        <v>205</v>
      </c>
      <c r="C72" s="10" t="s">
        <v>2</v>
      </c>
      <c r="D72" s="9" t="s">
        <v>4</v>
      </c>
      <c r="E72" s="14" t="s">
        <v>65</v>
      </c>
      <c r="F72" s="212">
        <v>45821248.64</v>
      </c>
    </row>
    <row r="73" spans="1:6" ht="16.5" customHeight="1">
      <c r="A73" s="56" t="s">
        <v>66</v>
      </c>
      <c r="B73" s="9" t="s">
        <v>205</v>
      </c>
      <c r="C73" s="10" t="s">
        <v>2</v>
      </c>
      <c r="D73" s="9" t="s">
        <v>4</v>
      </c>
      <c r="E73" s="14" t="s">
        <v>67</v>
      </c>
      <c r="F73" s="212">
        <v>694872.18</v>
      </c>
    </row>
    <row r="74" spans="1:6" ht="36" customHeight="1">
      <c r="A74" s="56" t="s">
        <v>196</v>
      </c>
      <c r="B74" s="9" t="s">
        <v>205</v>
      </c>
      <c r="C74" s="10" t="s">
        <v>2</v>
      </c>
      <c r="D74" s="9" t="s">
        <v>4</v>
      </c>
      <c r="E74" s="14" t="s">
        <v>195</v>
      </c>
      <c r="F74" s="212">
        <v>14613984.65</v>
      </c>
    </row>
    <row r="75" spans="1:6" ht="23.25" customHeight="1">
      <c r="A75" s="56" t="s">
        <v>68</v>
      </c>
      <c r="B75" s="9" t="s">
        <v>205</v>
      </c>
      <c r="C75" s="10" t="s">
        <v>2</v>
      </c>
      <c r="D75" s="9" t="s">
        <v>4</v>
      </c>
      <c r="E75" s="14" t="s">
        <v>39</v>
      </c>
      <c r="F75" s="212">
        <v>3518948.05</v>
      </c>
    </row>
    <row r="76" spans="1:6" ht="24.75" customHeight="1">
      <c r="A76" s="56" t="s">
        <v>46</v>
      </c>
      <c r="B76" s="9" t="s">
        <v>205</v>
      </c>
      <c r="C76" s="10" t="s">
        <v>2</v>
      </c>
      <c r="D76" s="9" t="s">
        <v>4</v>
      </c>
      <c r="E76" s="14" t="s">
        <v>47</v>
      </c>
      <c r="F76" s="212">
        <v>12325.47</v>
      </c>
    </row>
    <row r="77" spans="1:6" ht="24.75" customHeight="1">
      <c r="A77" s="56" t="s">
        <v>379</v>
      </c>
      <c r="B77" s="9" t="s">
        <v>205</v>
      </c>
      <c r="C77" s="10" t="s">
        <v>2</v>
      </c>
      <c r="D77" s="9" t="s">
        <v>4</v>
      </c>
      <c r="E77" s="14" t="s">
        <v>380</v>
      </c>
      <c r="F77" s="212">
        <v>13933.14</v>
      </c>
    </row>
    <row r="78" spans="1:6" ht="24.75" customHeight="1">
      <c r="A78" s="56" t="s">
        <v>72</v>
      </c>
      <c r="B78" s="9" t="s">
        <v>205</v>
      </c>
      <c r="C78" s="10" t="s">
        <v>2</v>
      </c>
      <c r="D78" s="9" t="s">
        <v>4</v>
      </c>
      <c r="E78" s="14" t="s">
        <v>73</v>
      </c>
      <c r="F78" s="212">
        <v>54059999.8</v>
      </c>
    </row>
    <row r="79" spans="1:6" ht="18.75" customHeight="1">
      <c r="A79" s="56" t="s">
        <v>62</v>
      </c>
      <c r="B79" s="9" t="s">
        <v>205</v>
      </c>
      <c r="C79" s="10" t="s">
        <v>2</v>
      </c>
      <c r="D79" s="9" t="s">
        <v>4</v>
      </c>
      <c r="E79" s="9" t="s">
        <v>63</v>
      </c>
      <c r="F79" s="212">
        <v>15804.36</v>
      </c>
    </row>
    <row r="80" spans="1:6" ht="21.75" customHeight="1">
      <c r="A80" s="56" t="s">
        <v>340</v>
      </c>
      <c r="B80" s="9" t="s">
        <v>205</v>
      </c>
      <c r="C80" s="10" t="s">
        <v>2</v>
      </c>
      <c r="D80" s="9" t="s">
        <v>4</v>
      </c>
      <c r="E80" s="9" t="s">
        <v>339</v>
      </c>
      <c r="F80" s="212">
        <v>13883.71</v>
      </c>
    </row>
    <row r="81" spans="1:6" ht="15.75" customHeight="1">
      <c r="A81" s="61" t="s">
        <v>76</v>
      </c>
      <c r="B81" s="25" t="s">
        <v>207</v>
      </c>
      <c r="C81" s="36" t="s">
        <v>2</v>
      </c>
      <c r="D81" s="27" t="s">
        <v>4</v>
      </c>
      <c r="E81" s="27"/>
      <c r="F81" s="148">
        <f>SUM(F82:F90)</f>
        <v>1863100</v>
      </c>
    </row>
    <row r="82" spans="1:6" ht="14.25" customHeight="1">
      <c r="A82" s="56" t="s">
        <v>194</v>
      </c>
      <c r="B82" s="9" t="s">
        <v>207</v>
      </c>
      <c r="C82" s="19" t="s">
        <v>2</v>
      </c>
      <c r="D82" s="26" t="s">
        <v>4</v>
      </c>
      <c r="E82" s="14" t="s">
        <v>65</v>
      </c>
      <c r="F82" s="212">
        <v>923362.73</v>
      </c>
    </row>
    <row r="83" spans="1:6" ht="15.75" customHeight="1">
      <c r="A83" s="62" t="s">
        <v>66</v>
      </c>
      <c r="B83" s="9" t="s">
        <v>207</v>
      </c>
      <c r="C83" s="19" t="s">
        <v>2</v>
      </c>
      <c r="D83" s="26" t="s">
        <v>4</v>
      </c>
      <c r="E83" s="14" t="s">
        <v>67</v>
      </c>
      <c r="F83" s="212">
        <v>1260</v>
      </c>
    </row>
    <row r="84" spans="1:6" ht="27" customHeight="1">
      <c r="A84" s="56" t="s">
        <v>196</v>
      </c>
      <c r="B84" s="9" t="s">
        <v>207</v>
      </c>
      <c r="C84" s="19" t="s">
        <v>2</v>
      </c>
      <c r="D84" s="26" t="s">
        <v>4</v>
      </c>
      <c r="E84" s="9" t="s">
        <v>195</v>
      </c>
      <c r="F84" s="212">
        <v>232618.14</v>
      </c>
    </row>
    <row r="85" spans="1:6" ht="33.75" customHeight="1">
      <c r="A85" s="56" t="s">
        <v>68</v>
      </c>
      <c r="B85" s="9" t="s">
        <v>207</v>
      </c>
      <c r="C85" s="19" t="s">
        <v>2</v>
      </c>
      <c r="D85" s="26" t="s">
        <v>4</v>
      </c>
      <c r="E85" s="9" t="s">
        <v>39</v>
      </c>
      <c r="F85" s="212">
        <v>233134.53</v>
      </c>
    </row>
    <row r="86" spans="1:6" ht="28.5" customHeight="1">
      <c r="A86" s="56" t="s">
        <v>46</v>
      </c>
      <c r="B86" s="9" t="s">
        <v>207</v>
      </c>
      <c r="C86" s="19" t="s">
        <v>2</v>
      </c>
      <c r="D86" s="26" t="s">
        <v>4</v>
      </c>
      <c r="E86" s="9" t="s">
        <v>47</v>
      </c>
      <c r="F86" s="212">
        <v>89442.79</v>
      </c>
    </row>
    <row r="87" spans="1:6" ht="28.5" customHeight="1">
      <c r="A87" s="56" t="s">
        <v>379</v>
      </c>
      <c r="B87" s="9" t="s">
        <v>207</v>
      </c>
      <c r="C87" s="19" t="s">
        <v>2</v>
      </c>
      <c r="D87" s="26" t="s">
        <v>4</v>
      </c>
      <c r="E87" s="9" t="s">
        <v>380</v>
      </c>
      <c r="F87" s="212">
        <v>309233.49</v>
      </c>
    </row>
    <row r="88" spans="1:6" ht="20.25" customHeight="1">
      <c r="A88" s="56" t="s">
        <v>60</v>
      </c>
      <c r="B88" s="9" t="s">
        <v>207</v>
      </c>
      <c r="C88" s="19" t="s">
        <v>2</v>
      </c>
      <c r="D88" s="26" t="s">
        <v>4</v>
      </c>
      <c r="E88" s="9" t="s">
        <v>61</v>
      </c>
      <c r="F88" s="212">
        <v>54082.18</v>
      </c>
    </row>
    <row r="89" spans="1:6" ht="18.75" customHeight="1">
      <c r="A89" s="56" t="s">
        <v>62</v>
      </c>
      <c r="B89" s="9" t="s">
        <v>207</v>
      </c>
      <c r="C89" s="19" t="s">
        <v>2</v>
      </c>
      <c r="D89" s="26" t="s">
        <v>4</v>
      </c>
      <c r="E89" s="9" t="s">
        <v>63</v>
      </c>
      <c r="F89" s="212">
        <v>1300</v>
      </c>
    </row>
    <row r="90" spans="1:6" ht="15" customHeight="1">
      <c r="A90" s="56" t="s">
        <v>340</v>
      </c>
      <c r="B90" s="9" t="s">
        <v>207</v>
      </c>
      <c r="C90" s="19" t="s">
        <v>2</v>
      </c>
      <c r="D90" s="26" t="s">
        <v>4</v>
      </c>
      <c r="E90" s="9" t="s">
        <v>339</v>
      </c>
      <c r="F90" s="212">
        <v>18666.14</v>
      </c>
    </row>
    <row r="91" spans="1:6" ht="28.5" customHeight="1">
      <c r="A91" s="61" t="s">
        <v>129</v>
      </c>
      <c r="B91" s="25" t="s">
        <v>317</v>
      </c>
      <c r="C91" s="30" t="s">
        <v>2</v>
      </c>
      <c r="D91" s="25" t="s">
        <v>4</v>
      </c>
      <c r="E91" s="25"/>
      <c r="F91" s="148">
        <f>SUM(F92:F93)</f>
        <v>58253.54</v>
      </c>
    </row>
    <row r="92" spans="1:6" ht="28.5" customHeight="1">
      <c r="A92" s="56" t="s">
        <v>68</v>
      </c>
      <c r="B92" s="9" t="s">
        <v>317</v>
      </c>
      <c r="C92" s="10" t="s">
        <v>2</v>
      </c>
      <c r="D92" s="9" t="s">
        <v>4</v>
      </c>
      <c r="E92" s="9" t="s">
        <v>39</v>
      </c>
      <c r="F92" s="142">
        <v>34253.54</v>
      </c>
    </row>
    <row r="93" spans="1:6" ht="18" customHeight="1">
      <c r="A93" s="62" t="s">
        <v>74</v>
      </c>
      <c r="B93" s="9" t="s">
        <v>317</v>
      </c>
      <c r="C93" s="10" t="s">
        <v>2</v>
      </c>
      <c r="D93" s="9" t="s">
        <v>4</v>
      </c>
      <c r="E93" s="9" t="s">
        <v>75</v>
      </c>
      <c r="F93" s="142">
        <v>24000</v>
      </c>
    </row>
    <row r="94" spans="1:6" ht="28.5" customHeight="1">
      <c r="A94" s="217" t="s">
        <v>77</v>
      </c>
      <c r="B94" s="18" t="s">
        <v>385</v>
      </c>
      <c r="C94" s="20" t="s">
        <v>2</v>
      </c>
      <c r="D94" s="31" t="s">
        <v>4</v>
      </c>
      <c r="E94" s="31"/>
      <c r="F94" s="201">
        <f>F95+F96</f>
        <v>631800</v>
      </c>
    </row>
    <row r="95" spans="1:7" ht="25.5">
      <c r="A95" s="56" t="s">
        <v>68</v>
      </c>
      <c r="B95" s="9" t="s">
        <v>385</v>
      </c>
      <c r="C95" s="10" t="s">
        <v>2</v>
      </c>
      <c r="D95" s="9" t="s">
        <v>4</v>
      </c>
      <c r="E95" s="14" t="s">
        <v>39</v>
      </c>
      <c r="F95" s="142">
        <v>330800</v>
      </c>
      <c r="G95" s="16"/>
    </row>
    <row r="96" spans="1:6" ht="17.25" customHeight="1">
      <c r="A96" s="62" t="s">
        <v>74</v>
      </c>
      <c r="B96" s="9" t="s">
        <v>385</v>
      </c>
      <c r="C96" s="10" t="s">
        <v>2</v>
      </c>
      <c r="D96" s="9" t="s">
        <v>4</v>
      </c>
      <c r="E96" s="14" t="s">
        <v>75</v>
      </c>
      <c r="F96" s="142">
        <v>301000</v>
      </c>
    </row>
    <row r="97" spans="1:6" ht="15">
      <c r="A97" s="61" t="s">
        <v>136</v>
      </c>
      <c r="B97" s="25" t="s">
        <v>386</v>
      </c>
      <c r="C97" s="30" t="s">
        <v>2</v>
      </c>
      <c r="D97" s="25" t="s">
        <v>4</v>
      </c>
      <c r="E97" s="25"/>
      <c r="F97" s="148">
        <f>SUM(F98:F101)</f>
        <v>3371000</v>
      </c>
    </row>
    <row r="98" spans="1:6" ht="15">
      <c r="A98" s="56" t="s">
        <v>194</v>
      </c>
      <c r="B98" s="9" t="s">
        <v>386</v>
      </c>
      <c r="C98" s="10" t="s">
        <v>2</v>
      </c>
      <c r="D98" s="9" t="s">
        <v>4</v>
      </c>
      <c r="E98" s="14" t="s">
        <v>65</v>
      </c>
      <c r="F98" s="142">
        <v>0</v>
      </c>
    </row>
    <row r="99" spans="1:6" ht="15">
      <c r="A99" s="56" t="s">
        <v>66</v>
      </c>
      <c r="B99" s="9" t="s">
        <v>386</v>
      </c>
      <c r="C99" s="10" t="s">
        <v>2</v>
      </c>
      <c r="D99" s="9" t="s">
        <v>4</v>
      </c>
      <c r="E99" s="14" t="s">
        <v>67</v>
      </c>
      <c r="F99" s="142">
        <v>0</v>
      </c>
    </row>
    <row r="100" spans="1:6" ht="25.5">
      <c r="A100" s="56" t="s">
        <v>196</v>
      </c>
      <c r="B100" s="9" t="s">
        <v>386</v>
      </c>
      <c r="C100" s="10" t="s">
        <v>2</v>
      </c>
      <c r="D100" s="9" t="s">
        <v>4</v>
      </c>
      <c r="E100" s="14" t="s">
        <v>195</v>
      </c>
      <c r="F100" s="142">
        <v>1233000.78</v>
      </c>
    </row>
    <row r="101" spans="1:6" ht="38.25">
      <c r="A101" s="56" t="s">
        <v>72</v>
      </c>
      <c r="B101" s="9" t="s">
        <v>386</v>
      </c>
      <c r="C101" s="10" t="s">
        <v>2</v>
      </c>
      <c r="D101" s="9" t="s">
        <v>4</v>
      </c>
      <c r="E101" s="14" t="s">
        <v>73</v>
      </c>
      <c r="F101" s="190">
        <v>2137999.22</v>
      </c>
    </row>
    <row r="102" spans="1:6" ht="25.5">
      <c r="A102" s="72" t="s">
        <v>341</v>
      </c>
      <c r="B102" s="25" t="s">
        <v>343</v>
      </c>
      <c r="C102" s="30" t="s">
        <v>2</v>
      </c>
      <c r="D102" s="25" t="s">
        <v>4</v>
      </c>
      <c r="E102" s="28"/>
      <c r="F102" s="213">
        <f>F103+F104</f>
        <v>2248341.1</v>
      </c>
    </row>
    <row r="103" spans="1:6" ht="25.5">
      <c r="A103" s="56" t="s">
        <v>68</v>
      </c>
      <c r="B103" s="9" t="s">
        <v>343</v>
      </c>
      <c r="C103" s="10" t="s">
        <v>2</v>
      </c>
      <c r="D103" s="9" t="s">
        <v>4</v>
      </c>
      <c r="E103" s="14" t="s">
        <v>39</v>
      </c>
      <c r="F103" s="190">
        <v>1321341.1</v>
      </c>
    </row>
    <row r="104" spans="1:6" ht="15">
      <c r="A104" s="62" t="s">
        <v>74</v>
      </c>
      <c r="B104" s="9" t="s">
        <v>343</v>
      </c>
      <c r="C104" s="10" t="s">
        <v>2</v>
      </c>
      <c r="D104" s="9" t="s">
        <v>4</v>
      </c>
      <c r="E104" s="14" t="s">
        <v>75</v>
      </c>
      <c r="F104" s="190">
        <v>927000</v>
      </c>
    </row>
    <row r="105" spans="1:6" ht="31.5" customHeight="1">
      <c r="A105" s="61" t="s">
        <v>344</v>
      </c>
      <c r="B105" s="25" t="s">
        <v>345</v>
      </c>
      <c r="C105" s="30" t="s">
        <v>2</v>
      </c>
      <c r="D105" s="25" t="s">
        <v>4</v>
      </c>
      <c r="E105" s="28"/>
      <c r="F105" s="213">
        <f>F106+F107</f>
        <v>1535000</v>
      </c>
    </row>
    <row r="106" spans="1:6" ht="25.5">
      <c r="A106" s="56" t="s">
        <v>68</v>
      </c>
      <c r="B106" s="9" t="s">
        <v>345</v>
      </c>
      <c r="C106" s="10" t="s">
        <v>2</v>
      </c>
      <c r="D106" s="9" t="s">
        <v>4</v>
      </c>
      <c r="E106" s="14" t="s">
        <v>39</v>
      </c>
      <c r="F106" s="190">
        <v>522428</v>
      </c>
    </row>
    <row r="107" spans="1:6" ht="15">
      <c r="A107" s="62" t="s">
        <v>74</v>
      </c>
      <c r="B107" s="9" t="s">
        <v>345</v>
      </c>
      <c r="C107" s="10" t="s">
        <v>428</v>
      </c>
      <c r="D107" s="9" t="s">
        <v>4</v>
      </c>
      <c r="E107" s="14" t="s">
        <v>75</v>
      </c>
      <c r="F107" s="190">
        <v>1012572</v>
      </c>
    </row>
    <row r="108" spans="1:6" ht="25.5">
      <c r="A108" s="61" t="s">
        <v>346</v>
      </c>
      <c r="B108" s="25" t="s">
        <v>347</v>
      </c>
      <c r="C108" s="30" t="s">
        <v>2</v>
      </c>
      <c r="D108" s="25" t="s">
        <v>4</v>
      </c>
      <c r="E108" s="28"/>
      <c r="F108" s="213">
        <f>F109+F110</f>
        <v>103000</v>
      </c>
    </row>
    <row r="109" spans="1:6" ht="25.5">
      <c r="A109" s="56" t="s">
        <v>68</v>
      </c>
      <c r="B109" s="9" t="s">
        <v>347</v>
      </c>
      <c r="C109" s="10" t="s">
        <v>2</v>
      </c>
      <c r="D109" s="9" t="s">
        <v>4</v>
      </c>
      <c r="E109" s="14" t="s">
        <v>65</v>
      </c>
      <c r="F109" s="190">
        <v>79108</v>
      </c>
    </row>
    <row r="110" spans="1:6" ht="15">
      <c r="A110" s="62" t="s">
        <v>74</v>
      </c>
      <c r="B110" s="9" t="s">
        <v>347</v>
      </c>
      <c r="C110" s="10" t="s">
        <v>2</v>
      </c>
      <c r="D110" s="9" t="s">
        <v>4</v>
      </c>
      <c r="E110" s="14" t="s">
        <v>195</v>
      </c>
      <c r="F110" s="190">
        <v>23892</v>
      </c>
    </row>
    <row r="111" spans="1:6" ht="38.25">
      <c r="A111" s="61" t="s">
        <v>381</v>
      </c>
      <c r="B111" s="25" t="s">
        <v>382</v>
      </c>
      <c r="C111" s="30" t="s">
        <v>2</v>
      </c>
      <c r="D111" s="25" t="s">
        <v>4</v>
      </c>
      <c r="E111" s="28"/>
      <c r="F111" s="213">
        <f>F112</f>
        <v>1400000</v>
      </c>
    </row>
    <row r="112" spans="1:6" ht="25.5">
      <c r="A112" s="56" t="s">
        <v>68</v>
      </c>
      <c r="B112" s="9" t="s">
        <v>382</v>
      </c>
      <c r="C112" s="10" t="s">
        <v>2</v>
      </c>
      <c r="D112" s="9" t="s">
        <v>4</v>
      </c>
      <c r="E112" s="14" t="s">
        <v>39</v>
      </c>
      <c r="F112" s="190">
        <v>1400000</v>
      </c>
    </row>
    <row r="113" spans="1:6" ht="38.25">
      <c r="A113" s="61" t="s">
        <v>383</v>
      </c>
      <c r="B113" s="25" t="s">
        <v>384</v>
      </c>
      <c r="C113" s="30" t="s">
        <v>2</v>
      </c>
      <c r="D113" s="25" t="s">
        <v>4</v>
      </c>
      <c r="E113" s="28"/>
      <c r="F113" s="213">
        <f>F114</f>
        <v>600000</v>
      </c>
    </row>
    <row r="114" spans="1:6" ht="25.5">
      <c r="A114" s="56" t="s">
        <v>68</v>
      </c>
      <c r="B114" s="9" t="s">
        <v>384</v>
      </c>
      <c r="C114" s="10" t="s">
        <v>2</v>
      </c>
      <c r="D114" s="9" t="s">
        <v>4</v>
      </c>
      <c r="E114" s="14" t="s">
        <v>39</v>
      </c>
      <c r="F114" s="190">
        <v>600000</v>
      </c>
    </row>
    <row r="115" spans="1:6" ht="51">
      <c r="A115" s="61" t="s">
        <v>427</v>
      </c>
      <c r="B115" s="25" t="s">
        <v>413</v>
      </c>
      <c r="C115" s="30" t="s">
        <v>2</v>
      </c>
      <c r="D115" s="25" t="s">
        <v>4</v>
      </c>
      <c r="E115" s="28"/>
      <c r="F115" s="213">
        <f>F116</f>
        <v>2000</v>
      </c>
    </row>
    <row r="116" spans="1:8" ht="25.5">
      <c r="A116" s="56" t="s">
        <v>68</v>
      </c>
      <c r="B116" s="9" t="s">
        <v>413</v>
      </c>
      <c r="C116" s="10" t="s">
        <v>2</v>
      </c>
      <c r="D116" s="9" t="s">
        <v>4</v>
      </c>
      <c r="E116" s="14" t="s">
        <v>39</v>
      </c>
      <c r="F116" s="190">
        <v>2000</v>
      </c>
      <c r="H116" s="29"/>
    </row>
    <row r="117" spans="1:6" ht="21" customHeight="1">
      <c r="A117" s="61" t="s">
        <v>402</v>
      </c>
      <c r="B117" s="25" t="s">
        <v>403</v>
      </c>
      <c r="C117" s="30" t="s">
        <v>2</v>
      </c>
      <c r="D117" s="25" t="s">
        <v>4</v>
      </c>
      <c r="E117" s="28"/>
      <c r="F117" s="213">
        <f>F118+F119+F120+F121</f>
        <v>5073.41</v>
      </c>
    </row>
    <row r="118" spans="1:6" ht="25.5">
      <c r="A118" s="56" t="s">
        <v>68</v>
      </c>
      <c r="B118" s="9" t="s">
        <v>403</v>
      </c>
      <c r="C118" s="10" t="s">
        <v>2</v>
      </c>
      <c r="D118" s="9" t="s">
        <v>4</v>
      </c>
      <c r="E118" s="14" t="s">
        <v>39</v>
      </c>
      <c r="F118" s="190">
        <v>10</v>
      </c>
    </row>
    <row r="119" spans="1:6" ht="15">
      <c r="A119" s="56" t="s">
        <v>60</v>
      </c>
      <c r="B119" s="9" t="s">
        <v>403</v>
      </c>
      <c r="C119" s="10" t="s">
        <v>2</v>
      </c>
      <c r="D119" s="9" t="s">
        <v>4</v>
      </c>
      <c r="E119" s="14" t="s">
        <v>61</v>
      </c>
      <c r="F119" s="190">
        <v>0</v>
      </c>
    </row>
    <row r="120" spans="1:6" ht="15">
      <c r="A120" s="56" t="s">
        <v>62</v>
      </c>
      <c r="B120" s="9" t="s">
        <v>403</v>
      </c>
      <c r="C120" s="10" t="s">
        <v>2</v>
      </c>
      <c r="D120" s="9" t="s">
        <v>4</v>
      </c>
      <c r="E120" s="14" t="s">
        <v>63</v>
      </c>
      <c r="F120" s="190">
        <v>200</v>
      </c>
    </row>
    <row r="121" spans="1:6" ht="16.5" customHeight="1">
      <c r="A121" s="56" t="s">
        <v>340</v>
      </c>
      <c r="B121" s="9" t="s">
        <v>403</v>
      </c>
      <c r="C121" s="10" t="s">
        <v>2</v>
      </c>
      <c r="D121" s="9" t="s">
        <v>4</v>
      </c>
      <c r="E121" s="14" t="s">
        <v>339</v>
      </c>
      <c r="F121" s="190">
        <v>4863.41</v>
      </c>
    </row>
    <row r="122" spans="1:6" ht="27.75" customHeight="1">
      <c r="A122" s="216" t="s">
        <v>348</v>
      </c>
      <c r="B122" s="18" t="s">
        <v>404</v>
      </c>
      <c r="C122" s="218" t="s">
        <v>2</v>
      </c>
      <c r="D122" s="18" t="s">
        <v>4</v>
      </c>
      <c r="E122" s="219"/>
      <c r="F122" s="214">
        <f>F123+F124</f>
        <v>151000</v>
      </c>
    </row>
    <row r="123" spans="1:6" ht="24" customHeight="1">
      <c r="A123" s="56" t="s">
        <v>68</v>
      </c>
      <c r="B123" s="9" t="s">
        <v>404</v>
      </c>
      <c r="C123" s="10" t="s">
        <v>2</v>
      </c>
      <c r="D123" s="9" t="s">
        <v>4</v>
      </c>
      <c r="E123" s="14" t="s">
        <v>39</v>
      </c>
      <c r="F123" s="190">
        <v>51862</v>
      </c>
    </row>
    <row r="124" spans="1:6" ht="29.25" customHeight="1">
      <c r="A124" s="56" t="s">
        <v>68</v>
      </c>
      <c r="B124" s="9" t="s">
        <v>404</v>
      </c>
      <c r="C124" s="10" t="s">
        <v>2</v>
      </c>
      <c r="D124" s="9" t="s">
        <v>4</v>
      </c>
      <c r="E124" s="14" t="s">
        <v>75</v>
      </c>
      <c r="F124" s="190">
        <v>99138</v>
      </c>
    </row>
    <row r="125" spans="1:6" ht="18.75" customHeight="1">
      <c r="A125" s="221" t="s">
        <v>430</v>
      </c>
      <c r="B125" s="9"/>
      <c r="C125" s="222" t="s">
        <v>2</v>
      </c>
      <c r="D125" s="223" t="s">
        <v>5</v>
      </c>
      <c r="E125" s="224"/>
      <c r="F125" s="225">
        <f>F126+F134</f>
        <v>11896050.66</v>
      </c>
    </row>
    <row r="126" spans="1:6" ht="33" customHeight="1">
      <c r="A126" s="216" t="s">
        <v>102</v>
      </c>
      <c r="B126" s="18" t="s">
        <v>208</v>
      </c>
      <c r="C126" s="20" t="s">
        <v>2</v>
      </c>
      <c r="D126" s="18" t="s">
        <v>5</v>
      </c>
      <c r="E126" s="14"/>
      <c r="F126" s="201">
        <f>SUM(F127:F133)</f>
        <v>11114910.66</v>
      </c>
    </row>
    <row r="127" spans="1:6" ht="21.75" customHeight="1">
      <c r="A127" s="56" t="s">
        <v>194</v>
      </c>
      <c r="B127" s="9" t="s">
        <v>208</v>
      </c>
      <c r="C127" s="19" t="s">
        <v>2</v>
      </c>
      <c r="D127" s="9" t="s">
        <v>5</v>
      </c>
      <c r="E127" s="14" t="s">
        <v>65</v>
      </c>
      <c r="F127" s="142">
        <v>7026481.75</v>
      </c>
    </row>
    <row r="128" spans="1:6" ht="21.75" customHeight="1">
      <c r="A128" s="56" t="s">
        <v>66</v>
      </c>
      <c r="B128" s="9" t="s">
        <v>208</v>
      </c>
      <c r="C128" s="19" t="s">
        <v>2</v>
      </c>
      <c r="D128" s="9" t="s">
        <v>5</v>
      </c>
      <c r="E128" s="14" t="s">
        <v>67</v>
      </c>
      <c r="F128" s="142">
        <v>280183.19</v>
      </c>
    </row>
    <row r="129" spans="1:6" ht="35.25" customHeight="1">
      <c r="A129" s="56" t="s">
        <v>196</v>
      </c>
      <c r="B129" s="9" t="s">
        <v>208</v>
      </c>
      <c r="C129" s="19" t="s">
        <v>2</v>
      </c>
      <c r="D129" s="9" t="s">
        <v>5</v>
      </c>
      <c r="E129" s="14" t="s">
        <v>195</v>
      </c>
      <c r="F129" s="142">
        <v>2991412.2</v>
      </c>
    </row>
    <row r="130" spans="1:6" ht="33" customHeight="1">
      <c r="A130" s="56" t="s">
        <v>68</v>
      </c>
      <c r="B130" s="9" t="s">
        <v>208</v>
      </c>
      <c r="C130" s="19" t="s">
        <v>2</v>
      </c>
      <c r="D130" s="9" t="s">
        <v>5</v>
      </c>
      <c r="E130" s="14" t="s">
        <v>39</v>
      </c>
      <c r="F130" s="142">
        <v>700431.41</v>
      </c>
    </row>
    <row r="131" spans="1:6" ht="22.5" customHeight="1">
      <c r="A131" s="56" t="s">
        <v>60</v>
      </c>
      <c r="B131" s="9" t="s">
        <v>208</v>
      </c>
      <c r="C131" s="19" t="s">
        <v>2</v>
      </c>
      <c r="D131" s="9" t="s">
        <v>5</v>
      </c>
      <c r="E131" s="9" t="s">
        <v>61</v>
      </c>
      <c r="F131" s="142">
        <v>2400</v>
      </c>
    </row>
    <row r="132" spans="1:6" ht="20.25" customHeight="1">
      <c r="A132" s="56" t="s">
        <v>62</v>
      </c>
      <c r="B132" s="9" t="s">
        <v>208</v>
      </c>
      <c r="C132" s="19" t="s">
        <v>2</v>
      </c>
      <c r="D132" s="9" t="s">
        <v>5</v>
      </c>
      <c r="E132" s="9" t="s">
        <v>63</v>
      </c>
      <c r="F132" s="142">
        <v>3500</v>
      </c>
    </row>
    <row r="133" spans="1:6" ht="20.25" customHeight="1">
      <c r="A133" s="56" t="s">
        <v>340</v>
      </c>
      <c r="B133" s="9" t="s">
        <v>208</v>
      </c>
      <c r="C133" s="19" t="s">
        <v>2</v>
      </c>
      <c r="D133" s="9" t="s">
        <v>5</v>
      </c>
      <c r="E133" s="9" t="s">
        <v>339</v>
      </c>
      <c r="F133" s="142">
        <v>110502.11</v>
      </c>
    </row>
    <row r="134" spans="1:6" ht="42.75" customHeight="1">
      <c r="A134" s="61" t="s">
        <v>137</v>
      </c>
      <c r="B134" s="25" t="s">
        <v>209</v>
      </c>
      <c r="C134" s="36" t="s">
        <v>2</v>
      </c>
      <c r="D134" s="25" t="s">
        <v>5</v>
      </c>
      <c r="E134" s="25"/>
      <c r="F134" s="148">
        <f>SUM(F135:F139)</f>
        <v>781140</v>
      </c>
    </row>
    <row r="135" spans="1:6" ht="22.5" customHeight="1">
      <c r="A135" s="56" t="s">
        <v>66</v>
      </c>
      <c r="B135" s="9" t="s">
        <v>209</v>
      </c>
      <c r="C135" s="19" t="s">
        <v>2</v>
      </c>
      <c r="D135" s="26" t="s">
        <v>5</v>
      </c>
      <c r="E135" s="9" t="s">
        <v>67</v>
      </c>
      <c r="F135" s="142">
        <v>16190</v>
      </c>
    </row>
    <row r="136" spans="1:6" ht="33" customHeight="1">
      <c r="A136" s="56" t="s">
        <v>431</v>
      </c>
      <c r="B136" s="9" t="s">
        <v>209</v>
      </c>
      <c r="C136" s="19" t="s">
        <v>2</v>
      </c>
      <c r="D136" s="26" t="s">
        <v>5</v>
      </c>
      <c r="E136" s="9" t="s">
        <v>432</v>
      </c>
      <c r="F136" s="142">
        <v>0</v>
      </c>
    </row>
    <row r="137" spans="1:6" ht="31.5" customHeight="1">
      <c r="A137" s="56" t="s">
        <v>138</v>
      </c>
      <c r="B137" s="9" t="s">
        <v>209</v>
      </c>
      <c r="C137" s="19" t="s">
        <v>2</v>
      </c>
      <c r="D137" s="26" t="s">
        <v>5</v>
      </c>
      <c r="E137" s="9" t="s">
        <v>39</v>
      </c>
      <c r="F137" s="142">
        <v>99950</v>
      </c>
    </row>
    <row r="138" spans="1:6" ht="30" customHeight="1">
      <c r="A138" s="56" t="s">
        <v>139</v>
      </c>
      <c r="B138" s="9" t="s">
        <v>209</v>
      </c>
      <c r="C138" s="19" t="s">
        <v>2</v>
      </c>
      <c r="D138" s="26" t="s">
        <v>5</v>
      </c>
      <c r="E138" s="9" t="s">
        <v>75</v>
      </c>
      <c r="F138" s="142">
        <v>665000</v>
      </c>
    </row>
    <row r="139" spans="1:6" ht="18" customHeight="1">
      <c r="A139" s="62" t="s">
        <v>74</v>
      </c>
      <c r="B139" s="9" t="s">
        <v>209</v>
      </c>
      <c r="C139" s="19" t="s">
        <v>2</v>
      </c>
      <c r="D139" s="26" t="s">
        <v>5</v>
      </c>
      <c r="E139" s="9" t="s">
        <v>75</v>
      </c>
      <c r="F139" s="142">
        <v>0</v>
      </c>
    </row>
    <row r="140" spans="1:6" ht="21" customHeight="1">
      <c r="A140" s="67" t="s">
        <v>429</v>
      </c>
      <c r="B140" s="34" t="s">
        <v>299</v>
      </c>
      <c r="C140" s="34"/>
      <c r="D140" s="34"/>
      <c r="E140" s="34"/>
      <c r="F140" s="52">
        <f>F141</f>
        <v>1617220.8</v>
      </c>
    </row>
    <row r="141" spans="1:6" ht="36" customHeight="1">
      <c r="A141" s="119" t="s">
        <v>419</v>
      </c>
      <c r="B141" s="95" t="s">
        <v>302</v>
      </c>
      <c r="C141" s="95"/>
      <c r="D141" s="95"/>
      <c r="E141" s="95"/>
      <c r="F141" s="96">
        <f>F142+F146+F149</f>
        <v>1617220.8</v>
      </c>
    </row>
    <row r="142" spans="1:8" ht="21" customHeight="1">
      <c r="A142" s="120" t="s">
        <v>303</v>
      </c>
      <c r="B142" s="25" t="s">
        <v>223</v>
      </c>
      <c r="C142" s="36" t="s">
        <v>2</v>
      </c>
      <c r="D142" s="27" t="s">
        <v>2</v>
      </c>
      <c r="E142" s="121"/>
      <c r="F142" s="122">
        <f>SUM(F143:F145)</f>
        <v>204920.8</v>
      </c>
      <c r="H142" s="29"/>
    </row>
    <row r="143" spans="1:6" ht="18.75" customHeight="1">
      <c r="A143" s="56" t="s">
        <v>194</v>
      </c>
      <c r="B143" s="9" t="s">
        <v>223</v>
      </c>
      <c r="C143" s="19" t="s">
        <v>2</v>
      </c>
      <c r="D143" s="26" t="s">
        <v>2</v>
      </c>
      <c r="E143" s="207" t="s">
        <v>65</v>
      </c>
      <c r="F143" s="220">
        <v>99955.31</v>
      </c>
    </row>
    <row r="144" spans="1:6" ht="25.5" customHeight="1">
      <c r="A144" s="56" t="s">
        <v>196</v>
      </c>
      <c r="B144" s="9" t="s">
        <v>223</v>
      </c>
      <c r="C144" s="19" t="s">
        <v>2</v>
      </c>
      <c r="D144" s="26" t="s">
        <v>2</v>
      </c>
      <c r="E144" s="207" t="s">
        <v>195</v>
      </c>
      <c r="F144" s="220">
        <v>32018.69</v>
      </c>
    </row>
    <row r="145" spans="1:6" ht="18.75" customHeight="1">
      <c r="A145" s="62" t="s">
        <v>74</v>
      </c>
      <c r="B145" s="9" t="s">
        <v>223</v>
      </c>
      <c r="C145" s="19" t="s">
        <v>2</v>
      </c>
      <c r="D145" s="26" t="s">
        <v>2</v>
      </c>
      <c r="E145" s="208">
        <v>612</v>
      </c>
      <c r="F145" s="220">
        <v>72946.8</v>
      </c>
    </row>
    <row r="146" spans="1:6" ht="18.75" customHeight="1">
      <c r="A146" s="151" t="s">
        <v>359</v>
      </c>
      <c r="B146" s="25" t="s">
        <v>360</v>
      </c>
      <c r="C146" s="36" t="s">
        <v>2</v>
      </c>
      <c r="D146" s="27" t="s">
        <v>2</v>
      </c>
      <c r="E146" s="208"/>
      <c r="F146" s="148">
        <f>F147+F148</f>
        <v>1271000</v>
      </c>
    </row>
    <row r="147" spans="1:6" ht="22.5" customHeight="1">
      <c r="A147" s="150" t="s">
        <v>68</v>
      </c>
      <c r="B147" s="9" t="s">
        <v>360</v>
      </c>
      <c r="C147" s="19" t="s">
        <v>2</v>
      </c>
      <c r="D147" s="26" t="s">
        <v>2</v>
      </c>
      <c r="E147" s="208">
        <v>244</v>
      </c>
      <c r="F147" s="142">
        <v>514887</v>
      </c>
    </row>
    <row r="148" spans="1:6" ht="18.75" customHeight="1">
      <c r="A148" s="149" t="s">
        <v>74</v>
      </c>
      <c r="B148" s="9" t="s">
        <v>360</v>
      </c>
      <c r="C148" s="19" t="s">
        <v>2</v>
      </c>
      <c r="D148" s="26" t="s">
        <v>2</v>
      </c>
      <c r="E148" s="208">
        <v>612</v>
      </c>
      <c r="F148" s="142">
        <v>756113</v>
      </c>
    </row>
    <row r="149" spans="1:6" ht="23.25" customHeight="1">
      <c r="A149" s="143" t="s">
        <v>335</v>
      </c>
      <c r="B149" s="25" t="s">
        <v>387</v>
      </c>
      <c r="C149" s="36" t="s">
        <v>2</v>
      </c>
      <c r="D149" s="27" t="s">
        <v>2</v>
      </c>
      <c r="E149" s="19"/>
      <c r="F149" s="148">
        <f>SUM(F150:F151)</f>
        <v>141300</v>
      </c>
    </row>
    <row r="150" spans="1:6" ht="25.5" customHeight="1">
      <c r="A150" s="56" t="s">
        <v>68</v>
      </c>
      <c r="B150" s="9" t="s">
        <v>387</v>
      </c>
      <c r="C150" s="19" t="s">
        <v>2</v>
      </c>
      <c r="D150" s="26" t="s">
        <v>2</v>
      </c>
      <c r="E150" s="9" t="s">
        <v>39</v>
      </c>
      <c r="F150" s="142">
        <v>57242</v>
      </c>
    </row>
    <row r="151" spans="1:6" ht="18" customHeight="1">
      <c r="A151" s="62" t="s">
        <v>74</v>
      </c>
      <c r="B151" s="9" t="s">
        <v>387</v>
      </c>
      <c r="C151" s="19" t="s">
        <v>2</v>
      </c>
      <c r="D151" s="26" t="s">
        <v>2</v>
      </c>
      <c r="E151" s="26" t="s">
        <v>75</v>
      </c>
      <c r="F151" s="142">
        <v>84058</v>
      </c>
    </row>
    <row r="152" spans="1:6" ht="33.75" customHeight="1">
      <c r="A152" s="67" t="s">
        <v>141</v>
      </c>
      <c r="B152" s="34" t="s">
        <v>171</v>
      </c>
      <c r="C152" s="34"/>
      <c r="D152" s="34"/>
      <c r="E152" s="34"/>
      <c r="F152" s="52">
        <f>F153</f>
        <v>2676510.78</v>
      </c>
    </row>
    <row r="153" spans="1:6" ht="36.75" customHeight="1">
      <c r="A153" s="110" t="s">
        <v>304</v>
      </c>
      <c r="B153" s="95" t="s">
        <v>215</v>
      </c>
      <c r="C153" s="95"/>
      <c r="D153" s="95"/>
      <c r="E153" s="95"/>
      <c r="F153" s="96">
        <f>F154+F157+F159</f>
        <v>2676510.78</v>
      </c>
    </row>
    <row r="154" spans="1:6" ht="28.5" customHeight="1">
      <c r="A154" s="61" t="s">
        <v>140</v>
      </c>
      <c r="B154" s="25" t="s">
        <v>219</v>
      </c>
      <c r="C154" s="36" t="s">
        <v>2</v>
      </c>
      <c r="D154" s="25" t="s">
        <v>5</v>
      </c>
      <c r="E154" s="25"/>
      <c r="F154" s="60">
        <f>F155+F156</f>
        <v>1254749.25</v>
      </c>
    </row>
    <row r="155" spans="1:6" ht="27.75" customHeight="1">
      <c r="A155" s="56" t="s">
        <v>68</v>
      </c>
      <c r="B155" s="9" t="s">
        <v>219</v>
      </c>
      <c r="C155" s="19" t="s">
        <v>2</v>
      </c>
      <c r="D155" s="9" t="s">
        <v>5</v>
      </c>
      <c r="E155" s="9" t="s">
        <v>39</v>
      </c>
      <c r="F155" s="57">
        <v>754077.45</v>
      </c>
    </row>
    <row r="156" spans="1:6" ht="18" customHeight="1">
      <c r="A156" s="62" t="s">
        <v>74</v>
      </c>
      <c r="B156" s="9" t="s">
        <v>219</v>
      </c>
      <c r="C156" s="19" t="s">
        <v>2</v>
      </c>
      <c r="D156" s="9" t="s">
        <v>5</v>
      </c>
      <c r="E156" s="9" t="s">
        <v>75</v>
      </c>
      <c r="F156" s="57">
        <v>500671.8</v>
      </c>
    </row>
    <row r="157" spans="1:6" ht="29.25" customHeight="1">
      <c r="A157" s="144" t="s">
        <v>433</v>
      </c>
      <c r="B157" s="25" t="s">
        <v>349</v>
      </c>
      <c r="C157" s="36" t="s">
        <v>2</v>
      </c>
      <c r="D157" s="25" t="s">
        <v>5</v>
      </c>
      <c r="E157" s="9"/>
      <c r="F157" s="60">
        <f>F158</f>
        <v>1316668</v>
      </c>
    </row>
    <row r="158" spans="1:6" ht="23.25" customHeight="1">
      <c r="A158" s="149" t="s">
        <v>74</v>
      </c>
      <c r="B158" s="9" t="s">
        <v>349</v>
      </c>
      <c r="C158" s="19" t="s">
        <v>2</v>
      </c>
      <c r="D158" s="9" t="s">
        <v>5</v>
      </c>
      <c r="E158" s="9" t="s">
        <v>75</v>
      </c>
      <c r="F158" s="57">
        <v>1316668</v>
      </c>
    </row>
    <row r="159" spans="1:6" ht="28.5" customHeight="1">
      <c r="A159" s="169" t="s">
        <v>405</v>
      </c>
      <c r="B159" s="25" t="s">
        <v>406</v>
      </c>
      <c r="C159" s="36" t="s">
        <v>2</v>
      </c>
      <c r="D159" s="25" t="s">
        <v>5</v>
      </c>
      <c r="E159" s="15"/>
      <c r="F159" s="73">
        <f>F160</f>
        <v>105093.53</v>
      </c>
    </row>
    <row r="160" spans="1:6" ht="37.5" customHeight="1">
      <c r="A160" s="147" t="s">
        <v>138</v>
      </c>
      <c r="B160" s="9" t="s">
        <v>406</v>
      </c>
      <c r="C160" s="19" t="s">
        <v>2</v>
      </c>
      <c r="D160" s="9" t="s">
        <v>5</v>
      </c>
      <c r="E160" s="15" t="s">
        <v>39</v>
      </c>
      <c r="F160" s="82">
        <v>105093.53</v>
      </c>
    </row>
    <row r="161" spans="1:8" ht="31.5" customHeight="1">
      <c r="A161" s="67" t="s">
        <v>6</v>
      </c>
      <c r="B161" s="34" t="s">
        <v>217</v>
      </c>
      <c r="C161" s="34"/>
      <c r="D161" s="34"/>
      <c r="E161" s="34"/>
      <c r="F161" s="52">
        <f>F164+F165</f>
        <v>392700</v>
      </c>
      <c r="H161" s="29"/>
    </row>
    <row r="162" spans="1:6" ht="42" customHeight="1">
      <c r="A162" s="124" t="s">
        <v>216</v>
      </c>
      <c r="B162" s="95" t="s">
        <v>218</v>
      </c>
      <c r="C162" s="95"/>
      <c r="D162" s="95"/>
      <c r="E162" s="95"/>
      <c r="F162" s="96">
        <f>F161</f>
        <v>392700</v>
      </c>
    </row>
    <row r="163" spans="1:6" ht="18.75" customHeight="1">
      <c r="A163" s="123" t="s">
        <v>305</v>
      </c>
      <c r="B163" s="121"/>
      <c r="C163" s="121"/>
      <c r="D163" s="121"/>
      <c r="E163" s="121"/>
      <c r="F163" s="122">
        <f>SUM(F164:F165)</f>
        <v>392700</v>
      </c>
    </row>
    <row r="164" spans="1:6" ht="25.5">
      <c r="A164" s="56" t="s">
        <v>68</v>
      </c>
      <c r="B164" s="9" t="s">
        <v>220</v>
      </c>
      <c r="C164" s="19" t="s">
        <v>2</v>
      </c>
      <c r="D164" s="9" t="s">
        <v>5</v>
      </c>
      <c r="E164" s="9" t="s">
        <v>39</v>
      </c>
      <c r="F164" s="57">
        <v>211700</v>
      </c>
    </row>
    <row r="165" spans="1:6" ht="18.75" customHeight="1">
      <c r="A165" s="62" t="s">
        <v>74</v>
      </c>
      <c r="B165" s="9" t="s">
        <v>220</v>
      </c>
      <c r="C165" s="19" t="s">
        <v>2</v>
      </c>
      <c r="D165" s="9" t="s">
        <v>5</v>
      </c>
      <c r="E165" s="9" t="s">
        <v>75</v>
      </c>
      <c r="F165" s="57">
        <v>181000</v>
      </c>
    </row>
    <row r="166" spans="1:6" ht="18.75" customHeight="1">
      <c r="A166" s="64" t="s">
        <v>117</v>
      </c>
      <c r="B166" s="23" t="s">
        <v>212</v>
      </c>
      <c r="C166" s="46"/>
      <c r="D166" s="23"/>
      <c r="E166" s="23"/>
      <c r="F166" s="65">
        <f>F167+F179</f>
        <v>30010544.310000002</v>
      </c>
    </row>
    <row r="167" spans="1:6" ht="36.75" customHeight="1">
      <c r="A167" s="94" t="s">
        <v>210</v>
      </c>
      <c r="B167" s="106" t="s">
        <v>211</v>
      </c>
      <c r="C167" s="107"/>
      <c r="D167" s="106"/>
      <c r="E167" s="106"/>
      <c r="F167" s="108">
        <f>F168+F172+F176</f>
        <v>30010544.310000002</v>
      </c>
    </row>
    <row r="168" spans="1:8" ht="56.25" customHeight="1">
      <c r="A168" s="61" t="s">
        <v>86</v>
      </c>
      <c r="B168" s="25" t="s">
        <v>213</v>
      </c>
      <c r="C168" s="36" t="s">
        <v>14</v>
      </c>
      <c r="D168" s="27" t="s">
        <v>26</v>
      </c>
      <c r="E168" s="27"/>
      <c r="F168" s="60">
        <f>F169+F170+F171</f>
        <v>18171000</v>
      </c>
      <c r="H168" s="29"/>
    </row>
    <row r="169" spans="1:6" ht="18.75" customHeight="1">
      <c r="A169" s="56" t="s">
        <v>38</v>
      </c>
      <c r="B169" s="9" t="s">
        <v>213</v>
      </c>
      <c r="C169" s="19" t="s">
        <v>14</v>
      </c>
      <c r="D169" s="26" t="s">
        <v>26</v>
      </c>
      <c r="E169" s="26" t="s">
        <v>39</v>
      </c>
      <c r="F169" s="57">
        <v>0</v>
      </c>
    </row>
    <row r="170" spans="1:6" ht="30.75" customHeight="1">
      <c r="A170" s="62" t="s">
        <v>46</v>
      </c>
      <c r="B170" s="9" t="s">
        <v>213</v>
      </c>
      <c r="C170" s="19" t="s">
        <v>14</v>
      </c>
      <c r="D170" s="26" t="s">
        <v>26</v>
      </c>
      <c r="E170" s="26" t="s">
        <v>47</v>
      </c>
      <c r="F170" s="57">
        <v>11481100</v>
      </c>
    </row>
    <row r="171" spans="1:6" ht="18.75" customHeight="1">
      <c r="A171" s="62" t="s">
        <v>142</v>
      </c>
      <c r="B171" s="9" t="s">
        <v>213</v>
      </c>
      <c r="C171" s="19" t="s">
        <v>14</v>
      </c>
      <c r="D171" s="26" t="s">
        <v>26</v>
      </c>
      <c r="E171" s="26" t="s">
        <v>143</v>
      </c>
      <c r="F171" s="57">
        <v>6689900</v>
      </c>
    </row>
    <row r="172" spans="1:8" ht="44.25" customHeight="1">
      <c r="A172" s="61" t="s">
        <v>89</v>
      </c>
      <c r="B172" s="25" t="s">
        <v>214</v>
      </c>
      <c r="C172" s="36" t="s">
        <v>14</v>
      </c>
      <c r="D172" s="27" t="s">
        <v>26</v>
      </c>
      <c r="E172" s="27"/>
      <c r="F172" s="60">
        <f>SUM(F173:F175)</f>
        <v>6064000</v>
      </c>
      <c r="H172" s="29"/>
    </row>
    <row r="173" spans="1:6" ht="18.75" customHeight="1">
      <c r="A173" s="56" t="s">
        <v>38</v>
      </c>
      <c r="B173" s="9" t="s">
        <v>214</v>
      </c>
      <c r="C173" s="19" t="s">
        <v>14</v>
      </c>
      <c r="D173" s="26" t="s">
        <v>26</v>
      </c>
      <c r="E173" s="26" t="s">
        <v>39</v>
      </c>
      <c r="F173" s="57">
        <v>337408.01</v>
      </c>
    </row>
    <row r="174" spans="1:6" ht="18.75" customHeight="1">
      <c r="A174" s="62" t="s">
        <v>46</v>
      </c>
      <c r="B174" s="9" t="s">
        <v>214</v>
      </c>
      <c r="C174" s="19" t="s">
        <v>14</v>
      </c>
      <c r="D174" s="26" t="s">
        <v>26</v>
      </c>
      <c r="E174" s="26" t="s">
        <v>47</v>
      </c>
      <c r="F174" s="57">
        <v>5291509.47</v>
      </c>
    </row>
    <row r="175" spans="1:6" ht="18.75" customHeight="1">
      <c r="A175" s="62" t="s">
        <v>74</v>
      </c>
      <c r="B175" s="9" t="s">
        <v>214</v>
      </c>
      <c r="C175" s="19" t="s">
        <v>90</v>
      </c>
      <c r="D175" s="26" t="s">
        <v>26</v>
      </c>
      <c r="E175" s="26" t="s">
        <v>75</v>
      </c>
      <c r="F175" s="57">
        <v>435082.52</v>
      </c>
    </row>
    <row r="176" spans="1:6" ht="32.25" customHeight="1">
      <c r="A176" s="144" t="s">
        <v>368</v>
      </c>
      <c r="B176" s="25" t="s">
        <v>369</v>
      </c>
      <c r="C176" s="36" t="s">
        <v>14</v>
      </c>
      <c r="D176" s="27" t="s">
        <v>15</v>
      </c>
      <c r="E176" s="26"/>
      <c r="F176" s="60">
        <f>F177+F178</f>
        <v>5775544.3100000005</v>
      </c>
    </row>
    <row r="177" spans="1:6" ht="23.25" customHeight="1">
      <c r="A177" s="149" t="s">
        <v>142</v>
      </c>
      <c r="B177" s="9" t="s">
        <v>369</v>
      </c>
      <c r="C177" s="19" t="s">
        <v>14</v>
      </c>
      <c r="D177" s="26" t="s">
        <v>15</v>
      </c>
      <c r="E177" s="26" t="s">
        <v>143</v>
      </c>
      <c r="F177" s="57">
        <v>2615544.31</v>
      </c>
    </row>
    <row r="178" spans="1:6" ht="28.5" customHeight="1">
      <c r="A178" s="153" t="s">
        <v>362</v>
      </c>
      <c r="B178" s="9" t="s">
        <v>369</v>
      </c>
      <c r="C178" s="19" t="s">
        <v>14</v>
      </c>
      <c r="D178" s="26" t="s">
        <v>15</v>
      </c>
      <c r="E178" s="26" t="s">
        <v>75</v>
      </c>
      <c r="F178" s="57">
        <v>3160000</v>
      </c>
    </row>
    <row r="179" spans="1:6" ht="0.75" customHeight="1" hidden="1">
      <c r="A179" s="94" t="s">
        <v>206</v>
      </c>
      <c r="B179" s="105" t="s">
        <v>300</v>
      </c>
      <c r="C179" s="109"/>
      <c r="D179" s="109"/>
      <c r="E179" s="109"/>
      <c r="F179" s="96">
        <f>F180</f>
        <v>0</v>
      </c>
    </row>
    <row r="180" spans="1:6" ht="29.25" customHeight="1" hidden="1">
      <c r="A180" s="66" t="s">
        <v>144</v>
      </c>
      <c r="B180" s="25" t="s">
        <v>301</v>
      </c>
      <c r="C180" s="36" t="s">
        <v>14</v>
      </c>
      <c r="D180" s="27" t="s">
        <v>26</v>
      </c>
      <c r="E180" s="27"/>
      <c r="F180" s="60">
        <f>F181+F182</f>
        <v>0</v>
      </c>
    </row>
    <row r="181" spans="1:6" ht="18.75" customHeight="1" hidden="1">
      <c r="A181" s="56" t="s">
        <v>38</v>
      </c>
      <c r="B181" s="9" t="s">
        <v>301</v>
      </c>
      <c r="C181" s="19" t="s">
        <v>14</v>
      </c>
      <c r="D181" s="26" t="s">
        <v>26</v>
      </c>
      <c r="E181" s="26" t="s">
        <v>39</v>
      </c>
      <c r="F181" s="57">
        <v>0</v>
      </c>
    </row>
    <row r="182" spans="1:6" ht="0.75" customHeight="1" hidden="1">
      <c r="A182" s="62" t="s">
        <v>74</v>
      </c>
      <c r="B182" s="9" t="s">
        <v>301</v>
      </c>
      <c r="C182" s="19" t="s">
        <v>14</v>
      </c>
      <c r="D182" s="26" t="s">
        <v>26</v>
      </c>
      <c r="E182" s="26" t="s">
        <v>75</v>
      </c>
      <c r="F182" s="57">
        <v>0</v>
      </c>
    </row>
    <row r="183" spans="1:6" ht="21.75" customHeight="1">
      <c r="A183" s="68" t="s">
        <v>28</v>
      </c>
      <c r="B183" s="6" t="s">
        <v>172</v>
      </c>
      <c r="C183" s="6"/>
      <c r="D183" s="6"/>
      <c r="E183" s="6"/>
      <c r="F183" s="69">
        <f>F185</f>
        <v>107500</v>
      </c>
    </row>
    <row r="184" spans="1:8" ht="36.75" customHeight="1">
      <c r="A184" s="112" t="s">
        <v>221</v>
      </c>
      <c r="B184" s="210" t="s">
        <v>222</v>
      </c>
      <c r="C184" s="210"/>
      <c r="D184" s="210"/>
      <c r="E184" s="210"/>
      <c r="F184" s="113">
        <f>F185</f>
        <v>107500</v>
      </c>
      <c r="H184" s="118"/>
    </row>
    <row r="185" spans="1:6" ht="16.5" customHeight="1">
      <c r="A185" s="104" t="s">
        <v>78</v>
      </c>
      <c r="B185" s="35" t="s">
        <v>224</v>
      </c>
      <c r="C185" s="103"/>
      <c r="D185" s="101"/>
      <c r="E185" s="101"/>
      <c r="F185" s="102">
        <f>F186+F187+F188</f>
        <v>107500</v>
      </c>
    </row>
    <row r="186" spans="1:6" ht="38.25" hidden="1">
      <c r="A186" s="56" t="s">
        <v>126</v>
      </c>
      <c r="B186" s="9" t="s">
        <v>224</v>
      </c>
      <c r="C186" s="10" t="s">
        <v>2</v>
      </c>
      <c r="D186" s="9" t="s">
        <v>2</v>
      </c>
      <c r="E186" s="9" t="s">
        <v>125</v>
      </c>
      <c r="F186" s="57">
        <v>0</v>
      </c>
    </row>
    <row r="187" spans="1:6" ht="25.5">
      <c r="A187" s="56" t="s">
        <v>68</v>
      </c>
      <c r="B187" s="9" t="s">
        <v>224</v>
      </c>
      <c r="C187" s="40" t="s">
        <v>2</v>
      </c>
      <c r="D187" s="9" t="s">
        <v>2</v>
      </c>
      <c r="E187" s="14" t="s">
        <v>39</v>
      </c>
      <c r="F187" s="57">
        <v>104500</v>
      </c>
    </row>
    <row r="188" spans="1:6" ht="15">
      <c r="A188" s="8" t="s">
        <v>464</v>
      </c>
      <c r="B188" s="9" t="s">
        <v>224</v>
      </c>
      <c r="C188" s="40" t="s">
        <v>2</v>
      </c>
      <c r="D188" s="9" t="s">
        <v>2</v>
      </c>
      <c r="E188" s="14" t="s">
        <v>463</v>
      </c>
      <c r="F188" s="57">
        <v>3000</v>
      </c>
    </row>
    <row r="189" spans="1:6" ht="24" customHeight="1">
      <c r="A189" s="68" t="s">
        <v>7</v>
      </c>
      <c r="B189" s="6" t="s">
        <v>173</v>
      </c>
      <c r="C189" s="6"/>
      <c r="D189" s="6"/>
      <c r="E189" s="6"/>
      <c r="F189" s="69">
        <f>F195+F201+F205+F190+F214</f>
        <v>12834026.58</v>
      </c>
    </row>
    <row r="190" spans="1:6" ht="47.25" customHeight="1">
      <c r="A190" s="194" t="s">
        <v>407</v>
      </c>
      <c r="B190" s="107" t="s">
        <v>408</v>
      </c>
      <c r="C190" s="6"/>
      <c r="D190" s="6"/>
      <c r="E190" s="6"/>
      <c r="F190" s="191">
        <f>F191+F193</f>
        <v>765931.3</v>
      </c>
    </row>
    <row r="191" spans="1:6" ht="33" customHeight="1">
      <c r="A191" s="158" t="s">
        <v>372</v>
      </c>
      <c r="B191" s="25" t="s">
        <v>409</v>
      </c>
      <c r="C191" s="36" t="s">
        <v>9</v>
      </c>
      <c r="D191" s="36" t="s">
        <v>3</v>
      </c>
      <c r="E191" s="195"/>
      <c r="F191" s="73">
        <f>F192</f>
        <v>691800</v>
      </c>
    </row>
    <row r="192" spans="1:6" ht="33" customHeight="1">
      <c r="A192" s="147" t="s">
        <v>68</v>
      </c>
      <c r="B192" s="9" t="s">
        <v>409</v>
      </c>
      <c r="C192" s="19" t="s">
        <v>9</v>
      </c>
      <c r="D192" s="19" t="s">
        <v>3</v>
      </c>
      <c r="E192" s="19" t="s">
        <v>39</v>
      </c>
      <c r="F192" s="82">
        <v>691800</v>
      </c>
    </row>
    <row r="193" spans="1:6" s="197" customFormat="1" ht="45" customHeight="1">
      <c r="A193" s="158" t="s">
        <v>410</v>
      </c>
      <c r="B193" s="25" t="s">
        <v>411</v>
      </c>
      <c r="C193" s="36" t="s">
        <v>9</v>
      </c>
      <c r="D193" s="36" t="s">
        <v>3</v>
      </c>
      <c r="E193" s="196"/>
      <c r="F193" s="73">
        <f>F194</f>
        <v>74131.3</v>
      </c>
    </row>
    <row r="194" spans="1:6" s="197" customFormat="1" ht="32.25" customHeight="1">
      <c r="A194" s="147" t="s">
        <v>68</v>
      </c>
      <c r="B194" s="9" t="s">
        <v>411</v>
      </c>
      <c r="C194" s="19" t="s">
        <v>9</v>
      </c>
      <c r="D194" s="19" t="s">
        <v>3</v>
      </c>
      <c r="E194" s="19" t="s">
        <v>39</v>
      </c>
      <c r="F194" s="82">
        <v>74131.3</v>
      </c>
    </row>
    <row r="195" spans="1:8" ht="49.5" customHeight="1">
      <c r="A195" s="64" t="s">
        <v>8</v>
      </c>
      <c r="B195" s="23" t="s">
        <v>174</v>
      </c>
      <c r="C195" s="46"/>
      <c r="D195" s="23"/>
      <c r="E195" s="23"/>
      <c r="F195" s="65">
        <f>F196</f>
        <v>11579502</v>
      </c>
      <c r="H195" s="29"/>
    </row>
    <row r="196" spans="1:8" ht="29.25" customHeight="1">
      <c r="A196" s="115" t="s">
        <v>420</v>
      </c>
      <c r="B196" s="106" t="s">
        <v>225</v>
      </c>
      <c r="C196" s="107"/>
      <c r="D196" s="106"/>
      <c r="E196" s="106"/>
      <c r="F196" s="108">
        <f>F197+F199</f>
        <v>11579502</v>
      </c>
      <c r="H196" s="29"/>
    </row>
    <row r="197" spans="1:6" ht="15">
      <c r="A197" s="61" t="s">
        <v>103</v>
      </c>
      <c r="B197" s="25" t="s">
        <v>226</v>
      </c>
      <c r="C197" s="30" t="s">
        <v>9</v>
      </c>
      <c r="D197" s="25" t="s">
        <v>3</v>
      </c>
      <c r="E197" s="25"/>
      <c r="F197" s="60">
        <f>SUM(F198:F198)</f>
        <v>9829500</v>
      </c>
    </row>
    <row r="198" spans="1:8" ht="39.75" customHeight="1">
      <c r="A198" s="56" t="s">
        <v>72</v>
      </c>
      <c r="B198" s="9" t="s">
        <v>226</v>
      </c>
      <c r="C198" s="192" t="s">
        <v>9</v>
      </c>
      <c r="D198" s="14" t="s">
        <v>3</v>
      </c>
      <c r="E198" s="14" t="s">
        <v>73</v>
      </c>
      <c r="F198" s="57">
        <v>9829500</v>
      </c>
      <c r="H198" s="29"/>
    </row>
    <row r="199" spans="1:6" ht="39.75" customHeight="1">
      <c r="A199" s="136" t="s">
        <v>318</v>
      </c>
      <c r="B199" s="25" t="s">
        <v>319</v>
      </c>
      <c r="C199" s="47" t="s">
        <v>9</v>
      </c>
      <c r="D199" s="28" t="s">
        <v>3</v>
      </c>
      <c r="E199" s="28"/>
      <c r="F199" s="60">
        <f>SUM(F200:F200)</f>
        <v>1750002</v>
      </c>
    </row>
    <row r="200" spans="1:6" ht="39.75" customHeight="1">
      <c r="A200" s="56" t="s">
        <v>72</v>
      </c>
      <c r="B200" s="9" t="s">
        <v>319</v>
      </c>
      <c r="C200" s="192" t="s">
        <v>9</v>
      </c>
      <c r="D200" s="14" t="s">
        <v>3</v>
      </c>
      <c r="E200" s="14" t="s">
        <v>73</v>
      </c>
      <c r="F200" s="57">
        <v>1750002</v>
      </c>
    </row>
    <row r="201" spans="1:6" ht="21" customHeight="1">
      <c r="A201" s="71" t="s">
        <v>10</v>
      </c>
      <c r="B201" s="23" t="s">
        <v>175</v>
      </c>
      <c r="C201" s="46"/>
      <c r="D201" s="23"/>
      <c r="E201" s="23"/>
      <c r="F201" s="65">
        <f>F203</f>
        <v>5923.2</v>
      </c>
    </row>
    <row r="202" spans="1:6" ht="31.5" customHeight="1">
      <c r="A202" s="114" t="s">
        <v>227</v>
      </c>
      <c r="B202" s="106" t="s">
        <v>228</v>
      </c>
      <c r="C202" s="107"/>
      <c r="D202" s="106"/>
      <c r="E202" s="106"/>
      <c r="F202" s="108">
        <f>F203</f>
        <v>5923.2</v>
      </c>
    </row>
    <row r="203" spans="1:6" ht="29.25" customHeight="1">
      <c r="A203" s="72" t="s">
        <v>104</v>
      </c>
      <c r="B203" s="24" t="s">
        <v>229</v>
      </c>
      <c r="C203" s="30" t="s">
        <v>9</v>
      </c>
      <c r="D203" s="25" t="s">
        <v>3</v>
      </c>
      <c r="E203" s="24"/>
      <c r="F203" s="73">
        <f>F204</f>
        <v>5923.2</v>
      </c>
    </row>
    <row r="204" spans="1:6" ht="23.25" customHeight="1">
      <c r="A204" s="56" t="s">
        <v>74</v>
      </c>
      <c r="B204" s="9" t="s">
        <v>229</v>
      </c>
      <c r="C204" s="10" t="s">
        <v>9</v>
      </c>
      <c r="D204" s="9" t="s">
        <v>3</v>
      </c>
      <c r="E204" s="9" t="s">
        <v>75</v>
      </c>
      <c r="F204" s="57">
        <v>5923.2</v>
      </c>
    </row>
    <row r="205" spans="1:6" ht="20.25" customHeight="1">
      <c r="A205" s="64" t="s">
        <v>11</v>
      </c>
      <c r="B205" s="23" t="s">
        <v>231</v>
      </c>
      <c r="C205" s="46"/>
      <c r="D205" s="23"/>
      <c r="E205" s="23"/>
      <c r="F205" s="65">
        <f>F207</f>
        <v>385670.08</v>
      </c>
    </row>
    <row r="206" spans="1:6" ht="42" customHeight="1">
      <c r="A206" s="114" t="s">
        <v>230</v>
      </c>
      <c r="B206" s="106" t="s">
        <v>232</v>
      </c>
      <c r="C206" s="107"/>
      <c r="D206" s="106"/>
      <c r="E206" s="106"/>
      <c r="F206" s="108">
        <f>F207</f>
        <v>385670.08</v>
      </c>
    </row>
    <row r="207" spans="1:6" ht="21" customHeight="1">
      <c r="A207" s="61" t="s">
        <v>105</v>
      </c>
      <c r="B207" s="25" t="s">
        <v>337</v>
      </c>
      <c r="C207" s="30" t="s">
        <v>9</v>
      </c>
      <c r="D207" s="25" t="s">
        <v>3</v>
      </c>
      <c r="E207" s="25"/>
      <c r="F207" s="60">
        <f>F208</f>
        <v>385670.08</v>
      </c>
    </row>
    <row r="208" spans="1:6" ht="20.25" customHeight="1">
      <c r="A208" s="56" t="s">
        <v>74</v>
      </c>
      <c r="B208" s="9" t="s">
        <v>337</v>
      </c>
      <c r="C208" s="19" t="s">
        <v>9</v>
      </c>
      <c r="D208" s="15" t="s">
        <v>3</v>
      </c>
      <c r="E208" s="15" t="s">
        <v>75</v>
      </c>
      <c r="F208" s="74">
        <v>385670.08</v>
      </c>
    </row>
    <row r="209" spans="1:6" ht="0.75" customHeight="1">
      <c r="A209" s="64" t="s">
        <v>6</v>
      </c>
      <c r="B209" s="23" t="s">
        <v>176</v>
      </c>
      <c r="C209" s="46"/>
      <c r="D209" s="23"/>
      <c r="E209" s="23"/>
      <c r="F209" s="65">
        <f>F212</f>
        <v>0</v>
      </c>
    </row>
    <row r="210" spans="1:6" ht="27.75" customHeight="1" hidden="1">
      <c r="A210" s="111" t="s">
        <v>233</v>
      </c>
      <c r="B210" s="106" t="s">
        <v>234</v>
      </c>
      <c r="C210" s="107"/>
      <c r="D210" s="106"/>
      <c r="E210" s="106"/>
      <c r="F210" s="108">
        <f>F212</f>
        <v>0</v>
      </c>
    </row>
    <row r="211" spans="1:6" ht="18.75" customHeight="1" hidden="1">
      <c r="A211" s="144" t="s">
        <v>336</v>
      </c>
      <c r="B211" s="25" t="s">
        <v>338</v>
      </c>
      <c r="C211" s="36" t="s">
        <v>9</v>
      </c>
      <c r="D211" s="24" t="s">
        <v>3</v>
      </c>
      <c r="E211" s="24"/>
      <c r="F211" s="145">
        <v>0</v>
      </c>
    </row>
    <row r="212" spans="1:6" ht="25.5" customHeight="1" hidden="1">
      <c r="A212" s="56" t="s">
        <v>74</v>
      </c>
      <c r="B212" s="9" t="s">
        <v>338</v>
      </c>
      <c r="C212" s="10" t="s">
        <v>9</v>
      </c>
      <c r="D212" s="9" t="s">
        <v>3</v>
      </c>
      <c r="E212" s="9" t="s">
        <v>75</v>
      </c>
      <c r="F212" s="57">
        <v>0</v>
      </c>
    </row>
    <row r="213" spans="1:6" ht="19.5" customHeight="1" hidden="1">
      <c r="A213" s="64" t="s">
        <v>12</v>
      </c>
      <c r="B213" s="23" t="s">
        <v>237</v>
      </c>
      <c r="C213" s="46"/>
      <c r="D213" s="23"/>
      <c r="E213" s="23"/>
      <c r="F213" s="65">
        <f>F216+F217</f>
        <v>97000</v>
      </c>
    </row>
    <row r="214" spans="1:6" ht="27.75" customHeight="1">
      <c r="A214" s="114" t="s">
        <v>235</v>
      </c>
      <c r="B214" s="106" t="s">
        <v>236</v>
      </c>
      <c r="C214" s="107"/>
      <c r="D214" s="106"/>
      <c r="E214" s="106"/>
      <c r="F214" s="108">
        <f>F216+F217</f>
        <v>97000</v>
      </c>
    </row>
    <row r="215" spans="1:6" ht="19.5" customHeight="1">
      <c r="A215" s="125" t="s">
        <v>306</v>
      </c>
      <c r="B215" s="126" t="s">
        <v>238</v>
      </c>
      <c r="C215" s="127"/>
      <c r="D215" s="126"/>
      <c r="E215" s="126"/>
      <c r="F215" s="128">
        <f>F216</f>
        <v>97000</v>
      </c>
    </row>
    <row r="216" spans="1:6" ht="18" customHeight="1">
      <c r="A216" s="56" t="s">
        <v>74</v>
      </c>
      <c r="B216" s="9" t="s">
        <v>238</v>
      </c>
      <c r="C216" s="10" t="s">
        <v>9</v>
      </c>
      <c r="D216" s="9" t="s">
        <v>3</v>
      </c>
      <c r="E216" s="9" t="s">
        <v>75</v>
      </c>
      <c r="F216" s="57">
        <v>97000</v>
      </c>
    </row>
    <row r="217" spans="1:6" ht="27" customHeight="1" hidden="1">
      <c r="A217" s="61" t="s">
        <v>121</v>
      </c>
      <c r="B217" s="25" t="s">
        <v>239</v>
      </c>
      <c r="C217" s="10" t="s">
        <v>9</v>
      </c>
      <c r="D217" s="9" t="s">
        <v>3</v>
      </c>
      <c r="E217" s="9"/>
      <c r="F217" s="57">
        <v>0</v>
      </c>
    </row>
    <row r="218" spans="1:6" ht="27" customHeight="1" hidden="1">
      <c r="A218" s="56" t="s">
        <v>74</v>
      </c>
      <c r="B218" s="9" t="s">
        <v>239</v>
      </c>
      <c r="C218" s="10" t="s">
        <v>9</v>
      </c>
      <c r="D218" s="9" t="s">
        <v>3</v>
      </c>
      <c r="E218" s="9" t="s">
        <v>75</v>
      </c>
      <c r="F218" s="57">
        <v>0</v>
      </c>
    </row>
    <row r="219" spans="1:6" ht="23.25" customHeight="1">
      <c r="A219" s="68" t="s">
        <v>13</v>
      </c>
      <c r="B219" s="6" t="s">
        <v>177</v>
      </c>
      <c r="C219" s="6"/>
      <c r="D219" s="6"/>
      <c r="E219" s="6"/>
      <c r="F219" s="69">
        <f>F221+F222</f>
        <v>195000</v>
      </c>
    </row>
    <row r="220" spans="1:6" ht="32.25" customHeight="1">
      <c r="A220" s="114" t="s">
        <v>240</v>
      </c>
      <c r="B220" s="95" t="s">
        <v>241</v>
      </c>
      <c r="C220" s="95"/>
      <c r="D220" s="95"/>
      <c r="E220" s="95"/>
      <c r="F220" s="96">
        <f>F221+F222</f>
        <v>195000</v>
      </c>
    </row>
    <row r="221" spans="1:8" ht="0.75" customHeight="1" hidden="1">
      <c r="A221" s="56" t="s">
        <v>126</v>
      </c>
      <c r="B221" s="9" t="s">
        <v>242</v>
      </c>
      <c r="C221" s="19" t="s">
        <v>14</v>
      </c>
      <c r="D221" s="26" t="s">
        <v>16</v>
      </c>
      <c r="E221" s="26" t="s">
        <v>125</v>
      </c>
      <c r="F221" s="57">
        <v>0</v>
      </c>
      <c r="H221" s="29"/>
    </row>
    <row r="222" spans="1:8" ht="22.5" customHeight="1">
      <c r="A222" s="56" t="s">
        <v>38</v>
      </c>
      <c r="B222" s="9" t="s">
        <v>242</v>
      </c>
      <c r="C222" s="19" t="s">
        <v>14</v>
      </c>
      <c r="D222" s="26" t="s">
        <v>16</v>
      </c>
      <c r="E222" s="26" t="s">
        <v>39</v>
      </c>
      <c r="F222" s="57">
        <v>195000</v>
      </c>
      <c r="H222" s="29"/>
    </row>
    <row r="223" spans="1:6" ht="31.5">
      <c r="A223" s="68" t="s">
        <v>106</v>
      </c>
      <c r="B223" s="6" t="s">
        <v>178</v>
      </c>
      <c r="C223" s="6"/>
      <c r="D223" s="6"/>
      <c r="E223" s="6"/>
      <c r="F223" s="69">
        <f>F225+F227</f>
        <v>1816712.26</v>
      </c>
    </row>
    <row r="224" spans="1:6" ht="29.25">
      <c r="A224" s="114" t="s">
        <v>243</v>
      </c>
      <c r="B224" s="95" t="s">
        <v>244</v>
      </c>
      <c r="C224" s="95"/>
      <c r="D224" s="95"/>
      <c r="E224" s="95"/>
      <c r="F224" s="96">
        <f>F225+F227</f>
        <v>1816712.26</v>
      </c>
    </row>
    <row r="225" spans="1:8" ht="25.5">
      <c r="A225" s="61" t="s">
        <v>107</v>
      </c>
      <c r="B225" s="25" t="s">
        <v>245</v>
      </c>
      <c r="C225" s="30" t="s">
        <v>17</v>
      </c>
      <c r="D225" s="25" t="s">
        <v>18</v>
      </c>
      <c r="E225" s="25"/>
      <c r="F225" s="60">
        <f>F226</f>
        <v>315000</v>
      </c>
      <c r="H225" s="29"/>
    </row>
    <row r="226" spans="1:8" ht="20.25" customHeight="1">
      <c r="A226" s="56" t="s">
        <v>38</v>
      </c>
      <c r="B226" s="9" t="s">
        <v>245</v>
      </c>
      <c r="C226" s="10" t="s">
        <v>17</v>
      </c>
      <c r="D226" s="9" t="s">
        <v>18</v>
      </c>
      <c r="E226" s="9" t="s">
        <v>39</v>
      </c>
      <c r="F226" s="57">
        <v>315000</v>
      </c>
      <c r="H226" s="29"/>
    </row>
    <row r="227" spans="1:6" ht="15">
      <c r="A227" s="61" t="s">
        <v>108</v>
      </c>
      <c r="B227" s="25" t="s">
        <v>246</v>
      </c>
      <c r="C227" s="30" t="s">
        <v>17</v>
      </c>
      <c r="D227" s="25" t="s">
        <v>18</v>
      </c>
      <c r="E227" s="25"/>
      <c r="F227" s="60">
        <f>F228</f>
        <v>1501712.26</v>
      </c>
    </row>
    <row r="228" spans="1:6" ht="25.5">
      <c r="A228" s="56" t="s">
        <v>109</v>
      </c>
      <c r="B228" s="9" t="s">
        <v>246</v>
      </c>
      <c r="C228" s="10" t="s">
        <v>17</v>
      </c>
      <c r="D228" s="9" t="s">
        <v>18</v>
      </c>
      <c r="E228" s="9" t="s">
        <v>110</v>
      </c>
      <c r="F228" s="57">
        <v>1501712.26</v>
      </c>
    </row>
    <row r="229" spans="1:9" ht="31.5">
      <c r="A229" s="68" t="s">
        <v>19</v>
      </c>
      <c r="B229" s="6" t="s">
        <v>179</v>
      </c>
      <c r="C229" s="6"/>
      <c r="D229" s="6"/>
      <c r="E229" s="6"/>
      <c r="F229" s="69">
        <f>F230+F239+F245</f>
        <v>20938394.400000002</v>
      </c>
      <c r="I229" s="29"/>
    </row>
    <row r="230" spans="1:6" ht="29.25">
      <c r="A230" s="114" t="s">
        <v>247</v>
      </c>
      <c r="B230" s="95" t="s">
        <v>248</v>
      </c>
      <c r="C230" s="95"/>
      <c r="D230" s="95"/>
      <c r="E230" s="95"/>
      <c r="F230" s="96">
        <f>F231+F234+F237</f>
        <v>305352</v>
      </c>
    </row>
    <row r="231" spans="1:6" s="116" customFormat="1" ht="15.75">
      <c r="A231" s="129" t="s">
        <v>395</v>
      </c>
      <c r="B231" s="177"/>
      <c r="C231" s="37" t="s">
        <v>3</v>
      </c>
      <c r="D231" s="39" t="s">
        <v>17</v>
      </c>
      <c r="E231" s="177"/>
      <c r="F231" s="70">
        <f>F232</f>
        <v>0</v>
      </c>
    </row>
    <row r="232" spans="1:6" ht="15">
      <c r="A232" s="75" t="s">
        <v>53</v>
      </c>
      <c r="B232" s="25" t="s">
        <v>249</v>
      </c>
      <c r="C232" s="25" t="s">
        <v>3</v>
      </c>
      <c r="D232" s="26" t="s">
        <v>17</v>
      </c>
      <c r="E232" s="26"/>
      <c r="F232" s="60">
        <f>F233</f>
        <v>0</v>
      </c>
    </row>
    <row r="233" spans="1:8" ht="15">
      <c r="A233" s="63" t="s">
        <v>54</v>
      </c>
      <c r="B233" s="9" t="s">
        <v>249</v>
      </c>
      <c r="C233" s="10" t="s">
        <v>3</v>
      </c>
      <c r="D233" s="9" t="s">
        <v>17</v>
      </c>
      <c r="E233" s="26" t="s">
        <v>55</v>
      </c>
      <c r="F233" s="57">
        <v>0</v>
      </c>
      <c r="H233" s="29"/>
    </row>
    <row r="234" spans="1:8" ht="15">
      <c r="A234" s="178" t="s">
        <v>376</v>
      </c>
      <c r="B234" s="9"/>
      <c r="C234" s="37" t="s">
        <v>18</v>
      </c>
      <c r="D234" s="7" t="s">
        <v>4</v>
      </c>
      <c r="E234" s="26"/>
      <c r="F234" s="79">
        <f>F235</f>
        <v>5352</v>
      </c>
      <c r="H234" s="29"/>
    </row>
    <row r="235" spans="1:8" ht="15">
      <c r="A235" s="141" t="s">
        <v>53</v>
      </c>
      <c r="B235" s="25" t="s">
        <v>249</v>
      </c>
      <c r="C235" s="179" t="s">
        <v>18</v>
      </c>
      <c r="D235" s="25" t="s">
        <v>4</v>
      </c>
      <c r="E235" s="26"/>
      <c r="F235" s="60">
        <f>F236</f>
        <v>5352</v>
      </c>
      <c r="H235" s="29"/>
    </row>
    <row r="236" spans="1:8" ht="15">
      <c r="A236" s="8" t="s">
        <v>38</v>
      </c>
      <c r="B236" s="9" t="s">
        <v>249</v>
      </c>
      <c r="C236" s="180" t="s">
        <v>18</v>
      </c>
      <c r="D236" s="162" t="s">
        <v>4</v>
      </c>
      <c r="E236" s="26" t="s">
        <v>39</v>
      </c>
      <c r="F236" s="57">
        <v>5352</v>
      </c>
      <c r="H236" s="29"/>
    </row>
    <row r="237" spans="1:8" ht="15">
      <c r="A237" s="76" t="s">
        <v>130</v>
      </c>
      <c r="B237" s="25" t="s">
        <v>250</v>
      </c>
      <c r="C237" s="30" t="s">
        <v>5</v>
      </c>
      <c r="D237" s="25" t="s">
        <v>3</v>
      </c>
      <c r="E237" s="25"/>
      <c r="F237" s="60">
        <f>F238</f>
        <v>300000</v>
      </c>
      <c r="H237" s="29"/>
    </row>
    <row r="238" spans="1:6" ht="15">
      <c r="A238" s="77" t="s">
        <v>74</v>
      </c>
      <c r="B238" s="9" t="s">
        <v>250</v>
      </c>
      <c r="C238" s="40" t="s">
        <v>5</v>
      </c>
      <c r="D238" s="9" t="s">
        <v>3</v>
      </c>
      <c r="E238" s="9" t="s">
        <v>75</v>
      </c>
      <c r="F238" s="57">
        <v>300000</v>
      </c>
    </row>
    <row r="239" spans="1:8" ht="29.25">
      <c r="A239" s="64" t="s">
        <v>20</v>
      </c>
      <c r="B239" s="23" t="s">
        <v>180</v>
      </c>
      <c r="C239" s="46"/>
      <c r="D239" s="23"/>
      <c r="E239" s="23"/>
      <c r="F239" s="65">
        <f>F240</f>
        <v>3591149.91</v>
      </c>
      <c r="H239" s="29"/>
    </row>
    <row r="240" spans="1:8" ht="29.25">
      <c r="A240" s="114" t="s">
        <v>247</v>
      </c>
      <c r="B240" s="106" t="s">
        <v>251</v>
      </c>
      <c r="C240" s="107"/>
      <c r="D240" s="106"/>
      <c r="E240" s="106"/>
      <c r="F240" s="108">
        <f>F241+F243</f>
        <v>3591149.91</v>
      </c>
      <c r="H240" s="29"/>
    </row>
    <row r="241" spans="1:8" ht="15">
      <c r="A241" s="61" t="s">
        <v>111</v>
      </c>
      <c r="B241" s="25" t="s">
        <v>252</v>
      </c>
      <c r="C241" s="30" t="s">
        <v>56</v>
      </c>
      <c r="D241" s="25" t="s">
        <v>3</v>
      </c>
      <c r="E241" s="25"/>
      <c r="F241" s="60">
        <f>F242</f>
        <v>2617149.91</v>
      </c>
      <c r="H241" s="29"/>
    </row>
    <row r="242" spans="1:6" ht="20.25" customHeight="1">
      <c r="A242" s="62" t="s">
        <v>93</v>
      </c>
      <c r="B242" s="9" t="s">
        <v>252</v>
      </c>
      <c r="C242" s="10" t="s">
        <v>56</v>
      </c>
      <c r="D242" s="9" t="s">
        <v>3</v>
      </c>
      <c r="E242" s="9" t="s">
        <v>94</v>
      </c>
      <c r="F242" s="57">
        <f>2595169.58+21980.33</f>
        <v>2617149.91</v>
      </c>
    </row>
    <row r="243" spans="1:6" ht="34.5" customHeight="1">
      <c r="A243" s="198" t="s">
        <v>393</v>
      </c>
      <c r="B243" s="25" t="s">
        <v>412</v>
      </c>
      <c r="C243" s="30" t="s">
        <v>56</v>
      </c>
      <c r="D243" s="25" t="s">
        <v>3</v>
      </c>
      <c r="E243" s="9"/>
      <c r="F243" s="60">
        <f>F244</f>
        <v>974000</v>
      </c>
    </row>
    <row r="244" spans="1:6" ht="19.5" customHeight="1">
      <c r="A244" s="153" t="s">
        <v>111</v>
      </c>
      <c r="B244" s="9" t="s">
        <v>412</v>
      </c>
      <c r="C244" s="10" t="s">
        <v>56</v>
      </c>
      <c r="D244" s="9" t="s">
        <v>3</v>
      </c>
      <c r="E244" s="9" t="s">
        <v>94</v>
      </c>
      <c r="F244" s="57">
        <v>974000</v>
      </c>
    </row>
    <row r="245" spans="1:6" ht="28.5" customHeight="1">
      <c r="A245" s="117" t="s">
        <v>21</v>
      </c>
      <c r="B245" s="23" t="s">
        <v>181</v>
      </c>
      <c r="C245" s="46"/>
      <c r="D245" s="23"/>
      <c r="E245" s="23"/>
      <c r="F245" s="65">
        <f>F246</f>
        <v>17041892.490000002</v>
      </c>
    </row>
    <row r="246" spans="1:6" ht="29.25">
      <c r="A246" s="114" t="s">
        <v>307</v>
      </c>
      <c r="B246" s="106" t="s">
        <v>253</v>
      </c>
      <c r="C246" s="107"/>
      <c r="D246" s="106"/>
      <c r="E246" s="106"/>
      <c r="F246" s="108">
        <f>F247+F252+F255+F258+F264+F267+F270+F275+F285+F287</f>
        <v>17041892.490000002</v>
      </c>
    </row>
    <row r="247" spans="1:6" ht="25.5">
      <c r="A247" s="129" t="s">
        <v>182</v>
      </c>
      <c r="B247" s="39"/>
      <c r="C247" s="37" t="s">
        <v>22</v>
      </c>
      <c r="D247" s="39" t="s">
        <v>3</v>
      </c>
      <c r="E247" s="39"/>
      <c r="F247" s="79">
        <f>F248+F250</f>
        <v>7083000</v>
      </c>
    </row>
    <row r="248" spans="1:6" ht="15">
      <c r="A248" s="80" t="s">
        <v>95</v>
      </c>
      <c r="B248" s="43" t="s">
        <v>254</v>
      </c>
      <c r="C248" s="43" t="s">
        <v>22</v>
      </c>
      <c r="D248" s="43" t="s">
        <v>3</v>
      </c>
      <c r="E248" s="24"/>
      <c r="F248" s="60">
        <f>F249</f>
        <v>500000</v>
      </c>
    </row>
    <row r="249" spans="1:6" ht="15">
      <c r="A249" s="81" t="s">
        <v>96</v>
      </c>
      <c r="B249" s="44" t="s">
        <v>254</v>
      </c>
      <c r="C249" s="10" t="s">
        <v>22</v>
      </c>
      <c r="D249" s="15" t="s">
        <v>3</v>
      </c>
      <c r="E249" s="15" t="s">
        <v>97</v>
      </c>
      <c r="F249" s="82">
        <v>500000</v>
      </c>
    </row>
    <row r="250" spans="1:6" ht="25.5">
      <c r="A250" s="80" t="s">
        <v>98</v>
      </c>
      <c r="B250" s="43" t="s">
        <v>421</v>
      </c>
      <c r="C250" s="43" t="s">
        <v>22</v>
      </c>
      <c r="D250" s="43" t="s">
        <v>3</v>
      </c>
      <c r="E250" s="24"/>
      <c r="F250" s="60">
        <f>F251</f>
        <v>6583000</v>
      </c>
    </row>
    <row r="251" spans="1:6" ht="14.25" customHeight="1">
      <c r="A251" s="81" t="s">
        <v>96</v>
      </c>
      <c r="B251" s="44" t="s">
        <v>421</v>
      </c>
      <c r="C251" s="10" t="s">
        <v>22</v>
      </c>
      <c r="D251" s="15" t="s">
        <v>3</v>
      </c>
      <c r="E251" s="15" t="s">
        <v>97</v>
      </c>
      <c r="F251" s="82">
        <v>6583000</v>
      </c>
    </row>
    <row r="252" spans="1:8" ht="15" hidden="1">
      <c r="A252" s="155" t="s">
        <v>148</v>
      </c>
      <c r="B252" s="44"/>
      <c r="C252" s="37" t="s">
        <v>3</v>
      </c>
      <c r="D252" s="39" t="s">
        <v>56</v>
      </c>
      <c r="E252" s="15"/>
      <c r="F252" s="70">
        <v>0</v>
      </c>
      <c r="H252" s="29"/>
    </row>
    <row r="253" spans="1:6" ht="15" hidden="1">
      <c r="A253" s="156" t="s">
        <v>365</v>
      </c>
      <c r="B253" s="25" t="s">
        <v>366</v>
      </c>
      <c r="C253" s="10" t="s">
        <v>3</v>
      </c>
      <c r="D253" s="15" t="s">
        <v>56</v>
      </c>
      <c r="E253" s="15"/>
      <c r="F253" s="73">
        <f>F254</f>
        <v>0</v>
      </c>
    </row>
    <row r="254" spans="1:6" ht="25.5" hidden="1">
      <c r="A254" s="153" t="s">
        <v>362</v>
      </c>
      <c r="B254" s="9" t="s">
        <v>366</v>
      </c>
      <c r="C254" s="10" t="s">
        <v>3</v>
      </c>
      <c r="D254" s="15" t="s">
        <v>56</v>
      </c>
      <c r="E254" s="15" t="s">
        <v>364</v>
      </c>
      <c r="F254" s="82">
        <v>0</v>
      </c>
    </row>
    <row r="255" spans="1:6" ht="25.5">
      <c r="A255" s="155" t="s">
        <v>414</v>
      </c>
      <c r="B255" s="199"/>
      <c r="C255" s="199" t="s">
        <v>3</v>
      </c>
      <c r="D255" s="200" t="s">
        <v>26</v>
      </c>
      <c r="E255" s="15"/>
      <c r="F255" s="70">
        <f>F256</f>
        <v>93510.12</v>
      </c>
    </row>
    <row r="256" spans="1:6" ht="38.25" customHeight="1">
      <c r="A256" s="139" t="s">
        <v>415</v>
      </c>
      <c r="B256" s="25" t="s">
        <v>416</v>
      </c>
      <c r="C256" s="160" t="s">
        <v>3</v>
      </c>
      <c r="D256" s="24" t="s">
        <v>26</v>
      </c>
      <c r="E256" s="24"/>
      <c r="F256" s="73">
        <f>F257</f>
        <v>93510.12</v>
      </c>
    </row>
    <row r="257" spans="1:6" ht="15">
      <c r="A257" s="8" t="s">
        <v>390</v>
      </c>
      <c r="B257" s="9" t="s">
        <v>416</v>
      </c>
      <c r="C257" s="10" t="s">
        <v>3</v>
      </c>
      <c r="D257" s="15" t="s">
        <v>26</v>
      </c>
      <c r="E257" s="15" t="s">
        <v>392</v>
      </c>
      <c r="F257" s="82">
        <v>93510.12</v>
      </c>
    </row>
    <row r="258" spans="1:8" ht="15">
      <c r="A258" s="129" t="s">
        <v>308</v>
      </c>
      <c r="B258" s="130"/>
      <c r="C258" s="131" t="s">
        <v>4</v>
      </c>
      <c r="D258" s="132" t="s">
        <v>15</v>
      </c>
      <c r="E258" s="132"/>
      <c r="F258" s="133">
        <f>F259</f>
        <v>676200</v>
      </c>
      <c r="H258" s="29"/>
    </row>
    <row r="259" spans="1:6" ht="26.25">
      <c r="A259" s="59" t="s">
        <v>29</v>
      </c>
      <c r="B259" s="25" t="s">
        <v>255</v>
      </c>
      <c r="C259" s="30" t="s">
        <v>4</v>
      </c>
      <c r="D259" s="24" t="s">
        <v>15</v>
      </c>
      <c r="E259" s="25"/>
      <c r="F259" s="60">
        <f>F260</f>
        <v>676200</v>
      </c>
    </row>
    <row r="260" spans="1:6" ht="15">
      <c r="A260" s="56" t="s">
        <v>51</v>
      </c>
      <c r="B260" s="9" t="s">
        <v>255</v>
      </c>
      <c r="C260" s="10" t="s">
        <v>4</v>
      </c>
      <c r="D260" s="9" t="s">
        <v>15</v>
      </c>
      <c r="E260" s="9" t="s">
        <v>52</v>
      </c>
      <c r="F260" s="57">
        <v>676200</v>
      </c>
    </row>
    <row r="261" spans="1:6" ht="15" hidden="1">
      <c r="A261" s="157" t="s">
        <v>367</v>
      </c>
      <c r="B261" s="9"/>
      <c r="C261" s="37" t="s">
        <v>26</v>
      </c>
      <c r="D261" s="7" t="s">
        <v>5</v>
      </c>
      <c r="E261" s="9"/>
      <c r="F261" s="57"/>
    </row>
    <row r="262" spans="1:6" ht="15" hidden="1">
      <c r="A262" s="156" t="s">
        <v>365</v>
      </c>
      <c r="B262" s="25" t="s">
        <v>366</v>
      </c>
      <c r="C262" s="30" t="s">
        <v>26</v>
      </c>
      <c r="D262" s="25" t="s">
        <v>5</v>
      </c>
      <c r="E262" s="25"/>
      <c r="F262" s="60">
        <f>F263</f>
        <v>0</v>
      </c>
    </row>
    <row r="263" spans="1:6" ht="30.75" customHeight="1" hidden="1">
      <c r="A263" s="153" t="s">
        <v>362</v>
      </c>
      <c r="B263" s="9" t="s">
        <v>366</v>
      </c>
      <c r="C263" s="10" t="s">
        <v>26</v>
      </c>
      <c r="D263" s="9" t="s">
        <v>5</v>
      </c>
      <c r="E263" s="9" t="s">
        <v>364</v>
      </c>
      <c r="F263" s="57"/>
    </row>
    <row r="264" spans="1:8" ht="24.75" customHeight="1">
      <c r="A264" s="170" t="s">
        <v>388</v>
      </c>
      <c r="B264" s="9"/>
      <c r="C264" s="37" t="s">
        <v>15</v>
      </c>
      <c r="D264" s="7" t="s">
        <v>22</v>
      </c>
      <c r="E264" s="9"/>
      <c r="F264" s="79">
        <f>F265</f>
        <v>252000</v>
      </c>
      <c r="H264" s="29"/>
    </row>
    <row r="265" spans="1:6" ht="21.75" customHeight="1">
      <c r="A265" s="171" t="s">
        <v>361</v>
      </c>
      <c r="B265" s="25" t="s">
        <v>366</v>
      </c>
      <c r="C265" s="30" t="s">
        <v>15</v>
      </c>
      <c r="D265" s="25" t="s">
        <v>22</v>
      </c>
      <c r="E265" s="25"/>
      <c r="F265" s="60">
        <f>F266</f>
        <v>252000</v>
      </c>
    </row>
    <row r="266" spans="1:6" ht="30.75" customHeight="1">
      <c r="A266" s="153" t="s">
        <v>362</v>
      </c>
      <c r="B266" s="9" t="s">
        <v>366</v>
      </c>
      <c r="C266" s="10" t="s">
        <v>15</v>
      </c>
      <c r="D266" s="9" t="s">
        <v>22</v>
      </c>
      <c r="E266" s="9" t="s">
        <v>364</v>
      </c>
      <c r="F266" s="57">
        <v>252000</v>
      </c>
    </row>
    <row r="267" spans="1:8" ht="13.5" customHeight="1">
      <c r="A267" s="167" t="s">
        <v>376</v>
      </c>
      <c r="B267" s="9"/>
      <c r="C267" s="37" t="s">
        <v>18</v>
      </c>
      <c r="D267" s="7" t="s">
        <v>4</v>
      </c>
      <c r="E267" s="9"/>
      <c r="F267" s="79">
        <f>F268</f>
        <v>1515489.34</v>
      </c>
      <c r="H267" s="29"/>
    </row>
    <row r="268" spans="1:6" ht="33" customHeight="1">
      <c r="A268" s="152" t="s">
        <v>377</v>
      </c>
      <c r="B268" s="25" t="s">
        <v>378</v>
      </c>
      <c r="C268" s="30" t="s">
        <v>18</v>
      </c>
      <c r="D268" s="25" t="s">
        <v>4</v>
      </c>
      <c r="E268" s="25"/>
      <c r="F268" s="60">
        <f>F269</f>
        <v>1515489.34</v>
      </c>
    </row>
    <row r="269" spans="1:6" ht="30.75" customHeight="1">
      <c r="A269" s="8" t="s">
        <v>355</v>
      </c>
      <c r="B269" s="9" t="s">
        <v>378</v>
      </c>
      <c r="C269" s="10" t="s">
        <v>18</v>
      </c>
      <c r="D269" s="9" t="s">
        <v>4</v>
      </c>
      <c r="E269" s="135" t="s">
        <v>356</v>
      </c>
      <c r="F269" s="142">
        <v>1515489.34</v>
      </c>
    </row>
    <row r="270" spans="1:6" ht="15">
      <c r="A270" s="154" t="s">
        <v>154</v>
      </c>
      <c r="B270" s="9"/>
      <c r="C270" s="37" t="s">
        <v>18</v>
      </c>
      <c r="D270" s="7" t="s">
        <v>15</v>
      </c>
      <c r="E270" s="9"/>
      <c r="F270" s="79">
        <f>F271</f>
        <v>1070621.49</v>
      </c>
    </row>
    <row r="271" spans="1:6" ht="15">
      <c r="A271" s="152" t="s">
        <v>361</v>
      </c>
      <c r="B271" s="25" t="s">
        <v>363</v>
      </c>
      <c r="C271" s="30" t="s">
        <v>18</v>
      </c>
      <c r="D271" s="25" t="s">
        <v>15</v>
      </c>
      <c r="E271" s="9"/>
      <c r="F271" s="60">
        <f>F272</f>
        <v>1070621.49</v>
      </c>
    </row>
    <row r="272" spans="1:6" ht="26.25" customHeight="1">
      <c r="A272" s="153" t="s">
        <v>362</v>
      </c>
      <c r="B272" s="9" t="s">
        <v>363</v>
      </c>
      <c r="C272" s="10" t="s">
        <v>18</v>
      </c>
      <c r="D272" s="9" t="s">
        <v>15</v>
      </c>
      <c r="E272" s="9" t="s">
        <v>364</v>
      </c>
      <c r="F272" s="57">
        <v>1070621.49</v>
      </c>
    </row>
    <row r="273" spans="1:6" ht="27" customHeight="1" hidden="1">
      <c r="A273" s="164" t="s">
        <v>375</v>
      </c>
      <c r="B273" s="25" t="s">
        <v>374</v>
      </c>
      <c r="C273" s="30" t="s">
        <v>18</v>
      </c>
      <c r="D273" s="25" t="s">
        <v>15</v>
      </c>
      <c r="E273" s="25"/>
      <c r="F273" s="60">
        <f>F274</f>
        <v>800000</v>
      </c>
    </row>
    <row r="274" spans="1:6" ht="27" customHeight="1" hidden="1">
      <c r="A274" s="22" t="s">
        <v>362</v>
      </c>
      <c r="B274" s="9" t="s">
        <v>374</v>
      </c>
      <c r="C274" s="10" t="s">
        <v>18</v>
      </c>
      <c r="D274" s="9" t="s">
        <v>15</v>
      </c>
      <c r="E274" s="9" t="s">
        <v>364</v>
      </c>
      <c r="F274" s="142">
        <v>800000</v>
      </c>
    </row>
    <row r="275" spans="1:6" ht="16.5" customHeight="1">
      <c r="A275" s="154" t="s">
        <v>370</v>
      </c>
      <c r="B275" s="9"/>
      <c r="C275" s="37" t="s">
        <v>9</v>
      </c>
      <c r="D275" s="7" t="s">
        <v>3</v>
      </c>
      <c r="E275" s="9"/>
      <c r="F275" s="79">
        <f>F276+F278+F280+F282</f>
        <v>5477268.76</v>
      </c>
    </row>
    <row r="276" spans="1:6" ht="20.25" customHeight="1">
      <c r="A276" s="158" t="s">
        <v>365</v>
      </c>
      <c r="B276" s="25" t="s">
        <v>366</v>
      </c>
      <c r="C276" s="159" t="s">
        <v>9</v>
      </c>
      <c r="D276" s="160" t="s">
        <v>3</v>
      </c>
      <c r="E276" s="9"/>
      <c r="F276" s="60">
        <f>F277</f>
        <v>2360710.51</v>
      </c>
    </row>
    <row r="277" spans="1:6" ht="30" customHeight="1">
      <c r="A277" s="153" t="s">
        <v>362</v>
      </c>
      <c r="B277" s="9" t="s">
        <v>366</v>
      </c>
      <c r="C277" s="161" t="s">
        <v>9</v>
      </c>
      <c r="D277" s="162" t="s">
        <v>3</v>
      </c>
      <c r="E277" s="9" t="s">
        <v>364</v>
      </c>
      <c r="F277" s="57">
        <v>2360710.51</v>
      </c>
    </row>
    <row r="278" spans="1:6" ht="30" customHeight="1">
      <c r="A278" s="164" t="s">
        <v>371</v>
      </c>
      <c r="B278" s="25" t="s">
        <v>374</v>
      </c>
      <c r="C278" s="159" t="s">
        <v>9</v>
      </c>
      <c r="D278" s="160" t="s">
        <v>3</v>
      </c>
      <c r="E278" s="25"/>
      <c r="F278" s="60">
        <f>F279</f>
        <v>2123720.98</v>
      </c>
    </row>
    <row r="279" spans="1:6" ht="30" customHeight="1">
      <c r="A279" s="22" t="s">
        <v>362</v>
      </c>
      <c r="B279" s="9" t="s">
        <v>374</v>
      </c>
      <c r="C279" s="161" t="s">
        <v>9</v>
      </c>
      <c r="D279" s="162" t="s">
        <v>3</v>
      </c>
      <c r="E279" s="15" t="s">
        <v>364</v>
      </c>
      <c r="F279" s="166">
        <v>2123720.98</v>
      </c>
    </row>
    <row r="280" spans="1:6" ht="30" customHeight="1">
      <c r="A280" s="165" t="s">
        <v>372</v>
      </c>
      <c r="B280" s="25" t="s">
        <v>373</v>
      </c>
      <c r="C280" s="159" t="s">
        <v>9</v>
      </c>
      <c r="D280" s="160" t="s">
        <v>3</v>
      </c>
      <c r="E280" s="25"/>
      <c r="F280" s="60">
        <f>F281</f>
        <v>764200</v>
      </c>
    </row>
    <row r="281" spans="1:6" ht="30" customHeight="1">
      <c r="A281" s="22" t="s">
        <v>362</v>
      </c>
      <c r="B281" s="9" t="s">
        <v>373</v>
      </c>
      <c r="C281" s="161" t="s">
        <v>9</v>
      </c>
      <c r="D281" s="162" t="s">
        <v>3</v>
      </c>
      <c r="E281" s="9" t="s">
        <v>364</v>
      </c>
      <c r="F281" s="142">
        <v>764200</v>
      </c>
    </row>
    <row r="282" spans="1:6" ht="30" customHeight="1">
      <c r="A282" s="139" t="s">
        <v>415</v>
      </c>
      <c r="B282" s="25" t="s">
        <v>416</v>
      </c>
      <c r="C282" s="159" t="s">
        <v>9</v>
      </c>
      <c r="D282" s="160" t="s">
        <v>3</v>
      </c>
      <c r="E282" s="9"/>
      <c r="F282" s="148">
        <f>F283</f>
        <v>228637.27</v>
      </c>
    </row>
    <row r="283" spans="1:6" ht="18" customHeight="1">
      <c r="A283" s="8" t="s">
        <v>390</v>
      </c>
      <c r="B283" s="9" t="s">
        <v>416</v>
      </c>
      <c r="C283" s="161" t="s">
        <v>9</v>
      </c>
      <c r="D283" s="162" t="s">
        <v>3</v>
      </c>
      <c r="E283" s="9" t="s">
        <v>392</v>
      </c>
      <c r="F283" s="142">
        <v>228637.27</v>
      </c>
    </row>
    <row r="284" spans="1:6" ht="18" customHeight="1">
      <c r="A284" s="226" t="s">
        <v>151</v>
      </c>
      <c r="B284" s="9"/>
      <c r="C284" s="37" t="s">
        <v>18</v>
      </c>
      <c r="D284" s="7" t="s">
        <v>3</v>
      </c>
      <c r="E284" s="9"/>
      <c r="F284" s="79">
        <f>F285</f>
        <v>143807.49</v>
      </c>
    </row>
    <row r="285" spans="1:6" ht="26.25" customHeight="1">
      <c r="A285" s="228" t="s">
        <v>389</v>
      </c>
      <c r="B285" s="24" t="s">
        <v>391</v>
      </c>
      <c r="C285" s="174" t="s">
        <v>18</v>
      </c>
      <c r="D285" s="24" t="s">
        <v>3</v>
      </c>
      <c r="E285" s="172"/>
      <c r="F285" s="176">
        <f>F286</f>
        <v>143807.49</v>
      </c>
    </row>
    <row r="286" spans="1:8" ht="18.75" customHeight="1">
      <c r="A286" s="8" t="s">
        <v>390</v>
      </c>
      <c r="B286" s="15" t="s">
        <v>391</v>
      </c>
      <c r="C286" s="175" t="s">
        <v>18</v>
      </c>
      <c r="D286" s="15" t="s">
        <v>3</v>
      </c>
      <c r="E286" s="172" t="s">
        <v>392</v>
      </c>
      <c r="F286" s="173">
        <v>143807.49</v>
      </c>
      <c r="H286" s="29"/>
    </row>
    <row r="287" spans="1:8" ht="18.75" customHeight="1">
      <c r="A287" s="85" t="s">
        <v>459</v>
      </c>
      <c r="B287" s="9"/>
      <c r="C287" s="37" t="s">
        <v>17</v>
      </c>
      <c r="D287" s="7" t="s">
        <v>18</v>
      </c>
      <c r="E287" s="9"/>
      <c r="F287" s="79">
        <f>F288</f>
        <v>729995.29</v>
      </c>
      <c r="H287" s="29"/>
    </row>
    <row r="288" spans="1:8" ht="30.75" customHeight="1">
      <c r="A288" s="229" t="s">
        <v>375</v>
      </c>
      <c r="B288" s="230" t="s">
        <v>374</v>
      </c>
      <c r="C288" s="174" t="s">
        <v>17</v>
      </c>
      <c r="D288" s="24" t="s">
        <v>18</v>
      </c>
      <c r="E288" s="172"/>
      <c r="F288" s="176">
        <f>F289</f>
        <v>729995.29</v>
      </c>
      <c r="H288" s="29"/>
    </row>
    <row r="289" spans="1:8" ht="27" customHeight="1">
      <c r="A289" s="62" t="s">
        <v>362</v>
      </c>
      <c r="B289" s="14" t="s">
        <v>374</v>
      </c>
      <c r="C289" s="175" t="s">
        <v>17</v>
      </c>
      <c r="D289" s="15" t="s">
        <v>18</v>
      </c>
      <c r="E289" s="227" t="s">
        <v>364</v>
      </c>
      <c r="F289" s="166">
        <v>729995.29</v>
      </c>
      <c r="H289" s="29"/>
    </row>
    <row r="290" spans="1:6" ht="0.75" customHeight="1">
      <c r="A290" s="68" t="s">
        <v>23</v>
      </c>
      <c r="B290" s="6" t="s">
        <v>183</v>
      </c>
      <c r="C290" s="6"/>
      <c r="D290" s="6"/>
      <c r="E290" s="6"/>
      <c r="F290" s="69">
        <f>F292</f>
        <v>0</v>
      </c>
    </row>
    <row r="291" spans="1:6" ht="24.75" customHeight="1" hidden="1">
      <c r="A291" s="114" t="s">
        <v>256</v>
      </c>
      <c r="B291" s="95" t="s">
        <v>257</v>
      </c>
      <c r="C291" s="95"/>
      <c r="D291" s="95"/>
      <c r="E291" s="95"/>
      <c r="F291" s="96">
        <f>F292</f>
        <v>0</v>
      </c>
    </row>
    <row r="292" spans="1:6" ht="30" customHeight="1" hidden="1">
      <c r="A292" s="59" t="s">
        <v>131</v>
      </c>
      <c r="B292" s="24" t="s">
        <v>258</v>
      </c>
      <c r="C292" s="30" t="s">
        <v>18</v>
      </c>
      <c r="D292" s="25" t="s">
        <v>4</v>
      </c>
      <c r="E292" s="24"/>
      <c r="F292" s="73">
        <f>F293</f>
        <v>0</v>
      </c>
    </row>
    <row r="293" spans="1:6" ht="18.75" customHeight="1" hidden="1">
      <c r="A293" s="56" t="s">
        <v>38</v>
      </c>
      <c r="B293" s="9" t="s">
        <v>258</v>
      </c>
      <c r="C293" s="10" t="s">
        <v>18</v>
      </c>
      <c r="D293" s="9" t="s">
        <v>4</v>
      </c>
      <c r="E293" s="9" t="s">
        <v>39</v>
      </c>
      <c r="F293" s="57">
        <v>0</v>
      </c>
    </row>
    <row r="294" spans="1:6" ht="31.5">
      <c r="A294" s="68" t="s">
        <v>114</v>
      </c>
      <c r="B294" s="6" t="s">
        <v>184</v>
      </c>
      <c r="C294" s="6"/>
      <c r="D294" s="6"/>
      <c r="E294" s="6"/>
      <c r="F294" s="69">
        <f>F295+F362+F366+F390+F411</f>
        <v>74390610.41</v>
      </c>
    </row>
    <row r="295" spans="1:6" ht="23.25" customHeight="1">
      <c r="A295" s="117" t="s">
        <v>113</v>
      </c>
      <c r="B295" s="23" t="s">
        <v>185</v>
      </c>
      <c r="C295" s="46"/>
      <c r="D295" s="23"/>
      <c r="E295" s="23"/>
      <c r="F295" s="65">
        <f>F304+F296</f>
        <v>27355697.389999997</v>
      </c>
    </row>
    <row r="296" spans="1:6" ht="23.25" customHeight="1">
      <c r="A296" s="72" t="s">
        <v>57</v>
      </c>
      <c r="B296" s="25" t="s">
        <v>351</v>
      </c>
      <c r="C296" s="30" t="s">
        <v>3</v>
      </c>
      <c r="D296" s="25" t="s">
        <v>56</v>
      </c>
      <c r="E296" s="134"/>
      <c r="F296" s="60">
        <f>SUM(F297:F303)</f>
        <v>680462.84</v>
      </c>
    </row>
    <row r="297" spans="1:6" ht="0.75" customHeight="1" hidden="1">
      <c r="A297" s="56" t="s">
        <v>126</v>
      </c>
      <c r="B297" s="9" t="s">
        <v>265</v>
      </c>
      <c r="C297" s="10" t="s">
        <v>44</v>
      </c>
      <c r="D297" s="9" t="s">
        <v>56</v>
      </c>
      <c r="E297" s="135" t="s">
        <v>125</v>
      </c>
      <c r="F297" s="57">
        <v>0</v>
      </c>
    </row>
    <row r="298" spans="1:6" ht="20.25" customHeight="1">
      <c r="A298" s="56" t="s">
        <v>38</v>
      </c>
      <c r="B298" s="9" t="s">
        <v>351</v>
      </c>
      <c r="C298" s="10" t="s">
        <v>3</v>
      </c>
      <c r="D298" s="9" t="s">
        <v>56</v>
      </c>
      <c r="E298" s="135" t="s">
        <v>39</v>
      </c>
      <c r="F298" s="142">
        <v>385373.77</v>
      </c>
    </row>
    <row r="299" spans="1:6" ht="21" customHeight="1">
      <c r="A299" s="150" t="s">
        <v>350</v>
      </c>
      <c r="B299" s="9" t="s">
        <v>351</v>
      </c>
      <c r="C299" s="10" t="s">
        <v>3</v>
      </c>
      <c r="D299" s="9" t="s">
        <v>56</v>
      </c>
      <c r="E299" s="135" t="s">
        <v>352</v>
      </c>
      <c r="F299" s="142">
        <v>16000</v>
      </c>
    </row>
    <row r="300" spans="1:6" ht="63.75" customHeight="1">
      <c r="A300" s="58" t="s">
        <v>58</v>
      </c>
      <c r="B300" s="9" t="s">
        <v>351</v>
      </c>
      <c r="C300" s="10" t="s">
        <v>3</v>
      </c>
      <c r="D300" s="9" t="s">
        <v>56</v>
      </c>
      <c r="E300" s="135" t="s">
        <v>59</v>
      </c>
      <c r="F300" s="142">
        <v>149288.94</v>
      </c>
    </row>
    <row r="301" spans="1:6" ht="21" customHeight="1">
      <c r="A301" s="56" t="s">
        <v>60</v>
      </c>
      <c r="B301" s="9" t="s">
        <v>351</v>
      </c>
      <c r="C301" s="10" t="s">
        <v>3</v>
      </c>
      <c r="D301" s="9" t="s">
        <v>56</v>
      </c>
      <c r="E301" s="135" t="s">
        <v>61</v>
      </c>
      <c r="F301" s="142">
        <v>11511.06</v>
      </c>
    </row>
    <row r="302" spans="1:6" ht="21.75" customHeight="1">
      <c r="A302" s="56" t="s">
        <v>62</v>
      </c>
      <c r="B302" s="9" t="s">
        <v>351</v>
      </c>
      <c r="C302" s="10" t="s">
        <v>3</v>
      </c>
      <c r="D302" s="9" t="s">
        <v>56</v>
      </c>
      <c r="E302" s="135" t="s">
        <v>63</v>
      </c>
      <c r="F302" s="142">
        <v>21089.07</v>
      </c>
    </row>
    <row r="303" spans="1:6" ht="19.5" customHeight="1">
      <c r="A303" s="146" t="s">
        <v>340</v>
      </c>
      <c r="B303" s="9" t="s">
        <v>351</v>
      </c>
      <c r="C303" s="10" t="s">
        <v>3</v>
      </c>
      <c r="D303" s="9" t="s">
        <v>56</v>
      </c>
      <c r="E303" s="135" t="s">
        <v>339</v>
      </c>
      <c r="F303" s="142">
        <v>97200</v>
      </c>
    </row>
    <row r="304" spans="1:8" s="116" customFormat="1" ht="29.25">
      <c r="A304" s="114" t="s">
        <v>309</v>
      </c>
      <c r="B304" s="106" t="s">
        <v>259</v>
      </c>
      <c r="C304" s="107"/>
      <c r="D304" s="106"/>
      <c r="E304" s="106"/>
      <c r="F304" s="108">
        <f>F305+F311+F314+F319+F323+F329+F331+F335+F337+F339+F343+F345+F347+F350</f>
        <v>26675234.549999997</v>
      </c>
      <c r="H304" s="163"/>
    </row>
    <row r="305" spans="1:6" ht="25.5">
      <c r="A305" s="72" t="s">
        <v>40</v>
      </c>
      <c r="B305" s="25" t="s">
        <v>260</v>
      </c>
      <c r="C305" s="30" t="s">
        <v>3</v>
      </c>
      <c r="D305" s="25" t="s">
        <v>26</v>
      </c>
      <c r="E305" s="25"/>
      <c r="F305" s="60">
        <f>F306+F307+F308+F309</f>
        <v>16227981.94</v>
      </c>
    </row>
    <row r="306" spans="1:8" ht="15">
      <c r="A306" s="56" t="s">
        <v>312</v>
      </c>
      <c r="B306" s="9" t="s">
        <v>260</v>
      </c>
      <c r="C306" s="10" t="s">
        <v>3</v>
      </c>
      <c r="D306" s="9" t="s">
        <v>26</v>
      </c>
      <c r="E306" s="9" t="s">
        <v>42</v>
      </c>
      <c r="F306" s="57">
        <v>10139100</v>
      </c>
      <c r="H306" s="29"/>
    </row>
    <row r="307" spans="1:8" ht="15">
      <c r="A307" s="56" t="s">
        <v>43</v>
      </c>
      <c r="B307" s="9" t="s">
        <v>260</v>
      </c>
      <c r="C307" s="10" t="s">
        <v>44</v>
      </c>
      <c r="D307" s="9" t="s">
        <v>26</v>
      </c>
      <c r="E307" s="9" t="s">
        <v>45</v>
      </c>
      <c r="F307" s="57">
        <v>265718.27</v>
      </c>
      <c r="H307" s="29"/>
    </row>
    <row r="308" spans="1:8" ht="37.5" customHeight="1">
      <c r="A308" s="56" t="s">
        <v>311</v>
      </c>
      <c r="B308" s="9" t="s">
        <v>260</v>
      </c>
      <c r="C308" s="10" t="s">
        <v>3</v>
      </c>
      <c r="D308" s="9" t="s">
        <v>26</v>
      </c>
      <c r="E308" s="9" t="s">
        <v>310</v>
      </c>
      <c r="F308" s="142">
        <f>3526539.34+368000-327.18+87.58-21980.33</f>
        <v>3872319.4099999997</v>
      </c>
      <c r="H308" s="29"/>
    </row>
    <row r="309" spans="1:8" ht="15">
      <c r="A309" s="56" t="s">
        <v>38</v>
      </c>
      <c r="B309" s="9" t="s">
        <v>260</v>
      </c>
      <c r="C309" s="10" t="s">
        <v>3</v>
      </c>
      <c r="D309" s="9" t="s">
        <v>26</v>
      </c>
      <c r="E309" s="9" t="s">
        <v>39</v>
      </c>
      <c r="F309" s="57">
        <v>1950844.26</v>
      </c>
      <c r="H309" s="29"/>
    </row>
    <row r="310" spans="1:6" ht="27.75" customHeight="1" hidden="1">
      <c r="A310" s="62" t="s">
        <v>46</v>
      </c>
      <c r="B310" s="9" t="s">
        <v>260</v>
      </c>
      <c r="C310" s="10" t="s">
        <v>3</v>
      </c>
      <c r="D310" s="9" t="s">
        <v>26</v>
      </c>
      <c r="E310" s="9" t="s">
        <v>47</v>
      </c>
      <c r="F310" s="57">
        <v>0</v>
      </c>
    </row>
    <row r="311" spans="1:8" ht="25.5">
      <c r="A311" s="61" t="s">
        <v>48</v>
      </c>
      <c r="B311" s="25" t="s">
        <v>261</v>
      </c>
      <c r="C311" s="30" t="s">
        <v>3</v>
      </c>
      <c r="D311" s="25" t="s">
        <v>26</v>
      </c>
      <c r="E311" s="25"/>
      <c r="F311" s="60">
        <f>F312+F313</f>
        <v>1350000</v>
      </c>
      <c r="H311" s="29"/>
    </row>
    <row r="312" spans="1:8" ht="15">
      <c r="A312" s="56" t="s">
        <v>313</v>
      </c>
      <c r="B312" s="9" t="s">
        <v>261</v>
      </c>
      <c r="C312" s="10" t="s">
        <v>3</v>
      </c>
      <c r="D312" s="9" t="s">
        <v>26</v>
      </c>
      <c r="E312" s="9" t="s">
        <v>42</v>
      </c>
      <c r="F312" s="57">
        <v>1100000</v>
      </c>
      <c r="H312" s="29"/>
    </row>
    <row r="313" spans="1:8" ht="25.5">
      <c r="A313" s="56" t="s">
        <v>311</v>
      </c>
      <c r="B313" s="9" t="s">
        <v>261</v>
      </c>
      <c r="C313" s="10" t="s">
        <v>3</v>
      </c>
      <c r="D313" s="9" t="s">
        <v>26</v>
      </c>
      <c r="E313" s="9" t="s">
        <v>310</v>
      </c>
      <c r="F313" s="57">
        <v>250000</v>
      </c>
      <c r="H313" s="29"/>
    </row>
    <row r="314" spans="1:6" ht="26.25">
      <c r="A314" s="59" t="s">
        <v>49</v>
      </c>
      <c r="B314" s="25" t="s">
        <v>262</v>
      </c>
      <c r="C314" s="30" t="s">
        <v>3</v>
      </c>
      <c r="D314" s="25" t="s">
        <v>26</v>
      </c>
      <c r="E314" s="25"/>
      <c r="F314" s="60">
        <f>SUM(F315:F318)</f>
        <v>350000</v>
      </c>
    </row>
    <row r="315" spans="1:6" ht="15">
      <c r="A315" s="56" t="s">
        <v>312</v>
      </c>
      <c r="B315" s="9" t="s">
        <v>262</v>
      </c>
      <c r="C315" s="10" t="s">
        <v>3</v>
      </c>
      <c r="D315" s="9" t="s">
        <v>26</v>
      </c>
      <c r="E315" s="9" t="s">
        <v>42</v>
      </c>
      <c r="F315" s="142">
        <v>190519.94</v>
      </c>
    </row>
    <row r="316" spans="1:6" ht="15">
      <c r="A316" s="56" t="s">
        <v>43</v>
      </c>
      <c r="B316" s="9" t="s">
        <v>262</v>
      </c>
      <c r="C316" s="10" t="s">
        <v>3</v>
      </c>
      <c r="D316" s="9" t="s">
        <v>26</v>
      </c>
      <c r="E316" s="9" t="s">
        <v>45</v>
      </c>
      <c r="F316" s="142">
        <v>11000</v>
      </c>
    </row>
    <row r="317" spans="1:6" ht="25.5">
      <c r="A317" s="56" t="s">
        <v>311</v>
      </c>
      <c r="B317" s="9" t="s">
        <v>262</v>
      </c>
      <c r="C317" s="10" t="s">
        <v>3</v>
      </c>
      <c r="D317" s="9" t="s">
        <v>26</v>
      </c>
      <c r="E317" s="9" t="s">
        <v>310</v>
      </c>
      <c r="F317" s="142">
        <v>85480.06</v>
      </c>
    </row>
    <row r="318" spans="1:6" ht="15">
      <c r="A318" s="56" t="s">
        <v>38</v>
      </c>
      <c r="B318" s="9" t="s">
        <v>262</v>
      </c>
      <c r="C318" s="10" t="s">
        <v>3</v>
      </c>
      <c r="D318" s="9" t="s">
        <v>26</v>
      </c>
      <c r="E318" s="9" t="s">
        <v>39</v>
      </c>
      <c r="F318" s="142">
        <v>63000</v>
      </c>
    </row>
    <row r="319" spans="1:6" ht="26.25" customHeight="1">
      <c r="A319" s="72" t="s">
        <v>465</v>
      </c>
      <c r="B319" s="25" t="s">
        <v>263</v>
      </c>
      <c r="C319" s="30" t="s">
        <v>3</v>
      </c>
      <c r="D319" s="25" t="s">
        <v>26</v>
      </c>
      <c r="E319" s="25"/>
      <c r="F319" s="60">
        <f>SUM(F320:F322)</f>
        <v>73000</v>
      </c>
    </row>
    <row r="320" spans="1:6" ht="15">
      <c r="A320" s="56" t="s">
        <v>312</v>
      </c>
      <c r="B320" s="9" t="s">
        <v>263</v>
      </c>
      <c r="C320" s="10" t="s">
        <v>3</v>
      </c>
      <c r="D320" s="9" t="s">
        <v>26</v>
      </c>
      <c r="E320" s="9" t="s">
        <v>42</v>
      </c>
      <c r="F320" s="142">
        <v>53142.02</v>
      </c>
    </row>
    <row r="321" spans="1:6" ht="25.5">
      <c r="A321" s="56" t="s">
        <v>311</v>
      </c>
      <c r="B321" s="9" t="s">
        <v>263</v>
      </c>
      <c r="C321" s="10" t="s">
        <v>3</v>
      </c>
      <c r="D321" s="9" t="s">
        <v>26</v>
      </c>
      <c r="E321" s="9" t="s">
        <v>310</v>
      </c>
      <c r="F321" s="142">
        <v>19857.98</v>
      </c>
    </row>
    <row r="322" spans="1:6" ht="15">
      <c r="A322" s="56" t="s">
        <v>38</v>
      </c>
      <c r="B322" s="9" t="s">
        <v>263</v>
      </c>
      <c r="C322" s="10" t="s">
        <v>3</v>
      </c>
      <c r="D322" s="9" t="s">
        <v>26</v>
      </c>
      <c r="E322" s="9" t="s">
        <v>39</v>
      </c>
      <c r="F322" s="142">
        <v>0</v>
      </c>
    </row>
    <row r="323" spans="1:9" ht="39">
      <c r="A323" s="83" t="s">
        <v>50</v>
      </c>
      <c r="B323" s="12" t="s">
        <v>264</v>
      </c>
      <c r="C323" s="11" t="s">
        <v>3</v>
      </c>
      <c r="D323" s="12" t="s">
        <v>26</v>
      </c>
      <c r="E323" s="12"/>
      <c r="F323" s="60">
        <f>SUM(F324:F328)</f>
        <v>342000</v>
      </c>
      <c r="I323" s="29"/>
    </row>
    <row r="324" spans="1:6" ht="20.25" customHeight="1">
      <c r="A324" s="56" t="s">
        <v>313</v>
      </c>
      <c r="B324" s="9" t="s">
        <v>264</v>
      </c>
      <c r="C324" s="10" t="s">
        <v>3</v>
      </c>
      <c r="D324" s="9" t="s">
        <v>26</v>
      </c>
      <c r="E324" s="9" t="s">
        <v>42</v>
      </c>
      <c r="F324" s="57">
        <v>240977.49</v>
      </c>
    </row>
    <row r="325" spans="1:6" ht="15">
      <c r="A325" s="56" t="s">
        <v>43</v>
      </c>
      <c r="B325" s="9" t="s">
        <v>264</v>
      </c>
      <c r="C325" s="10" t="s">
        <v>3</v>
      </c>
      <c r="D325" s="9" t="s">
        <v>26</v>
      </c>
      <c r="E325" s="9" t="s">
        <v>45</v>
      </c>
      <c r="F325" s="57">
        <v>0</v>
      </c>
    </row>
    <row r="326" spans="1:6" ht="25.5">
      <c r="A326" s="56" t="s">
        <v>311</v>
      </c>
      <c r="B326" s="9" t="s">
        <v>264</v>
      </c>
      <c r="C326" s="10" t="s">
        <v>3</v>
      </c>
      <c r="D326" s="9" t="s">
        <v>26</v>
      </c>
      <c r="E326" s="9" t="s">
        <v>310</v>
      </c>
      <c r="F326" s="57">
        <v>70963.24</v>
      </c>
    </row>
    <row r="327" spans="1:6" ht="15">
      <c r="A327" s="56" t="s">
        <v>38</v>
      </c>
      <c r="B327" s="9" t="s">
        <v>264</v>
      </c>
      <c r="C327" s="10" t="s">
        <v>3</v>
      </c>
      <c r="D327" s="9" t="s">
        <v>26</v>
      </c>
      <c r="E327" s="9" t="s">
        <v>39</v>
      </c>
      <c r="F327" s="57">
        <v>20059.27</v>
      </c>
    </row>
    <row r="328" spans="1:6" ht="15">
      <c r="A328" s="56" t="s">
        <v>51</v>
      </c>
      <c r="B328" s="9" t="s">
        <v>264</v>
      </c>
      <c r="C328" s="10" t="s">
        <v>3</v>
      </c>
      <c r="D328" s="9" t="s">
        <v>26</v>
      </c>
      <c r="E328" s="9" t="s">
        <v>52</v>
      </c>
      <c r="F328" s="57">
        <v>10000</v>
      </c>
    </row>
    <row r="329" spans="1:6" ht="25.5">
      <c r="A329" s="139" t="s">
        <v>320</v>
      </c>
      <c r="B329" s="25" t="s">
        <v>321</v>
      </c>
      <c r="C329" s="137" t="s">
        <v>3</v>
      </c>
      <c r="D329" s="134" t="s">
        <v>26</v>
      </c>
      <c r="E329" s="134"/>
      <c r="F329" s="138">
        <f>F330</f>
        <v>160000</v>
      </c>
    </row>
    <row r="330" spans="1:6" ht="15">
      <c r="A330" s="8" t="s">
        <v>38</v>
      </c>
      <c r="B330" s="9" t="s">
        <v>321</v>
      </c>
      <c r="C330" s="10" t="s">
        <v>3</v>
      </c>
      <c r="D330" s="9" t="s">
        <v>26</v>
      </c>
      <c r="E330" s="9" t="s">
        <v>39</v>
      </c>
      <c r="F330" s="57">
        <v>160000</v>
      </c>
    </row>
    <row r="331" spans="1:6" ht="33" customHeight="1">
      <c r="A331" s="139" t="s">
        <v>322</v>
      </c>
      <c r="B331" s="25" t="s">
        <v>323</v>
      </c>
      <c r="C331" s="137" t="s">
        <v>3</v>
      </c>
      <c r="D331" s="134" t="s">
        <v>26</v>
      </c>
      <c r="E331" s="134"/>
      <c r="F331" s="138">
        <f>SUM(F332:F334)</f>
        <v>50000</v>
      </c>
    </row>
    <row r="332" spans="1:6" ht="15">
      <c r="A332" s="8" t="s">
        <v>312</v>
      </c>
      <c r="B332" s="9" t="s">
        <v>323</v>
      </c>
      <c r="C332" s="10" t="s">
        <v>3</v>
      </c>
      <c r="D332" s="9" t="s">
        <v>26</v>
      </c>
      <c r="E332" s="135" t="s">
        <v>42</v>
      </c>
      <c r="F332" s="57">
        <v>0</v>
      </c>
    </row>
    <row r="333" spans="1:6" ht="25.5">
      <c r="A333" s="56" t="s">
        <v>311</v>
      </c>
      <c r="B333" s="9" t="s">
        <v>323</v>
      </c>
      <c r="C333" s="10" t="s">
        <v>3</v>
      </c>
      <c r="D333" s="9" t="s">
        <v>26</v>
      </c>
      <c r="E333" s="135" t="s">
        <v>310</v>
      </c>
      <c r="F333" s="57">
        <v>0</v>
      </c>
    </row>
    <row r="334" spans="1:6" ht="15">
      <c r="A334" s="8" t="s">
        <v>38</v>
      </c>
      <c r="B334" s="9" t="s">
        <v>323</v>
      </c>
      <c r="C334" s="10" t="s">
        <v>3</v>
      </c>
      <c r="D334" s="9" t="s">
        <v>26</v>
      </c>
      <c r="E334" s="135" t="s">
        <v>39</v>
      </c>
      <c r="F334" s="57">
        <v>50000</v>
      </c>
    </row>
    <row r="335" spans="1:6" ht="38.25">
      <c r="A335" s="139" t="s">
        <v>324</v>
      </c>
      <c r="B335" s="134" t="s">
        <v>325</v>
      </c>
      <c r="C335" s="137" t="s">
        <v>3</v>
      </c>
      <c r="D335" s="134" t="s">
        <v>26</v>
      </c>
      <c r="E335" s="140"/>
      <c r="F335" s="138">
        <f>F336</f>
        <v>5000</v>
      </c>
    </row>
    <row r="336" spans="1:6" ht="15">
      <c r="A336" s="8" t="s">
        <v>38</v>
      </c>
      <c r="B336" s="9" t="s">
        <v>325</v>
      </c>
      <c r="C336" s="10" t="s">
        <v>3</v>
      </c>
      <c r="D336" s="9" t="s">
        <v>26</v>
      </c>
      <c r="E336" s="135" t="s">
        <v>39</v>
      </c>
      <c r="F336" s="57">
        <v>5000</v>
      </c>
    </row>
    <row r="337" spans="1:6" ht="26.25">
      <c r="A337" s="141" t="s">
        <v>326</v>
      </c>
      <c r="B337" s="25" t="s">
        <v>327</v>
      </c>
      <c r="C337" s="137" t="s">
        <v>3</v>
      </c>
      <c r="D337" s="134" t="s">
        <v>26</v>
      </c>
      <c r="E337" s="140"/>
      <c r="F337" s="138">
        <f>F338</f>
        <v>11000</v>
      </c>
    </row>
    <row r="338" spans="1:6" ht="15">
      <c r="A338" s="8" t="s">
        <v>38</v>
      </c>
      <c r="B338" s="9" t="s">
        <v>328</v>
      </c>
      <c r="C338" s="10" t="s">
        <v>3</v>
      </c>
      <c r="D338" s="9" t="s">
        <v>26</v>
      </c>
      <c r="E338" s="135" t="s">
        <v>39</v>
      </c>
      <c r="F338" s="57">
        <v>11000</v>
      </c>
    </row>
    <row r="339" spans="1:6" ht="26.25">
      <c r="A339" s="141" t="s">
        <v>329</v>
      </c>
      <c r="B339" s="25" t="s">
        <v>330</v>
      </c>
      <c r="C339" s="137" t="s">
        <v>3</v>
      </c>
      <c r="D339" s="134" t="s">
        <v>26</v>
      </c>
      <c r="E339" s="140"/>
      <c r="F339" s="138">
        <f>SUM(F340:F342)</f>
        <v>66000</v>
      </c>
    </row>
    <row r="340" spans="1:6" ht="15">
      <c r="A340" s="8" t="s">
        <v>313</v>
      </c>
      <c r="B340" s="9" t="s">
        <v>330</v>
      </c>
      <c r="C340" s="10" t="s">
        <v>3</v>
      </c>
      <c r="D340" s="9" t="s">
        <v>26</v>
      </c>
      <c r="E340" s="135" t="s">
        <v>42</v>
      </c>
      <c r="F340" s="142">
        <v>0</v>
      </c>
    </row>
    <row r="341" spans="1:6" ht="25.5">
      <c r="A341" s="56" t="s">
        <v>311</v>
      </c>
      <c r="B341" s="9" t="s">
        <v>330</v>
      </c>
      <c r="C341" s="10" t="s">
        <v>3</v>
      </c>
      <c r="D341" s="9" t="s">
        <v>26</v>
      </c>
      <c r="E341" s="135" t="s">
        <v>310</v>
      </c>
      <c r="F341" s="142">
        <v>71.66</v>
      </c>
    </row>
    <row r="342" spans="1:6" ht="15">
      <c r="A342" s="8" t="s">
        <v>38</v>
      </c>
      <c r="B342" s="9" t="s">
        <v>330</v>
      </c>
      <c r="C342" s="10" t="s">
        <v>3</v>
      </c>
      <c r="D342" s="9" t="s">
        <v>26</v>
      </c>
      <c r="E342" s="135" t="s">
        <v>39</v>
      </c>
      <c r="F342" s="142">
        <v>65928.34</v>
      </c>
    </row>
    <row r="343" spans="1:6" ht="29.25" customHeight="1">
      <c r="A343" s="141" t="s">
        <v>331</v>
      </c>
      <c r="B343" s="25" t="s">
        <v>332</v>
      </c>
      <c r="C343" s="137" t="s">
        <v>3</v>
      </c>
      <c r="D343" s="134" t="s">
        <v>26</v>
      </c>
      <c r="E343" s="140"/>
      <c r="F343" s="138">
        <f>F344</f>
        <v>11000</v>
      </c>
    </row>
    <row r="344" spans="1:6" ht="15">
      <c r="A344" s="8" t="s">
        <v>38</v>
      </c>
      <c r="B344" s="9" t="s">
        <v>332</v>
      </c>
      <c r="C344" s="10" t="s">
        <v>3</v>
      </c>
      <c r="D344" s="9" t="s">
        <v>26</v>
      </c>
      <c r="E344" s="135" t="s">
        <v>39</v>
      </c>
      <c r="F344" s="57">
        <v>11000</v>
      </c>
    </row>
    <row r="345" spans="1:6" ht="28.5" customHeight="1">
      <c r="A345" s="141" t="s">
        <v>333</v>
      </c>
      <c r="B345" s="25" t="s">
        <v>334</v>
      </c>
      <c r="C345" s="137" t="s">
        <v>3</v>
      </c>
      <c r="D345" s="134" t="s">
        <v>26</v>
      </c>
      <c r="E345" s="140"/>
      <c r="F345" s="138">
        <f>F346</f>
        <v>0</v>
      </c>
    </row>
    <row r="346" spans="1:6" ht="15">
      <c r="A346" s="8" t="s">
        <v>38</v>
      </c>
      <c r="B346" s="9" t="s">
        <v>334</v>
      </c>
      <c r="C346" s="10" t="s">
        <v>3</v>
      </c>
      <c r="D346" s="9" t="s">
        <v>26</v>
      </c>
      <c r="E346" s="135" t="s">
        <v>39</v>
      </c>
      <c r="F346" s="57">
        <v>0</v>
      </c>
    </row>
    <row r="347" spans="1:6" ht="15">
      <c r="A347" s="84" t="s">
        <v>145</v>
      </c>
      <c r="B347" s="7"/>
      <c r="C347" s="37" t="s">
        <v>3</v>
      </c>
      <c r="D347" s="7" t="s">
        <v>18</v>
      </c>
      <c r="E347" s="7"/>
      <c r="F347" s="79">
        <f>F348</f>
        <v>10500</v>
      </c>
    </row>
    <row r="348" spans="1:6" ht="69" customHeight="1">
      <c r="A348" s="59" t="s">
        <v>146</v>
      </c>
      <c r="B348" s="134" t="s">
        <v>314</v>
      </c>
      <c r="C348" s="30" t="s">
        <v>3</v>
      </c>
      <c r="D348" s="25" t="s">
        <v>18</v>
      </c>
      <c r="E348" s="25"/>
      <c r="F348" s="60">
        <f>F349</f>
        <v>10500</v>
      </c>
    </row>
    <row r="349" spans="1:6" ht="15">
      <c r="A349" s="56" t="s">
        <v>38</v>
      </c>
      <c r="B349" s="9" t="s">
        <v>314</v>
      </c>
      <c r="C349" s="10" t="s">
        <v>3</v>
      </c>
      <c r="D349" s="9" t="s">
        <v>18</v>
      </c>
      <c r="E349" s="9" t="s">
        <v>39</v>
      </c>
      <c r="F349" s="57">
        <v>10500</v>
      </c>
    </row>
    <row r="350" spans="1:6" ht="20.25" customHeight="1">
      <c r="A350" s="85" t="s">
        <v>148</v>
      </c>
      <c r="B350" s="7" t="s">
        <v>149</v>
      </c>
      <c r="C350" s="37" t="s">
        <v>3</v>
      </c>
      <c r="D350" s="7" t="s">
        <v>56</v>
      </c>
      <c r="E350" s="25"/>
      <c r="F350" s="79">
        <f>F351+F353</f>
        <v>8018752.61</v>
      </c>
    </row>
    <row r="351" spans="1:6" ht="32.25" customHeight="1">
      <c r="A351" s="61" t="s">
        <v>150</v>
      </c>
      <c r="B351" s="134" t="s">
        <v>315</v>
      </c>
      <c r="C351" s="30" t="s">
        <v>3</v>
      </c>
      <c r="D351" s="25" t="s">
        <v>56</v>
      </c>
      <c r="E351" s="9"/>
      <c r="F351" s="60">
        <f>F352</f>
        <v>541000</v>
      </c>
    </row>
    <row r="352" spans="1:6" ht="15">
      <c r="A352" s="56" t="s">
        <v>38</v>
      </c>
      <c r="B352" s="9" t="s">
        <v>315</v>
      </c>
      <c r="C352" s="10" t="s">
        <v>44</v>
      </c>
      <c r="D352" s="9" t="s">
        <v>56</v>
      </c>
      <c r="E352" s="9" t="s">
        <v>39</v>
      </c>
      <c r="F352" s="57">
        <v>541000</v>
      </c>
    </row>
    <row r="353" spans="1:6" ht="15">
      <c r="A353" s="72" t="s">
        <v>64</v>
      </c>
      <c r="B353" s="28" t="s">
        <v>266</v>
      </c>
      <c r="C353" s="47" t="s">
        <v>3</v>
      </c>
      <c r="D353" s="28" t="s">
        <v>56</v>
      </c>
      <c r="E353" s="28"/>
      <c r="F353" s="86">
        <f>SUM(F354:F361)</f>
        <v>7477752.61</v>
      </c>
    </row>
    <row r="354" spans="1:6" ht="15">
      <c r="A354" s="56" t="s">
        <v>194</v>
      </c>
      <c r="B354" s="14" t="s">
        <v>266</v>
      </c>
      <c r="C354" s="13" t="s">
        <v>3</v>
      </c>
      <c r="D354" s="14" t="s">
        <v>56</v>
      </c>
      <c r="E354" s="14" t="s">
        <v>65</v>
      </c>
      <c r="F354" s="190">
        <f>2561840+450000</f>
        <v>3011840</v>
      </c>
    </row>
    <row r="355" spans="1:6" ht="15">
      <c r="A355" s="56" t="s">
        <v>66</v>
      </c>
      <c r="B355" s="14" t="s">
        <v>266</v>
      </c>
      <c r="C355" s="13" t="s">
        <v>3</v>
      </c>
      <c r="D355" s="14" t="s">
        <v>56</v>
      </c>
      <c r="E355" s="14" t="s">
        <v>67</v>
      </c>
      <c r="F355" s="190">
        <v>20000</v>
      </c>
    </row>
    <row r="356" spans="1:6" ht="28.5" customHeight="1">
      <c r="A356" s="56" t="s">
        <v>196</v>
      </c>
      <c r="B356" s="14" t="s">
        <v>266</v>
      </c>
      <c r="C356" s="13" t="s">
        <v>3</v>
      </c>
      <c r="D356" s="14" t="s">
        <v>56</v>
      </c>
      <c r="E356" s="14" t="s">
        <v>195</v>
      </c>
      <c r="F356" s="190">
        <v>1089565.16</v>
      </c>
    </row>
    <row r="357" spans="1:6" ht="25.5">
      <c r="A357" s="56" t="s">
        <v>68</v>
      </c>
      <c r="B357" s="14" t="s">
        <v>266</v>
      </c>
      <c r="C357" s="13" t="s">
        <v>3</v>
      </c>
      <c r="D357" s="14" t="s">
        <v>56</v>
      </c>
      <c r="E357" s="14" t="s">
        <v>39</v>
      </c>
      <c r="F357" s="190">
        <f>2911347.45+82000+50000</f>
        <v>3043347.45</v>
      </c>
    </row>
    <row r="358" spans="1:6" ht="63.75">
      <c r="A358" s="58" t="s">
        <v>58</v>
      </c>
      <c r="B358" s="14" t="s">
        <v>266</v>
      </c>
      <c r="C358" s="13" t="s">
        <v>3</v>
      </c>
      <c r="D358" s="14" t="s">
        <v>56</v>
      </c>
      <c r="E358" s="14" t="s">
        <v>59</v>
      </c>
      <c r="F358" s="190">
        <v>90000</v>
      </c>
    </row>
    <row r="359" spans="1:6" ht="15">
      <c r="A359" s="56" t="s">
        <v>60</v>
      </c>
      <c r="B359" s="14" t="s">
        <v>266</v>
      </c>
      <c r="C359" s="10" t="s">
        <v>3</v>
      </c>
      <c r="D359" s="9" t="s">
        <v>56</v>
      </c>
      <c r="E359" s="9" t="s">
        <v>61</v>
      </c>
      <c r="F359" s="142">
        <v>106000</v>
      </c>
    </row>
    <row r="360" spans="1:6" ht="15">
      <c r="A360" s="56" t="s">
        <v>62</v>
      </c>
      <c r="B360" s="14" t="s">
        <v>266</v>
      </c>
      <c r="C360" s="10" t="s">
        <v>3</v>
      </c>
      <c r="D360" s="9" t="s">
        <v>56</v>
      </c>
      <c r="E360" s="9" t="s">
        <v>63</v>
      </c>
      <c r="F360" s="142">
        <v>85000</v>
      </c>
    </row>
    <row r="361" spans="1:6" ht="15">
      <c r="A361" s="146" t="s">
        <v>340</v>
      </c>
      <c r="B361" s="14" t="s">
        <v>266</v>
      </c>
      <c r="C361" s="10" t="s">
        <v>3</v>
      </c>
      <c r="D361" s="9" t="s">
        <v>56</v>
      </c>
      <c r="E361" s="9" t="s">
        <v>339</v>
      </c>
      <c r="F361" s="142">
        <v>32000</v>
      </c>
    </row>
    <row r="362" spans="1:6" ht="15">
      <c r="A362" s="64" t="s">
        <v>115</v>
      </c>
      <c r="B362" s="23" t="s">
        <v>186</v>
      </c>
      <c r="C362" s="46"/>
      <c r="D362" s="23"/>
      <c r="E362" s="23"/>
      <c r="F362" s="65">
        <f>F363</f>
        <v>212000</v>
      </c>
    </row>
    <row r="363" spans="1:6" ht="29.25">
      <c r="A363" s="114" t="s">
        <v>267</v>
      </c>
      <c r="B363" s="106" t="s">
        <v>268</v>
      </c>
      <c r="C363" s="107"/>
      <c r="D363" s="106"/>
      <c r="E363" s="106"/>
      <c r="F363" s="108">
        <f>F364</f>
        <v>212000</v>
      </c>
    </row>
    <row r="364" spans="1:8" ht="40.5" customHeight="1">
      <c r="A364" s="59" t="s">
        <v>112</v>
      </c>
      <c r="B364" s="25" t="s">
        <v>269</v>
      </c>
      <c r="C364" s="24" t="s">
        <v>26</v>
      </c>
      <c r="D364" s="25" t="s">
        <v>18</v>
      </c>
      <c r="E364" s="25"/>
      <c r="F364" s="60">
        <f>F365</f>
        <v>212000</v>
      </c>
      <c r="H364" s="29"/>
    </row>
    <row r="365" spans="1:6" ht="25.5">
      <c r="A365" s="56" t="s">
        <v>68</v>
      </c>
      <c r="B365" s="9" t="s">
        <v>269</v>
      </c>
      <c r="C365" s="15" t="s">
        <v>26</v>
      </c>
      <c r="D365" s="9" t="s">
        <v>18</v>
      </c>
      <c r="E365" s="9" t="s">
        <v>39</v>
      </c>
      <c r="F365" s="57">
        <v>212000</v>
      </c>
    </row>
    <row r="366" spans="1:6" ht="15">
      <c r="A366" s="64" t="s">
        <v>116</v>
      </c>
      <c r="B366" s="23" t="s">
        <v>187</v>
      </c>
      <c r="C366" s="46"/>
      <c r="D366" s="23"/>
      <c r="E366" s="23"/>
      <c r="F366" s="65">
        <f>F367</f>
        <v>15211669.09</v>
      </c>
    </row>
    <row r="367" spans="1:6" ht="15">
      <c r="A367" s="114" t="s">
        <v>316</v>
      </c>
      <c r="B367" s="106" t="s">
        <v>270</v>
      </c>
      <c r="C367" s="107"/>
      <c r="D367" s="106"/>
      <c r="E367" s="106"/>
      <c r="F367" s="108">
        <f>F368+F378+F385</f>
        <v>15211669.09</v>
      </c>
    </row>
    <row r="368" spans="1:6" ht="15.75">
      <c r="A368" s="78" t="s">
        <v>151</v>
      </c>
      <c r="B368" s="38"/>
      <c r="C368" s="39" t="s">
        <v>18</v>
      </c>
      <c r="D368" s="39" t="s">
        <v>3</v>
      </c>
      <c r="E368" s="38"/>
      <c r="F368" s="70">
        <f>F369+F371+F374+F376</f>
        <v>14092730.55</v>
      </c>
    </row>
    <row r="369" spans="1:6" ht="15.75">
      <c r="A369" s="59" t="s">
        <v>152</v>
      </c>
      <c r="B369" s="24" t="s">
        <v>271</v>
      </c>
      <c r="C369" s="24" t="s">
        <v>18</v>
      </c>
      <c r="D369" s="24" t="s">
        <v>3</v>
      </c>
      <c r="E369" s="38"/>
      <c r="F369" s="73">
        <f>F370</f>
        <v>83780</v>
      </c>
    </row>
    <row r="370" spans="1:6" ht="25.5">
      <c r="A370" s="56" t="s">
        <v>68</v>
      </c>
      <c r="B370" s="15" t="s">
        <v>271</v>
      </c>
      <c r="C370" s="15" t="s">
        <v>18</v>
      </c>
      <c r="D370" s="15" t="s">
        <v>3</v>
      </c>
      <c r="E370" s="9" t="s">
        <v>39</v>
      </c>
      <c r="F370" s="57">
        <v>83780</v>
      </c>
    </row>
    <row r="371" spans="1:6" ht="15.75">
      <c r="A371" s="59" t="s">
        <v>153</v>
      </c>
      <c r="B371" s="24" t="s">
        <v>272</v>
      </c>
      <c r="C371" s="24" t="s">
        <v>18</v>
      </c>
      <c r="D371" s="24" t="s">
        <v>3</v>
      </c>
      <c r="E371" s="38"/>
      <c r="F371" s="73">
        <f>F372+F373</f>
        <v>602117.8200000001</v>
      </c>
    </row>
    <row r="372" spans="1:6" ht="25.5">
      <c r="A372" s="56" t="s">
        <v>68</v>
      </c>
      <c r="B372" s="15" t="s">
        <v>272</v>
      </c>
      <c r="C372" s="15" t="s">
        <v>18</v>
      </c>
      <c r="D372" s="15" t="s">
        <v>3</v>
      </c>
      <c r="E372" s="9" t="s">
        <v>39</v>
      </c>
      <c r="F372" s="57">
        <v>508100</v>
      </c>
    </row>
    <row r="373" spans="1:6" ht="15">
      <c r="A373" s="8" t="s">
        <v>394</v>
      </c>
      <c r="B373" s="15" t="s">
        <v>272</v>
      </c>
      <c r="C373" s="15" t="s">
        <v>18</v>
      </c>
      <c r="D373" s="15" t="s">
        <v>3</v>
      </c>
      <c r="E373" s="9" t="s">
        <v>392</v>
      </c>
      <c r="F373" s="57">
        <v>94017.82</v>
      </c>
    </row>
    <row r="374" spans="1:6" ht="25.5">
      <c r="A374" s="139" t="s">
        <v>353</v>
      </c>
      <c r="B374" s="24" t="s">
        <v>354</v>
      </c>
      <c r="C374" s="24" t="s">
        <v>18</v>
      </c>
      <c r="D374" s="24" t="s">
        <v>3</v>
      </c>
      <c r="E374" s="9"/>
      <c r="F374" s="60">
        <f>F375</f>
        <v>9178710.33</v>
      </c>
    </row>
    <row r="375" spans="1:6" ht="25.5">
      <c r="A375" s="8" t="s">
        <v>355</v>
      </c>
      <c r="B375" s="15" t="s">
        <v>354</v>
      </c>
      <c r="C375" s="15" t="s">
        <v>18</v>
      </c>
      <c r="D375" s="15" t="s">
        <v>3</v>
      </c>
      <c r="E375" s="9" t="s">
        <v>356</v>
      </c>
      <c r="F375" s="142">
        <v>9178710.33</v>
      </c>
    </row>
    <row r="376" spans="1:6" ht="25.5">
      <c r="A376" s="151" t="s">
        <v>357</v>
      </c>
      <c r="B376" s="24" t="s">
        <v>358</v>
      </c>
      <c r="C376" s="24" t="s">
        <v>18</v>
      </c>
      <c r="D376" s="24" t="s">
        <v>3</v>
      </c>
      <c r="E376" s="9"/>
      <c r="F376" s="60">
        <f>F377</f>
        <v>4228122.4</v>
      </c>
    </row>
    <row r="377" spans="1:6" ht="25.5">
      <c r="A377" s="150" t="s">
        <v>355</v>
      </c>
      <c r="B377" s="15" t="s">
        <v>358</v>
      </c>
      <c r="C377" s="15" t="s">
        <v>18</v>
      </c>
      <c r="D377" s="15" t="s">
        <v>3</v>
      </c>
      <c r="E377" s="9" t="s">
        <v>356</v>
      </c>
      <c r="F377" s="142">
        <v>4228122.4</v>
      </c>
    </row>
    <row r="378" spans="1:6" ht="15.75">
      <c r="A378" s="182" t="s">
        <v>376</v>
      </c>
      <c r="B378" s="38"/>
      <c r="C378" s="39" t="s">
        <v>18</v>
      </c>
      <c r="D378" s="39" t="s">
        <v>4</v>
      </c>
      <c r="E378" s="9"/>
      <c r="F378" s="79">
        <f>F379+F381+F383</f>
        <v>1118938.54</v>
      </c>
    </row>
    <row r="379" spans="1:6" ht="25.5">
      <c r="A379" s="139" t="s">
        <v>396</v>
      </c>
      <c r="B379" s="25" t="s">
        <v>397</v>
      </c>
      <c r="C379" s="24" t="s">
        <v>18</v>
      </c>
      <c r="D379" s="24" t="s">
        <v>4</v>
      </c>
      <c r="E379" s="9"/>
      <c r="F379" s="60">
        <f>F380</f>
        <v>800000</v>
      </c>
    </row>
    <row r="380" spans="1:6" ht="15">
      <c r="A380" s="8" t="s">
        <v>38</v>
      </c>
      <c r="B380" s="9" t="s">
        <v>397</v>
      </c>
      <c r="C380" s="15" t="s">
        <v>18</v>
      </c>
      <c r="D380" s="15" t="s">
        <v>4</v>
      </c>
      <c r="E380" s="9"/>
      <c r="F380" s="57">
        <v>800000</v>
      </c>
    </row>
    <row r="381" spans="1:6" ht="38.25">
      <c r="A381" s="181" t="s">
        <v>425</v>
      </c>
      <c r="B381" s="24" t="s">
        <v>424</v>
      </c>
      <c r="C381" s="30" t="s">
        <v>18</v>
      </c>
      <c r="D381" s="25" t="s">
        <v>4</v>
      </c>
      <c r="E381" s="24"/>
      <c r="F381" s="73">
        <f>F382</f>
        <v>69374.18</v>
      </c>
    </row>
    <row r="382" spans="1:6" ht="15">
      <c r="A382" s="56" t="s">
        <v>38</v>
      </c>
      <c r="B382" s="9" t="s">
        <v>424</v>
      </c>
      <c r="C382" s="10" t="s">
        <v>18</v>
      </c>
      <c r="D382" s="9" t="s">
        <v>4</v>
      </c>
      <c r="E382" s="9" t="s">
        <v>39</v>
      </c>
      <c r="F382" s="57">
        <v>69374.18</v>
      </c>
    </row>
    <row r="383" spans="1:6" ht="38.25">
      <c r="A383" s="181" t="s">
        <v>399</v>
      </c>
      <c r="B383" s="25" t="s">
        <v>398</v>
      </c>
      <c r="C383" s="36" t="s">
        <v>18</v>
      </c>
      <c r="D383" s="24" t="s">
        <v>4</v>
      </c>
      <c r="E383" s="24"/>
      <c r="F383" s="145">
        <f>F384</f>
        <v>249564.36</v>
      </c>
    </row>
    <row r="384" spans="1:6" ht="15">
      <c r="A384" s="147" t="s">
        <v>38</v>
      </c>
      <c r="B384" s="9" t="s">
        <v>398</v>
      </c>
      <c r="C384" s="19" t="s">
        <v>18</v>
      </c>
      <c r="D384" s="15" t="s">
        <v>4</v>
      </c>
      <c r="E384" s="15" t="s">
        <v>39</v>
      </c>
      <c r="F384" s="74">
        <v>249564.36</v>
      </c>
    </row>
    <row r="385" spans="1:8" ht="15">
      <c r="A385" s="88" t="s">
        <v>154</v>
      </c>
      <c r="B385" s="18" t="s">
        <v>273</v>
      </c>
      <c r="C385" s="20" t="s">
        <v>18</v>
      </c>
      <c r="D385" s="31" t="s">
        <v>15</v>
      </c>
      <c r="E385" s="31"/>
      <c r="F385" s="55">
        <f>F386+F388</f>
        <v>0</v>
      </c>
      <c r="H385" s="29"/>
    </row>
    <row r="386" spans="1:6" ht="15">
      <c r="A386" s="59" t="s">
        <v>155</v>
      </c>
      <c r="B386" s="25" t="s">
        <v>274</v>
      </c>
      <c r="C386" s="36" t="s">
        <v>18</v>
      </c>
      <c r="D386" s="27" t="s">
        <v>15</v>
      </c>
      <c r="E386" s="27"/>
      <c r="F386" s="60">
        <f>F387</f>
        <v>0</v>
      </c>
    </row>
    <row r="387" spans="1:6" ht="15">
      <c r="A387" s="56" t="s">
        <v>38</v>
      </c>
      <c r="B387" s="9" t="s">
        <v>274</v>
      </c>
      <c r="C387" s="19" t="s">
        <v>18</v>
      </c>
      <c r="D387" s="26" t="s">
        <v>15</v>
      </c>
      <c r="E387" s="26" t="s">
        <v>39</v>
      </c>
      <c r="F387" s="57">
        <v>0</v>
      </c>
    </row>
    <row r="388" spans="1:6" ht="15">
      <c r="A388" s="59" t="s">
        <v>156</v>
      </c>
      <c r="B388" s="25" t="s">
        <v>275</v>
      </c>
      <c r="C388" s="36" t="s">
        <v>18</v>
      </c>
      <c r="D388" s="27" t="s">
        <v>15</v>
      </c>
      <c r="E388" s="27"/>
      <c r="F388" s="60">
        <f>F389</f>
        <v>0</v>
      </c>
    </row>
    <row r="389" spans="1:6" ht="15">
      <c r="A389" s="56" t="s">
        <v>38</v>
      </c>
      <c r="B389" s="9" t="s">
        <v>275</v>
      </c>
      <c r="C389" s="19" t="s">
        <v>18</v>
      </c>
      <c r="D389" s="26" t="s">
        <v>15</v>
      </c>
      <c r="E389" s="26" t="s">
        <v>39</v>
      </c>
      <c r="F389" s="57">
        <v>0</v>
      </c>
    </row>
    <row r="390" spans="1:6" ht="15">
      <c r="A390" s="64" t="s">
        <v>117</v>
      </c>
      <c r="B390" s="23" t="s">
        <v>188</v>
      </c>
      <c r="C390" s="46"/>
      <c r="D390" s="23"/>
      <c r="E390" s="23"/>
      <c r="F390" s="65">
        <f>F391</f>
        <v>31011243.93</v>
      </c>
    </row>
    <row r="391" spans="1:6" ht="29.25">
      <c r="A391" s="114" t="s">
        <v>276</v>
      </c>
      <c r="B391" s="106" t="s">
        <v>277</v>
      </c>
      <c r="C391" s="107"/>
      <c r="D391" s="106"/>
      <c r="E391" s="106"/>
      <c r="F391" s="108">
        <f>F392+F395+F402+F407+F409+F400</f>
        <v>31011243.93</v>
      </c>
    </row>
    <row r="392" spans="1:6" ht="15">
      <c r="A392" s="205" t="s">
        <v>157</v>
      </c>
      <c r="B392" s="7"/>
      <c r="C392" s="37" t="s">
        <v>14</v>
      </c>
      <c r="D392" s="7" t="s">
        <v>3</v>
      </c>
      <c r="E392" s="7"/>
      <c r="F392" s="79">
        <f>F393</f>
        <v>4196910.93</v>
      </c>
    </row>
    <row r="393" spans="1:8" ht="15">
      <c r="A393" s="61" t="s">
        <v>79</v>
      </c>
      <c r="B393" s="25" t="s">
        <v>278</v>
      </c>
      <c r="C393" s="30" t="s">
        <v>14</v>
      </c>
      <c r="D393" s="25" t="s">
        <v>3</v>
      </c>
      <c r="E393" s="25"/>
      <c r="F393" s="60">
        <f>F394</f>
        <v>4196910.93</v>
      </c>
      <c r="H393" s="29"/>
    </row>
    <row r="394" spans="1:6" ht="15">
      <c r="A394" s="62" t="s">
        <v>80</v>
      </c>
      <c r="B394" s="9" t="s">
        <v>278</v>
      </c>
      <c r="C394" s="40" t="s">
        <v>14</v>
      </c>
      <c r="D394" s="9" t="s">
        <v>3</v>
      </c>
      <c r="E394" s="9" t="s">
        <v>81</v>
      </c>
      <c r="F394" s="57">
        <v>4196910.93</v>
      </c>
    </row>
    <row r="395" spans="1:6" ht="15">
      <c r="A395" s="85" t="s">
        <v>158</v>
      </c>
      <c r="B395" s="9"/>
      <c r="C395" s="37" t="s">
        <v>14</v>
      </c>
      <c r="D395" s="7" t="s">
        <v>4</v>
      </c>
      <c r="E395" s="9"/>
      <c r="F395" s="79">
        <f>F396+F398</f>
        <v>25661000</v>
      </c>
    </row>
    <row r="396" spans="1:8" ht="45.75" customHeight="1">
      <c r="A396" s="183" t="s">
        <v>82</v>
      </c>
      <c r="B396" s="25" t="s">
        <v>279</v>
      </c>
      <c r="C396" s="30" t="s">
        <v>14</v>
      </c>
      <c r="D396" s="25" t="s">
        <v>4</v>
      </c>
      <c r="E396" s="25"/>
      <c r="F396" s="60">
        <f>F397</f>
        <v>24755000</v>
      </c>
      <c r="H396" s="29"/>
    </row>
    <row r="397" spans="1:6" ht="38.25">
      <c r="A397" s="89" t="s">
        <v>72</v>
      </c>
      <c r="B397" s="9" t="s">
        <v>279</v>
      </c>
      <c r="C397" s="10" t="s">
        <v>14</v>
      </c>
      <c r="D397" s="9" t="s">
        <v>4</v>
      </c>
      <c r="E397" s="9" t="s">
        <v>73</v>
      </c>
      <c r="F397" s="57">
        <v>24755000</v>
      </c>
    </row>
    <row r="398" spans="1:6" ht="102">
      <c r="A398" s="66" t="s">
        <v>83</v>
      </c>
      <c r="B398" s="25" t="s">
        <v>280</v>
      </c>
      <c r="C398" s="30" t="s">
        <v>14</v>
      </c>
      <c r="D398" s="25" t="s">
        <v>4</v>
      </c>
      <c r="E398" s="25"/>
      <c r="F398" s="60">
        <f>F399</f>
        <v>906000</v>
      </c>
    </row>
    <row r="399" spans="1:6" ht="25.5">
      <c r="A399" s="62" t="s">
        <v>46</v>
      </c>
      <c r="B399" s="9" t="s">
        <v>280</v>
      </c>
      <c r="C399" s="10" t="s">
        <v>14</v>
      </c>
      <c r="D399" s="9" t="s">
        <v>4</v>
      </c>
      <c r="E399" s="9" t="s">
        <v>75</v>
      </c>
      <c r="F399" s="57">
        <v>906000</v>
      </c>
    </row>
    <row r="400" spans="1:6" ht="15">
      <c r="A400" s="204" t="s">
        <v>422</v>
      </c>
      <c r="B400" s="25" t="s">
        <v>423</v>
      </c>
      <c r="C400" s="30" t="s">
        <v>14</v>
      </c>
      <c r="D400" s="25" t="s">
        <v>15</v>
      </c>
      <c r="E400" s="25"/>
      <c r="F400" s="60">
        <v>0</v>
      </c>
    </row>
    <row r="401" spans="1:6" ht="15">
      <c r="A401" s="193" t="s">
        <v>85</v>
      </c>
      <c r="B401" s="9" t="s">
        <v>423</v>
      </c>
      <c r="C401" s="10" t="s">
        <v>14</v>
      </c>
      <c r="D401" s="9" t="s">
        <v>15</v>
      </c>
      <c r="E401" s="9" t="s">
        <v>84</v>
      </c>
      <c r="F401" s="57">
        <v>0</v>
      </c>
    </row>
    <row r="402" spans="1:6" ht="15">
      <c r="A402" s="66" t="s">
        <v>87</v>
      </c>
      <c r="B402" s="25" t="s">
        <v>281</v>
      </c>
      <c r="C402" s="36" t="s">
        <v>14</v>
      </c>
      <c r="D402" s="27" t="s">
        <v>26</v>
      </c>
      <c r="E402" s="27"/>
      <c r="F402" s="60">
        <f>F403+F404+F405+F406</f>
        <v>620000</v>
      </c>
    </row>
    <row r="403" spans="1:6" ht="25.5">
      <c r="A403" s="56" t="s">
        <v>311</v>
      </c>
      <c r="B403" s="9" t="s">
        <v>281</v>
      </c>
      <c r="C403" s="10" t="s">
        <v>14</v>
      </c>
      <c r="D403" s="9" t="s">
        <v>26</v>
      </c>
      <c r="E403" s="9" t="s">
        <v>310</v>
      </c>
      <c r="F403" s="57">
        <v>93789.74</v>
      </c>
    </row>
    <row r="404" spans="1:6" ht="25.5">
      <c r="A404" s="56" t="s">
        <v>41</v>
      </c>
      <c r="B404" s="9" t="s">
        <v>281</v>
      </c>
      <c r="C404" s="10" t="s">
        <v>14</v>
      </c>
      <c r="D404" s="9" t="s">
        <v>26</v>
      </c>
      <c r="E404" s="9" t="s">
        <v>42</v>
      </c>
      <c r="F404" s="57">
        <v>451210.26</v>
      </c>
    </row>
    <row r="405" spans="1:6" ht="15">
      <c r="A405" s="56" t="s">
        <v>43</v>
      </c>
      <c r="B405" s="9" t="s">
        <v>281</v>
      </c>
      <c r="C405" s="10" t="s">
        <v>14</v>
      </c>
      <c r="D405" s="9" t="s">
        <v>26</v>
      </c>
      <c r="E405" s="9" t="s">
        <v>45</v>
      </c>
      <c r="F405" s="57">
        <v>0</v>
      </c>
    </row>
    <row r="406" spans="1:6" ht="15">
      <c r="A406" s="56" t="s">
        <v>38</v>
      </c>
      <c r="B406" s="9" t="s">
        <v>281</v>
      </c>
      <c r="C406" s="10" t="s">
        <v>14</v>
      </c>
      <c r="D406" s="9" t="s">
        <v>26</v>
      </c>
      <c r="E406" s="9" t="s">
        <v>39</v>
      </c>
      <c r="F406" s="57">
        <v>75000</v>
      </c>
    </row>
    <row r="407" spans="1:6" ht="38.25">
      <c r="A407" s="90" t="s">
        <v>91</v>
      </c>
      <c r="B407" s="28" t="s">
        <v>282</v>
      </c>
      <c r="C407" s="184" t="s">
        <v>14</v>
      </c>
      <c r="D407" s="185" t="s">
        <v>26</v>
      </c>
      <c r="E407" s="33"/>
      <c r="F407" s="86">
        <f>F408</f>
        <v>343000</v>
      </c>
    </row>
    <row r="408" spans="1:6" ht="25.5">
      <c r="A408" s="56" t="s">
        <v>92</v>
      </c>
      <c r="B408" s="14" t="s">
        <v>282</v>
      </c>
      <c r="C408" s="186" t="s">
        <v>14</v>
      </c>
      <c r="D408" s="187" t="s">
        <v>26</v>
      </c>
      <c r="E408" s="32" t="s">
        <v>88</v>
      </c>
      <c r="F408" s="87">
        <v>343000</v>
      </c>
    </row>
    <row r="409" spans="1:6" ht="38.25">
      <c r="A409" s="188" t="s">
        <v>400</v>
      </c>
      <c r="B409" s="28" t="s">
        <v>401</v>
      </c>
      <c r="C409" s="189" t="s">
        <v>14</v>
      </c>
      <c r="D409" s="28" t="s">
        <v>26</v>
      </c>
      <c r="E409" s="32"/>
      <c r="F409" s="86">
        <f>F410</f>
        <v>190333</v>
      </c>
    </row>
    <row r="410" spans="1:6" ht="25.5">
      <c r="A410" s="56" t="s">
        <v>92</v>
      </c>
      <c r="B410" s="9" t="s">
        <v>401</v>
      </c>
      <c r="C410" s="186" t="s">
        <v>14</v>
      </c>
      <c r="D410" s="187" t="s">
        <v>26</v>
      </c>
      <c r="E410" s="32" t="s">
        <v>88</v>
      </c>
      <c r="F410" s="87">
        <v>190333</v>
      </c>
    </row>
    <row r="411" spans="1:6" ht="15">
      <c r="A411" s="64" t="s">
        <v>118</v>
      </c>
      <c r="B411" s="23" t="s">
        <v>166</v>
      </c>
      <c r="C411" s="46"/>
      <c r="D411" s="23"/>
      <c r="E411" s="23"/>
      <c r="F411" s="65">
        <f>F413</f>
        <v>600000</v>
      </c>
    </row>
    <row r="412" spans="1:6" ht="29.25">
      <c r="A412" s="114" t="s">
        <v>283</v>
      </c>
      <c r="B412" s="106" t="s">
        <v>284</v>
      </c>
      <c r="C412" s="107"/>
      <c r="D412" s="106"/>
      <c r="E412" s="106"/>
      <c r="F412" s="108">
        <f>F413</f>
        <v>600000</v>
      </c>
    </row>
    <row r="413" spans="1:6" ht="26.25">
      <c r="A413" s="59" t="s">
        <v>119</v>
      </c>
      <c r="B413" s="25" t="s">
        <v>285</v>
      </c>
      <c r="C413" s="30" t="s">
        <v>27</v>
      </c>
      <c r="D413" s="25" t="s">
        <v>4</v>
      </c>
      <c r="E413" s="25"/>
      <c r="F413" s="60">
        <f>F414</f>
        <v>600000</v>
      </c>
    </row>
    <row r="414" spans="1:6" ht="25.5">
      <c r="A414" s="56" t="s">
        <v>159</v>
      </c>
      <c r="B414" s="9" t="s">
        <v>285</v>
      </c>
      <c r="C414" s="10" t="s">
        <v>27</v>
      </c>
      <c r="D414" s="9" t="s">
        <v>4</v>
      </c>
      <c r="E414" s="9" t="s">
        <v>127</v>
      </c>
      <c r="F414" s="57">
        <v>600000</v>
      </c>
    </row>
    <row r="415" spans="1:6" ht="31.5">
      <c r="A415" s="68" t="s">
        <v>25</v>
      </c>
      <c r="B415" s="6" t="s">
        <v>163</v>
      </c>
      <c r="C415" s="6"/>
      <c r="D415" s="6"/>
      <c r="E415" s="6"/>
      <c r="F415" s="69">
        <f>F416</f>
        <v>968120</v>
      </c>
    </row>
    <row r="416" spans="1:6" ht="57">
      <c r="A416" s="206" t="s">
        <v>286</v>
      </c>
      <c r="B416" s="95" t="s">
        <v>287</v>
      </c>
      <c r="C416" s="95"/>
      <c r="D416" s="95"/>
      <c r="E416" s="95"/>
      <c r="F416" s="96">
        <f>F417+F419</f>
        <v>968120</v>
      </c>
    </row>
    <row r="417" spans="1:6" ht="26.25">
      <c r="A417" s="59" t="s">
        <v>434</v>
      </c>
      <c r="B417" s="25" t="s">
        <v>435</v>
      </c>
      <c r="C417" s="24" t="s">
        <v>26</v>
      </c>
      <c r="D417" s="25" t="s">
        <v>27</v>
      </c>
      <c r="E417" s="25"/>
      <c r="F417" s="60">
        <f>F418</f>
        <v>918120</v>
      </c>
    </row>
    <row r="418" spans="1:6" ht="25.5">
      <c r="A418" s="56" t="s">
        <v>159</v>
      </c>
      <c r="B418" s="9" t="s">
        <v>435</v>
      </c>
      <c r="C418" s="15" t="s">
        <v>26</v>
      </c>
      <c r="D418" s="9" t="s">
        <v>27</v>
      </c>
      <c r="E418" s="9" t="s">
        <v>127</v>
      </c>
      <c r="F418" s="142">
        <v>918120</v>
      </c>
    </row>
    <row r="419" spans="1:8" ht="26.25">
      <c r="A419" s="59" t="s">
        <v>160</v>
      </c>
      <c r="B419" s="25" t="s">
        <v>288</v>
      </c>
      <c r="C419" s="24" t="s">
        <v>26</v>
      </c>
      <c r="D419" s="25" t="s">
        <v>27</v>
      </c>
      <c r="E419" s="25"/>
      <c r="F419" s="60">
        <f>F420+F421</f>
        <v>50000</v>
      </c>
      <c r="H419" s="29"/>
    </row>
    <row r="420" spans="1:6" ht="24.75" customHeight="1">
      <c r="A420" s="56" t="s">
        <v>159</v>
      </c>
      <c r="B420" s="9" t="s">
        <v>288</v>
      </c>
      <c r="C420" s="15" t="s">
        <v>26</v>
      </c>
      <c r="D420" s="9" t="s">
        <v>27</v>
      </c>
      <c r="E420" s="9" t="s">
        <v>127</v>
      </c>
      <c r="F420" s="57">
        <v>50000</v>
      </c>
    </row>
    <row r="421" spans="1:6" ht="9" customHeight="1" hidden="1">
      <c r="A421" s="56" t="s">
        <v>159</v>
      </c>
      <c r="B421" s="9" t="s">
        <v>288</v>
      </c>
      <c r="C421" s="15" t="s">
        <v>26</v>
      </c>
      <c r="D421" s="9" t="s">
        <v>27</v>
      </c>
      <c r="E421" s="9" t="s">
        <v>127</v>
      </c>
      <c r="F421" s="57"/>
    </row>
    <row r="422" spans="1:6" ht="15.75">
      <c r="A422" s="68" t="s">
        <v>24</v>
      </c>
      <c r="B422" s="6" t="s">
        <v>165</v>
      </c>
      <c r="C422" s="6"/>
      <c r="D422" s="6"/>
      <c r="E422" s="6"/>
      <c r="F422" s="69">
        <f>F424</f>
        <v>160000</v>
      </c>
    </row>
    <row r="423" spans="1:6" ht="29.25">
      <c r="A423" s="114" t="s">
        <v>289</v>
      </c>
      <c r="B423" s="95" t="s">
        <v>290</v>
      </c>
      <c r="C423" s="95"/>
      <c r="D423" s="95"/>
      <c r="E423" s="95"/>
      <c r="F423" s="96">
        <f>F424</f>
        <v>160000</v>
      </c>
    </row>
    <row r="424" spans="1:6" ht="15">
      <c r="A424" s="61" t="s">
        <v>161</v>
      </c>
      <c r="B424" s="25" t="s">
        <v>295</v>
      </c>
      <c r="C424" s="30" t="s">
        <v>14</v>
      </c>
      <c r="D424" s="25" t="s">
        <v>15</v>
      </c>
      <c r="E424" s="25"/>
      <c r="F424" s="60">
        <f>F425</f>
        <v>160000</v>
      </c>
    </row>
    <row r="425" spans="1:6" ht="25.5">
      <c r="A425" s="62" t="s">
        <v>46</v>
      </c>
      <c r="B425" s="9" t="s">
        <v>295</v>
      </c>
      <c r="C425" s="10" t="s">
        <v>14</v>
      </c>
      <c r="D425" s="9" t="s">
        <v>15</v>
      </c>
      <c r="E425" s="9" t="s">
        <v>75</v>
      </c>
      <c r="F425" s="57">
        <v>160000</v>
      </c>
    </row>
    <row r="426" spans="1:6" ht="31.5">
      <c r="A426" s="68" t="s">
        <v>122</v>
      </c>
      <c r="B426" s="6" t="s">
        <v>164</v>
      </c>
      <c r="C426" s="6"/>
      <c r="D426" s="6"/>
      <c r="E426" s="6"/>
      <c r="F426" s="69">
        <f>F428</f>
        <v>5000</v>
      </c>
    </row>
    <row r="427" spans="1:6" ht="29.25">
      <c r="A427" s="114" t="s">
        <v>291</v>
      </c>
      <c r="B427" s="95" t="s">
        <v>292</v>
      </c>
      <c r="C427" s="95"/>
      <c r="D427" s="95"/>
      <c r="E427" s="95"/>
      <c r="F427" s="96">
        <f>F428</f>
        <v>5000</v>
      </c>
    </row>
    <row r="428" spans="1:6" ht="25.5">
      <c r="A428" s="61" t="s">
        <v>123</v>
      </c>
      <c r="B428" s="25" t="s">
        <v>296</v>
      </c>
      <c r="C428" s="30" t="s">
        <v>3</v>
      </c>
      <c r="D428" s="25" t="s">
        <v>56</v>
      </c>
      <c r="E428" s="25"/>
      <c r="F428" s="60">
        <f>F429</f>
        <v>5000</v>
      </c>
    </row>
    <row r="429" spans="1:6" ht="25.5">
      <c r="A429" s="56" t="s">
        <v>68</v>
      </c>
      <c r="B429" s="9" t="s">
        <v>296</v>
      </c>
      <c r="C429" s="10" t="s">
        <v>3</v>
      </c>
      <c r="D429" s="9" t="s">
        <v>56</v>
      </c>
      <c r="E429" s="9" t="s">
        <v>39</v>
      </c>
      <c r="F429" s="57">
        <v>5000</v>
      </c>
    </row>
    <row r="430" spans="1:6" ht="0.75" customHeight="1">
      <c r="A430" s="68" t="s">
        <v>167</v>
      </c>
      <c r="B430" s="6" t="s">
        <v>168</v>
      </c>
      <c r="C430" s="6"/>
      <c r="D430" s="6"/>
      <c r="E430" s="6"/>
      <c r="F430" s="69">
        <f>F432</f>
        <v>0</v>
      </c>
    </row>
    <row r="431" spans="1:6" ht="29.25" hidden="1">
      <c r="A431" s="114" t="s">
        <v>293</v>
      </c>
      <c r="B431" s="95" t="s">
        <v>294</v>
      </c>
      <c r="C431" s="95"/>
      <c r="D431" s="95"/>
      <c r="E431" s="95"/>
      <c r="F431" s="96">
        <f>F432</f>
        <v>0</v>
      </c>
    </row>
    <row r="432" spans="1:6" ht="25.5" hidden="1">
      <c r="A432" s="61" t="s">
        <v>162</v>
      </c>
      <c r="B432" s="25" t="s">
        <v>297</v>
      </c>
      <c r="C432" s="30" t="s">
        <v>26</v>
      </c>
      <c r="D432" s="25" t="s">
        <v>5</v>
      </c>
      <c r="E432" s="25"/>
      <c r="F432" s="60">
        <f>F433</f>
        <v>0</v>
      </c>
    </row>
    <row r="433" spans="1:6" ht="25.5" hidden="1">
      <c r="A433" s="56" t="s">
        <v>68</v>
      </c>
      <c r="B433" s="9" t="s">
        <v>297</v>
      </c>
      <c r="C433" s="10" t="s">
        <v>26</v>
      </c>
      <c r="D433" s="9" t="s">
        <v>5</v>
      </c>
      <c r="E433" s="9" t="s">
        <v>39</v>
      </c>
      <c r="F433" s="57">
        <v>0</v>
      </c>
    </row>
    <row r="434" spans="1:8" ht="16.5" thickBot="1">
      <c r="A434" s="91" t="s">
        <v>120</v>
      </c>
      <c r="B434" s="92"/>
      <c r="C434" s="92"/>
      <c r="D434" s="92"/>
      <c r="E434" s="92"/>
      <c r="F434" s="93">
        <f>F13+F183+F189+F219+F223+F229+F294+F415+F422+F426+F430</f>
        <v>440116399.9999999</v>
      </c>
      <c r="H434" s="29"/>
    </row>
    <row r="435" ht="15">
      <c r="E435" s="41"/>
    </row>
    <row r="436" spans="5:6" ht="15.75">
      <c r="E436" s="42" t="s">
        <v>436</v>
      </c>
      <c r="F436" s="29">
        <f>F255+F305+F311+F314+F319+F323+F329+F331+F335+F337+F339+F343+F345</f>
        <v>18739492.06</v>
      </c>
    </row>
    <row r="437" spans="5:6" ht="15.75">
      <c r="E437" s="42" t="s">
        <v>437</v>
      </c>
      <c r="F437" s="29">
        <f>F347</f>
        <v>10500</v>
      </c>
    </row>
    <row r="438" spans="5:6" ht="15.75">
      <c r="E438" s="42" t="s">
        <v>438</v>
      </c>
      <c r="F438" s="29">
        <f>F233</f>
        <v>0</v>
      </c>
    </row>
    <row r="439" spans="5:6" ht="15.75">
      <c r="E439" s="42" t="s">
        <v>439</v>
      </c>
      <c r="F439" s="29">
        <f>F296+F350+F429</f>
        <v>8704215.450000001</v>
      </c>
    </row>
    <row r="440" spans="5:6" ht="15.75">
      <c r="E440" s="42" t="s">
        <v>440</v>
      </c>
      <c r="F440" s="29">
        <f>F260</f>
        <v>676200</v>
      </c>
    </row>
    <row r="441" spans="5:6" ht="15.75">
      <c r="E441" s="42" t="s">
        <v>441</v>
      </c>
      <c r="F441" s="29">
        <f>F266</f>
        <v>252000</v>
      </c>
    </row>
    <row r="442" spans="5:6" ht="15.75">
      <c r="E442" s="42" t="s">
        <v>443</v>
      </c>
      <c r="F442" s="29">
        <f>F365</f>
        <v>212000</v>
      </c>
    </row>
    <row r="443" spans="5:6" ht="15.75">
      <c r="E443" s="42" t="s">
        <v>442</v>
      </c>
      <c r="F443" s="29">
        <f>F416</f>
        <v>968120</v>
      </c>
    </row>
    <row r="444" spans="5:6" ht="15.75">
      <c r="E444" s="42" t="s">
        <v>444</v>
      </c>
      <c r="F444" s="29">
        <f>F377+F375+F371+F369+F285</f>
        <v>14236538.040000001</v>
      </c>
    </row>
    <row r="445" spans="5:6" ht="15.75">
      <c r="E445" s="42" t="s">
        <v>445</v>
      </c>
      <c r="F445" s="29">
        <f>F384+F382+F380+F267+F234</f>
        <v>2639779.88</v>
      </c>
    </row>
    <row r="446" spans="5:6" ht="15.75">
      <c r="E446" s="42" t="s">
        <v>446</v>
      </c>
      <c r="F446" s="29">
        <f>F385+F270</f>
        <v>1070621.49</v>
      </c>
    </row>
    <row r="447" spans="5:6" ht="15.75">
      <c r="E447" s="42" t="s">
        <v>447</v>
      </c>
      <c r="F447" s="29">
        <f>F16</f>
        <v>73249525.38</v>
      </c>
    </row>
    <row r="448" spans="5:6" ht="15.75">
      <c r="E448" s="42" t="s">
        <v>448</v>
      </c>
      <c r="F448" s="29">
        <f>F54+F56+F66+F68+F71+F81+F91+F94+F97+F102+F105+F108+F111+F113+F115+F117+F122</f>
        <v>208858484.42</v>
      </c>
    </row>
    <row r="449" spans="5:6" ht="15.75">
      <c r="E449" s="42" t="s">
        <v>449</v>
      </c>
      <c r="F449" s="29">
        <f>F187+F141+F188</f>
        <v>1724720.8</v>
      </c>
    </row>
    <row r="450" spans="5:6" ht="15.75">
      <c r="E450" s="42" t="s">
        <v>450</v>
      </c>
      <c r="F450" s="29">
        <f>F163+F153+F125</f>
        <v>14965261.44</v>
      </c>
    </row>
    <row r="451" spans="5:6" ht="15.75">
      <c r="E451" s="42" t="s">
        <v>451</v>
      </c>
      <c r="F451" s="29">
        <f>F275+F189</f>
        <v>18311295.34</v>
      </c>
    </row>
    <row r="452" spans="5:6" ht="15.75">
      <c r="E452" s="42" t="s">
        <v>452</v>
      </c>
      <c r="F452" s="29">
        <f>F237</f>
        <v>300000</v>
      </c>
    </row>
    <row r="453" spans="5:6" ht="15.75">
      <c r="E453" s="42" t="s">
        <v>453</v>
      </c>
      <c r="F453" s="29">
        <f>F392</f>
        <v>4196910.93</v>
      </c>
    </row>
    <row r="454" spans="5:6" ht="15.75">
      <c r="E454" s="42" t="s">
        <v>454</v>
      </c>
      <c r="F454" s="29">
        <f>F395</f>
        <v>25661000</v>
      </c>
    </row>
    <row r="455" spans="5:6" ht="15.75">
      <c r="E455" s="42" t="s">
        <v>455</v>
      </c>
      <c r="F455" s="29">
        <f>F425+F176</f>
        <v>5935544.3100000005</v>
      </c>
    </row>
    <row r="456" spans="5:6" ht="15.75">
      <c r="E456" s="42" t="s">
        <v>456</v>
      </c>
      <c r="F456" s="29">
        <f>F402+F407+F409+F172+F168</f>
        <v>25388333</v>
      </c>
    </row>
    <row r="457" spans="5:6" ht="15.75">
      <c r="E457" s="42" t="s">
        <v>457</v>
      </c>
      <c r="F457" s="29">
        <f>F219</f>
        <v>195000</v>
      </c>
    </row>
    <row r="458" spans="5:6" ht="15.75">
      <c r="E458" s="42" t="s">
        <v>458</v>
      </c>
      <c r="F458" s="29">
        <f>F223+F287</f>
        <v>2546707.55</v>
      </c>
    </row>
    <row r="459" spans="5:6" ht="15.75">
      <c r="E459" s="42" t="s">
        <v>460</v>
      </c>
      <c r="F459" s="29">
        <f>F413</f>
        <v>600000</v>
      </c>
    </row>
    <row r="460" spans="5:6" ht="15.75">
      <c r="E460" s="42" t="s">
        <v>461</v>
      </c>
      <c r="F460" s="29">
        <f>F240</f>
        <v>3591149.91</v>
      </c>
    </row>
    <row r="461" spans="5:6" ht="15.75">
      <c r="E461" s="42" t="s">
        <v>462</v>
      </c>
      <c r="F461" s="29">
        <f>F247</f>
        <v>7083000</v>
      </c>
    </row>
    <row r="462" ht="15">
      <c r="F462" s="29">
        <f>SUM(F436:F461)</f>
        <v>440116400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Mariya Alexandrovna</cp:lastModifiedBy>
  <cp:lastPrinted>2016-12-20T08:57:31Z</cp:lastPrinted>
  <dcterms:created xsi:type="dcterms:W3CDTF">2014-10-02T10:40:43Z</dcterms:created>
  <dcterms:modified xsi:type="dcterms:W3CDTF">2016-12-28T06:55:02Z</dcterms:modified>
  <cp:category/>
  <cp:version/>
  <cp:contentType/>
  <cp:contentStatus/>
</cp:coreProperties>
</file>