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195" windowHeight="6375" activeTab="0"/>
  </bookViews>
  <sheets>
    <sheet name="прилож.6" sheetId="1" r:id="rId1"/>
    <sheet name="прилож.7" sheetId="2" r:id="rId2"/>
    <sheet name="пояснит" sheetId="3" r:id="rId3"/>
  </sheets>
  <definedNames>
    <definedName name="_xlnm.Print_Area" localSheetId="0">'прилож.6'!$A$1:$F$307</definedName>
    <definedName name="_xlnm.Print_Area" localSheetId="1">'прилож.7'!$A$1:$G$293</definedName>
  </definedNames>
  <calcPr fullCalcOnLoad="1"/>
</workbook>
</file>

<file path=xl/sharedStrings.xml><?xml version="1.0" encoding="utf-8"?>
<sst xmlns="http://schemas.openxmlformats.org/spreadsheetml/2006/main" count="5036" uniqueCount="352">
  <si>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</si>
  <si>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</si>
  <si>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</si>
  <si>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</si>
  <si>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>30 0 00 12010</t>
  </si>
  <si>
    <t>Прочая закупка товаров, работ и услуг для обеспечения государственных (муниципальных) нужд (ремонт кровли Вешк.школы)</t>
  </si>
  <si>
    <t>2017 год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</si>
  <si>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</si>
  <si>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08 3 01 73140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</si>
  <si>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</si>
  <si>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</si>
  <si>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</si>
  <si>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</si>
  <si>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</si>
  <si>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</si>
  <si>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</si>
  <si>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</si>
  <si>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</si>
  <si>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</si>
  <si>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</si>
  <si>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</si>
  <si>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</si>
  <si>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</si>
  <si>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</si>
  <si>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</si>
  <si>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</si>
  <si>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</si>
  <si>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</si>
  <si>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</si>
  <si>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</si>
  <si>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</si>
  <si>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</si>
  <si>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</si>
  <si>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</si>
  <si>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</si>
  <si>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</si>
  <si>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</si>
  <si>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</si>
  <si>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</si>
  <si>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</si>
  <si>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</si>
  <si>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</si>
  <si>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</si>
  <si>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</si>
  <si>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</si>
  <si>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</si>
  <si>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</si>
  <si>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</si>
  <si>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</si>
  <si>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</si>
  <si>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</si>
  <si>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</si>
  <si>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</si>
  <si>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</si>
  <si>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</si>
  <si>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</si>
  <si>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</si>
  <si>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</si>
  <si>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</si>
  <si>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</si>
  <si>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06 0 01 74700</t>
  </si>
  <si>
    <t>08 4 01 84910</t>
  </si>
  <si>
    <t>08 4 01 42080</t>
  </si>
  <si>
    <t>08 4 01 42110</t>
  </si>
  <si>
    <t>10 0 01 87950</t>
  </si>
  <si>
    <t>08 4 01 42090</t>
  </si>
  <si>
    <t>01 5 01 42030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</si>
  <si>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</si>
  <si>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</si>
  <si>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</si>
  <si>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</si>
  <si>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</si>
  <si>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</si>
  <si>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</si>
  <si>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</si>
  <si>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</si>
  <si>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</si>
  <si>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</si>
  <si>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</si>
  <si>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</si>
  <si>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</si>
  <si>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</si>
  <si>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</si>
  <si>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</si>
  <si>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</si>
  <si>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</si>
  <si>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</si>
  <si>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</si>
  <si>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</si>
  <si>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</si>
  <si>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</si>
  <si>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03 1 01 64420</t>
  </si>
  <si>
    <t>01 1 02 77950</t>
  </si>
  <si>
    <t>360</t>
  </si>
  <si>
    <t>Иные выплаты населению</t>
  </si>
  <si>
    <t>853</t>
  </si>
  <si>
    <t>Уплата иных платежей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</si>
  <si>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</si>
  <si>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</si>
  <si>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</si>
  <si>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</si>
  <si>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</si>
  <si>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</si>
  <si>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</si>
  <si>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08 3 01 76000</t>
  </si>
  <si>
    <t>Софинансирование за счёт средств местного бюджета субсидии на социально-экономическое развитие территорий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</si>
  <si>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</si>
  <si>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</si>
  <si>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за сч ост-ка на 01.01.2016 г</t>
  </si>
  <si>
    <t>01 3 01 S3090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</si>
  <si>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</si>
  <si>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</si>
  <si>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</si>
  <si>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</si>
  <si>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</si>
  <si>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</si>
  <si>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</si>
  <si>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</si>
  <si>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</si>
  <si>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</si>
  <si>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</si>
  <si>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</si>
  <si>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</si>
  <si>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</si>
  <si>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</si>
  <si>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</si>
  <si>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</si>
  <si>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</si>
  <si>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</si>
  <si>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</si>
  <si>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</si>
  <si>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</si>
  <si>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</si>
  <si>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</si>
  <si>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</si>
  <si>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</si>
  <si>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</si>
  <si>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</si>
  <si>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</si>
  <si>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</si>
  <si>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</si>
  <si>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</si>
  <si>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</si>
  <si>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</si>
  <si>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</si>
  <si>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</si>
  <si>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</si>
  <si>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</si>
  <si>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</si>
  <si>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</si>
  <si>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</si>
  <si>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</si>
  <si>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</si>
  <si>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</si>
  <si>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</si>
  <si>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</si>
  <si>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</si>
  <si>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</si>
  <si>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</si>
  <si>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</si>
  <si>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</si>
  <si>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</si>
  <si>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</si>
  <si>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</si>
  <si>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</si>
  <si>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</si>
  <si>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</si>
  <si>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</si>
  <si>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</si>
  <si>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</si>
  <si>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</si>
  <si>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</si>
  <si>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</si>
  <si>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</si>
  <si>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</si>
  <si>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</si>
  <si>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</si>
  <si>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</si>
  <si>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</si>
  <si>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</si>
  <si>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</si>
  <si>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</si>
  <si>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</si>
  <si>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</si>
  <si>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</si>
  <si>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</si>
  <si>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</si>
  <si>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</si>
  <si>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</si>
  <si>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</si>
  <si>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</si>
  <si>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</si>
  <si>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</si>
  <si>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</si>
  <si>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</si>
  <si>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</si>
  <si>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</si>
  <si>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</si>
  <si>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</si>
  <si>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</si>
  <si>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</si>
  <si>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</si>
  <si>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</si>
  <si>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</si>
  <si>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</si>
  <si>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</si>
  <si>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</si>
  <si>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</si>
  <si>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</si>
  <si>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</si>
  <si>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</si>
  <si>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</si>
  <si>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</si>
  <si>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</si>
  <si>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</si>
  <si>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</si>
  <si>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</si>
  <si>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</si>
  <si>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</si>
  <si>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</si>
  <si>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</si>
  <si>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</si>
  <si>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</si>
  <si>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</si>
  <si>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</si>
  <si>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</si>
  <si>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</si>
  <si>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</si>
  <si>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</si>
  <si>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</si>
  <si>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</si>
  <si>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</si>
  <si>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</si>
  <si>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</si>
  <si>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</si>
  <si>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</si>
  <si>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</si>
  <si>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</si>
  <si>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</si>
  <si>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</si>
  <si>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</si>
  <si>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</si>
  <si>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</si>
  <si>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</si>
  <si>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</si>
  <si>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</si>
  <si>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</si>
  <si>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</si>
  <si>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</si>
  <si>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</si>
  <si>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</si>
  <si>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</si>
  <si>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</si>
  <si>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</si>
  <si>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</si>
  <si>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</si>
  <si>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</si>
  <si>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</si>
  <si>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</si>
  <si>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</si>
  <si>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</si>
  <si>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</si>
  <si>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</si>
  <si>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</si>
  <si>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</si>
  <si>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</si>
  <si>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</si>
  <si>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</si>
  <si>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</si>
  <si>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</si>
  <si>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</si>
  <si>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</si>
  <si>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</si>
  <si>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</si>
  <si>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</si>
  <si>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</si>
  <si>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</si>
  <si>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Прочие мероприятия по благоустройству городских округов и поселений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</si>
  <si>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</si>
  <si>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</si>
  <si>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</si>
  <si>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</si>
  <si>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</si>
  <si>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</si>
  <si>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</si>
  <si>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</si>
  <si>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Прочая закупка товаров, работ и услуг для обеспечения государственных (муниципальных) нужд (госэкспертиза ПСД Лахк.шк)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</si>
  <si>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</si>
  <si>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Дополнительное образование детей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</si>
  <si>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 </t>
  </si>
  <si>
    <t>Приложение № 6</t>
  </si>
  <si>
    <t xml:space="preserve">к решению Совета депутатов муниципального   </t>
  </si>
  <si>
    <t>образования "Суоярвский район"</t>
  </si>
  <si>
    <t>Приложение № 7</t>
  </si>
  <si>
    <t>Код администратора</t>
  </si>
  <si>
    <t>019</t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</si>
  <si>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</si>
  <si>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Администрация МО "Суоярвский район"</t>
  </si>
  <si>
    <t>06 2 01 61301</t>
  </si>
  <si>
    <t>08 1 01 62210</t>
  </si>
  <si>
    <t>08 1 01 75010</t>
  </si>
  <si>
    <t>08 4 01 77950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</si>
  <si>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</si>
  <si>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</si>
  <si>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</si>
  <si>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</si>
  <si>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</si>
  <si>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Отклонение</t>
  </si>
  <si>
    <t>Поправки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</si>
  <si>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</si>
  <si>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План 2017 год</t>
  </si>
  <si>
    <t>06 2 01 43180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</si>
  <si>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</si>
  <si>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</si>
  <si>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Исполнение судебных актов Российской Федерации и мировых соглашений по возмещению причиненного вреда</t>
  </si>
  <si>
    <t>01 1 01 43170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</si>
  <si>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</si>
  <si>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01 1 01 43200</t>
  </si>
  <si>
    <t>Субсидии на реализацию мероприятий государственной программы РК " Развитие образования"(сады)</t>
  </si>
  <si>
    <t>01 1 02 S3200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</si>
  <si>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</si>
  <si>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S3210</t>
  </si>
  <si>
    <t>323</t>
  </si>
  <si>
    <t>Приобретение товаров, работ, услуг в пользу граждан в целях их социального обеспечения</t>
  </si>
  <si>
    <t>Меры социальной поддержки педагогическим работникам образовательных учреждений, расположенных в сельской местности</t>
  </si>
  <si>
    <t>01 1 02 43200</t>
  </si>
  <si>
    <t>Субсидии на реализацию мероприятий государственной программы РК " Развитие образования"</t>
  </si>
  <si>
    <t>01 1 02 43170</t>
  </si>
  <si>
    <t>01 2 01 S3210</t>
  </si>
  <si>
    <t>Субсидии на организацию отдыха детей в каникулярное время</t>
  </si>
  <si>
    <t>01 2 01 43210</t>
  </si>
  <si>
    <t>811</t>
  </si>
  <si>
    <t>01 5 01 43210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</si>
  <si>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</si>
  <si>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</si>
  <si>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</si>
  <si>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</si>
  <si>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Иные межбюджетные трансферты от Суоярвского городского поселения на отлов и содержание собак</t>
  </si>
  <si>
    <t>08 2 01 76070</t>
  </si>
  <si>
    <t xml:space="preserve">Прочая закупка товаров, работ и услуг для обеспечения государственных (муниципальных) нужд </t>
  </si>
  <si>
    <t xml:space="preserve">Пояснительная записка по расходам 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</si>
  <si>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</si>
  <si>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Субсидии на реализацию мероприятий по поддержке обустройства мест массового отдыха населения (городских парков)</t>
  </si>
  <si>
    <t>06 2 01 09502</t>
  </si>
  <si>
    <t>06 2 01 09602</t>
  </si>
  <si>
    <t>06 2 01 L5600</t>
  </si>
  <si>
    <t>Субсидии на реализацию мероприятий по формированию современной городской среды</t>
  </si>
  <si>
    <t>06 2 01 L5550</t>
  </si>
  <si>
    <t>01 1 02 L0970</t>
  </si>
  <si>
    <t>01 1 01 S3200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</si>
  <si>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(Леппяс..школа)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</si>
  <si>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(Леппяс..школа)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</si>
</sst>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6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sz val="10"/>
      <color indexed="5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10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32" borderId="10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1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vertical="top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vertical="top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" fontId="14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Border="1" applyAlignment="1">
      <alignment vertical="top"/>
    </xf>
    <xf numFmtId="4" fontId="6" fillId="0" borderId="12" xfId="0" applyNumberFormat="1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vertical="top"/>
    </xf>
    <xf numFmtId="4" fontId="6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Fill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top"/>
    </xf>
    <xf numFmtId="0" fontId="14" fillId="0" borderId="11" xfId="0" applyFont="1" applyBorder="1" applyAlignment="1">
      <alignment horizontal="left" vertical="center" wrapText="1"/>
    </xf>
    <xf numFmtId="176" fontId="18" fillId="0" borderId="11" xfId="53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 applyProtection="1">
      <alignment horizontal="center" vertical="top"/>
      <protection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11" fillId="32" borderId="13" xfId="0" applyFont="1" applyFill="1" applyBorder="1" applyAlignment="1">
      <alignment horizontal="left" vertical="top" wrapText="1"/>
    </xf>
    <xf numFmtId="49" fontId="11" fillId="32" borderId="14" xfId="0" applyNumberFormat="1" applyFont="1" applyFill="1" applyBorder="1" applyAlignment="1">
      <alignment horizontal="center" vertical="top"/>
    </xf>
    <xf numFmtId="4" fontId="11" fillId="32" borderId="15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Fill="1" applyBorder="1" applyAlignment="1">
      <alignment horizontal="center" wrapText="1"/>
    </xf>
    <xf numFmtId="4" fontId="14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2" fillId="0" borderId="18" xfId="0" applyNumberFormat="1" applyFont="1" applyFill="1" applyBorder="1" applyAlignment="1">
      <alignment vertical="top"/>
    </xf>
    <xf numFmtId="49" fontId="29" fillId="32" borderId="19" xfId="0" applyNumberFormat="1" applyFont="1" applyFill="1" applyBorder="1" applyAlignment="1" applyProtection="1">
      <alignment horizontal="center" vertical="center" wrapText="1"/>
      <protection/>
    </xf>
    <xf numFmtId="49" fontId="11" fillId="32" borderId="11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" fontId="11" fillId="32" borderId="12" xfId="0" applyNumberFormat="1" applyFont="1" applyFill="1" applyBorder="1" applyAlignment="1">
      <alignment vertical="top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0" fontId="11" fillId="32" borderId="11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/>
    </xf>
    <xf numFmtId="49" fontId="3" fillId="32" borderId="11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vertical="top"/>
    </xf>
    <xf numFmtId="0" fontId="3" fillId="32" borderId="11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0" fontId="3" fillId="32" borderId="20" xfId="0" applyFont="1" applyFill="1" applyBorder="1" applyAlignment="1" applyProtection="1">
      <alignment horizontal="right" vertical="top" wrapText="1"/>
      <protection/>
    </xf>
    <xf numFmtId="49" fontId="3" fillId="32" borderId="21" xfId="0" applyNumberFormat="1" applyFont="1" applyFill="1" applyBorder="1" applyAlignment="1">
      <alignment horizontal="left" vertical="top"/>
    </xf>
    <xf numFmtId="49" fontId="3" fillId="32" borderId="21" xfId="0" applyNumberFormat="1" applyFont="1" applyFill="1" applyBorder="1" applyAlignment="1">
      <alignment horizontal="center" vertical="top"/>
    </xf>
    <xf numFmtId="4" fontId="11" fillId="32" borderId="10" xfId="0" applyNumberFormat="1" applyFont="1" applyFill="1" applyBorder="1" applyAlignment="1">
      <alignment vertical="top"/>
    </xf>
    <xf numFmtId="1" fontId="14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 applyProtection="1">
      <alignment horizontal="center" vertical="top"/>
      <protection locked="0"/>
    </xf>
    <xf numFmtId="4" fontId="14" fillId="0" borderId="24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4" fontId="14" fillId="0" borderId="25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30" fillId="0" borderId="11" xfId="0" applyFont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top"/>
      <protection/>
    </xf>
    <xf numFmtId="49" fontId="31" fillId="0" borderId="10" xfId="0" applyNumberFormat="1" applyFont="1" applyBorder="1" applyAlignment="1" applyProtection="1">
      <alignment horizontal="center" vertical="top"/>
      <protection locked="0"/>
    </xf>
    <xf numFmtId="4" fontId="31" fillId="0" borderId="12" xfId="0" applyNumberFormat="1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14" fillId="0" borderId="12" xfId="0" applyNumberFormat="1" applyFont="1" applyBorder="1" applyAlignment="1">
      <alignment vertical="top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wrapText="1"/>
    </xf>
    <xf numFmtId="0" fontId="0" fillId="32" borderId="10" xfId="0" applyFill="1" applyBorder="1" applyAlignment="1">
      <alignment/>
    </xf>
    <xf numFmtId="4" fontId="33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2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49" fontId="2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>
      <alignment/>
    </xf>
    <xf numFmtId="49" fontId="24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4" fillId="0" borderId="32" xfId="0" applyFont="1" applyFill="1" applyBorder="1" applyAlignment="1" applyProtection="1">
      <alignment horizontal="center" vertical="center" textRotation="90" wrapText="1"/>
      <protection/>
    </xf>
    <xf numFmtId="0" fontId="20" fillId="0" borderId="33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zoomScalePageLayoutView="0" workbookViewId="0" topLeftCell="A292">
      <selection activeCell="D117" sqref="D117:D118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63" customWidth="1"/>
    <col min="8" max="8" width="9.125" style="63" customWidth="1"/>
    <col min="9" max="9" width="16.25390625" style="63" customWidth="1"/>
    <col min="10" max="10" width="11.75390625" style="63" bestFit="1" customWidth="1"/>
  </cols>
  <sheetData>
    <row r="1" spans="4:8" ht="12.75">
      <c r="D1" s="70"/>
      <c r="E1" s="70"/>
      <c r="F1" s="146" t="s">
        <v>290</v>
      </c>
      <c r="G1" s="69"/>
      <c r="H1" s="69"/>
    </row>
    <row r="2" spans="1:8" ht="12.75">
      <c r="A2" s="62"/>
      <c r="C2" s="146" t="s">
        <v>291</v>
      </c>
      <c r="G2" s="69"/>
      <c r="H2" s="69"/>
    </row>
    <row r="3" spans="1:8" ht="12.75">
      <c r="A3" s="62"/>
      <c r="D3" s="146" t="s">
        <v>292</v>
      </c>
      <c r="G3" s="69"/>
      <c r="H3" s="69"/>
    </row>
    <row r="4" spans="1:8" ht="12.75">
      <c r="A4" s="62"/>
      <c r="G4" s="69"/>
      <c r="H4" s="69"/>
    </row>
    <row r="5" spans="1:8" ht="78.75" customHeight="1">
      <c r="A5" s="211" t="s">
        <v>289</v>
      </c>
      <c r="B5" s="211"/>
      <c r="C5" s="211"/>
      <c r="D5" s="211"/>
      <c r="E5" s="211"/>
      <c r="G5"/>
      <c r="H5"/>
    </row>
    <row r="6" spans="1:5" ht="13.5" thickBot="1">
      <c r="A6" s="1"/>
      <c r="B6" s="2"/>
      <c r="C6" s="2"/>
      <c r="D6" s="3"/>
      <c r="E6" s="3"/>
    </row>
    <row r="7" spans="1:6" ht="12.75" customHeight="1">
      <c r="A7" s="212" t="s">
        <v>110</v>
      </c>
      <c r="B7" s="206" t="s">
        <v>111</v>
      </c>
      <c r="C7" s="214" t="s">
        <v>120</v>
      </c>
      <c r="D7" s="217" t="s">
        <v>130</v>
      </c>
      <c r="E7" s="219" t="s">
        <v>131</v>
      </c>
      <c r="F7" s="209" t="s">
        <v>6</v>
      </c>
    </row>
    <row r="8" spans="1:6" ht="12.75" customHeight="1">
      <c r="A8" s="213"/>
      <c r="B8" s="207"/>
      <c r="C8" s="215"/>
      <c r="D8" s="218"/>
      <c r="E8" s="220"/>
      <c r="F8" s="210"/>
    </row>
    <row r="9" spans="1:6" ht="12.75">
      <c r="A9" s="213"/>
      <c r="B9" s="207"/>
      <c r="C9" s="215"/>
      <c r="D9" s="218"/>
      <c r="E9" s="220"/>
      <c r="F9" s="210"/>
    </row>
    <row r="10" spans="1:6" ht="12.75">
      <c r="A10" s="213"/>
      <c r="B10" s="207"/>
      <c r="C10" s="215"/>
      <c r="D10" s="218"/>
      <c r="E10" s="220"/>
      <c r="F10" s="210"/>
    </row>
    <row r="11" spans="1:6" ht="12.75">
      <c r="A11" s="213"/>
      <c r="B11" s="207"/>
      <c r="C11" s="215"/>
      <c r="D11" s="218"/>
      <c r="E11" s="220"/>
      <c r="F11" s="210"/>
    </row>
    <row r="12" spans="1:6" ht="13.5" thickBot="1">
      <c r="A12" s="213"/>
      <c r="B12" s="208"/>
      <c r="C12" s="216"/>
      <c r="D12" s="218"/>
      <c r="E12" s="221"/>
      <c r="F12" s="210"/>
    </row>
    <row r="13" spans="1:6" ht="15.75">
      <c r="A13" s="134" t="s">
        <v>126</v>
      </c>
      <c r="B13" s="135" t="s">
        <v>112</v>
      </c>
      <c r="C13" s="135"/>
      <c r="D13" s="135"/>
      <c r="E13" s="135"/>
      <c r="F13" s="136">
        <f>F14+F18+F60+F63</f>
        <v>25868265</v>
      </c>
    </row>
    <row r="14" spans="1:9" ht="37.5" customHeight="1">
      <c r="A14" s="98" t="s">
        <v>145</v>
      </c>
      <c r="B14" s="56" t="s">
        <v>112</v>
      </c>
      <c r="C14" s="4" t="s">
        <v>121</v>
      </c>
      <c r="D14" s="4"/>
      <c r="E14" s="4"/>
      <c r="F14" s="84">
        <f>F15</f>
        <v>300100</v>
      </c>
      <c r="G14" s="54"/>
      <c r="H14" s="54"/>
      <c r="I14" s="64"/>
    </row>
    <row r="15" spans="1:8" ht="15.75" customHeight="1">
      <c r="A15" s="81" t="s">
        <v>216</v>
      </c>
      <c r="B15" s="34" t="s">
        <v>112</v>
      </c>
      <c r="C15" s="31" t="s">
        <v>121</v>
      </c>
      <c r="D15" s="13" t="s">
        <v>4</v>
      </c>
      <c r="E15" s="31"/>
      <c r="F15" s="82">
        <f>F16+F17</f>
        <v>300100</v>
      </c>
      <c r="G15" s="54"/>
      <c r="H15" s="54"/>
    </row>
    <row r="16" spans="1:8" ht="42.75" customHeight="1">
      <c r="A16" s="55" t="s">
        <v>263</v>
      </c>
      <c r="B16" s="16" t="s">
        <v>112</v>
      </c>
      <c r="C16" s="5" t="s">
        <v>121</v>
      </c>
      <c r="D16" s="5" t="s">
        <v>4</v>
      </c>
      <c r="E16" s="5" t="s">
        <v>262</v>
      </c>
      <c r="F16" s="58">
        <v>172100</v>
      </c>
      <c r="G16" s="54"/>
      <c r="H16" s="54"/>
    </row>
    <row r="17" spans="1:9" ht="24" customHeight="1">
      <c r="A17" s="55" t="s">
        <v>181</v>
      </c>
      <c r="B17" s="16" t="s">
        <v>112</v>
      </c>
      <c r="C17" s="5" t="s">
        <v>121</v>
      </c>
      <c r="D17" s="5" t="s">
        <v>4</v>
      </c>
      <c r="E17" s="5" t="s">
        <v>182</v>
      </c>
      <c r="F17" s="58">
        <v>128000</v>
      </c>
      <c r="G17" s="54"/>
      <c r="H17" s="54"/>
      <c r="I17" s="64"/>
    </row>
    <row r="18" spans="1:8" ht="29.25" customHeight="1">
      <c r="A18" s="83" t="s">
        <v>139</v>
      </c>
      <c r="B18" s="56" t="s">
        <v>112</v>
      </c>
      <c r="C18" s="4" t="s">
        <v>122</v>
      </c>
      <c r="D18" s="4"/>
      <c r="E18" s="4"/>
      <c r="F18" s="84">
        <f>F19+F24+F27+F32+F36+F42+F44+F48+F50+F52+F56+F58</f>
        <v>17728000</v>
      </c>
      <c r="G18" s="54"/>
      <c r="H18" s="54"/>
    </row>
    <row r="19" spans="1:9" ht="28.5" customHeight="1">
      <c r="A19" s="81" t="s">
        <v>187</v>
      </c>
      <c r="B19" s="34" t="s">
        <v>112</v>
      </c>
      <c r="C19" s="31" t="s">
        <v>122</v>
      </c>
      <c r="D19" s="13" t="s">
        <v>22</v>
      </c>
      <c r="E19" s="31"/>
      <c r="F19" s="82">
        <f>SUM(F20:F23)</f>
        <v>15241000</v>
      </c>
      <c r="G19" s="54"/>
      <c r="H19" s="54"/>
      <c r="I19" s="64"/>
    </row>
    <row r="20" spans="1:9" ht="18.75" customHeight="1">
      <c r="A20" s="55" t="s">
        <v>75</v>
      </c>
      <c r="B20" s="16" t="s">
        <v>112</v>
      </c>
      <c r="C20" s="5" t="s">
        <v>122</v>
      </c>
      <c r="D20" s="5" t="s">
        <v>22</v>
      </c>
      <c r="E20" s="5" t="s">
        <v>184</v>
      </c>
      <c r="F20" s="58">
        <v>10300000</v>
      </c>
      <c r="I20" s="65"/>
    </row>
    <row r="21" spans="1:6" ht="13.5" customHeight="1">
      <c r="A21" s="55" t="s">
        <v>188</v>
      </c>
      <c r="B21" s="16" t="s">
        <v>189</v>
      </c>
      <c r="C21" s="5" t="s">
        <v>122</v>
      </c>
      <c r="D21" s="5" t="s">
        <v>22</v>
      </c>
      <c r="E21" s="5" t="s">
        <v>190</v>
      </c>
      <c r="F21" s="58">
        <v>270000</v>
      </c>
    </row>
    <row r="22" spans="1:6" ht="39" customHeight="1">
      <c r="A22" s="55" t="s">
        <v>73</v>
      </c>
      <c r="B22" s="16" t="s">
        <v>189</v>
      </c>
      <c r="C22" s="5" t="s">
        <v>122</v>
      </c>
      <c r="D22" s="5" t="s">
        <v>22</v>
      </c>
      <c r="E22" s="5" t="s">
        <v>74</v>
      </c>
      <c r="F22" s="58">
        <v>3171000</v>
      </c>
    </row>
    <row r="23" spans="1:6" ht="27.75" customHeight="1">
      <c r="A23" s="55" t="s">
        <v>181</v>
      </c>
      <c r="B23" s="16" t="s">
        <v>112</v>
      </c>
      <c r="C23" s="5" t="s">
        <v>122</v>
      </c>
      <c r="D23" s="5" t="s">
        <v>22</v>
      </c>
      <c r="E23" s="5" t="s">
        <v>182</v>
      </c>
      <c r="F23" s="58">
        <v>1500000</v>
      </c>
    </row>
    <row r="24" spans="1:6" ht="27" customHeight="1">
      <c r="A24" s="86" t="s">
        <v>143</v>
      </c>
      <c r="B24" s="15" t="s">
        <v>112</v>
      </c>
      <c r="C24" s="13" t="s">
        <v>122</v>
      </c>
      <c r="D24" s="13" t="s">
        <v>23</v>
      </c>
      <c r="E24" s="13"/>
      <c r="F24" s="87">
        <f>F25+F26</f>
        <v>1400000</v>
      </c>
    </row>
    <row r="25" spans="1:6" ht="21.75" customHeight="1">
      <c r="A25" s="55" t="s">
        <v>76</v>
      </c>
      <c r="B25" s="16" t="s">
        <v>112</v>
      </c>
      <c r="C25" s="5" t="s">
        <v>122</v>
      </c>
      <c r="D25" s="5" t="s">
        <v>23</v>
      </c>
      <c r="E25" s="5" t="s">
        <v>184</v>
      </c>
      <c r="F25" s="58">
        <v>1100000</v>
      </c>
    </row>
    <row r="26" spans="1:6" ht="42" customHeight="1">
      <c r="A26" s="55" t="s">
        <v>73</v>
      </c>
      <c r="B26" s="16" t="s">
        <v>112</v>
      </c>
      <c r="C26" s="5" t="s">
        <v>122</v>
      </c>
      <c r="D26" s="5" t="s">
        <v>23</v>
      </c>
      <c r="E26" s="5" t="s">
        <v>74</v>
      </c>
      <c r="F26" s="58">
        <v>300000</v>
      </c>
    </row>
    <row r="27" spans="1:6" ht="30" customHeight="1">
      <c r="A27" s="88" t="s">
        <v>157</v>
      </c>
      <c r="B27" s="15" t="s">
        <v>112</v>
      </c>
      <c r="C27" s="13" t="s">
        <v>122</v>
      </c>
      <c r="D27" s="13" t="s">
        <v>24</v>
      </c>
      <c r="E27" s="13"/>
      <c r="F27" s="87">
        <f>SUM(F28:F31)</f>
        <v>333000</v>
      </c>
    </row>
    <row r="28" spans="1:6" ht="18.75" customHeight="1">
      <c r="A28" s="55" t="s">
        <v>76</v>
      </c>
      <c r="B28" s="16" t="s">
        <v>112</v>
      </c>
      <c r="C28" s="5" t="s">
        <v>122</v>
      </c>
      <c r="D28" s="5" t="s">
        <v>24</v>
      </c>
      <c r="E28" s="5" t="s">
        <v>184</v>
      </c>
      <c r="F28" s="58">
        <v>174000</v>
      </c>
    </row>
    <row r="29" spans="1:6" ht="18.75" customHeight="1">
      <c r="A29" s="55" t="s">
        <v>188</v>
      </c>
      <c r="B29" s="16" t="s">
        <v>112</v>
      </c>
      <c r="C29" s="5" t="s">
        <v>122</v>
      </c>
      <c r="D29" s="5" t="s">
        <v>24</v>
      </c>
      <c r="E29" s="5" t="s">
        <v>190</v>
      </c>
      <c r="F29" s="58">
        <v>11000</v>
      </c>
    </row>
    <row r="30" spans="1:6" ht="42.75" customHeight="1">
      <c r="A30" s="55" t="s">
        <v>73</v>
      </c>
      <c r="B30" s="16" t="s">
        <v>112</v>
      </c>
      <c r="C30" s="5" t="s">
        <v>122</v>
      </c>
      <c r="D30" s="5" t="s">
        <v>24</v>
      </c>
      <c r="E30" s="5" t="s">
        <v>74</v>
      </c>
      <c r="F30" s="58">
        <v>85000</v>
      </c>
    </row>
    <row r="31" spans="1:6" ht="30" customHeight="1">
      <c r="A31" s="55" t="s">
        <v>181</v>
      </c>
      <c r="B31" s="16" t="s">
        <v>112</v>
      </c>
      <c r="C31" s="5" t="s">
        <v>122</v>
      </c>
      <c r="D31" s="5" t="s">
        <v>24</v>
      </c>
      <c r="E31" s="5" t="s">
        <v>182</v>
      </c>
      <c r="F31" s="58">
        <v>63000</v>
      </c>
    </row>
    <row r="32" spans="1:6" ht="24.75" customHeight="1">
      <c r="A32" s="85" t="s">
        <v>147</v>
      </c>
      <c r="B32" s="15" t="s">
        <v>112</v>
      </c>
      <c r="C32" s="13" t="s">
        <v>122</v>
      </c>
      <c r="D32" s="13" t="s">
        <v>25</v>
      </c>
      <c r="E32" s="13"/>
      <c r="F32" s="87">
        <f>SUM(F33:F35)</f>
        <v>69000</v>
      </c>
    </row>
    <row r="33" spans="1:6" ht="21" customHeight="1">
      <c r="A33" s="55" t="s">
        <v>76</v>
      </c>
      <c r="B33" s="16" t="s">
        <v>112</v>
      </c>
      <c r="C33" s="5" t="s">
        <v>122</v>
      </c>
      <c r="D33" s="5" t="s">
        <v>25</v>
      </c>
      <c r="E33" s="5" t="s">
        <v>184</v>
      </c>
      <c r="F33" s="58">
        <v>51200</v>
      </c>
    </row>
    <row r="34" spans="1:6" ht="39" customHeight="1">
      <c r="A34" s="55" t="s">
        <v>73</v>
      </c>
      <c r="B34" s="16" t="s">
        <v>112</v>
      </c>
      <c r="C34" s="5" t="s">
        <v>122</v>
      </c>
      <c r="D34" s="5" t="s">
        <v>25</v>
      </c>
      <c r="E34" s="5" t="s">
        <v>74</v>
      </c>
      <c r="F34" s="58">
        <v>15800</v>
      </c>
    </row>
    <row r="35" spans="1:6" ht="30" customHeight="1">
      <c r="A35" s="55" t="s">
        <v>181</v>
      </c>
      <c r="B35" s="16" t="s">
        <v>112</v>
      </c>
      <c r="C35" s="5" t="s">
        <v>122</v>
      </c>
      <c r="D35" s="5" t="s">
        <v>25</v>
      </c>
      <c r="E35" s="5" t="s">
        <v>182</v>
      </c>
      <c r="F35" s="58">
        <v>2000</v>
      </c>
    </row>
    <row r="36" spans="1:6" ht="50.25" customHeight="1">
      <c r="A36" s="89" t="s">
        <v>176</v>
      </c>
      <c r="B36" s="27" t="s">
        <v>112</v>
      </c>
      <c r="C36" s="26" t="s">
        <v>122</v>
      </c>
      <c r="D36" s="26" t="s">
        <v>26</v>
      </c>
      <c r="E36" s="26"/>
      <c r="F36" s="87">
        <f>SUM(F37:F41)</f>
        <v>342000</v>
      </c>
    </row>
    <row r="37" spans="1:6" ht="27" customHeight="1">
      <c r="A37" s="55" t="s">
        <v>75</v>
      </c>
      <c r="B37" s="16" t="s">
        <v>112</v>
      </c>
      <c r="C37" s="5" t="s">
        <v>122</v>
      </c>
      <c r="D37" s="5" t="s">
        <v>26</v>
      </c>
      <c r="E37" s="5" t="s">
        <v>184</v>
      </c>
      <c r="F37" s="58">
        <v>214000</v>
      </c>
    </row>
    <row r="38" spans="1:6" ht="27" customHeight="1">
      <c r="A38" s="55" t="s">
        <v>188</v>
      </c>
      <c r="B38" s="16" t="s">
        <v>112</v>
      </c>
      <c r="C38" s="5" t="s">
        <v>122</v>
      </c>
      <c r="D38" s="5" t="s">
        <v>26</v>
      </c>
      <c r="E38" s="5" t="s">
        <v>190</v>
      </c>
      <c r="F38" s="58">
        <v>14000</v>
      </c>
    </row>
    <row r="39" spans="1:6" ht="36" customHeight="1">
      <c r="A39" s="55" t="s">
        <v>73</v>
      </c>
      <c r="B39" s="16" t="s">
        <v>112</v>
      </c>
      <c r="C39" s="5" t="s">
        <v>122</v>
      </c>
      <c r="D39" s="5" t="s">
        <v>26</v>
      </c>
      <c r="E39" s="5" t="s">
        <v>74</v>
      </c>
      <c r="F39" s="58">
        <v>62000</v>
      </c>
    </row>
    <row r="40" spans="1:6" ht="27.75" customHeight="1">
      <c r="A40" s="55" t="s">
        <v>181</v>
      </c>
      <c r="B40" s="16" t="s">
        <v>112</v>
      </c>
      <c r="C40" s="5" t="s">
        <v>122</v>
      </c>
      <c r="D40" s="5" t="s">
        <v>26</v>
      </c>
      <c r="E40" s="5" t="s">
        <v>182</v>
      </c>
      <c r="F40" s="58">
        <v>42000</v>
      </c>
    </row>
    <row r="41" spans="1:6" ht="18.75" customHeight="1">
      <c r="A41" s="55" t="s">
        <v>191</v>
      </c>
      <c r="B41" s="16" t="s">
        <v>112</v>
      </c>
      <c r="C41" s="5" t="s">
        <v>122</v>
      </c>
      <c r="D41" s="5" t="s">
        <v>26</v>
      </c>
      <c r="E41" s="5" t="s">
        <v>173</v>
      </c>
      <c r="F41" s="58">
        <v>10000</v>
      </c>
    </row>
    <row r="42" spans="1:6" ht="26.25" customHeight="1">
      <c r="A42" s="85" t="s">
        <v>185</v>
      </c>
      <c r="B42" s="60" t="s">
        <v>112</v>
      </c>
      <c r="C42" s="59" t="s">
        <v>122</v>
      </c>
      <c r="D42" s="13" t="s">
        <v>84</v>
      </c>
      <c r="E42" s="59"/>
      <c r="F42" s="90">
        <f>F43</f>
        <v>200000</v>
      </c>
    </row>
    <row r="43" spans="1:6" ht="28.5" customHeight="1">
      <c r="A43" s="55" t="s">
        <v>181</v>
      </c>
      <c r="B43" s="16" t="s">
        <v>112</v>
      </c>
      <c r="C43" s="5" t="s">
        <v>122</v>
      </c>
      <c r="D43" s="5" t="s">
        <v>84</v>
      </c>
      <c r="E43" s="5" t="s">
        <v>182</v>
      </c>
      <c r="F43" s="58">
        <v>200000</v>
      </c>
    </row>
    <row r="44" spans="1:6" ht="45" customHeight="1">
      <c r="A44" s="85" t="s">
        <v>265</v>
      </c>
      <c r="B44" s="60" t="s">
        <v>112</v>
      </c>
      <c r="C44" s="59" t="s">
        <v>122</v>
      </c>
      <c r="D44" s="13" t="s">
        <v>85</v>
      </c>
      <c r="E44" s="59"/>
      <c r="F44" s="90">
        <f>SUM(F45:F47)</f>
        <v>50000</v>
      </c>
    </row>
    <row r="45" spans="1:6" ht="18.75" customHeight="1">
      <c r="A45" s="55" t="s">
        <v>76</v>
      </c>
      <c r="B45" s="16" t="s">
        <v>112</v>
      </c>
      <c r="C45" s="5" t="s">
        <v>122</v>
      </c>
      <c r="D45" s="5" t="s">
        <v>85</v>
      </c>
      <c r="E45" s="5" t="s">
        <v>184</v>
      </c>
      <c r="F45" s="58">
        <v>37000</v>
      </c>
    </row>
    <row r="46" spans="1:6" ht="35.25" customHeight="1">
      <c r="A46" s="55" t="s">
        <v>73</v>
      </c>
      <c r="B46" s="16" t="s">
        <v>112</v>
      </c>
      <c r="C46" s="5" t="s">
        <v>122</v>
      </c>
      <c r="D46" s="5" t="s">
        <v>85</v>
      </c>
      <c r="E46" s="5" t="s">
        <v>74</v>
      </c>
      <c r="F46" s="58">
        <v>11000</v>
      </c>
    </row>
    <row r="47" spans="1:6" ht="34.5" customHeight="1">
      <c r="A47" s="55" t="s">
        <v>181</v>
      </c>
      <c r="B47" s="16" t="s">
        <v>112</v>
      </c>
      <c r="C47" s="5" t="s">
        <v>122</v>
      </c>
      <c r="D47" s="5" t="s">
        <v>85</v>
      </c>
      <c r="E47" s="5" t="s">
        <v>182</v>
      </c>
      <c r="F47" s="58">
        <v>2000</v>
      </c>
    </row>
    <row r="48" spans="1:6" ht="53.25" customHeight="1">
      <c r="A48" s="85" t="s">
        <v>279</v>
      </c>
      <c r="B48" s="60" t="s">
        <v>112</v>
      </c>
      <c r="C48" s="59" t="s">
        <v>122</v>
      </c>
      <c r="D48" s="59" t="s">
        <v>86</v>
      </c>
      <c r="E48" s="59"/>
      <c r="F48" s="90">
        <f>F49</f>
        <v>5000</v>
      </c>
    </row>
    <row r="49" spans="1:6" ht="24" customHeight="1">
      <c r="A49" s="55" t="s">
        <v>181</v>
      </c>
      <c r="B49" s="16" t="s">
        <v>112</v>
      </c>
      <c r="C49" s="5" t="s">
        <v>122</v>
      </c>
      <c r="D49" s="5" t="s">
        <v>86</v>
      </c>
      <c r="E49" s="5" t="s">
        <v>182</v>
      </c>
      <c r="F49" s="58">
        <v>5000</v>
      </c>
    </row>
    <row r="50" spans="1:6" ht="39.75" customHeight="1">
      <c r="A50" s="88" t="s">
        <v>80</v>
      </c>
      <c r="B50" s="60" t="s">
        <v>112</v>
      </c>
      <c r="C50" s="59" t="s">
        <v>122</v>
      </c>
      <c r="D50" s="13" t="s">
        <v>87</v>
      </c>
      <c r="E50" s="59"/>
      <c r="F50" s="90">
        <f>F51</f>
        <v>11000</v>
      </c>
    </row>
    <row r="51" spans="1:6" ht="25.5" customHeight="1">
      <c r="A51" s="55" t="s">
        <v>181</v>
      </c>
      <c r="B51" s="16" t="s">
        <v>112</v>
      </c>
      <c r="C51" s="5" t="s">
        <v>122</v>
      </c>
      <c r="D51" s="5" t="s">
        <v>88</v>
      </c>
      <c r="E51" s="5" t="s">
        <v>182</v>
      </c>
      <c r="F51" s="58">
        <v>11000</v>
      </c>
    </row>
    <row r="52" spans="1:6" ht="33" customHeight="1">
      <c r="A52" s="88" t="s">
        <v>81</v>
      </c>
      <c r="B52" s="60" t="s">
        <v>112</v>
      </c>
      <c r="C52" s="59" t="s">
        <v>122</v>
      </c>
      <c r="D52" s="13" t="s">
        <v>89</v>
      </c>
      <c r="E52" s="59"/>
      <c r="F52" s="90">
        <f>SUM(F53:F55)</f>
        <v>33000</v>
      </c>
    </row>
    <row r="53" spans="1:6" ht="18.75" customHeight="1">
      <c r="A53" s="55" t="s">
        <v>75</v>
      </c>
      <c r="B53" s="16" t="s">
        <v>112</v>
      </c>
      <c r="C53" s="5" t="s">
        <v>122</v>
      </c>
      <c r="D53" s="5" t="s">
        <v>89</v>
      </c>
      <c r="E53" s="5" t="s">
        <v>184</v>
      </c>
      <c r="F53" s="58">
        <v>0</v>
      </c>
    </row>
    <row r="54" spans="1:6" ht="24.75" customHeight="1">
      <c r="A54" s="55" t="s">
        <v>73</v>
      </c>
      <c r="B54" s="16" t="s">
        <v>112</v>
      </c>
      <c r="C54" s="5" t="s">
        <v>122</v>
      </c>
      <c r="D54" s="5" t="s">
        <v>89</v>
      </c>
      <c r="E54" s="5" t="s">
        <v>74</v>
      </c>
      <c r="F54" s="58">
        <v>4000</v>
      </c>
    </row>
    <row r="55" spans="1:6" ht="30.75" customHeight="1">
      <c r="A55" s="55" t="s">
        <v>181</v>
      </c>
      <c r="B55" s="16" t="s">
        <v>112</v>
      </c>
      <c r="C55" s="5" t="s">
        <v>122</v>
      </c>
      <c r="D55" s="5" t="s">
        <v>89</v>
      </c>
      <c r="E55" s="5" t="s">
        <v>182</v>
      </c>
      <c r="F55" s="58">
        <v>29000</v>
      </c>
    </row>
    <row r="56" spans="1:6" ht="36.75" customHeight="1">
      <c r="A56" s="88" t="s">
        <v>82</v>
      </c>
      <c r="B56" s="60" t="s">
        <v>112</v>
      </c>
      <c r="C56" s="59" t="s">
        <v>122</v>
      </c>
      <c r="D56" s="13" t="s">
        <v>90</v>
      </c>
      <c r="E56" s="59"/>
      <c r="F56" s="90">
        <f>F57</f>
        <v>11000</v>
      </c>
    </row>
    <row r="57" spans="1:6" ht="27.75" customHeight="1">
      <c r="A57" s="55" t="s">
        <v>181</v>
      </c>
      <c r="B57" s="16" t="s">
        <v>112</v>
      </c>
      <c r="C57" s="5" t="s">
        <v>122</v>
      </c>
      <c r="D57" s="5" t="s">
        <v>90</v>
      </c>
      <c r="E57" s="5" t="s">
        <v>182</v>
      </c>
      <c r="F57" s="58">
        <v>11000</v>
      </c>
    </row>
    <row r="58" spans="1:6" ht="26.25" customHeight="1">
      <c r="A58" s="88" t="s">
        <v>83</v>
      </c>
      <c r="B58" s="60" t="s">
        <v>112</v>
      </c>
      <c r="C58" s="59" t="s">
        <v>122</v>
      </c>
      <c r="D58" s="13" t="s">
        <v>299</v>
      </c>
      <c r="E58" s="59"/>
      <c r="F58" s="90">
        <f>F59</f>
        <v>33000</v>
      </c>
    </row>
    <row r="59" spans="1:6" ht="24.75" customHeight="1">
      <c r="A59" s="55" t="s">
        <v>181</v>
      </c>
      <c r="B59" s="16" t="s">
        <v>112</v>
      </c>
      <c r="C59" s="5" t="s">
        <v>122</v>
      </c>
      <c r="D59" s="5" t="s">
        <v>299</v>
      </c>
      <c r="E59" s="5" t="s">
        <v>182</v>
      </c>
      <c r="F59" s="58">
        <v>33000</v>
      </c>
    </row>
    <row r="60" spans="1:6" ht="17.25" customHeight="1">
      <c r="A60" s="91" t="s">
        <v>151</v>
      </c>
      <c r="B60" s="56" t="s">
        <v>112</v>
      </c>
      <c r="C60" s="4" t="s">
        <v>142</v>
      </c>
      <c r="D60" s="4"/>
      <c r="E60" s="4"/>
      <c r="F60" s="84">
        <f>F61</f>
        <v>100000</v>
      </c>
    </row>
    <row r="61" spans="1:6" ht="17.25" customHeight="1">
      <c r="A61" s="92" t="s">
        <v>152</v>
      </c>
      <c r="B61" s="15" t="s">
        <v>112</v>
      </c>
      <c r="C61" s="13" t="s">
        <v>142</v>
      </c>
      <c r="D61" s="13" t="s">
        <v>27</v>
      </c>
      <c r="E61" s="13"/>
      <c r="F61" s="87">
        <f>F62</f>
        <v>100000</v>
      </c>
    </row>
    <row r="62" spans="1:6" ht="16.5" customHeight="1">
      <c r="A62" s="93" t="s">
        <v>192</v>
      </c>
      <c r="B62" s="16" t="s">
        <v>112</v>
      </c>
      <c r="C62" s="5" t="s">
        <v>142</v>
      </c>
      <c r="D62" s="5" t="s">
        <v>12</v>
      </c>
      <c r="E62" s="5" t="s">
        <v>175</v>
      </c>
      <c r="F62" s="58">
        <v>100000</v>
      </c>
    </row>
    <row r="63" spans="1:6" ht="15" customHeight="1">
      <c r="A63" s="83" t="s">
        <v>127</v>
      </c>
      <c r="B63" s="56" t="s">
        <v>112</v>
      </c>
      <c r="C63" s="4" t="s">
        <v>155</v>
      </c>
      <c r="D63" s="4" t="s">
        <v>271</v>
      </c>
      <c r="E63" s="4"/>
      <c r="F63" s="84">
        <f>F64+F71+F80</f>
        <v>7740165</v>
      </c>
    </row>
    <row r="64" spans="1:6" ht="29.25" customHeight="1">
      <c r="A64" s="81" t="s">
        <v>217</v>
      </c>
      <c r="B64" s="34" t="s">
        <v>112</v>
      </c>
      <c r="C64" s="31" t="s">
        <v>155</v>
      </c>
      <c r="D64" s="13" t="s">
        <v>300</v>
      </c>
      <c r="E64" s="31"/>
      <c r="F64" s="82">
        <f>SUM(F65:F70)</f>
        <v>701165</v>
      </c>
    </row>
    <row r="65" spans="1:6" ht="25.5" customHeight="1">
      <c r="A65" s="55" t="s">
        <v>181</v>
      </c>
      <c r="B65" s="16" t="s">
        <v>112</v>
      </c>
      <c r="C65" s="5" t="s">
        <v>155</v>
      </c>
      <c r="D65" s="5" t="s">
        <v>300</v>
      </c>
      <c r="E65" s="5" t="s">
        <v>182</v>
      </c>
      <c r="F65" s="58">
        <v>425165</v>
      </c>
    </row>
    <row r="66" spans="1:6" ht="16.5" customHeight="1">
      <c r="A66" s="55" t="s">
        <v>94</v>
      </c>
      <c r="B66" s="16" t="s">
        <v>112</v>
      </c>
      <c r="C66" s="5" t="s">
        <v>155</v>
      </c>
      <c r="D66" s="5" t="s">
        <v>300</v>
      </c>
      <c r="E66" s="5" t="s">
        <v>93</v>
      </c>
      <c r="F66" s="58">
        <v>16000</v>
      </c>
    </row>
    <row r="67" spans="1:6" ht="30.75" customHeight="1">
      <c r="A67" s="95" t="s">
        <v>304</v>
      </c>
      <c r="B67" s="16" t="s">
        <v>112</v>
      </c>
      <c r="C67" s="5" t="s">
        <v>155</v>
      </c>
      <c r="D67" s="5" t="s">
        <v>300</v>
      </c>
      <c r="E67" s="5" t="s">
        <v>194</v>
      </c>
      <c r="F67" s="58">
        <v>135000</v>
      </c>
    </row>
    <row r="68" spans="1:6" ht="18" customHeight="1">
      <c r="A68" s="55" t="s">
        <v>193</v>
      </c>
      <c r="B68" s="16" t="s">
        <v>112</v>
      </c>
      <c r="C68" s="5" t="s">
        <v>155</v>
      </c>
      <c r="D68" s="5" t="s">
        <v>300</v>
      </c>
      <c r="E68" s="5" t="s">
        <v>196</v>
      </c>
      <c r="F68" s="58">
        <v>35000</v>
      </c>
    </row>
    <row r="69" spans="1:6" ht="17.25" customHeight="1">
      <c r="A69" s="55" t="s">
        <v>195</v>
      </c>
      <c r="B69" s="16" t="s">
        <v>112</v>
      </c>
      <c r="C69" s="5" t="s">
        <v>155</v>
      </c>
      <c r="D69" s="5" t="s">
        <v>300</v>
      </c>
      <c r="E69" s="5" t="s">
        <v>197</v>
      </c>
      <c r="F69" s="58">
        <v>47000</v>
      </c>
    </row>
    <row r="70" spans="1:6" ht="17.25" customHeight="1">
      <c r="A70" s="55" t="s">
        <v>96</v>
      </c>
      <c r="B70" s="16" t="s">
        <v>112</v>
      </c>
      <c r="C70" s="5" t="s">
        <v>155</v>
      </c>
      <c r="D70" s="5" t="s">
        <v>300</v>
      </c>
      <c r="E70" s="5" t="s">
        <v>95</v>
      </c>
      <c r="F70" s="58">
        <v>43000</v>
      </c>
    </row>
    <row r="71" spans="1:6" ht="18" customHeight="1">
      <c r="A71" s="85" t="s">
        <v>174</v>
      </c>
      <c r="B71" s="71" t="s">
        <v>112</v>
      </c>
      <c r="C71" s="22" t="s">
        <v>155</v>
      </c>
      <c r="D71" s="22" t="s">
        <v>28</v>
      </c>
      <c r="E71" s="22"/>
      <c r="F71" s="96">
        <f>SUM(F72:F79)</f>
        <v>6989000</v>
      </c>
    </row>
    <row r="72" spans="1:6" ht="15.75" customHeight="1">
      <c r="A72" s="55" t="s">
        <v>48</v>
      </c>
      <c r="B72" s="35" t="s">
        <v>112</v>
      </c>
      <c r="C72" s="24" t="s">
        <v>155</v>
      </c>
      <c r="D72" s="24" t="s">
        <v>28</v>
      </c>
      <c r="E72" s="24" t="s">
        <v>199</v>
      </c>
      <c r="F72" s="97">
        <v>3000000</v>
      </c>
    </row>
    <row r="73" spans="1:6" ht="23.25" customHeight="1">
      <c r="A73" s="55" t="s">
        <v>201</v>
      </c>
      <c r="B73" s="35" t="s">
        <v>112</v>
      </c>
      <c r="C73" s="24" t="s">
        <v>155</v>
      </c>
      <c r="D73" s="24" t="s">
        <v>28</v>
      </c>
      <c r="E73" s="24" t="s">
        <v>200</v>
      </c>
      <c r="F73" s="97">
        <v>20000</v>
      </c>
    </row>
    <row r="74" spans="1:6" ht="38.25" customHeight="1">
      <c r="A74" s="55" t="s">
        <v>43</v>
      </c>
      <c r="B74" s="35" t="s">
        <v>112</v>
      </c>
      <c r="C74" s="24" t="s">
        <v>155</v>
      </c>
      <c r="D74" s="24" t="s">
        <v>28</v>
      </c>
      <c r="E74" s="24" t="s">
        <v>29</v>
      </c>
      <c r="F74" s="97">
        <v>906000</v>
      </c>
    </row>
    <row r="75" spans="1:6" ht="32.25" customHeight="1">
      <c r="A75" s="55" t="s">
        <v>202</v>
      </c>
      <c r="B75" s="35" t="s">
        <v>112</v>
      </c>
      <c r="C75" s="24" t="s">
        <v>155</v>
      </c>
      <c r="D75" s="24" t="s">
        <v>28</v>
      </c>
      <c r="E75" s="24" t="s">
        <v>182</v>
      </c>
      <c r="F75" s="97">
        <v>2700000</v>
      </c>
    </row>
    <row r="76" spans="1:6" ht="75.75" customHeight="1">
      <c r="A76" s="95" t="s">
        <v>198</v>
      </c>
      <c r="B76" s="35" t="s">
        <v>112</v>
      </c>
      <c r="C76" s="24" t="s">
        <v>155</v>
      </c>
      <c r="D76" s="24" t="s">
        <v>28</v>
      </c>
      <c r="E76" s="24" t="s">
        <v>194</v>
      </c>
      <c r="F76" s="97">
        <v>90000</v>
      </c>
    </row>
    <row r="77" spans="1:6" ht="16.5" customHeight="1">
      <c r="A77" s="55" t="s">
        <v>193</v>
      </c>
      <c r="B77" s="16" t="s">
        <v>112</v>
      </c>
      <c r="C77" s="5" t="s">
        <v>155</v>
      </c>
      <c r="D77" s="24" t="s">
        <v>28</v>
      </c>
      <c r="E77" s="5" t="s">
        <v>196</v>
      </c>
      <c r="F77" s="58">
        <v>106000</v>
      </c>
    </row>
    <row r="78" spans="1:6" ht="18" customHeight="1">
      <c r="A78" s="55" t="s">
        <v>195</v>
      </c>
      <c r="B78" s="16" t="s">
        <v>112</v>
      </c>
      <c r="C78" s="5" t="s">
        <v>155</v>
      </c>
      <c r="D78" s="24" t="s">
        <v>28</v>
      </c>
      <c r="E78" s="5" t="s">
        <v>197</v>
      </c>
      <c r="F78" s="58">
        <v>135000</v>
      </c>
    </row>
    <row r="79" spans="1:6" ht="18" customHeight="1">
      <c r="A79" s="55" t="s">
        <v>96</v>
      </c>
      <c r="B79" s="16" t="s">
        <v>112</v>
      </c>
      <c r="C79" s="5" t="s">
        <v>155</v>
      </c>
      <c r="D79" s="24" t="s">
        <v>28</v>
      </c>
      <c r="E79" s="5" t="s">
        <v>95</v>
      </c>
      <c r="F79" s="58">
        <v>32000</v>
      </c>
    </row>
    <row r="80" spans="1:6" ht="34.5" customHeight="1">
      <c r="A80" s="94" t="s">
        <v>261</v>
      </c>
      <c r="B80" s="18" t="s">
        <v>112</v>
      </c>
      <c r="C80" s="13" t="s">
        <v>155</v>
      </c>
      <c r="D80" s="13" t="s">
        <v>30</v>
      </c>
      <c r="E80" s="47"/>
      <c r="F80" s="87">
        <f>SUM(F81:F81)</f>
        <v>50000</v>
      </c>
    </row>
    <row r="81" spans="1:6" ht="31.5" customHeight="1">
      <c r="A81" s="55" t="s">
        <v>202</v>
      </c>
      <c r="B81" s="36" t="s">
        <v>112</v>
      </c>
      <c r="C81" s="47" t="s">
        <v>155</v>
      </c>
      <c r="D81" s="5" t="s">
        <v>30</v>
      </c>
      <c r="E81" s="47" t="s">
        <v>182</v>
      </c>
      <c r="F81" s="58">
        <v>50000</v>
      </c>
    </row>
    <row r="82" spans="1:6" ht="18" customHeight="1">
      <c r="A82" s="155" t="s">
        <v>165</v>
      </c>
      <c r="B82" s="157" t="s">
        <v>119</v>
      </c>
      <c r="C82" s="157"/>
      <c r="D82" s="157"/>
      <c r="E82" s="157"/>
      <c r="F82" s="158">
        <f>F83</f>
        <v>636000</v>
      </c>
    </row>
    <row r="83" spans="1:6" ht="16.5" customHeight="1">
      <c r="A83" s="83" t="s">
        <v>166</v>
      </c>
      <c r="B83" s="56" t="s">
        <v>119</v>
      </c>
      <c r="C83" s="4" t="s">
        <v>121</v>
      </c>
      <c r="D83" s="4"/>
      <c r="E83" s="4"/>
      <c r="F83" s="84">
        <f>F84</f>
        <v>636000</v>
      </c>
    </row>
    <row r="84" spans="1:9" ht="27" customHeight="1">
      <c r="A84" s="88" t="s">
        <v>156</v>
      </c>
      <c r="B84" s="15" t="s">
        <v>119</v>
      </c>
      <c r="C84" s="13" t="s">
        <v>121</v>
      </c>
      <c r="D84" s="13" t="s">
        <v>35</v>
      </c>
      <c r="E84" s="13"/>
      <c r="F84" s="87">
        <f>F85</f>
        <v>636000</v>
      </c>
      <c r="G84" s="54"/>
      <c r="H84" s="54"/>
      <c r="I84" s="64"/>
    </row>
    <row r="85" spans="1:6" ht="18.75" customHeight="1">
      <c r="A85" s="55" t="s">
        <v>191</v>
      </c>
      <c r="B85" s="16" t="s">
        <v>119</v>
      </c>
      <c r="C85" s="5" t="s">
        <v>121</v>
      </c>
      <c r="D85" s="5" t="s">
        <v>35</v>
      </c>
      <c r="E85" s="5" t="s">
        <v>173</v>
      </c>
      <c r="F85" s="58">
        <v>636000</v>
      </c>
    </row>
    <row r="86" spans="1:6" ht="21" customHeight="1">
      <c r="A86" s="155" t="s">
        <v>140</v>
      </c>
      <c r="B86" s="157" t="s">
        <v>122</v>
      </c>
      <c r="C86" s="159"/>
      <c r="D86" s="159"/>
      <c r="E86" s="159"/>
      <c r="F86" s="158">
        <f>F87+F92+F102</f>
        <v>14473000</v>
      </c>
    </row>
    <row r="87" spans="1:6" ht="18" customHeight="1">
      <c r="A87" s="98" t="s">
        <v>218</v>
      </c>
      <c r="B87" s="10" t="s">
        <v>122</v>
      </c>
      <c r="C87" s="4" t="s">
        <v>118</v>
      </c>
      <c r="D87" s="4"/>
      <c r="E87" s="4"/>
      <c r="F87" s="84">
        <f>F88+F90</f>
        <v>309000</v>
      </c>
    </row>
    <row r="88" spans="1:10" ht="52.5" customHeight="1">
      <c r="A88" s="88" t="s">
        <v>219</v>
      </c>
      <c r="B88" s="14" t="s">
        <v>122</v>
      </c>
      <c r="C88" s="13" t="s">
        <v>118</v>
      </c>
      <c r="D88" s="13" t="s">
        <v>31</v>
      </c>
      <c r="E88" s="13"/>
      <c r="F88" s="87">
        <f>F89</f>
        <v>209000</v>
      </c>
      <c r="G88" s="54"/>
      <c r="H88" s="54"/>
      <c r="J88" s="64"/>
    </row>
    <row r="89" spans="1:8" ht="25.5">
      <c r="A89" s="55" t="s">
        <v>202</v>
      </c>
      <c r="B89" s="11" t="s">
        <v>122</v>
      </c>
      <c r="C89" s="5" t="s">
        <v>118</v>
      </c>
      <c r="D89" s="5" t="s">
        <v>31</v>
      </c>
      <c r="E89" s="5" t="s">
        <v>182</v>
      </c>
      <c r="F89" s="58">
        <v>209000</v>
      </c>
      <c r="G89" s="54"/>
      <c r="H89" s="54"/>
    </row>
    <row r="90" spans="1:8" ht="27" customHeight="1">
      <c r="A90" s="88" t="s">
        <v>337</v>
      </c>
      <c r="B90" s="14" t="s">
        <v>122</v>
      </c>
      <c r="C90" s="13" t="s">
        <v>118</v>
      </c>
      <c r="D90" s="13" t="s">
        <v>338</v>
      </c>
      <c r="E90" s="13"/>
      <c r="F90" s="87">
        <f>F91</f>
        <v>100000</v>
      </c>
      <c r="G90" s="54"/>
      <c r="H90" s="54"/>
    </row>
    <row r="91" spans="1:10" ht="32.25" customHeight="1">
      <c r="A91" s="55" t="s">
        <v>202</v>
      </c>
      <c r="B91" s="11" t="s">
        <v>122</v>
      </c>
      <c r="C91" s="5" t="s">
        <v>118</v>
      </c>
      <c r="D91" s="5" t="s">
        <v>338</v>
      </c>
      <c r="E91" s="5" t="s">
        <v>182</v>
      </c>
      <c r="F91" s="58">
        <v>100000</v>
      </c>
      <c r="G91" s="54"/>
      <c r="H91" s="54"/>
      <c r="J91" s="64"/>
    </row>
    <row r="92" spans="1:8" ht="17.25" customHeight="1">
      <c r="A92" s="98" t="s">
        <v>281</v>
      </c>
      <c r="B92" s="10" t="s">
        <v>122</v>
      </c>
      <c r="C92" s="4" t="s">
        <v>115</v>
      </c>
      <c r="D92" s="4"/>
      <c r="E92" s="4"/>
      <c r="F92" s="84">
        <f>F93+F98+F100</f>
        <v>14114000</v>
      </c>
      <c r="G92" s="54"/>
      <c r="H92" s="54"/>
    </row>
    <row r="93" spans="1:8" ht="24.75" customHeight="1">
      <c r="A93" s="99" t="s">
        <v>0</v>
      </c>
      <c r="B93" s="52" t="s">
        <v>122</v>
      </c>
      <c r="C93" s="51" t="s">
        <v>115</v>
      </c>
      <c r="D93" s="51" t="s">
        <v>13</v>
      </c>
      <c r="E93" s="51"/>
      <c r="F93" s="100">
        <f>F94+F96</f>
        <v>117000</v>
      </c>
      <c r="G93" s="54"/>
      <c r="H93" s="54"/>
    </row>
    <row r="94" spans="1:6" ht="15.75" customHeight="1">
      <c r="A94" s="94" t="s">
        <v>284</v>
      </c>
      <c r="B94" s="15" t="s">
        <v>122</v>
      </c>
      <c r="C94" s="13" t="s">
        <v>115</v>
      </c>
      <c r="D94" s="13" t="s">
        <v>32</v>
      </c>
      <c r="E94" s="5"/>
      <c r="F94" s="87">
        <f>F95</f>
        <v>8000</v>
      </c>
    </row>
    <row r="95" spans="1:6" ht="25.5">
      <c r="A95" s="55" t="s">
        <v>202</v>
      </c>
      <c r="B95" s="16" t="s">
        <v>122</v>
      </c>
      <c r="C95" s="5" t="s">
        <v>115</v>
      </c>
      <c r="D95" s="5" t="s">
        <v>32</v>
      </c>
      <c r="E95" s="5" t="s">
        <v>182</v>
      </c>
      <c r="F95" s="58">
        <v>8000</v>
      </c>
    </row>
    <row r="96" spans="1:6" ht="25.5" customHeight="1">
      <c r="A96" s="94" t="s">
        <v>285</v>
      </c>
      <c r="B96" s="15" t="s">
        <v>122</v>
      </c>
      <c r="C96" s="13" t="s">
        <v>115</v>
      </c>
      <c r="D96" s="13" t="s">
        <v>33</v>
      </c>
      <c r="E96" s="5"/>
      <c r="F96" s="87">
        <f>F97</f>
        <v>109000</v>
      </c>
    </row>
    <row r="97" spans="1:6" ht="28.5" customHeight="1">
      <c r="A97" s="55" t="s">
        <v>202</v>
      </c>
      <c r="B97" s="16" t="s">
        <v>122</v>
      </c>
      <c r="C97" s="5" t="s">
        <v>115</v>
      </c>
      <c r="D97" s="5" t="s">
        <v>33</v>
      </c>
      <c r="E97" s="5" t="s">
        <v>182</v>
      </c>
      <c r="F97" s="58">
        <v>109000</v>
      </c>
    </row>
    <row r="98" spans="1:6" ht="30" customHeight="1">
      <c r="A98" s="85" t="s">
        <v>100</v>
      </c>
      <c r="B98" s="15" t="s">
        <v>122</v>
      </c>
      <c r="C98" s="13" t="s">
        <v>115</v>
      </c>
      <c r="D98" s="13" t="s">
        <v>99</v>
      </c>
      <c r="E98" s="5"/>
      <c r="F98" s="87">
        <f>F99</f>
        <v>1000000</v>
      </c>
    </row>
    <row r="99" spans="1:6" ht="36.75" customHeight="1">
      <c r="A99" s="55" t="s">
        <v>272</v>
      </c>
      <c r="B99" s="16" t="s">
        <v>122</v>
      </c>
      <c r="C99" s="5" t="s">
        <v>115</v>
      </c>
      <c r="D99" s="5" t="s">
        <v>99</v>
      </c>
      <c r="E99" s="5" t="s">
        <v>220</v>
      </c>
      <c r="F99" s="58">
        <v>1000000</v>
      </c>
    </row>
    <row r="100" spans="1:6" ht="24" customHeight="1">
      <c r="A100" s="85" t="s">
        <v>309</v>
      </c>
      <c r="B100" s="15" t="s">
        <v>122</v>
      </c>
      <c r="C100" s="13" t="s">
        <v>115</v>
      </c>
      <c r="D100" s="13" t="s">
        <v>311</v>
      </c>
      <c r="E100" s="5"/>
      <c r="F100" s="87">
        <f>F101</f>
        <v>12997000</v>
      </c>
    </row>
    <row r="101" spans="1:9" ht="25.5" customHeight="1">
      <c r="A101" s="55" t="s">
        <v>272</v>
      </c>
      <c r="B101" s="16" t="s">
        <v>122</v>
      </c>
      <c r="C101" s="5" t="s">
        <v>115</v>
      </c>
      <c r="D101" s="13" t="s">
        <v>311</v>
      </c>
      <c r="E101" s="5" t="s">
        <v>220</v>
      </c>
      <c r="F101" s="58">
        <v>12997000</v>
      </c>
      <c r="G101" s="54"/>
      <c r="H101" s="54"/>
      <c r="I101" s="64"/>
    </row>
    <row r="102" spans="1:8" ht="27.75" customHeight="1">
      <c r="A102" s="98" t="s">
        <v>153</v>
      </c>
      <c r="B102" s="10" t="s">
        <v>122</v>
      </c>
      <c r="C102" s="4" t="s">
        <v>116</v>
      </c>
      <c r="D102" s="4"/>
      <c r="E102" s="4"/>
      <c r="F102" s="84">
        <f>F105</f>
        <v>50000</v>
      </c>
      <c r="G102" s="54"/>
      <c r="H102" s="54"/>
    </row>
    <row r="103" spans="1:8" ht="23.25" customHeight="1">
      <c r="A103" s="88" t="s">
        <v>269</v>
      </c>
      <c r="B103" s="14" t="s">
        <v>122</v>
      </c>
      <c r="C103" s="13" t="s">
        <v>116</v>
      </c>
      <c r="D103" s="13" t="s">
        <v>34</v>
      </c>
      <c r="E103" s="13"/>
      <c r="F103" s="87">
        <f>F104</f>
        <v>50000</v>
      </c>
      <c r="G103" s="54"/>
      <c r="H103" s="54"/>
    </row>
    <row r="104" spans="1:9" ht="36.75" customHeight="1">
      <c r="A104" s="55" t="s">
        <v>215</v>
      </c>
      <c r="B104" s="11" t="s">
        <v>122</v>
      </c>
      <c r="C104" s="5" t="s">
        <v>116</v>
      </c>
      <c r="D104" s="5" t="s">
        <v>34</v>
      </c>
      <c r="E104" s="5" t="s">
        <v>214</v>
      </c>
      <c r="F104" s="58">
        <f>F105</f>
        <v>50000</v>
      </c>
      <c r="G104" s="54"/>
      <c r="H104" s="54"/>
      <c r="I104" s="64"/>
    </row>
    <row r="105" spans="1:6" ht="73.5" customHeight="1">
      <c r="A105" s="95" t="s">
        <v>313</v>
      </c>
      <c r="B105" s="11" t="s">
        <v>122</v>
      </c>
      <c r="C105" s="5" t="s">
        <v>116</v>
      </c>
      <c r="D105" s="5" t="s">
        <v>34</v>
      </c>
      <c r="E105" s="5" t="s">
        <v>312</v>
      </c>
      <c r="F105" s="58">
        <v>50000</v>
      </c>
    </row>
    <row r="106" spans="1:6" ht="24" customHeight="1">
      <c r="A106" s="160" t="s">
        <v>137</v>
      </c>
      <c r="B106" s="157" t="s">
        <v>118</v>
      </c>
      <c r="C106" s="157"/>
      <c r="D106" s="157"/>
      <c r="E106" s="157"/>
      <c r="F106" s="158">
        <f>F107+F116+F123</f>
        <v>6614283.54</v>
      </c>
    </row>
    <row r="107" spans="1:6" ht="14.25" customHeight="1">
      <c r="A107" s="137" t="s">
        <v>273</v>
      </c>
      <c r="B107" s="10" t="s">
        <v>118</v>
      </c>
      <c r="C107" s="10" t="s">
        <v>112</v>
      </c>
      <c r="D107" s="30"/>
      <c r="E107" s="30"/>
      <c r="F107" s="101">
        <f>F108+F110+F112+F114</f>
        <v>3587455.54</v>
      </c>
    </row>
    <row r="108" spans="1:6" ht="15" customHeight="1">
      <c r="A108" s="88" t="s">
        <v>10</v>
      </c>
      <c r="B108" s="14" t="s">
        <v>118</v>
      </c>
      <c r="C108" s="14" t="s">
        <v>112</v>
      </c>
      <c r="D108" s="14" t="s">
        <v>36</v>
      </c>
      <c r="E108" s="30"/>
      <c r="F108" s="102">
        <f>F109</f>
        <v>200000</v>
      </c>
    </row>
    <row r="109" spans="1:6" ht="28.5" customHeight="1">
      <c r="A109" s="55" t="s">
        <v>202</v>
      </c>
      <c r="B109" s="11" t="s">
        <v>118</v>
      </c>
      <c r="C109" s="11" t="s">
        <v>112</v>
      </c>
      <c r="D109" s="11" t="s">
        <v>36</v>
      </c>
      <c r="E109" s="5" t="s">
        <v>182</v>
      </c>
      <c r="F109" s="58">
        <v>200000</v>
      </c>
    </row>
    <row r="110" spans="1:6" ht="16.5" customHeight="1">
      <c r="A110" s="88" t="s">
        <v>9</v>
      </c>
      <c r="B110" s="14" t="s">
        <v>118</v>
      </c>
      <c r="C110" s="14" t="s">
        <v>112</v>
      </c>
      <c r="D110" s="14" t="s">
        <v>37</v>
      </c>
      <c r="E110" s="30"/>
      <c r="F110" s="102">
        <f>F111</f>
        <v>700000</v>
      </c>
    </row>
    <row r="111" spans="1:6" ht="27.75" customHeight="1">
      <c r="A111" s="55" t="s">
        <v>202</v>
      </c>
      <c r="B111" s="11" t="s">
        <v>118</v>
      </c>
      <c r="C111" s="11" t="s">
        <v>112</v>
      </c>
      <c r="D111" s="11" t="s">
        <v>37</v>
      </c>
      <c r="E111" s="5" t="s">
        <v>182</v>
      </c>
      <c r="F111" s="58">
        <v>700000</v>
      </c>
    </row>
    <row r="112" spans="1:6" ht="43.5" customHeight="1">
      <c r="A112" s="85" t="s">
        <v>97</v>
      </c>
      <c r="B112" s="14" t="s">
        <v>118</v>
      </c>
      <c r="C112" s="14" t="s">
        <v>112</v>
      </c>
      <c r="D112" s="14" t="s">
        <v>343</v>
      </c>
      <c r="E112" s="5"/>
      <c r="F112" s="87">
        <f>F113</f>
        <v>2537470.09</v>
      </c>
    </row>
    <row r="113" spans="1:6" ht="30" customHeight="1">
      <c r="A113" s="55" t="s">
        <v>274</v>
      </c>
      <c r="B113" s="11" t="s">
        <v>118</v>
      </c>
      <c r="C113" s="11" t="s">
        <v>112</v>
      </c>
      <c r="D113" s="11" t="s">
        <v>343</v>
      </c>
      <c r="E113" s="5" t="s">
        <v>275</v>
      </c>
      <c r="F113" s="58">
        <v>2537470.09</v>
      </c>
    </row>
    <row r="114" spans="1:6" ht="29.25" customHeight="1">
      <c r="A114" s="85" t="s">
        <v>98</v>
      </c>
      <c r="B114" s="14" t="s">
        <v>118</v>
      </c>
      <c r="C114" s="14" t="s">
        <v>112</v>
      </c>
      <c r="D114" s="14" t="s">
        <v>344</v>
      </c>
      <c r="E114" s="5"/>
      <c r="F114" s="87">
        <f>F115</f>
        <v>149985.45</v>
      </c>
    </row>
    <row r="115" spans="1:6" ht="27.75" customHeight="1">
      <c r="A115" s="55" t="s">
        <v>274</v>
      </c>
      <c r="B115" s="11" t="s">
        <v>118</v>
      </c>
      <c r="C115" s="11" t="s">
        <v>112</v>
      </c>
      <c r="D115" s="11" t="s">
        <v>344</v>
      </c>
      <c r="E115" s="5" t="s">
        <v>275</v>
      </c>
      <c r="F115" s="58">
        <v>149985.45</v>
      </c>
    </row>
    <row r="116" spans="1:6" ht="16.5" customHeight="1">
      <c r="A116" s="103" t="s">
        <v>186</v>
      </c>
      <c r="B116" s="72" t="s">
        <v>118</v>
      </c>
      <c r="C116" s="33" t="s">
        <v>119</v>
      </c>
      <c r="D116" s="14"/>
      <c r="E116" s="30"/>
      <c r="F116" s="101">
        <f>F117+F119+F121</f>
        <v>2764321.56</v>
      </c>
    </row>
    <row r="117" spans="1:6" ht="25.5" customHeight="1">
      <c r="A117" s="88" t="s">
        <v>346</v>
      </c>
      <c r="B117" s="18" t="s">
        <v>118</v>
      </c>
      <c r="C117" s="46" t="s">
        <v>119</v>
      </c>
      <c r="D117" s="13" t="s">
        <v>347</v>
      </c>
      <c r="E117" s="46"/>
      <c r="F117" s="87">
        <f>F118</f>
        <v>2269000</v>
      </c>
    </row>
    <row r="118" spans="1:6" ht="39.75" customHeight="1">
      <c r="A118" s="55" t="s">
        <v>272</v>
      </c>
      <c r="B118" s="36" t="s">
        <v>118</v>
      </c>
      <c r="C118" s="47" t="s">
        <v>119</v>
      </c>
      <c r="D118" s="5" t="s">
        <v>347</v>
      </c>
      <c r="E118" s="47" t="s">
        <v>220</v>
      </c>
      <c r="F118" s="58">
        <v>2269000</v>
      </c>
    </row>
    <row r="119" spans="1:9" ht="38.25">
      <c r="A119" s="85" t="s">
        <v>7</v>
      </c>
      <c r="B119" s="15" t="s">
        <v>118</v>
      </c>
      <c r="C119" s="13" t="s">
        <v>119</v>
      </c>
      <c r="D119" s="13" t="s">
        <v>8</v>
      </c>
      <c r="E119" s="5"/>
      <c r="F119" s="145">
        <f>F120</f>
        <v>70000</v>
      </c>
      <c r="G119" s="54"/>
      <c r="I119" s="64"/>
    </row>
    <row r="120" spans="1:7" ht="26.25" customHeight="1">
      <c r="A120" s="55" t="s">
        <v>181</v>
      </c>
      <c r="B120" s="130" t="s">
        <v>118</v>
      </c>
      <c r="C120" s="131" t="s">
        <v>119</v>
      </c>
      <c r="D120" s="131" t="s">
        <v>8</v>
      </c>
      <c r="E120" s="5" t="s">
        <v>182</v>
      </c>
      <c r="F120" s="58">
        <v>70000</v>
      </c>
      <c r="G120" s="54"/>
    </row>
    <row r="121" spans="1:9" ht="18" customHeight="1">
      <c r="A121" s="88" t="s">
        <v>282</v>
      </c>
      <c r="B121" s="15" t="s">
        <v>118</v>
      </c>
      <c r="C121" s="48" t="s">
        <v>119</v>
      </c>
      <c r="D121" s="13" t="s">
        <v>38</v>
      </c>
      <c r="E121" s="49"/>
      <c r="F121" s="104">
        <f>F122</f>
        <v>425321.56</v>
      </c>
      <c r="G121" s="54"/>
      <c r="I121" s="64"/>
    </row>
    <row r="122" spans="1:9" ht="26.25" customHeight="1">
      <c r="A122" s="55" t="s">
        <v>181</v>
      </c>
      <c r="B122" s="16" t="s">
        <v>118</v>
      </c>
      <c r="C122" s="5" t="s">
        <v>119</v>
      </c>
      <c r="D122" s="5" t="s">
        <v>38</v>
      </c>
      <c r="E122" s="5" t="s">
        <v>182</v>
      </c>
      <c r="F122" s="58">
        <v>425321.56</v>
      </c>
      <c r="G122" s="54"/>
      <c r="I122" s="64"/>
    </row>
    <row r="123" spans="1:7" ht="15" customHeight="1">
      <c r="A123" s="105" t="s">
        <v>276</v>
      </c>
      <c r="B123" s="17" t="s">
        <v>118</v>
      </c>
      <c r="C123" s="44" t="s">
        <v>121</v>
      </c>
      <c r="D123" s="13"/>
      <c r="E123" s="44"/>
      <c r="F123" s="84">
        <f>F126+F124</f>
        <v>262506.44</v>
      </c>
      <c r="G123" s="54"/>
    </row>
    <row r="124" spans="1:7" ht="25.5">
      <c r="A124" s="88" t="s">
        <v>342</v>
      </c>
      <c r="B124" s="18" t="s">
        <v>118</v>
      </c>
      <c r="C124" s="46" t="s">
        <v>121</v>
      </c>
      <c r="D124" s="13" t="s">
        <v>345</v>
      </c>
      <c r="E124" s="46"/>
      <c r="F124" s="87">
        <f>F125</f>
        <v>201828</v>
      </c>
      <c r="G124" s="54"/>
    </row>
    <row r="125" spans="1:9" ht="25.5">
      <c r="A125" s="55" t="s">
        <v>181</v>
      </c>
      <c r="B125" s="36" t="s">
        <v>118</v>
      </c>
      <c r="C125" s="47" t="s">
        <v>121</v>
      </c>
      <c r="D125" s="5" t="s">
        <v>345</v>
      </c>
      <c r="E125" s="47" t="s">
        <v>220</v>
      </c>
      <c r="F125" s="58">
        <v>201828</v>
      </c>
      <c r="I125" s="65"/>
    </row>
    <row r="126" spans="1:6" ht="12.75">
      <c r="A126" s="106" t="s">
        <v>276</v>
      </c>
      <c r="B126" s="19" t="s">
        <v>118</v>
      </c>
      <c r="C126" s="45" t="s">
        <v>121</v>
      </c>
      <c r="D126" s="8" t="s">
        <v>104</v>
      </c>
      <c r="E126" s="45"/>
      <c r="F126" s="107">
        <f>F127</f>
        <v>60678.44</v>
      </c>
    </row>
    <row r="127" spans="1:6" ht="25.5">
      <c r="A127" s="88" t="s">
        <v>277</v>
      </c>
      <c r="B127" s="18" t="s">
        <v>118</v>
      </c>
      <c r="C127" s="46" t="s">
        <v>121</v>
      </c>
      <c r="D127" s="13" t="s">
        <v>39</v>
      </c>
      <c r="E127" s="46"/>
      <c r="F127" s="87">
        <f>F128</f>
        <v>60678.44</v>
      </c>
    </row>
    <row r="128" spans="1:6" ht="38.25">
      <c r="A128" s="55" t="s">
        <v>272</v>
      </c>
      <c r="B128" s="36" t="s">
        <v>118</v>
      </c>
      <c r="C128" s="47" t="s">
        <v>121</v>
      </c>
      <c r="D128" s="5" t="s">
        <v>39</v>
      </c>
      <c r="E128" s="47" t="s">
        <v>220</v>
      </c>
      <c r="F128" s="58">
        <v>60678.44</v>
      </c>
    </row>
    <row r="129" spans="1:6" ht="15.75">
      <c r="A129" s="160" t="s">
        <v>132</v>
      </c>
      <c r="B129" s="157" t="s">
        <v>113</v>
      </c>
      <c r="C129" s="157"/>
      <c r="D129" s="157"/>
      <c r="E129" s="157"/>
      <c r="F129" s="158">
        <f>F130+F170+F219+F224+F238</f>
        <v>278922906.46000004</v>
      </c>
    </row>
    <row r="130" spans="1:6" ht="12.75">
      <c r="A130" s="105" t="s">
        <v>133</v>
      </c>
      <c r="B130" s="132" t="s">
        <v>113</v>
      </c>
      <c r="C130" s="7" t="s">
        <v>112</v>
      </c>
      <c r="D130" s="6"/>
      <c r="E130" s="6"/>
      <c r="F130" s="108">
        <f>F132+F134+F136+F146+F154+F157+F161+F163+F168</f>
        <v>74774308.06</v>
      </c>
    </row>
    <row r="131" spans="1:6" ht="25.5">
      <c r="A131" s="86" t="s">
        <v>225</v>
      </c>
      <c r="B131" s="32" t="s">
        <v>113</v>
      </c>
      <c r="C131" s="31" t="s">
        <v>112</v>
      </c>
      <c r="D131" s="39" t="s">
        <v>14</v>
      </c>
      <c r="E131" s="39"/>
      <c r="F131" s="82">
        <f>F130</f>
        <v>74774308.06</v>
      </c>
    </row>
    <row r="132" spans="1:6" ht="12.75">
      <c r="A132" s="109" t="s">
        <v>227</v>
      </c>
      <c r="B132" s="73" t="s">
        <v>113</v>
      </c>
      <c r="C132" s="8" t="s">
        <v>112</v>
      </c>
      <c r="D132" s="8" t="s">
        <v>40</v>
      </c>
      <c r="E132" s="8"/>
      <c r="F132" s="107">
        <f>F133</f>
        <v>13440000</v>
      </c>
    </row>
    <row r="133" spans="1:6" ht="28.5" customHeight="1">
      <c r="A133" s="55" t="s">
        <v>202</v>
      </c>
      <c r="B133" s="11" t="s">
        <v>113</v>
      </c>
      <c r="C133" s="5" t="s">
        <v>112</v>
      </c>
      <c r="D133" s="5" t="s">
        <v>40</v>
      </c>
      <c r="E133" s="5" t="s">
        <v>182</v>
      </c>
      <c r="F133" s="58">
        <v>13440000</v>
      </c>
    </row>
    <row r="134" spans="1:6" ht="12.75">
      <c r="A134" s="109" t="s">
        <v>280</v>
      </c>
      <c r="B134" s="73" t="s">
        <v>113</v>
      </c>
      <c r="C134" s="8" t="s">
        <v>112</v>
      </c>
      <c r="D134" s="8" t="s">
        <v>41</v>
      </c>
      <c r="E134" s="8"/>
      <c r="F134" s="107">
        <f>F135</f>
        <v>500000</v>
      </c>
    </row>
    <row r="135" spans="1:6" ht="25.5">
      <c r="A135" s="55" t="s">
        <v>202</v>
      </c>
      <c r="B135" s="11" t="s">
        <v>113</v>
      </c>
      <c r="C135" s="5" t="s">
        <v>112</v>
      </c>
      <c r="D135" s="5" t="s">
        <v>41</v>
      </c>
      <c r="E135" s="5" t="s">
        <v>182</v>
      </c>
      <c r="F135" s="58">
        <v>500000</v>
      </c>
    </row>
    <row r="136" spans="1:6" ht="25.5">
      <c r="A136" s="109" t="s">
        <v>226</v>
      </c>
      <c r="B136" s="73" t="s">
        <v>113</v>
      </c>
      <c r="C136" s="8" t="s">
        <v>112</v>
      </c>
      <c r="D136" s="8" t="s">
        <v>42</v>
      </c>
      <c r="E136" s="8"/>
      <c r="F136" s="107">
        <f>SUM(F137:F145)</f>
        <v>17035806.5</v>
      </c>
    </row>
    <row r="137" spans="1:6" ht="12.75">
      <c r="A137" s="55" t="s">
        <v>48</v>
      </c>
      <c r="B137" s="36" t="s">
        <v>113</v>
      </c>
      <c r="C137" s="47" t="s">
        <v>112</v>
      </c>
      <c r="D137" s="5" t="s">
        <v>42</v>
      </c>
      <c r="E137" s="24" t="s">
        <v>199</v>
      </c>
      <c r="F137" s="58">
        <v>5083500</v>
      </c>
    </row>
    <row r="138" spans="1:6" ht="30" customHeight="1">
      <c r="A138" s="55" t="s">
        <v>201</v>
      </c>
      <c r="B138" s="36" t="s">
        <v>113</v>
      </c>
      <c r="C138" s="47" t="s">
        <v>112</v>
      </c>
      <c r="D138" s="5" t="s">
        <v>42</v>
      </c>
      <c r="E138" s="24" t="s">
        <v>200</v>
      </c>
      <c r="F138" s="58">
        <v>304646.5</v>
      </c>
    </row>
    <row r="139" spans="1:6" ht="42" customHeight="1">
      <c r="A139" s="55" t="s">
        <v>43</v>
      </c>
      <c r="B139" s="36" t="s">
        <v>113</v>
      </c>
      <c r="C139" s="47" t="s">
        <v>112</v>
      </c>
      <c r="D139" s="5" t="s">
        <v>42</v>
      </c>
      <c r="E139" s="24" t="s">
        <v>29</v>
      </c>
      <c r="F139" s="58">
        <v>1534000</v>
      </c>
    </row>
    <row r="140" spans="1:6" ht="25.5">
      <c r="A140" s="55" t="s">
        <v>202</v>
      </c>
      <c r="B140" s="36" t="s">
        <v>113</v>
      </c>
      <c r="C140" s="47" t="s">
        <v>112</v>
      </c>
      <c r="D140" s="5" t="s">
        <v>42</v>
      </c>
      <c r="E140" s="24" t="s">
        <v>182</v>
      </c>
      <c r="F140" s="58">
        <v>8394660</v>
      </c>
    </row>
    <row r="141" spans="1:6" ht="45" customHeight="1">
      <c r="A141" s="55" t="s">
        <v>203</v>
      </c>
      <c r="B141" s="36" t="s">
        <v>113</v>
      </c>
      <c r="C141" s="47" t="s">
        <v>112</v>
      </c>
      <c r="D141" s="5" t="s">
        <v>42</v>
      </c>
      <c r="E141" s="24" t="s">
        <v>204</v>
      </c>
      <c r="F141" s="58">
        <v>370000</v>
      </c>
    </row>
    <row r="142" spans="1:6" ht="31.5" customHeight="1">
      <c r="A142" s="95" t="s">
        <v>304</v>
      </c>
      <c r="B142" s="36" t="s">
        <v>113</v>
      </c>
      <c r="C142" s="47" t="s">
        <v>112</v>
      </c>
      <c r="D142" s="5" t="s">
        <v>42</v>
      </c>
      <c r="E142" s="24" t="s">
        <v>194</v>
      </c>
      <c r="F142" s="58">
        <v>398500</v>
      </c>
    </row>
    <row r="143" spans="1:6" ht="12.75">
      <c r="A143" s="55" t="s">
        <v>193</v>
      </c>
      <c r="B143" s="36" t="s">
        <v>113</v>
      </c>
      <c r="C143" s="47" t="s">
        <v>112</v>
      </c>
      <c r="D143" s="5" t="s">
        <v>42</v>
      </c>
      <c r="E143" s="5" t="s">
        <v>196</v>
      </c>
      <c r="F143" s="58">
        <v>670000</v>
      </c>
    </row>
    <row r="144" spans="1:6" ht="12.75">
      <c r="A144" s="55" t="s">
        <v>195</v>
      </c>
      <c r="B144" s="36" t="s">
        <v>113</v>
      </c>
      <c r="C144" s="47" t="s">
        <v>112</v>
      </c>
      <c r="D144" s="5" t="s">
        <v>42</v>
      </c>
      <c r="E144" s="5" t="s">
        <v>197</v>
      </c>
      <c r="F144" s="58">
        <v>101500</v>
      </c>
    </row>
    <row r="145" spans="1:6" ht="12.75">
      <c r="A145" s="55" t="s">
        <v>96</v>
      </c>
      <c r="B145" s="36" t="s">
        <v>113</v>
      </c>
      <c r="C145" s="47" t="s">
        <v>112</v>
      </c>
      <c r="D145" s="5" t="s">
        <v>42</v>
      </c>
      <c r="E145" s="5" t="s">
        <v>95</v>
      </c>
      <c r="F145" s="58">
        <v>179000</v>
      </c>
    </row>
    <row r="146" spans="1:6" ht="14.25" customHeight="1">
      <c r="A146" s="110" t="s">
        <v>264</v>
      </c>
      <c r="B146" s="74" t="s">
        <v>113</v>
      </c>
      <c r="C146" s="75" t="s">
        <v>112</v>
      </c>
      <c r="D146" s="31" t="s">
        <v>305</v>
      </c>
      <c r="E146" s="31"/>
      <c r="F146" s="82">
        <f>SUM(F147:F153)</f>
        <v>41613000</v>
      </c>
    </row>
    <row r="147" spans="1:6" ht="12.75">
      <c r="A147" s="55" t="s">
        <v>49</v>
      </c>
      <c r="B147" s="36" t="s">
        <v>113</v>
      </c>
      <c r="C147" s="47" t="s">
        <v>112</v>
      </c>
      <c r="D147" s="5" t="s">
        <v>305</v>
      </c>
      <c r="E147" s="24" t="s">
        <v>199</v>
      </c>
      <c r="F147" s="58">
        <v>29688970</v>
      </c>
    </row>
    <row r="148" spans="1:6" ht="25.5">
      <c r="A148" s="55" t="s">
        <v>201</v>
      </c>
      <c r="B148" s="36" t="s">
        <v>113</v>
      </c>
      <c r="C148" s="47" t="s">
        <v>112</v>
      </c>
      <c r="D148" s="5" t="s">
        <v>305</v>
      </c>
      <c r="E148" s="24" t="s">
        <v>200</v>
      </c>
      <c r="F148" s="58">
        <v>644000</v>
      </c>
    </row>
    <row r="149" spans="1:7" ht="37.5" customHeight="1">
      <c r="A149" s="55" t="s">
        <v>43</v>
      </c>
      <c r="B149" s="36" t="s">
        <v>113</v>
      </c>
      <c r="C149" s="47" t="s">
        <v>112</v>
      </c>
      <c r="D149" s="5" t="s">
        <v>305</v>
      </c>
      <c r="E149" s="24" t="s">
        <v>29</v>
      </c>
      <c r="F149" s="58">
        <v>8993500</v>
      </c>
      <c r="G149" s="54"/>
    </row>
    <row r="150" spans="1:9" ht="24" customHeight="1">
      <c r="A150" s="55" t="s">
        <v>202</v>
      </c>
      <c r="B150" s="36" t="s">
        <v>113</v>
      </c>
      <c r="C150" s="47" t="s">
        <v>112</v>
      </c>
      <c r="D150" s="5" t="s">
        <v>305</v>
      </c>
      <c r="E150" s="24" t="s">
        <v>182</v>
      </c>
      <c r="F150" s="58">
        <v>563030</v>
      </c>
      <c r="G150" s="54"/>
      <c r="I150" s="64"/>
    </row>
    <row r="151" spans="1:9" ht="27.75" customHeight="1">
      <c r="A151" s="55" t="s">
        <v>102</v>
      </c>
      <c r="B151" s="36" t="s">
        <v>113</v>
      </c>
      <c r="C151" s="47" t="s">
        <v>112</v>
      </c>
      <c r="D151" s="5" t="s">
        <v>305</v>
      </c>
      <c r="E151" s="24" t="s">
        <v>101</v>
      </c>
      <c r="F151" s="58">
        <v>65500</v>
      </c>
      <c r="G151" s="54"/>
      <c r="I151" s="64"/>
    </row>
    <row r="152" spans="1:7" ht="38.25">
      <c r="A152" s="55" t="s">
        <v>203</v>
      </c>
      <c r="B152" s="36" t="s">
        <v>113</v>
      </c>
      <c r="C152" s="47" t="s">
        <v>112</v>
      </c>
      <c r="D152" s="5" t="s">
        <v>305</v>
      </c>
      <c r="E152" s="24" t="s">
        <v>204</v>
      </c>
      <c r="F152" s="58">
        <v>1657000</v>
      </c>
      <c r="G152" s="54"/>
    </row>
    <row r="153" spans="1:7" ht="25.5">
      <c r="A153" s="55" t="s">
        <v>314</v>
      </c>
      <c r="B153" s="36" t="s">
        <v>113</v>
      </c>
      <c r="C153" s="47" t="s">
        <v>112</v>
      </c>
      <c r="D153" s="5" t="s">
        <v>305</v>
      </c>
      <c r="E153" s="24" t="s">
        <v>194</v>
      </c>
      <c r="F153" s="58">
        <v>1000</v>
      </c>
      <c r="G153" s="54"/>
    </row>
    <row r="154" spans="1:9" ht="40.5" customHeight="1">
      <c r="A154" s="94" t="s">
        <v>267</v>
      </c>
      <c r="B154" s="15" t="s">
        <v>113</v>
      </c>
      <c r="C154" s="13" t="s">
        <v>112</v>
      </c>
      <c r="D154" s="13" t="s">
        <v>44</v>
      </c>
      <c r="E154" s="13"/>
      <c r="F154" s="87">
        <f>F155+F156</f>
        <v>1016500</v>
      </c>
      <c r="I154" s="65"/>
    </row>
    <row r="155" spans="1:6" ht="25.5">
      <c r="A155" s="57" t="s">
        <v>201</v>
      </c>
      <c r="B155" s="16" t="s">
        <v>113</v>
      </c>
      <c r="C155" s="5" t="s">
        <v>112</v>
      </c>
      <c r="D155" s="5" t="s">
        <v>44</v>
      </c>
      <c r="E155" s="5" t="s">
        <v>200</v>
      </c>
      <c r="F155" s="58">
        <v>928000</v>
      </c>
    </row>
    <row r="156" spans="1:6" ht="12.75">
      <c r="A156" s="57" t="s">
        <v>179</v>
      </c>
      <c r="B156" s="16" t="s">
        <v>113</v>
      </c>
      <c r="C156" s="5" t="s">
        <v>112</v>
      </c>
      <c r="D156" s="5" t="s">
        <v>44</v>
      </c>
      <c r="E156" s="5" t="s">
        <v>178</v>
      </c>
      <c r="F156" s="58">
        <v>88500</v>
      </c>
    </row>
    <row r="157" spans="1:6" ht="102">
      <c r="A157" s="94" t="s">
        <v>268</v>
      </c>
      <c r="B157" s="15" t="s">
        <v>113</v>
      </c>
      <c r="C157" s="13" t="s">
        <v>112</v>
      </c>
      <c r="D157" s="13" t="s">
        <v>45</v>
      </c>
      <c r="E157" s="13"/>
      <c r="F157" s="87">
        <f>SUM(F158:F160)</f>
        <v>650849.73</v>
      </c>
    </row>
    <row r="158" spans="1:6" ht="12.75">
      <c r="A158" s="55" t="s">
        <v>48</v>
      </c>
      <c r="B158" s="16" t="s">
        <v>113</v>
      </c>
      <c r="C158" s="5" t="s">
        <v>112</v>
      </c>
      <c r="D158" s="5" t="s">
        <v>45</v>
      </c>
      <c r="E158" s="5" t="s">
        <v>199</v>
      </c>
      <c r="F158" s="58">
        <v>149149.73</v>
      </c>
    </row>
    <row r="159" spans="1:6" ht="42.75" customHeight="1">
      <c r="A159" s="55" t="s">
        <v>43</v>
      </c>
      <c r="B159" s="16" t="s">
        <v>113</v>
      </c>
      <c r="C159" s="5" t="s">
        <v>112</v>
      </c>
      <c r="D159" s="5" t="s">
        <v>45</v>
      </c>
      <c r="E159" s="5" t="s">
        <v>29</v>
      </c>
      <c r="F159" s="58">
        <v>65700</v>
      </c>
    </row>
    <row r="160" spans="1:6" ht="27.75" customHeight="1">
      <c r="A160" s="55" t="s">
        <v>202</v>
      </c>
      <c r="B160" s="16" t="s">
        <v>113</v>
      </c>
      <c r="C160" s="5" t="s">
        <v>112</v>
      </c>
      <c r="D160" s="5" t="s">
        <v>45</v>
      </c>
      <c r="E160" s="5" t="s">
        <v>182</v>
      </c>
      <c r="F160" s="58">
        <v>436000</v>
      </c>
    </row>
    <row r="161" spans="1:6" ht="40.5" customHeight="1">
      <c r="A161" s="94" t="s">
        <v>316</v>
      </c>
      <c r="B161" s="15" t="s">
        <v>113</v>
      </c>
      <c r="C161" s="13" t="s">
        <v>112</v>
      </c>
      <c r="D161" s="13" t="s">
        <v>315</v>
      </c>
      <c r="E161" s="5"/>
      <c r="F161" s="179">
        <f>F162</f>
        <v>160000</v>
      </c>
    </row>
    <row r="162" spans="1:6" ht="18" customHeight="1">
      <c r="A162" s="55" t="s">
        <v>193</v>
      </c>
      <c r="B162" s="16" t="s">
        <v>113</v>
      </c>
      <c r="C162" s="5" t="s">
        <v>112</v>
      </c>
      <c r="D162" s="5" t="s">
        <v>315</v>
      </c>
      <c r="E162" s="5" t="s">
        <v>196</v>
      </c>
      <c r="F162" s="178">
        <v>160000</v>
      </c>
    </row>
    <row r="163" spans="1:6" ht="25.5">
      <c r="A163" s="85" t="s">
        <v>318</v>
      </c>
      <c r="B163" s="15" t="s">
        <v>113</v>
      </c>
      <c r="C163" s="13" t="s">
        <v>112</v>
      </c>
      <c r="D163" s="13" t="s">
        <v>317</v>
      </c>
      <c r="E163" s="5"/>
      <c r="F163" s="179">
        <f>F164+F165+F166+F167</f>
        <v>237235.5</v>
      </c>
    </row>
    <row r="164" spans="1:6" ht="12.75">
      <c r="A164" s="55" t="s">
        <v>48</v>
      </c>
      <c r="B164" s="16" t="s">
        <v>113</v>
      </c>
      <c r="C164" s="5" t="s">
        <v>112</v>
      </c>
      <c r="D164" s="5" t="s">
        <v>317</v>
      </c>
      <c r="E164" s="5" t="s">
        <v>199</v>
      </c>
      <c r="F164" s="178">
        <v>14750</v>
      </c>
    </row>
    <row r="165" spans="1:6" ht="38.25">
      <c r="A165" s="55" t="s">
        <v>43</v>
      </c>
      <c r="B165" s="16" t="s">
        <v>113</v>
      </c>
      <c r="C165" s="5" t="s">
        <v>112</v>
      </c>
      <c r="D165" s="5" t="s">
        <v>317</v>
      </c>
      <c r="E165" s="5" t="s">
        <v>29</v>
      </c>
      <c r="F165" s="178">
        <v>4454.5</v>
      </c>
    </row>
    <row r="166" spans="1:6" ht="27.75" customHeight="1">
      <c r="A166" s="55" t="s">
        <v>202</v>
      </c>
      <c r="B166" s="16" t="s">
        <v>113</v>
      </c>
      <c r="C166" s="5" t="s">
        <v>112</v>
      </c>
      <c r="D166" s="5" t="s">
        <v>317</v>
      </c>
      <c r="E166" s="5" t="s">
        <v>182</v>
      </c>
      <c r="F166" s="178">
        <v>208166</v>
      </c>
    </row>
    <row r="167" spans="1:6" ht="32.25" customHeight="1" hidden="1">
      <c r="A167" s="55" t="s">
        <v>179</v>
      </c>
      <c r="B167" s="16" t="s">
        <v>113</v>
      </c>
      <c r="C167" s="5" t="s">
        <v>112</v>
      </c>
      <c r="D167" s="5" t="s">
        <v>317</v>
      </c>
      <c r="E167" s="5" t="s">
        <v>178</v>
      </c>
      <c r="F167" s="178">
        <v>9865</v>
      </c>
    </row>
    <row r="168" spans="1:6" ht="27" customHeight="1" hidden="1">
      <c r="A168" s="88" t="s">
        <v>320</v>
      </c>
      <c r="B168" s="182" t="s">
        <v>113</v>
      </c>
      <c r="C168" s="46" t="s">
        <v>112</v>
      </c>
      <c r="D168" s="13" t="s">
        <v>349</v>
      </c>
      <c r="E168" s="45"/>
      <c r="F168" s="87">
        <f>F169</f>
        <v>120916.33</v>
      </c>
    </row>
    <row r="169" spans="1:6" ht="25.5" customHeight="1">
      <c r="A169" s="55" t="s">
        <v>202</v>
      </c>
      <c r="B169" s="16" t="s">
        <v>113</v>
      </c>
      <c r="C169" s="5" t="s">
        <v>112</v>
      </c>
      <c r="D169" s="5" t="s">
        <v>349</v>
      </c>
      <c r="E169" s="24" t="s">
        <v>182</v>
      </c>
      <c r="F169" s="58">
        <v>120916.33</v>
      </c>
    </row>
    <row r="170" spans="1:6" ht="12.75">
      <c r="A170" s="105" t="s">
        <v>134</v>
      </c>
      <c r="B170" s="17" t="s">
        <v>113</v>
      </c>
      <c r="C170" s="44" t="s">
        <v>119</v>
      </c>
      <c r="D170" s="4"/>
      <c r="E170" s="44"/>
      <c r="F170" s="12">
        <f>F171+F173+F183+F186+F195+F208+F199+F203+F211+F213+F215+F217</f>
        <v>171562436.86</v>
      </c>
    </row>
    <row r="171" spans="1:6" ht="18" customHeight="1" hidden="1">
      <c r="A171" s="111" t="s">
        <v>228</v>
      </c>
      <c r="B171" s="76" t="s">
        <v>113</v>
      </c>
      <c r="C171" s="77" t="s">
        <v>119</v>
      </c>
      <c r="D171" s="29" t="s">
        <v>46</v>
      </c>
      <c r="E171" s="29"/>
      <c r="F171" s="112">
        <f>F172</f>
        <v>2648000</v>
      </c>
    </row>
    <row r="172" spans="1:6" ht="30.75" customHeight="1">
      <c r="A172" s="55" t="s">
        <v>202</v>
      </c>
      <c r="B172" s="36" t="s">
        <v>113</v>
      </c>
      <c r="C172" s="47" t="s">
        <v>119</v>
      </c>
      <c r="D172" s="5" t="s">
        <v>46</v>
      </c>
      <c r="E172" s="5" t="s">
        <v>182</v>
      </c>
      <c r="F172" s="58">
        <v>2648000</v>
      </c>
    </row>
    <row r="173" spans="1:6" ht="18.75" customHeight="1">
      <c r="A173" s="109" t="s">
        <v>229</v>
      </c>
      <c r="B173" s="19" t="s">
        <v>113</v>
      </c>
      <c r="C173" s="45" t="s">
        <v>119</v>
      </c>
      <c r="D173" s="8" t="s">
        <v>47</v>
      </c>
      <c r="E173" s="45"/>
      <c r="F173" s="107">
        <f>SUM(F174:F182)</f>
        <v>48272035.61</v>
      </c>
    </row>
    <row r="174" spans="1:6" ht="18.75" customHeight="1">
      <c r="A174" s="55" t="s">
        <v>48</v>
      </c>
      <c r="B174" s="36" t="s">
        <v>113</v>
      </c>
      <c r="C174" s="47" t="s">
        <v>119</v>
      </c>
      <c r="D174" s="5" t="s">
        <v>47</v>
      </c>
      <c r="E174" s="24" t="s">
        <v>199</v>
      </c>
      <c r="F174" s="58">
        <v>7396899.11</v>
      </c>
    </row>
    <row r="175" spans="1:6" ht="25.5">
      <c r="A175" s="55" t="s">
        <v>201</v>
      </c>
      <c r="B175" s="36" t="s">
        <v>113</v>
      </c>
      <c r="C175" s="47" t="s">
        <v>119</v>
      </c>
      <c r="D175" s="5" t="s">
        <v>47</v>
      </c>
      <c r="E175" s="24" t="s">
        <v>200</v>
      </c>
      <c r="F175" s="58">
        <v>159353.5</v>
      </c>
    </row>
    <row r="176" spans="1:6" ht="38.25">
      <c r="A176" s="55" t="s">
        <v>43</v>
      </c>
      <c r="B176" s="36" t="s">
        <v>113</v>
      </c>
      <c r="C176" s="47" t="s">
        <v>119</v>
      </c>
      <c r="D176" s="5" t="s">
        <v>47</v>
      </c>
      <c r="E176" s="24" t="s">
        <v>29</v>
      </c>
      <c r="F176" s="58">
        <v>2300000</v>
      </c>
    </row>
    <row r="177" spans="1:6" ht="12.75" customHeight="1">
      <c r="A177" s="55" t="s">
        <v>202</v>
      </c>
      <c r="B177" s="36" t="s">
        <v>113</v>
      </c>
      <c r="C177" s="47" t="s">
        <v>119</v>
      </c>
      <c r="D177" s="5" t="s">
        <v>47</v>
      </c>
      <c r="E177" s="24" t="s">
        <v>182</v>
      </c>
      <c r="F177" s="58">
        <f>17667283+500000</f>
        <v>18167283</v>
      </c>
    </row>
    <row r="178" spans="1:6" ht="22.5" customHeight="1">
      <c r="A178" s="55" t="s">
        <v>203</v>
      </c>
      <c r="B178" s="36" t="s">
        <v>113</v>
      </c>
      <c r="C178" s="47" t="s">
        <v>119</v>
      </c>
      <c r="D178" s="5" t="s">
        <v>47</v>
      </c>
      <c r="E178" s="24" t="s">
        <v>204</v>
      </c>
      <c r="F178" s="58">
        <v>18651000</v>
      </c>
    </row>
    <row r="179" spans="1:6" ht="37.5" customHeight="1">
      <c r="A179" s="95" t="s">
        <v>304</v>
      </c>
      <c r="B179" s="36" t="s">
        <v>113</v>
      </c>
      <c r="C179" s="47" t="s">
        <v>119</v>
      </c>
      <c r="D179" s="5" t="s">
        <v>47</v>
      </c>
      <c r="E179" s="24" t="s">
        <v>194</v>
      </c>
      <c r="F179" s="58">
        <v>240000</v>
      </c>
    </row>
    <row r="180" spans="1:6" ht="17.25" customHeight="1">
      <c r="A180" s="55" t="s">
        <v>193</v>
      </c>
      <c r="B180" s="36" t="s">
        <v>113</v>
      </c>
      <c r="C180" s="47" t="s">
        <v>119</v>
      </c>
      <c r="D180" s="5" t="s">
        <v>47</v>
      </c>
      <c r="E180" s="5" t="s">
        <v>196</v>
      </c>
      <c r="F180" s="58">
        <v>1015000</v>
      </c>
    </row>
    <row r="181" spans="1:6" ht="12.75">
      <c r="A181" s="55" t="s">
        <v>195</v>
      </c>
      <c r="B181" s="36" t="s">
        <v>113</v>
      </c>
      <c r="C181" s="47" t="s">
        <v>119</v>
      </c>
      <c r="D181" s="5" t="s">
        <v>47</v>
      </c>
      <c r="E181" s="5" t="s">
        <v>197</v>
      </c>
      <c r="F181" s="58">
        <v>126000</v>
      </c>
    </row>
    <row r="182" spans="1:6" ht="12.75">
      <c r="A182" s="55" t="s">
        <v>96</v>
      </c>
      <c r="B182" s="36" t="s">
        <v>113</v>
      </c>
      <c r="C182" s="47" t="s">
        <v>119</v>
      </c>
      <c r="D182" s="5" t="s">
        <v>47</v>
      </c>
      <c r="E182" s="5" t="s">
        <v>95</v>
      </c>
      <c r="F182" s="58">
        <v>216500</v>
      </c>
    </row>
    <row r="183" spans="1:7" ht="76.5">
      <c r="A183" s="94" t="s">
        <v>267</v>
      </c>
      <c r="B183" s="15" t="s">
        <v>113</v>
      </c>
      <c r="C183" s="13" t="s">
        <v>119</v>
      </c>
      <c r="D183" s="13" t="s">
        <v>103</v>
      </c>
      <c r="E183" s="13"/>
      <c r="F183" s="87">
        <f>F184+F185</f>
        <v>4218500</v>
      </c>
      <c r="G183" s="54"/>
    </row>
    <row r="184" spans="1:7" ht="25.5">
      <c r="A184" s="57" t="s">
        <v>201</v>
      </c>
      <c r="B184" s="16" t="s">
        <v>113</v>
      </c>
      <c r="C184" s="5" t="s">
        <v>119</v>
      </c>
      <c r="D184" s="5" t="s">
        <v>103</v>
      </c>
      <c r="E184" s="5" t="s">
        <v>200</v>
      </c>
      <c r="F184" s="58">
        <v>2697200</v>
      </c>
      <c r="G184" s="54"/>
    </row>
    <row r="185" spans="1:7" ht="12.75">
      <c r="A185" s="57" t="s">
        <v>179</v>
      </c>
      <c r="B185" s="16" t="s">
        <v>113</v>
      </c>
      <c r="C185" s="5" t="s">
        <v>119</v>
      </c>
      <c r="D185" s="5" t="s">
        <v>103</v>
      </c>
      <c r="E185" s="5" t="s">
        <v>178</v>
      </c>
      <c r="F185" s="58">
        <v>1521300</v>
      </c>
      <c r="G185" s="54"/>
    </row>
    <row r="186" spans="1:6" ht="76.5">
      <c r="A186" s="88" t="s">
        <v>1</v>
      </c>
      <c r="B186" s="18" t="s">
        <v>113</v>
      </c>
      <c r="C186" s="46" t="s">
        <v>119</v>
      </c>
      <c r="D186" s="13" t="s">
        <v>306</v>
      </c>
      <c r="E186" s="46"/>
      <c r="F186" s="87">
        <f>SUM(F187:F194)</f>
        <v>110122000</v>
      </c>
    </row>
    <row r="187" spans="1:9" ht="12.75">
      <c r="A187" s="55" t="s">
        <v>49</v>
      </c>
      <c r="B187" s="16" t="s">
        <v>113</v>
      </c>
      <c r="C187" s="5" t="s">
        <v>119</v>
      </c>
      <c r="D187" s="5" t="s">
        <v>306</v>
      </c>
      <c r="E187" s="24" t="s">
        <v>199</v>
      </c>
      <c r="F187" s="58">
        <v>41787000</v>
      </c>
      <c r="I187" s="65"/>
    </row>
    <row r="188" spans="1:6" ht="26.25" customHeight="1">
      <c r="A188" s="55" t="s">
        <v>201</v>
      </c>
      <c r="B188" s="16" t="s">
        <v>113</v>
      </c>
      <c r="C188" s="5" t="s">
        <v>119</v>
      </c>
      <c r="D188" s="5" t="s">
        <v>306</v>
      </c>
      <c r="E188" s="24" t="s">
        <v>200</v>
      </c>
      <c r="F188" s="58">
        <v>524000</v>
      </c>
    </row>
    <row r="189" spans="1:6" ht="38.25">
      <c r="A189" s="55" t="s">
        <v>43</v>
      </c>
      <c r="B189" s="16" t="s">
        <v>113</v>
      </c>
      <c r="C189" s="5" t="s">
        <v>119</v>
      </c>
      <c r="D189" s="5" t="s">
        <v>306</v>
      </c>
      <c r="E189" s="24" t="s">
        <v>29</v>
      </c>
      <c r="F189" s="58">
        <v>12525000</v>
      </c>
    </row>
    <row r="190" spans="1:6" ht="25.5">
      <c r="A190" s="55" t="s">
        <v>202</v>
      </c>
      <c r="B190" s="16" t="s">
        <v>113</v>
      </c>
      <c r="C190" s="5" t="s">
        <v>119</v>
      </c>
      <c r="D190" s="5" t="s">
        <v>306</v>
      </c>
      <c r="E190" s="24" t="s">
        <v>182</v>
      </c>
      <c r="F190" s="58">
        <v>1870000</v>
      </c>
    </row>
    <row r="191" spans="1:6" ht="25.5">
      <c r="A191" s="55" t="s">
        <v>102</v>
      </c>
      <c r="B191" s="16" t="s">
        <v>113</v>
      </c>
      <c r="C191" s="5" t="s">
        <v>119</v>
      </c>
      <c r="D191" s="5" t="s">
        <v>306</v>
      </c>
      <c r="E191" s="24" t="s">
        <v>101</v>
      </c>
      <c r="F191" s="58">
        <v>90000</v>
      </c>
    </row>
    <row r="192" spans="1:6" ht="38.25">
      <c r="A192" s="55" t="s">
        <v>203</v>
      </c>
      <c r="B192" s="16" t="s">
        <v>113</v>
      </c>
      <c r="C192" s="5" t="s">
        <v>119</v>
      </c>
      <c r="D192" s="5" t="s">
        <v>306</v>
      </c>
      <c r="E192" s="24" t="s">
        <v>204</v>
      </c>
      <c r="F192" s="58">
        <v>53286000</v>
      </c>
    </row>
    <row r="193" spans="1:6" ht="12.75">
      <c r="A193" s="55" t="s">
        <v>195</v>
      </c>
      <c r="B193" s="16" t="s">
        <v>113</v>
      </c>
      <c r="C193" s="5" t="s">
        <v>119</v>
      </c>
      <c r="D193" s="5" t="s">
        <v>306</v>
      </c>
      <c r="E193" s="5" t="s">
        <v>197</v>
      </c>
      <c r="F193" s="58">
        <v>40000</v>
      </c>
    </row>
    <row r="194" spans="1:6" ht="12.75">
      <c r="A194" s="55" t="s">
        <v>96</v>
      </c>
      <c r="B194" s="16" t="s">
        <v>113</v>
      </c>
      <c r="C194" s="5" t="s">
        <v>119</v>
      </c>
      <c r="D194" s="5" t="s">
        <v>306</v>
      </c>
      <c r="E194" s="5" t="s">
        <v>95</v>
      </c>
      <c r="F194" s="58"/>
    </row>
    <row r="195" spans="1:9" ht="102">
      <c r="A195" s="94" t="s">
        <v>268</v>
      </c>
      <c r="B195" s="15" t="s">
        <v>113</v>
      </c>
      <c r="C195" s="13" t="s">
        <v>119</v>
      </c>
      <c r="D195" s="13" t="s">
        <v>51</v>
      </c>
      <c r="E195" s="13"/>
      <c r="F195" s="87">
        <f>SUM(F197:F198)+F196</f>
        <v>50150.27</v>
      </c>
      <c r="G195" s="54"/>
      <c r="I195" s="64"/>
    </row>
    <row r="196" spans="1:7" ht="38.25">
      <c r="A196" s="55" t="s">
        <v>43</v>
      </c>
      <c r="B196" s="16" t="s">
        <v>113</v>
      </c>
      <c r="C196" s="5" t="s">
        <v>119</v>
      </c>
      <c r="D196" s="5" t="s">
        <v>51</v>
      </c>
      <c r="E196" s="5" t="s">
        <v>29</v>
      </c>
      <c r="F196" s="58">
        <v>1038.27</v>
      </c>
      <c r="G196" s="54"/>
    </row>
    <row r="197" spans="1:7" ht="25.5">
      <c r="A197" s="55" t="s">
        <v>202</v>
      </c>
      <c r="B197" s="16" t="s">
        <v>113</v>
      </c>
      <c r="C197" s="5" t="s">
        <v>119</v>
      </c>
      <c r="D197" s="5" t="s">
        <v>51</v>
      </c>
      <c r="E197" s="5" t="s">
        <v>182</v>
      </c>
      <c r="F197" s="58">
        <v>25112</v>
      </c>
      <c r="G197" s="54"/>
    </row>
    <row r="198" spans="1:9" ht="20.25" customHeight="1">
      <c r="A198" s="203" t="s">
        <v>179</v>
      </c>
      <c r="B198" s="16" t="s">
        <v>113</v>
      </c>
      <c r="C198" s="5" t="s">
        <v>119</v>
      </c>
      <c r="D198" s="5" t="s">
        <v>51</v>
      </c>
      <c r="E198" s="5" t="s">
        <v>178</v>
      </c>
      <c r="F198" s="58">
        <v>24000</v>
      </c>
      <c r="G198" s="54"/>
      <c r="I198" s="64"/>
    </row>
    <row r="199" spans="1:7" ht="38.25">
      <c r="A199" s="94" t="s">
        <v>221</v>
      </c>
      <c r="B199" s="181" t="s">
        <v>113</v>
      </c>
      <c r="C199" s="48" t="s">
        <v>119</v>
      </c>
      <c r="D199" s="48" t="s">
        <v>321</v>
      </c>
      <c r="E199" s="5"/>
      <c r="F199" s="87">
        <f>F200+F201+F202</f>
        <v>877300</v>
      </c>
      <c r="G199" s="54"/>
    </row>
    <row r="200" spans="1:7" ht="25.5">
      <c r="A200" s="57" t="s">
        <v>323</v>
      </c>
      <c r="B200" s="16" t="s">
        <v>113</v>
      </c>
      <c r="C200" s="5" t="s">
        <v>119</v>
      </c>
      <c r="D200" s="5" t="s">
        <v>321</v>
      </c>
      <c r="E200" s="5" t="s">
        <v>322</v>
      </c>
      <c r="F200" s="58">
        <v>19432</v>
      </c>
      <c r="G200" s="54"/>
    </row>
    <row r="201" spans="1:9" ht="27.75" customHeight="1">
      <c r="A201" s="55" t="s">
        <v>202</v>
      </c>
      <c r="B201" s="16" t="s">
        <v>113</v>
      </c>
      <c r="C201" s="5" t="s">
        <v>119</v>
      </c>
      <c r="D201" s="5" t="s">
        <v>321</v>
      </c>
      <c r="E201" s="5" t="s">
        <v>182</v>
      </c>
      <c r="F201" s="58">
        <v>501868</v>
      </c>
      <c r="I201" s="65"/>
    </row>
    <row r="202" spans="1:9" ht="18" customHeight="1">
      <c r="A202" s="57" t="s">
        <v>179</v>
      </c>
      <c r="B202" s="16" t="s">
        <v>113</v>
      </c>
      <c r="C202" s="5" t="s">
        <v>119</v>
      </c>
      <c r="D202" s="5" t="s">
        <v>321</v>
      </c>
      <c r="E202" s="5" t="s">
        <v>178</v>
      </c>
      <c r="F202" s="58">
        <v>356000</v>
      </c>
      <c r="I202" s="65"/>
    </row>
    <row r="203" spans="1:6" ht="25.5">
      <c r="A203" s="88" t="s">
        <v>326</v>
      </c>
      <c r="B203" s="182" t="s">
        <v>113</v>
      </c>
      <c r="C203" s="183" t="s">
        <v>119</v>
      </c>
      <c r="D203" s="48" t="s">
        <v>325</v>
      </c>
      <c r="E203" s="5"/>
      <c r="F203" s="193">
        <f>F204+F205+F206+F207</f>
        <v>3418764.5</v>
      </c>
    </row>
    <row r="204" spans="1:6" ht="12.75">
      <c r="A204" s="55" t="s">
        <v>49</v>
      </c>
      <c r="B204" s="36" t="s">
        <v>113</v>
      </c>
      <c r="C204" s="47" t="s">
        <v>119</v>
      </c>
      <c r="D204" s="5" t="s">
        <v>325</v>
      </c>
      <c r="E204" s="5" t="s">
        <v>199</v>
      </c>
      <c r="F204" s="58">
        <v>88500</v>
      </c>
    </row>
    <row r="205" spans="1:6" ht="38.25">
      <c r="A205" s="55" t="s">
        <v>43</v>
      </c>
      <c r="B205" s="36" t="s">
        <v>113</v>
      </c>
      <c r="C205" s="47" t="s">
        <v>119</v>
      </c>
      <c r="D205" s="5" t="s">
        <v>325</v>
      </c>
      <c r="E205" s="5" t="s">
        <v>29</v>
      </c>
      <c r="F205" s="58">
        <v>27091</v>
      </c>
    </row>
    <row r="206" spans="1:6" ht="27.75" customHeight="1">
      <c r="A206" s="55" t="s">
        <v>202</v>
      </c>
      <c r="B206" s="36" t="s">
        <v>113</v>
      </c>
      <c r="C206" s="47" t="s">
        <v>119</v>
      </c>
      <c r="D206" s="5" t="s">
        <v>325</v>
      </c>
      <c r="E206" s="5" t="s">
        <v>182</v>
      </c>
      <c r="F206" s="58">
        <v>2249233</v>
      </c>
    </row>
    <row r="207" spans="1:6" ht="12.75">
      <c r="A207" s="57" t="s">
        <v>179</v>
      </c>
      <c r="B207" s="36" t="s">
        <v>113</v>
      </c>
      <c r="C207" s="47" t="s">
        <v>119</v>
      </c>
      <c r="D207" s="5" t="s">
        <v>325</v>
      </c>
      <c r="E207" s="5" t="s">
        <v>178</v>
      </c>
      <c r="F207" s="58">
        <v>1053940.5</v>
      </c>
    </row>
    <row r="208" spans="1:6" ht="38.25">
      <c r="A208" s="88" t="s">
        <v>320</v>
      </c>
      <c r="B208" s="182" t="s">
        <v>113</v>
      </c>
      <c r="C208" s="183" t="s">
        <v>119</v>
      </c>
      <c r="D208" s="48" t="s">
        <v>319</v>
      </c>
      <c r="E208" s="45"/>
      <c r="F208" s="87">
        <f>F209+F210</f>
        <v>595686.48</v>
      </c>
    </row>
    <row r="209" spans="1:6" ht="26.25" customHeight="1">
      <c r="A209" s="55" t="s">
        <v>202</v>
      </c>
      <c r="B209" s="16" t="s">
        <v>113</v>
      </c>
      <c r="C209" s="5" t="s">
        <v>119</v>
      </c>
      <c r="D209" s="5" t="s">
        <v>319</v>
      </c>
      <c r="E209" s="24" t="s">
        <v>182</v>
      </c>
      <c r="F209" s="58">
        <v>477484.65</v>
      </c>
    </row>
    <row r="210" spans="1:6" ht="12.75">
      <c r="A210" s="57" t="s">
        <v>179</v>
      </c>
      <c r="B210" s="16" t="s">
        <v>113</v>
      </c>
      <c r="C210" s="5" t="s">
        <v>119</v>
      </c>
      <c r="D210" s="5" t="s">
        <v>319</v>
      </c>
      <c r="E210" s="24" t="s">
        <v>178</v>
      </c>
      <c r="F210" s="58">
        <v>118201.83</v>
      </c>
    </row>
    <row r="211" spans="1:6" ht="53.25" customHeight="1">
      <c r="A211" s="94" t="s">
        <v>316</v>
      </c>
      <c r="B211" s="15" t="s">
        <v>113</v>
      </c>
      <c r="C211" s="13" t="s">
        <v>119</v>
      </c>
      <c r="D211" s="13" t="s">
        <v>327</v>
      </c>
      <c r="E211" s="5"/>
      <c r="F211" s="179">
        <f>F212</f>
        <v>309000</v>
      </c>
    </row>
    <row r="212" spans="1:6" ht="12.75">
      <c r="A212" s="55" t="s">
        <v>193</v>
      </c>
      <c r="B212" s="16" t="s">
        <v>113</v>
      </c>
      <c r="C212" s="5" t="s">
        <v>119</v>
      </c>
      <c r="D212" s="5" t="s">
        <v>327</v>
      </c>
      <c r="E212" s="5" t="s">
        <v>196</v>
      </c>
      <c r="F212" s="178">
        <v>309000</v>
      </c>
    </row>
    <row r="213" spans="1:6" ht="51">
      <c r="A213" s="198" t="s">
        <v>333</v>
      </c>
      <c r="B213" s="71" t="s">
        <v>113</v>
      </c>
      <c r="C213" s="22" t="s">
        <v>119</v>
      </c>
      <c r="D213" s="22" t="s">
        <v>348</v>
      </c>
      <c r="E213" s="22"/>
      <c r="F213" s="96">
        <f>F214</f>
        <v>735000</v>
      </c>
    </row>
    <row r="214" spans="1:6" ht="25.5">
      <c r="A214" s="200" t="s">
        <v>202</v>
      </c>
      <c r="B214" s="35" t="s">
        <v>113</v>
      </c>
      <c r="C214" s="24" t="s">
        <v>119</v>
      </c>
      <c r="D214" s="24" t="s">
        <v>348</v>
      </c>
      <c r="E214" s="24" t="s">
        <v>182</v>
      </c>
      <c r="F214" s="97">
        <v>735000</v>
      </c>
    </row>
    <row r="215" spans="1:6" ht="51">
      <c r="A215" s="198" t="s">
        <v>334</v>
      </c>
      <c r="B215" s="71" t="s">
        <v>113</v>
      </c>
      <c r="C215" s="22" t="s">
        <v>119</v>
      </c>
      <c r="D215" s="22" t="s">
        <v>348</v>
      </c>
      <c r="E215" s="22"/>
      <c r="F215" s="96">
        <f>F216</f>
        <v>315000</v>
      </c>
    </row>
    <row r="216" spans="1:9" ht="28.5" customHeight="1">
      <c r="A216" s="200" t="s">
        <v>202</v>
      </c>
      <c r="B216" s="35" t="s">
        <v>113</v>
      </c>
      <c r="C216" s="24" t="s">
        <v>119</v>
      </c>
      <c r="D216" s="24" t="s">
        <v>348</v>
      </c>
      <c r="E216" s="24" t="s">
        <v>182</v>
      </c>
      <c r="F216" s="97">
        <v>315000</v>
      </c>
      <c r="G216" s="54"/>
      <c r="I216" s="64"/>
    </row>
    <row r="217" spans="1:7" ht="63.75">
      <c r="A217" s="198" t="s">
        <v>335</v>
      </c>
      <c r="B217" s="71" t="s">
        <v>113</v>
      </c>
      <c r="C217" s="22" t="s">
        <v>119</v>
      </c>
      <c r="D217" s="22" t="s">
        <v>336</v>
      </c>
      <c r="E217" s="22"/>
      <c r="F217" s="96">
        <f>F218</f>
        <v>1000</v>
      </c>
      <c r="G217" s="54"/>
    </row>
    <row r="218" spans="1:7" ht="25.5">
      <c r="A218" s="200" t="s">
        <v>202</v>
      </c>
      <c r="B218" s="35" t="s">
        <v>113</v>
      </c>
      <c r="C218" s="24" t="s">
        <v>119</v>
      </c>
      <c r="D218" s="24" t="s">
        <v>336</v>
      </c>
      <c r="E218" s="24" t="s">
        <v>182</v>
      </c>
      <c r="F218" s="97">
        <v>1000</v>
      </c>
      <c r="G218" s="54"/>
    </row>
    <row r="219" spans="1:9" ht="12.75">
      <c r="A219" s="105" t="s">
        <v>288</v>
      </c>
      <c r="B219" s="17" t="s">
        <v>113</v>
      </c>
      <c r="C219" s="44" t="s">
        <v>121</v>
      </c>
      <c r="D219" s="4"/>
      <c r="E219" s="45"/>
      <c r="F219" s="28">
        <f>F222+F221</f>
        <v>18082000</v>
      </c>
      <c r="G219" s="54"/>
      <c r="I219" s="64"/>
    </row>
    <row r="220" spans="1:9" ht="39" customHeight="1">
      <c r="A220" s="184" t="s">
        <v>324</v>
      </c>
      <c r="B220" s="182" t="s">
        <v>113</v>
      </c>
      <c r="C220" s="183" t="s">
        <v>121</v>
      </c>
      <c r="D220" s="48" t="s">
        <v>103</v>
      </c>
      <c r="E220" s="45"/>
      <c r="F220" s="197">
        <v>40000</v>
      </c>
      <c r="I220" s="65"/>
    </row>
    <row r="221" spans="1:9" ht="13.5" customHeight="1">
      <c r="A221" s="203" t="s">
        <v>179</v>
      </c>
      <c r="B221" s="36" t="s">
        <v>113</v>
      </c>
      <c r="C221" s="47" t="s">
        <v>121</v>
      </c>
      <c r="D221" s="5" t="s">
        <v>103</v>
      </c>
      <c r="E221" s="47" t="s">
        <v>178</v>
      </c>
      <c r="F221" s="25">
        <v>40000</v>
      </c>
      <c r="I221" s="64"/>
    </row>
    <row r="222" spans="1:6" ht="25.5">
      <c r="A222" s="94" t="s">
        <v>230</v>
      </c>
      <c r="B222" s="18" t="s">
        <v>113</v>
      </c>
      <c r="C222" s="46" t="s">
        <v>121</v>
      </c>
      <c r="D222" s="13" t="s">
        <v>50</v>
      </c>
      <c r="E222" s="47"/>
      <c r="F222" s="23">
        <f>F223</f>
        <v>18042000</v>
      </c>
    </row>
    <row r="223" spans="1:6" ht="38.25">
      <c r="A223" s="55" t="s">
        <v>203</v>
      </c>
      <c r="B223" s="36" t="s">
        <v>113</v>
      </c>
      <c r="C223" s="47" t="s">
        <v>121</v>
      </c>
      <c r="D223" s="5" t="s">
        <v>50</v>
      </c>
      <c r="E223" s="47" t="s">
        <v>204</v>
      </c>
      <c r="F223" s="25">
        <v>18042000</v>
      </c>
    </row>
    <row r="224" spans="1:6" ht="12.75">
      <c r="A224" s="103" t="s">
        <v>177</v>
      </c>
      <c r="B224" s="56" t="s">
        <v>113</v>
      </c>
      <c r="C224" s="4" t="s">
        <v>113</v>
      </c>
      <c r="D224" s="5"/>
      <c r="E224" s="24"/>
      <c r="F224" s="113">
        <f>F225+F231+F234+F228</f>
        <v>1833700</v>
      </c>
    </row>
    <row r="225" spans="1:6" ht="12.75">
      <c r="A225" s="94" t="s">
        <v>231</v>
      </c>
      <c r="B225" s="18" t="s">
        <v>113</v>
      </c>
      <c r="C225" s="13" t="s">
        <v>113</v>
      </c>
      <c r="D225" s="13" t="s">
        <v>77</v>
      </c>
      <c r="E225" s="13"/>
      <c r="F225" s="87">
        <f>SUM(F226:F227)</f>
        <v>120000</v>
      </c>
    </row>
    <row r="226" spans="1:6" ht="15.75" customHeight="1">
      <c r="A226" s="55" t="s">
        <v>202</v>
      </c>
      <c r="B226" s="36" t="s">
        <v>113</v>
      </c>
      <c r="C226" s="47" t="s">
        <v>113</v>
      </c>
      <c r="D226" s="5" t="s">
        <v>77</v>
      </c>
      <c r="E226" s="5" t="s">
        <v>182</v>
      </c>
      <c r="F226" s="58">
        <v>90000</v>
      </c>
    </row>
    <row r="227" spans="1:6" ht="12.75">
      <c r="A227" s="55" t="s">
        <v>303</v>
      </c>
      <c r="B227" s="36" t="s">
        <v>113</v>
      </c>
      <c r="C227" s="47" t="s">
        <v>113</v>
      </c>
      <c r="D227" s="5" t="s">
        <v>77</v>
      </c>
      <c r="E227" s="5" t="s">
        <v>302</v>
      </c>
      <c r="F227" s="58">
        <v>30000</v>
      </c>
    </row>
    <row r="228" spans="1:6" ht="12.75">
      <c r="A228" s="85" t="s">
        <v>329</v>
      </c>
      <c r="B228" s="194" t="s">
        <v>113</v>
      </c>
      <c r="C228" s="195" t="s">
        <v>113</v>
      </c>
      <c r="D228" s="196" t="s">
        <v>330</v>
      </c>
      <c r="E228" s="196"/>
      <c r="F228" s="193">
        <f>F229+F230</f>
        <v>1356000</v>
      </c>
    </row>
    <row r="229" spans="1:6" ht="25.5" customHeight="1">
      <c r="A229" s="55" t="s">
        <v>202</v>
      </c>
      <c r="B229" s="36" t="s">
        <v>113</v>
      </c>
      <c r="C229" s="47" t="s">
        <v>113</v>
      </c>
      <c r="D229" s="5" t="s">
        <v>330</v>
      </c>
      <c r="E229" s="5" t="s">
        <v>182</v>
      </c>
      <c r="F229" s="58">
        <v>747232.5</v>
      </c>
    </row>
    <row r="230" spans="1:6" ht="12.75">
      <c r="A230" s="57" t="s">
        <v>179</v>
      </c>
      <c r="B230" s="36" t="s">
        <v>113</v>
      </c>
      <c r="C230" s="47" t="s">
        <v>113</v>
      </c>
      <c r="D230" s="5" t="s">
        <v>330</v>
      </c>
      <c r="E230" s="5" t="s">
        <v>178</v>
      </c>
      <c r="F230" s="58">
        <v>608767.5</v>
      </c>
    </row>
    <row r="231" spans="1:6" ht="38.25">
      <c r="A231" s="94" t="s">
        <v>232</v>
      </c>
      <c r="B231" s="18" t="s">
        <v>113</v>
      </c>
      <c r="C231" s="13" t="s">
        <v>113</v>
      </c>
      <c r="D231" s="13" t="s">
        <v>328</v>
      </c>
      <c r="E231" s="13"/>
      <c r="F231" s="87">
        <f>SUM(F232:F233)</f>
        <v>150700</v>
      </c>
    </row>
    <row r="232" spans="1:6" ht="25.5">
      <c r="A232" s="55" t="s">
        <v>202</v>
      </c>
      <c r="B232" s="36" t="s">
        <v>113</v>
      </c>
      <c r="C232" s="47" t="s">
        <v>113</v>
      </c>
      <c r="D232" s="5" t="s">
        <v>328</v>
      </c>
      <c r="E232" s="5" t="s">
        <v>182</v>
      </c>
      <c r="F232" s="58">
        <v>83043</v>
      </c>
    </row>
    <row r="233" spans="1:6" ht="12.75">
      <c r="A233" s="57" t="s">
        <v>179</v>
      </c>
      <c r="B233" s="36" t="s">
        <v>113</v>
      </c>
      <c r="C233" s="47" t="s">
        <v>113</v>
      </c>
      <c r="D233" s="5" t="s">
        <v>328</v>
      </c>
      <c r="E233" s="47" t="s">
        <v>178</v>
      </c>
      <c r="F233" s="58">
        <v>67657</v>
      </c>
    </row>
    <row r="234" spans="1:6" ht="25.5">
      <c r="A234" s="94" t="s">
        <v>11</v>
      </c>
      <c r="B234" s="18" t="s">
        <v>113</v>
      </c>
      <c r="C234" s="13" t="s">
        <v>113</v>
      </c>
      <c r="D234" s="13" t="s">
        <v>52</v>
      </c>
      <c r="E234" s="5"/>
      <c r="F234" s="87">
        <f>F235+F236+F237</f>
        <v>207000</v>
      </c>
    </row>
    <row r="235" spans="1:9" ht="12.75">
      <c r="A235" s="55" t="s">
        <v>48</v>
      </c>
      <c r="B235" s="36" t="s">
        <v>113</v>
      </c>
      <c r="C235" s="5" t="s">
        <v>113</v>
      </c>
      <c r="D235" s="5" t="s">
        <v>52</v>
      </c>
      <c r="E235" s="5" t="s">
        <v>199</v>
      </c>
      <c r="F235" s="114">
        <v>95000</v>
      </c>
      <c r="G235" s="54"/>
      <c r="I235" s="64"/>
    </row>
    <row r="236" spans="1:6" ht="38.25">
      <c r="A236" s="55" t="s">
        <v>43</v>
      </c>
      <c r="B236" s="36" t="s">
        <v>113</v>
      </c>
      <c r="C236" s="5" t="s">
        <v>113</v>
      </c>
      <c r="D236" s="5" t="s">
        <v>52</v>
      </c>
      <c r="E236" s="5" t="s">
        <v>29</v>
      </c>
      <c r="F236" s="114">
        <v>30000</v>
      </c>
    </row>
    <row r="237" spans="1:6" ht="12.75">
      <c r="A237" s="57" t="s">
        <v>179</v>
      </c>
      <c r="B237" s="36" t="s">
        <v>113</v>
      </c>
      <c r="C237" s="5" t="s">
        <v>113</v>
      </c>
      <c r="D237" s="5" t="s">
        <v>52</v>
      </c>
      <c r="E237" s="5" t="s">
        <v>178</v>
      </c>
      <c r="F237" s="114">
        <v>82000</v>
      </c>
    </row>
    <row r="238" spans="1:6" ht="16.5" customHeight="1">
      <c r="A238" s="105" t="s">
        <v>135</v>
      </c>
      <c r="B238" s="17" t="s">
        <v>113</v>
      </c>
      <c r="C238" s="4" t="s">
        <v>115</v>
      </c>
      <c r="D238" s="4"/>
      <c r="E238" s="4"/>
      <c r="F238" s="84">
        <f>F239+F249+F254+F257</f>
        <v>12670461.540000001</v>
      </c>
    </row>
    <row r="239" spans="1:6" ht="25.5">
      <c r="A239" s="109" t="s">
        <v>233</v>
      </c>
      <c r="B239" s="19" t="s">
        <v>113</v>
      </c>
      <c r="C239" s="8" t="s">
        <v>115</v>
      </c>
      <c r="D239" s="8" t="s">
        <v>78</v>
      </c>
      <c r="E239" s="8"/>
      <c r="F239" s="107">
        <f>SUM(F240:F246)</f>
        <v>10378400</v>
      </c>
    </row>
    <row r="240" spans="1:6" ht="12.75">
      <c r="A240" s="55" t="s">
        <v>48</v>
      </c>
      <c r="B240" s="36" t="s">
        <v>113</v>
      </c>
      <c r="C240" s="5" t="s">
        <v>115</v>
      </c>
      <c r="D240" s="5" t="s">
        <v>78</v>
      </c>
      <c r="E240" s="24" t="s">
        <v>199</v>
      </c>
      <c r="F240" s="58">
        <v>7165000</v>
      </c>
    </row>
    <row r="241" spans="1:6" ht="25.5">
      <c r="A241" s="55" t="s">
        <v>201</v>
      </c>
      <c r="B241" s="36" t="s">
        <v>113</v>
      </c>
      <c r="C241" s="5" t="s">
        <v>115</v>
      </c>
      <c r="D241" s="5" t="s">
        <v>78</v>
      </c>
      <c r="E241" s="24" t="s">
        <v>200</v>
      </c>
      <c r="F241" s="58">
        <v>300000</v>
      </c>
    </row>
    <row r="242" spans="1:6" ht="38.25">
      <c r="A242" s="55" t="s">
        <v>43</v>
      </c>
      <c r="B242" s="36" t="s">
        <v>113</v>
      </c>
      <c r="C242" s="5" t="s">
        <v>115</v>
      </c>
      <c r="D242" s="5" t="s">
        <v>78</v>
      </c>
      <c r="E242" s="24" t="s">
        <v>29</v>
      </c>
      <c r="F242" s="58">
        <v>2191600</v>
      </c>
    </row>
    <row r="243" spans="1:6" ht="25.5">
      <c r="A243" s="55" t="s">
        <v>202</v>
      </c>
      <c r="B243" s="36" t="s">
        <v>113</v>
      </c>
      <c r="C243" s="5" t="s">
        <v>115</v>
      </c>
      <c r="D243" s="5" t="s">
        <v>78</v>
      </c>
      <c r="E243" s="24" t="s">
        <v>182</v>
      </c>
      <c r="F243" s="58">
        <v>586400</v>
      </c>
    </row>
    <row r="244" spans="1:9" ht="18.75" customHeight="1">
      <c r="A244" s="55" t="s">
        <v>193</v>
      </c>
      <c r="B244" s="36" t="s">
        <v>113</v>
      </c>
      <c r="C244" s="5" t="s">
        <v>115</v>
      </c>
      <c r="D244" s="5" t="s">
        <v>78</v>
      </c>
      <c r="E244" s="5" t="s">
        <v>196</v>
      </c>
      <c r="F244" s="58">
        <v>2400</v>
      </c>
      <c r="G244" s="54"/>
      <c r="I244" s="64"/>
    </row>
    <row r="245" spans="1:7" ht="12.75">
      <c r="A245" s="55" t="s">
        <v>195</v>
      </c>
      <c r="B245" s="36" t="s">
        <v>113</v>
      </c>
      <c r="C245" s="5" t="s">
        <v>115</v>
      </c>
      <c r="D245" s="5" t="s">
        <v>78</v>
      </c>
      <c r="E245" s="5" t="s">
        <v>197</v>
      </c>
      <c r="F245" s="58">
        <v>27000</v>
      </c>
      <c r="G245" s="54"/>
    </row>
    <row r="246" spans="1:7" ht="15.75" customHeight="1">
      <c r="A246" s="55" t="s">
        <v>96</v>
      </c>
      <c r="B246" s="36" t="s">
        <v>113</v>
      </c>
      <c r="C246" s="5" t="s">
        <v>115</v>
      </c>
      <c r="D246" s="5" t="s">
        <v>78</v>
      </c>
      <c r="E246" s="5" t="s">
        <v>95</v>
      </c>
      <c r="F246" s="58">
        <v>106000</v>
      </c>
      <c r="G246" s="54"/>
    </row>
    <row r="247" spans="1:9" ht="25.5">
      <c r="A247" s="55" t="s">
        <v>105</v>
      </c>
      <c r="B247" s="36" t="s">
        <v>113</v>
      </c>
      <c r="C247" s="5" t="s">
        <v>115</v>
      </c>
      <c r="D247" s="5" t="s">
        <v>109</v>
      </c>
      <c r="E247" s="5"/>
      <c r="F247" s="58">
        <v>0</v>
      </c>
      <c r="G247" s="54"/>
      <c r="I247" s="64"/>
    </row>
    <row r="248" spans="1:9" ht="38.25">
      <c r="A248" s="55" t="s">
        <v>5</v>
      </c>
      <c r="B248" s="36" t="s">
        <v>113</v>
      </c>
      <c r="C248" s="5" t="s">
        <v>115</v>
      </c>
      <c r="D248" s="5" t="s">
        <v>109</v>
      </c>
      <c r="E248" s="5" t="s">
        <v>182</v>
      </c>
      <c r="F248" s="58">
        <v>0</v>
      </c>
      <c r="G248" s="54"/>
      <c r="I248" s="64"/>
    </row>
    <row r="249" spans="1:9" ht="51" customHeight="1">
      <c r="A249" s="94" t="s">
        <v>278</v>
      </c>
      <c r="B249" s="18" t="s">
        <v>113</v>
      </c>
      <c r="C249" s="13" t="s">
        <v>115</v>
      </c>
      <c r="D249" s="13" t="s">
        <v>92</v>
      </c>
      <c r="E249" s="13"/>
      <c r="F249" s="87">
        <f>SUM(F250:F253)</f>
        <v>979546.46</v>
      </c>
      <c r="G249" s="54"/>
      <c r="I249" s="64"/>
    </row>
    <row r="250" spans="1:6" ht="30.75" customHeight="1">
      <c r="A250" s="55" t="s">
        <v>201</v>
      </c>
      <c r="B250" s="36" t="s">
        <v>113</v>
      </c>
      <c r="C250" s="47" t="s">
        <v>115</v>
      </c>
      <c r="D250" s="5" t="s">
        <v>92</v>
      </c>
      <c r="E250" s="5" t="s">
        <v>200</v>
      </c>
      <c r="F250" s="58">
        <v>10000</v>
      </c>
    </row>
    <row r="251" spans="1:6" ht="27" customHeight="1">
      <c r="A251" s="55" t="s">
        <v>339</v>
      </c>
      <c r="B251" s="36" t="s">
        <v>113</v>
      </c>
      <c r="C251" s="5" t="s">
        <v>115</v>
      </c>
      <c r="D251" s="5" t="s">
        <v>92</v>
      </c>
      <c r="E251" s="5" t="s">
        <v>182</v>
      </c>
      <c r="F251" s="58">
        <f>177340+671.46</f>
        <v>178011.46</v>
      </c>
    </row>
    <row r="252" spans="1:6" ht="30.75" customHeight="1">
      <c r="A252" s="55" t="s">
        <v>286</v>
      </c>
      <c r="B252" s="36" t="s">
        <v>113</v>
      </c>
      <c r="C252" s="47" t="s">
        <v>115</v>
      </c>
      <c r="D252" s="5" t="s">
        <v>92</v>
      </c>
      <c r="E252" s="5" t="s">
        <v>182</v>
      </c>
      <c r="F252" s="58">
        <v>326000</v>
      </c>
    </row>
    <row r="253" spans="1:6" ht="25.5">
      <c r="A253" s="55" t="s">
        <v>283</v>
      </c>
      <c r="B253" s="36" t="s">
        <v>113</v>
      </c>
      <c r="C253" s="47" t="s">
        <v>115</v>
      </c>
      <c r="D253" s="5" t="s">
        <v>92</v>
      </c>
      <c r="E253" s="5" t="s">
        <v>178</v>
      </c>
      <c r="F253" s="58">
        <v>465535</v>
      </c>
    </row>
    <row r="254" spans="1:6" ht="25.5">
      <c r="A254" s="94" t="s">
        <v>234</v>
      </c>
      <c r="B254" s="18" t="s">
        <v>113</v>
      </c>
      <c r="C254" s="13" t="s">
        <v>115</v>
      </c>
      <c r="D254" s="13" t="s">
        <v>53</v>
      </c>
      <c r="E254" s="13"/>
      <c r="F254" s="87">
        <f>F255+F256</f>
        <v>904515.08</v>
      </c>
    </row>
    <row r="255" spans="1:6" ht="25.5">
      <c r="A255" s="55" t="s">
        <v>202</v>
      </c>
      <c r="B255" s="36" t="s">
        <v>113</v>
      </c>
      <c r="C255" s="5" t="s">
        <v>115</v>
      </c>
      <c r="D255" s="5" t="s">
        <v>53</v>
      </c>
      <c r="E255" s="24" t="s">
        <v>182</v>
      </c>
      <c r="F255" s="58">
        <v>816500</v>
      </c>
    </row>
    <row r="256" spans="1:6" ht="12" customHeight="1">
      <c r="A256" s="57" t="s">
        <v>179</v>
      </c>
      <c r="B256" s="36" t="s">
        <v>113</v>
      </c>
      <c r="C256" s="5" t="s">
        <v>115</v>
      </c>
      <c r="D256" s="5" t="s">
        <v>53</v>
      </c>
      <c r="E256" s="24" t="s">
        <v>178</v>
      </c>
      <c r="F256" s="58">
        <v>88015.08</v>
      </c>
    </row>
    <row r="257" spans="1:6" ht="25.5">
      <c r="A257" s="94" t="s">
        <v>235</v>
      </c>
      <c r="B257" s="18" t="s">
        <v>113</v>
      </c>
      <c r="C257" s="13" t="s">
        <v>115</v>
      </c>
      <c r="D257" s="13" t="s">
        <v>54</v>
      </c>
      <c r="E257" s="13"/>
      <c r="F257" s="87">
        <f>F258+F259</f>
        <v>408000</v>
      </c>
    </row>
    <row r="258" spans="1:6" ht="25.5" customHeight="1">
      <c r="A258" s="55" t="s">
        <v>202</v>
      </c>
      <c r="B258" s="36" t="s">
        <v>113</v>
      </c>
      <c r="C258" s="5" t="s">
        <v>115</v>
      </c>
      <c r="D258" s="5" t="s">
        <v>54</v>
      </c>
      <c r="E258" s="24" t="s">
        <v>182</v>
      </c>
      <c r="F258" s="58">
        <v>168000</v>
      </c>
    </row>
    <row r="259" spans="1:6" ht="12.75">
      <c r="A259" s="57" t="s">
        <v>179</v>
      </c>
      <c r="B259" s="36" t="s">
        <v>113</v>
      </c>
      <c r="C259" s="5" t="s">
        <v>115</v>
      </c>
      <c r="D259" s="5" t="s">
        <v>54</v>
      </c>
      <c r="E259" s="24" t="s">
        <v>178</v>
      </c>
      <c r="F259" s="58">
        <v>240000</v>
      </c>
    </row>
    <row r="260" spans="1:6" ht="25.5" customHeight="1">
      <c r="A260" s="160" t="s">
        <v>168</v>
      </c>
      <c r="B260" s="161" t="s">
        <v>114</v>
      </c>
      <c r="C260" s="157"/>
      <c r="D260" s="157"/>
      <c r="E260" s="157"/>
      <c r="F260" s="158">
        <f>F261</f>
        <v>12429500</v>
      </c>
    </row>
    <row r="261" spans="1:6" ht="12.75">
      <c r="A261" s="105" t="s">
        <v>136</v>
      </c>
      <c r="B261" s="10" t="s">
        <v>114</v>
      </c>
      <c r="C261" s="4" t="s">
        <v>112</v>
      </c>
      <c r="D261" s="4"/>
      <c r="E261" s="4"/>
      <c r="F261" s="108">
        <f>F262</f>
        <v>12429500</v>
      </c>
    </row>
    <row r="262" spans="1:6" ht="19.5" customHeight="1">
      <c r="A262" s="109" t="s">
        <v>239</v>
      </c>
      <c r="B262" s="78" t="s">
        <v>114</v>
      </c>
      <c r="C262" s="42" t="s">
        <v>112</v>
      </c>
      <c r="D262" s="42" t="s">
        <v>15</v>
      </c>
      <c r="E262" s="42"/>
      <c r="F262" s="115">
        <f>F263+F268+F271+F274+F277</f>
        <v>12429500</v>
      </c>
    </row>
    <row r="263" spans="1:6" ht="38.25">
      <c r="A263" s="83" t="s">
        <v>236</v>
      </c>
      <c r="B263" s="10" t="s">
        <v>255</v>
      </c>
      <c r="C263" s="4" t="s">
        <v>112</v>
      </c>
      <c r="D263" s="4" t="s">
        <v>16</v>
      </c>
      <c r="E263" s="4"/>
      <c r="F263" s="108">
        <f>F266+F264</f>
        <v>11529500</v>
      </c>
    </row>
    <row r="264" spans="1:6" ht="12.75">
      <c r="A264" s="86" t="s">
        <v>238</v>
      </c>
      <c r="B264" s="15" t="s">
        <v>114</v>
      </c>
      <c r="C264" s="13" t="s">
        <v>112</v>
      </c>
      <c r="D264" s="13" t="s">
        <v>55</v>
      </c>
      <c r="E264" s="13"/>
      <c r="F264" s="87">
        <f>SUM(F265:F265)</f>
        <v>9829500</v>
      </c>
    </row>
    <row r="265" spans="1:6" ht="38.25">
      <c r="A265" s="55" t="s">
        <v>203</v>
      </c>
      <c r="B265" s="79" t="s">
        <v>114</v>
      </c>
      <c r="C265" s="5" t="s">
        <v>112</v>
      </c>
      <c r="D265" s="5" t="s">
        <v>55</v>
      </c>
      <c r="E265" s="24" t="s">
        <v>204</v>
      </c>
      <c r="F265" s="58">
        <v>9829500</v>
      </c>
    </row>
    <row r="266" spans="1:6" ht="42.75" customHeight="1">
      <c r="A266" s="61" t="s">
        <v>237</v>
      </c>
      <c r="B266" s="15" t="s">
        <v>114</v>
      </c>
      <c r="C266" s="13" t="s">
        <v>112</v>
      </c>
      <c r="D266" s="13" t="s">
        <v>91</v>
      </c>
      <c r="E266" s="13"/>
      <c r="F266" s="87">
        <f>SUM(F267:F267)</f>
        <v>1700000</v>
      </c>
    </row>
    <row r="267" spans="1:6" ht="38.25">
      <c r="A267" s="55" t="s">
        <v>203</v>
      </c>
      <c r="B267" s="79" t="s">
        <v>114</v>
      </c>
      <c r="C267" s="5" t="s">
        <v>112</v>
      </c>
      <c r="D267" s="5" t="s">
        <v>91</v>
      </c>
      <c r="E267" s="24" t="s">
        <v>204</v>
      </c>
      <c r="F267" s="58">
        <v>1700000</v>
      </c>
    </row>
    <row r="268" spans="1:7" ht="12.75">
      <c r="A268" s="116" t="s">
        <v>240</v>
      </c>
      <c r="B268" s="80" t="s">
        <v>114</v>
      </c>
      <c r="C268" s="40" t="s">
        <v>112</v>
      </c>
      <c r="D268" s="41" t="s">
        <v>17</v>
      </c>
      <c r="E268" s="41"/>
      <c r="F268" s="117">
        <f>F269</f>
        <v>100000</v>
      </c>
      <c r="G268" s="64"/>
    </row>
    <row r="269" spans="1:6" ht="25.5">
      <c r="A269" s="81" t="s">
        <v>241</v>
      </c>
      <c r="B269" s="15" t="s">
        <v>114</v>
      </c>
      <c r="C269" s="31" t="s">
        <v>112</v>
      </c>
      <c r="D269" s="14" t="s">
        <v>56</v>
      </c>
      <c r="E269" s="32"/>
      <c r="F269" s="102">
        <f>F270</f>
        <v>100000</v>
      </c>
    </row>
    <row r="270" spans="1:6" ht="12.75">
      <c r="A270" s="55" t="s">
        <v>179</v>
      </c>
      <c r="B270" s="16" t="s">
        <v>114</v>
      </c>
      <c r="C270" s="5" t="s">
        <v>112</v>
      </c>
      <c r="D270" s="5" t="s">
        <v>56</v>
      </c>
      <c r="E270" s="5" t="s">
        <v>178</v>
      </c>
      <c r="F270" s="58">
        <v>100000</v>
      </c>
    </row>
    <row r="271" spans="1:6" ht="12.75">
      <c r="A271" s="118" t="s">
        <v>242</v>
      </c>
      <c r="B271" s="43" t="s">
        <v>114</v>
      </c>
      <c r="C271" s="40" t="s">
        <v>112</v>
      </c>
      <c r="D271" s="40" t="s">
        <v>18</v>
      </c>
      <c r="E271" s="40"/>
      <c r="F271" s="119">
        <f>F272</f>
        <v>400000</v>
      </c>
    </row>
    <row r="272" spans="1:6" ht="12.75">
      <c r="A272" s="94" t="s">
        <v>243</v>
      </c>
      <c r="B272" s="18" t="s">
        <v>114</v>
      </c>
      <c r="C272" s="13" t="s">
        <v>112</v>
      </c>
      <c r="D272" s="13" t="s">
        <v>57</v>
      </c>
      <c r="E272" s="13"/>
      <c r="F272" s="87">
        <f>F273</f>
        <v>400000</v>
      </c>
    </row>
    <row r="273" spans="1:6" ht="12.75">
      <c r="A273" s="55" t="s">
        <v>179</v>
      </c>
      <c r="B273" s="36" t="s">
        <v>114</v>
      </c>
      <c r="C273" s="5" t="s">
        <v>112</v>
      </c>
      <c r="D273" s="5" t="s">
        <v>57</v>
      </c>
      <c r="E273" s="5" t="s">
        <v>178</v>
      </c>
      <c r="F273" s="58">
        <v>400000</v>
      </c>
    </row>
    <row r="274" spans="1:6" ht="25.5">
      <c r="A274" s="109" t="s">
        <v>235</v>
      </c>
      <c r="B274" s="43" t="s">
        <v>114</v>
      </c>
      <c r="C274" s="40" t="s">
        <v>112</v>
      </c>
      <c r="D274" s="8" t="s">
        <v>19</v>
      </c>
      <c r="E274" s="40"/>
      <c r="F274" s="119">
        <f>F275</f>
        <v>150000</v>
      </c>
    </row>
    <row r="275" spans="1:7" ht="25.5">
      <c r="A275" s="94" t="s">
        <v>244</v>
      </c>
      <c r="B275" s="18" t="s">
        <v>114</v>
      </c>
      <c r="C275" s="13" t="s">
        <v>112</v>
      </c>
      <c r="D275" s="13" t="s">
        <v>58</v>
      </c>
      <c r="E275" s="13"/>
      <c r="F275" s="87">
        <f>F276</f>
        <v>150000</v>
      </c>
      <c r="G275" s="64"/>
    </row>
    <row r="276" spans="1:6" ht="12.75">
      <c r="A276" s="55" t="s">
        <v>179</v>
      </c>
      <c r="B276" s="36" t="s">
        <v>114</v>
      </c>
      <c r="C276" s="5" t="s">
        <v>112</v>
      </c>
      <c r="D276" s="5" t="s">
        <v>58</v>
      </c>
      <c r="E276" s="5" t="s">
        <v>178</v>
      </c>
      <c r="F276" s="58">
        <v>150000</v>
      </c>
    </row>
    <row r="277" spans="1:6" ht="18.75" customHeight="1">
      <c r="A277" s="120" t="s">
        <v>245</v>
      </c>
      <c r="B277" s="43" t="s">
        <v>114</v>
      </c>
      <c r="C277" s="40" t="s">
        <v>112</v>
      </c>
      <c r="D277" s="40" t="s">
        <v>20</v>
      </c>
      <c r="E277" s="40"/>
      <c r="F277" s="119">
        <f>F278</f>
        <v>250000</v>
      </c>
    </row>
    <row r="278" spans="1:7" ht="26.25" customHeight="1">
      <c r="A278" s="81" t="s">
        <v>246</v>
      </c>
      <c r="B278" s="18" t="s">
        <v>114</v>
      </c>
      <c r="C278" s="13" t="s">
        <v>112</v>
      </c>
      <c r="D278" s="13" t="s">
        <v>59</v>
      </c>
      <c r="E278" s="13"/>
      <c r="F278" s="87">
        <f>F279</f>
        <v>250000</v>
      </c>
      <c r="G278" s="64"/>
    </row>
    <row r="279" spans="1:6" ht="12.75">
      <c r="A279" s="55" t="s">
        <v>179</v>
      </c>
      <c r="B279" s="36" t="s">
        <v>114</v>
      </c>
      <c r="C279" s="5" t="s">
        <v>112</v>
      </c>
      <c r="D279" s="5" t="s">
        <v>59</v>
      </c>
      <c r="E279" s="5" t="s">
        <v>178</v>
      </c>
      <c r="F279" s="58">
        <v>250000</v>
      </c>
    </row>
    <row r="280" spans="1:6" ht="15.75">
      <c r="A280" s="162" t="s">
        <v>256</v>
      </c>
      <c r="B280" s="161" t="s">
        <v>115</v>
      </c>
      <c r="C280" s="157"/>
      <c r="D280" s="157"/>
      <c r="E280" s="157"/>
      <c r="F280" s="163">
        <f>F281</f>
        <v>325000</v>
      </c>
    </row>
    <row r="281" spans="1:6" ht="15.75" customHeight="1">
      <c r="A281" s="98" t="s">
        <v>257</v>
      </c>
      <c r="B281" s="56" t="s">
        <v>115</v>
      </c>
      <c r="C281" s="4" t="s">
        <v>112</v>
      </c>
      <c r="D281" s="4"/>
      <c r="E281" s="4"/>
      <c r="F281" s="84">
        <f>F282</f>
        <v>325000</v>
      </c>
    </row>
    <row r="282" spans="1:6" ht="12.75">
      <c r="A282" s="122" t="s">
        <v>266</v>
      </c>
      <c r="B282" s="15" t="s">
        <v>115</v>
      </c>
      <c r="C282" s="13" t="s">
        <v>112</v>
      </c>
      <c r="D282" s="13" t="s">
        <v>60</v>
      </c>
      <c r="E282" s="13"/>
      <c r="F282" s="87">
        <f>F283</f>
        <v>325000</v>
      </c>
    </row>
    <row r="283" spans="1:6" ht="12.75">
      <c r="A283" s="138" t="s">
        <v>179</v>
      </c>
      <c r="B283" s="79" t="s">
        <v>115</v>
      </c>
      <c r="C283" s="5" t="s">
        <v>112</v>
      </c>
      <c r="D283" s="5" t="s">
        <v>60</v>
      </c>
      <c r="E283" s="5" t="s">
        <v>331</v>
      </c>
      <c r="F283" s="58">
        <v>325000</v>
      </c>
    </row>
    <row r="284" spans="1:6" ht="15.75">
      <c r="A284" s="160" t="s">
        <v>123</v>
      </c>
      <c r="B284" s="161" t="s">
        <v>117</v>
      </c>
      <c r="C284" s="157"/>
      <c r="D284" s="157"/>
      <c r="E284" s="157"/>
      <c r="F284" s="163">
        <f>F285+F288+F293+F301+F308</f>
        <v>44456000</v>
      </c>
    </row>
    <row r="285" spans="1:6" ht="12.75">
      <c r="A285" s="83" t="s">
        <v>128</v>
      </c>
      <c r="B285" s="56" t="s">
        <v>117</v>
      </c>
      <c r="C285" s="4" t="s">
        <v>112</v>
      </c>
      <c r="D285" s="4"/>
      <c r="E285" s="4"/>
      <c r="F285" s="84">
        <f>F286</f>
        <v>4668000</v>
      </c>
    </row>
    <row r="286" spans="1:6" ht="12.75">
      <c r="A286" s="94" t="s">
        <v>141</v>
      </c>
      <c r="B286" s="15" t="s">
        <v>117</v>
      </c>
      <c r="C286" s="13" t="s">
        <v>112</v>
      </c>
      <c r="D286" s="13" t="s">
        <v>61</v>
      </c>
      <c r="E286" s="13"/>
      <c r="F286" s="87">
        <f>F287</f>
        <v>4668000</v>
      </c>
    </row>
    <row r="287" spans="1:7" ht="12.75">
      <c r="A287" s="57" t="s">
        <v>207</v>
      </c>
      <c r="B287" s="79" t="s">
        <v>117</v>
      </c>
      <c r="C287" s="5" t="s">
        <v>112</v>
      </c>
      <c r="D287" s="5" t="s">
        <v>61</v>
      </c>
      <c r="E287" s="5" t="s">
        <v>208</v>
      </c>
      <c r="F287" s="58">
        <v>4668000</v>
      </c>
      <c r="G287" s="64"/>
    </row>
    <row r="288" spans="1:6" ht="12.75">
      <c r="A288" s="83" t="s">
        <v>124</v>
      </c>
      <c r="B288" s="56" t="s">
        <v>117</v>
      </c>
      <c r="C288" s="4" t="s">
        <v>119</v>
      </c>
      <c r="D288" s="5"/>
      <c r="E288" s="5"/>
      <c r="F288" s="84">
        <f>F289+F291</f>
        <v>22672000</v>
      </c>
    </row>
    <row r="289" spans="1:6" ht="48">
      <c r="A289" s="123" t="s">
        <v>148</v>
      </c>
      <c r="B289" s="34" t="s">
        <v>117</v>
      </c>
      <c r="C289" s="31" t="s">
        <v>119</v>
      </c>
      <c r="D289" s="31" t="s">
        <v>62</v>
      </c>
      <c r="E289" s="31"/>
      <c r="F289" s="82">
        <f>F290</f>
        <v>21958000</v>
      </c>
    </row>
    <row r="290" spans="1:6" ht="38.25">
      <c r="A290" s="124" t="s">
        <v>203</v>
      </c>
      <c r="B290" s="16" t="s">
        <v>117</v>
      </c>
      <c r="C290" s="5" t="s">
        <v>119</v>
      </c>
      <c r="D290" s="5" t="s">
        <v>62</v>
      </c>
      <c r="E290" s="5" t="s">
        <v>204</v>
      </c>
      <c r="F290" s="58">
        <v>21958000</v>
      </c>
    </row>
    <row r="291" spans="1:7" ht="140.25">
      <c r="A291" s="125" t="s">
        <v>146</v>
      </c>
      <c r="B291" s="15" t="s">
        <v>117</v>
      </c>
      <c r="C291" s="13" t="s">
        <v>119</v>
      </c>
      <c r="D291" s="13" t="s">
        <v>63</v>
      </c>
      <c r="E291" s="13"/>
      <c r="F291" s="87">
        <f>F292</f>
        <v>714000</v>
      </c>
      <c r="G291" s="64"/>
    </row>
    <row r="292" spans="1:6" ht="12.75">
      <c r="A292" s="57" t="s">
        <v>179</v>
      </c>
      <c r="B292" s="16" t="s">
        <v>117</v>
      </c>
      <c r="C292" s="5" t="s">
        <v>119</v>
      </c>
      <c r="D292" s="5" t="s">
        <v>63</v>
      </c>
      <c r="E292" s="5" t="s">
        <v>178</v>
      </c>
      <c r="F292" s="58">
        <v>714000</v>
      </c>
    </row>
    <row r="293" spans="1:7" ht="12.75">
      <c r="A293" s="83" t="s">
        <v>125</v>
      </c>
      <c r="B293" s="56" t="s">
        <v>117</v>
      </c>
      <c r="C293" s="4" t="s">
        <v>121</v>
      </c>
      <c r="D293" s="5"/>
      <c r="E293" s="5"/>
      <c r="F293" s="84">
        <f>F294+F296+F298</f>
        <v>8285000</v>
      </c>
      <c r="G293" s="64"/>
    </row>
    <row r="294" spans="1:7" ht="25.5">
      <c r="A294" s="94" t="s">
        <v>258</v>
      </c>
      <c r="B294" s="15" t="s">
        <v>117</v>
      </c>
      <c r="C294" s="13" t="s">
        <v>121</v>
      </c>
      <c r="D294" s="13" t="s">
        <v>301</v>
      </c>
      <c r="E294" s="13"/>
      <c r="F294" s="87">
        <f>F295</f>
        <v>39000</v>
      </c>
      <c r="G294" s="64"/>
    </row>
    <row r="295" spans="1:7" ht="14.25" customHeight="1">
      <c r="A295" s="57" t="s">
        <v>224</v>
      </c>
      <c r="B295" s="16" t="s">
        <v>117</v>
      </c>
      <c r="C295" s="5" t="s">
        <v>121</v>
      </c>
      <c r="D295" s="5" t="s">
        <v>301</v>
      </c>
      <c r="E295" s="5" t="s">
        <v>223</v>
      </c>
      <c r="F295" s="58">
        <v>39000</v>
      </c>
      <c r="G295" s="64"/>
    </row>
    <row r="296" spans="1:7" ht="25.5">
      <c r="A296" s="94" t="s">
        <v>270</v>
      </c>
      <c r="B296" s="15" t="s">
        <v>117</v>
      </c>
      <c r="C296" s="13" t="s">
        <v>121</v>
      </c>
      <c r="D296" s="13" t="s">
        <v>64</v>
      </c>
      <c r="E296" s="13"/>
      <c r="F296" s="87">
        <f>F297</f>
        <v>350000</v>
      </c>
      <c r="G296" s="64"/>
    </row>
    <row r="297" spans="1:6" ht="12.75">
      <c r="A297" s="57" t="s">
        <v>179</v>
      </c>
      <c r="B297" s="16" t="s">
        <v>117</v>
      </c>
      <c r="C297" s="5" t="s">
        <v>121</v>
      </c>
      <c r="D297" s="5" t="s">
        <v>64</v>
      </c>
      <c r="E297" s="5" t="s">
        <v>178</v>
      </c>
      <c r="F297" s="58">
        <v>350000</v>
      </c>
    </row>
    <row r="298" spans="1:6" ht="38.25">
      <c r="A298" s="94" t="s">
        <v>341</v>
      </c>
      <c r="B298" s="202" t="s">
        <v>117</v>
      </c>
      <c r="C298" s="196" t="s">
        <v>121</v>
      </c>
      <c r="D298" s="196" t="s">
        <v>332</v>
      </c>
      <c r="E298" s="196"/>
      <c r="F298" s="193">
        <f>F299+F300</f>
        <v>7896000</v>
      </c>
    </row>
    <row r="299" spans="1:6" ht="25.5">
      <c r="A299" s="57" t="s">
        <v>323</v>
      </c>
      <c r="B299" s="16" t="s">
        <v>117</v>
      </c>
      <c r="C299" s="5" t="s">
        <v>121</v>
      </c>
      <c r="D299" s="5" t="s">
        <v>332</v>
      </c>
      <c r="E299" s="5" t="s">
        <v>322</v>
      </c>
      <c r="F299" s="58">
        <v>3435000</v>
      </c>
    </row>
    <row r="300" spans="1:6" ht="12.75">
      <c r="A300" s="57" t="s">
        <v>179</v>
      </c>
      <c r="B300" s="16" t="s">
        <v>117</v>
      </c>
      <c r="C300" s="5" t="s">
        <v>121</v>
      </c>
      <c r="D300" s="5" t="s">
        <v>332</v>
      </c>
      <c r="E300" s="5" t="s">
        <v>178</v>
      </c>
      <c r="F300" s="58">
        <v>4461000</v>
      </c>
    </row>
    <row r="301" spans="1:6" ht="12.75">
      <c r="A301" s="83" t="s">
        <v>159</v>
      </c>
      <c r="B301" s="56" t="s">
        <v>117</v>
      </c>
      <c r="C301" s="4" t="s">
        <v>122</v>
      </c>
      <c r="D301" s="7"/>
      <c r="E301" s="7"/>
      <c r="F301" s="84">
        <f>F302+F306</f>
        <v>8044000</v>
      </c>
    </row>
    <row r="302" spans="1:6" ht="51">
      <c r="A302" s="94" t="s">
        <v>154</v>
      </c>
      <c r="B302" s="18" t="s">
        <v>117</v>
      </c>
      <c r="C302" s="46" t="s">
        <v>122</v>
      </c>
      <c r="D302" s="13" t="s">
        <v>66</v>
      </c>
      <c r="E302" s="46"/>
      <c r="F302" s="87">
        <f>SUM(F303:F305)</f>
        <v>6797000</v>
      </c>
    </row>
    <row r="303" spans="1:6" ht="25.5">
      <c r="A303" s="55" t="s">
        <v>181</v>
      </c>
      <c r="B303" s="36" t="s">
        <v>117</v>
      </c>
      <c r="C303" s="47" t="s">
        <v>122</v>
      </c>
      <c r="D303" s="5" t="s">
        <v>66</v>
      </c>
      <c r="E303" s="47" t="s">
        <v>182</v>
      </c>
      <c r="F303" s="58">
        <v>129420</v>
      </c>
    </row>
    <row r="304" spans="1:6" ht="25.5">
      <c r="A304" s="57" t="s">
        <v>205</v>
      </c>
      <c r="B304" s="36" t="s">
        <v>117</v>
      </c>
      <c r="C304" s="47" t="s">
        <v>122</v>
      </c>
      <c r="D304" s="5" t="s">
        <v>66</v>
      </c>
      <c r="E304" s="47" t="s">
        <v>206</v>
      </c>
      <c r="F304" s="58">
        <v>6267580</v>
      </c>
    </row>
    <row r="305" spans="1:6" ht="12.75">
      <c r="A305" s="57" t="s">
        <v>179</v>
      </c>
      <c r="B305" s="36" t="s">
        <v>209</v>
      </c>
      <c r="C305" s="47" t="s">
        <v>122</v>
      </c>
      <c r="D305" s="5" t="s">
        <v>66</v>
      </c>
      <c r="E305" s="47" t="s">
        <v>178</v>
      </c>
      <c r="F305" s="58">
        <v>400000</v>
      </c>
    </row>
    <row r="306" spans="1:6" ht="51">
      <c r="A306" s="126" t="s">
        <v>106</v>
      </c>
      <c r="B306" s="18" t="s">
        <v>117</v>
      </c>
      <c r="C306" s="46" t="s">
        <v>122</v>
      </c>
      <c r="D306" s="13" t="s">
        <v>107</v>
      </c>
      <c r="E306" s="46"/>
      <c r="F306" s="87">
        <f>F307</f>
        <v>1247000</v>
      </c>
    </row>
    <row r="307" spans="1:6" ht="25.5">
      <c r="A307" s="55" t="s">
        <v>181</v>
      </c>
      <c r="B307" s="36" t="s">
        <v>117</v>
      </c>
      <c r="C307" s="47" t="s">
        <v>122</v>
      </c>
      <c r="D307" s="5" t="s">
        <v>107</v>
      </c>
      <c r="E307" s="47" t="s">
        <v>222</v>
      </c>
      <c r="F307" s="58">
        <v>1247000</v>
      </c>
    </row>
    <row r="308" spans="1:6" ht="12.75">
      <c r="A308" s="83" t="s">
        <v>248</v>
      </c>
      <c r="B308" s="56" t="s">
        <v>117</v>
      </c>
      <c r="C308" s="4" t="s">
        <v>249</v>
      </c>
      <c r="D308" s="7"/>
      <c r="E308" s="7"/>
      <c r="F308" s="84">
        <f>F309+F311</f>
        <v>787000</v>
      </c>
    </row>
    <row r="309" spans="1:6" ht="12.75">
      <c r="A309" s="94" t="s">
        <v>247</v>
      </c>
      <c r="B309" s="18" t="s">
        <v>117</v>
      </c>
      <c r="C309" s="46" t="s">
        <v>249</v>
      </c>
      <c r="D309" s="13" t="s">
        <v>67</v>
      </c>
      <c r="E309" s="46"/>
      <c r="F309" s="87">
        <f>F310</f>
        <v>200000</v>
      </c>
    </row>
    <row r="310" spans="1:6" ht="25.5">
      <c r="A310" s="55" t="s">
        <v>181</v>
      </c>
      <c r="B310" s="36" t="s">
        <v>117</v>
      </c>
      <c r="C310" s="47" t="s">
        <v>249</v>
      </c>
      <c r="D310" s="5" t="s">
        <v>67</v>
      </c>
      <c r="E310" s="47" t="s">
        <v>182</v>
      </c>
      <c r="F310" s="58">
        <v>200000</v>
      </c>
    </row>
    <row r="311" spans="1:6" ht="25.5">
      <c r="A311" s="126" t="s">
        <v>160</v>
      </c>
      <c r="B311" s="18" t="s">
        <v>117</v>
      </c>
      <c r="C311" s="46" t="s">
        <v>249</v>
      </c>
      <c r="D311" s="13" t="s">
        <v>65</v>
      </c>
      <c r="E311" s="46"/>
      <c r="F311" s="87">
        <f>SUM(F312:F314)</f>
        <v>587000</v>
      </c>
    </row>
    <row r="312" spans="1:6" ht="25.5">
      <c r="A312" s="55" t="s">
        <v>183</v>
      </c>
      <c r="B312" s="16" t="s">
        <v>117</v>
      </c>
      <c r="C312" s="5" t="s">
        <v>249</v>
      </c>
      <c r="D312" s="5" t="s">
        <v>65</v>
      </c>
      <c r="E312" s="5" t="s">
        <v>184</v>
      </c>
      <c r="F312" s="58">
        <v>451000</v>
      </c>
    </row>
    <row r="313" spans="1:6" ht="25.5">
      <c r="A313" s="55" t="s">
        <v>180</v>
      </c>
      <c r="B313" s="16" t="s">
        <v>117</v>
      </c>
      <c r="C313" s="5" t="s">
        <v>249</v>
      </c>
      <c r="D313" s="5" t="s">
        <v>65</v>
      </c>
      <c r="E313" s="5" t="s">
        <v>74</v>
      </c>
      <c r="F313" s="58">
        <v>61000</v>
      </c>
    </row>
    <row r="314" spans="1:6" ht="25.5">
      <c r="A314" s="55" t="s">
        <v>181</v>
      </c>
      <c r="B314" s="16" t="s">
        <v>117</v>
      </c>
      <c r="C314" s="5" t="s">
        <v>249</v>
      </c>
      <c r="D314" s="5" t="s">
        <v>65</v>
      </c>
      <c r="E314" s="5" t="s">
        <v>182</v>
      </c>
      <c r="F314" s="58">
        <v>75000</v>
      </c>
    </row>
    <row r="315" spans="1:6" ht="12.75">
      <c r="A315" s="164" t="s">
        <v>161</v>
      </c>
      <c r="B315" s="165" t="s">
        <v>142</v>
      </c>
      <c r="C315" s="165"/>
      <c r="D315" s="159"/>
      <c r="E315" s="165"/>
      <c r="F315" s="163">
        <f>F316</f>
        <v>6638821</v>
      </c>
    </row>
    <row r="316" spans="1:6" ht="12.75">
      <c r="A316" s="83" t="s">
        <v>167</v>
      </c>
      <c r="B316" s="17" t="s">
        <v>142</v>
      </c>
      <c r="C316" s="44" t="s">
        <v>118</v>
      </c>
      <c r="D316" s="4"/>
      <c r="E316" s="44"/>
      <c r="F316" s="84">
        <f>F318+F320+F322</f>
        <v>6638821</v>
      </c>
    </row>
    <row r="317" spans="1:6" ht="25.5">
      <c r="A317" s="109" t="s">
        <v>259</v>
      </c>
      <c r="B317" s="80" t="s">
        <v>142</v>
      </c>
      <c r="C317" s="40" t="s">
        <v>118</v>
      </c>
      <c r="D317" s="40" t="s">
        <v>21</v>
      </c>
      <c r="E317" s="40"/>
      <c r="F317" s="119">
        <f>F318+F323</f>
        <v>3834000</v>
      </c>
    </row>
    <row r="318" spans="1:6" ht="38.25">
      <c r="A318" s="94" t="s">
        <v>250</v>
      </c>
      <c r="B318" s="15" t="s">
        <v>142</v>
      </c>
      <c r="C318" s="13" t="s">
        <v>118</v>
      </c>
      <c r="D318" s="13" t="s">
        <v>68</v>
      </c>
      <c r="E318" s="13"/>
      <c r="F318" s="87">
        <f>F319</f>
        <v>330000</v>
      </c>
    </row>
    <row r="319" spans="1:6" ht="25.5">
      <c r="A319" s="55" t="s">
        <v>181</v>
      </c>
      <c r="B319" s="16" t="s">
        <v>142</v>
      </c>
      <c r="C319" s="5" t="s">
        <v>118</v>
      </c>
      <c r="D319" s="5" t="s">
        <v>68</v>
      </c>
      <c r="E319" s="5" t="s">
        <v>182</v>
      </c>
      <c r="F319" s="58">
        <v>330000</v>
      </c>
    </row>
    <row r="320" spans="1:6" ht="25.5">
      <c r="A320" s="185" t="s">
        <v>100</v>
      </c>
      <c r="B320" s="187" t="s">
        <v>142</v>
      </c>
      <c r="C320" s="188" t="s">
        <v>118</v>
      </c>
      <c r="D320" s="188" t="s">
        <v>99</v>
      </c>
      <c r="E320" s="188"/>
      <c r="F320" s="189">
        <f>F321</f>
        <v>2804821</v>
      </c>
    </row>
    <row r="321" spans="1:6" ht="38.25">
      <c r="A321" s="55" t="s">
        <v>272</v>
      </c>
      <c r="B321" s="16" t="s">
        <v>142</v>
      </c>
      <c r="C321" s="5" t="s">
        <v>118</v>
      </c>
      <c r="D321" s="5" t="s">
        <v>99</v>
      </c>
      <c r="E321" s="5" t="s">
        <v>220</v>
      </c>
      <c r="F321" s="58">
        <v>2804821</v>
      </c>
    </row>
    <row r="322" spans="1:6" ht="12.75">
      <c r="A322" s="94" t="s">
        <v>251</v>
      </c>
      <c r="B322" s="60" t="s">
        <v>142</v>
      </c>
      <c r="C322" s="13" t="s">
        <v>118</v>
      </c>
      <c r="D322" s="59" t="s">
        <v>79</v>
      </c>
      <c r="E322" s="13"/>
      <c r="F322" s="87">
        <f>F323</f>
        <v>3504000</v>
      </c>
    </row>
    <row r="323" spans="1:6" ht="25.5">
      <c r="A323" s="55" t="s">
        <v>252</v>
      </c>
      <c r="B323" s="16" t="s">
        <v>142</v>
      </c>
      <c r="C323" s="5" t="s">
        <v>118</v>
      </c>
      <c r="D323" s="5" t="s">
        <v>79</v>
      </c>
      <c r="E323" s="5" t="s">
        <v>253</v>
      </c>
      <c r="F323" s="58">
        <v>3504000</v>
      </c>
    </row>
    <row r="324" spans="1:6" ht="12.75">
      <c r="A324" s="164" t="s">
        <v>162</v>
      </c>
      <c r="B324" s="165" t="s">
        <v>116</v>
      </c>
      <c r="C324" s="165"/>
      <c r="D324" s="159"/>
      <c r="E324" s="165"/>
      <c r="F324" s="163">
        <f>F325</f>
        <v>600000</v>
      </c>
    </row>
    <row r="325" spans="1:6" ht="12.75">
      <c r="A325" s="83" t="s">
        <v>138</v>
      </c>
      <c r="B325" s="17" t="s">
        <v>116</v>
      </c>
      <c r="C325" s="44" t="s">
        <v>119</v>
      </c>
      <c r="D325" s="4"/>
      <c r="E325" s="44"/>
      <c r="F325" s="84">
        <f>F326</f>
        <v>600000</v>
      </c>
    </row>
    <row r="326" spans="1:6" ht="25.5">
      <c r="A326" s="127" t="s">
        <v>260</v>
      </c>
      <c r="B326" s="21" t="s">
        <v>116</v>
      </c>
      <c r="C326" s="9" t="s">
        <v>119</v>
      </c>
      <c r="D326" s="9" t="s">
        <v>69</v>
      </c>
      <c r="E326" s="9"/>
      <c r="F326" s="107">
        <f>F327</f>
        <v>600000</v>
      </c>
    </row>
    <row r="327" spans="1:6" ht="29.25" customHeight="1">
      <c r="A327" s="55" t="s">
        <v>215</v>
      </c>
      <c r="B327" s="16" t="s">
        <v>116</v>
      </c>
      <c r="C327" s="5" t="s">
        <v>119</v>
      </c>
      <c r="D327" s="5" t="s">
        <v>69</v>
      </c>
      <c r="E327" s="5" t="s">
        <v>214</v>
      </c>
      <c r="F327" s="58">
        <v>600000</v>
      </c>
    </row>
    <row r="328" spans="1:6" ht="31.5">
      <c r="A328" s="160" t="s">
        <v>158</v>
      </c>
      <c r="B328" s="161" t="s">
        <v>155</v>
      </c>
      <c r="C328" s="157"/>
      <c r="D328" s="157"/>
      <c r="E328" s="157"/>
      <c r="F328" s="158">
        <f>F329</f>
        <v>3600000</v>
      </c>
    </row>
    <row r="329" spans="1:6" ht="12.75">
      <c r="A329" s="139" t="s">
        <v>210</v>
      </c>
      <c r="B329" s="133" t="s">
        <v>155</v>
      </c>
      <c r="C329" s="10" t="s">
        <v>112</v>
      </c>
      <c r="D329" s="10"/>
      <c r="E329" s="10"/>
      <c r="F329" s="140">
        <f>F330</f>
        <v>3600000</v>
      </c>
    </row>
    <row r="330" spans="1:6" ht="12.75">
      <c r="A330" s="94" t="s">
        <v>210</v>
      </c>
      <c r="B330" s="15" t="s">
        <v>155</v>
      </c>
      <c r="C330" s="13" t="s">
        <v>112</v>
      </c>
      <c r="D330" s="13" t="s">
        <v>70</v>
      </c>
      <c r="E330" s="13"/>
      <c r="F330" s="87">
        <f>F331</f>
        <v>3600000</v>
      </c>
    </row>
    <row r="331" spans="1:6" ht="12.75">
      <c r="A331" s="57" t="s">
        <v>254</v>
      </c>
      <c r="B331" s="16" t="s">
        <v>155</v>
      </c>
      <c r="C331" s="5" t="s">
        <v>112</v>
      </c>
      <c r="D331" s="5" t="s">
        <v>70</v>
      </c>
      <c r="E331" s="5" t="s">
        <v>211</v>
      </c>
      <c r="F331" s="58">
        <v>3600000</v>
      </c>
    </row>
    <row r="332" spans="1:6" ht="38.25">
      <c r="A332" s="164" t="s">
        <v>163</v>
      </c>
      <c r="B332" s="166" t="s">
        <v>144</v>
      </c>
      <c r="C332" s="159"/>
      <c r="D332" s="159"/>
      <c r="E332" s="159"/>
      <c r="F332" s="163">
        <f>F333</f>
        <v>7258000</v>
      </c>
    </row>
    <row r="333" spans="1:6" ht="25.5">
      <c r="A333" s="137" t="s">
        <v>164</v>
      </c>
      <c r="B333" s="56" t="s">
        <v>144</v>
      </c>
      <c r="C333" s="10" t="s">
        <v>112</v>
      </c>
      <c r="D333" s="10"/>
      <c r="E333" s="10"/>
      <c r="F333" s="84">
        <f>F338+F336+F334</f>
        <v>7258000</v>
      </c>
    </row>
    <row r="334" spans="1:6" ht="25.5">
      <c r="A334" s="128" t="s">
        <v>149</v>
      </c>
      <c r="B334" s="20" t="s">
        <v>144</v>
      </c>
      <c r="C334" s="20" t="s">
        <v>112</v>
      </c>
      <c r="D334" s="20" t="s">
        <v>72</v>
      </c>
      <c r="E334" s="14"/>
      <c r="F334" s="87">
        <f>F335</f>
        <v>1762000</v>
      </c>
    </row>
    <row r="335" spans="1:6" ht="12.75">
      <c r="A335" s="129" t="s">
        <v>212</v>
      </c>
      <c r="B335" s="16" t="s">
        <v>144</v>
      </c>
      <c r="C335" s="11" t="s">
        <v>112</v>
      </c>
      <c r="D335" s="53" t="s">
        <v>72</v>
      </c>
      <c r="E335" s="11" t="s">
        <v>213</v>
      </c>
      <c r="F335" s="121">
        <v>1762000</v>
      </c>
    </row>
    <row r="336" spans="1:6" ht="12.75">
      <c r="A336" s="128" t="s">
        <v>150</v>
      </c>
      <c r="B336" s="20" t="s">
        <v>144</v>
      </c>
      <c r="C336" s="20" t="s">
        <v>112</v>
      </c>
      <c r="D336" s="20" t="s">
        <v>71</v>
      </c>
      <c r="E336" s="14"/>
      <c r="F336" s="87">
        <f>F337</f>
        <v>4000000</v>
      </c>
    </row>
    <row r="337" spans="1:6" ht="12.75">
      <c r="A337" s="176" t="s">
        <v>212</v>
      </c>
      <c r="B337" s="16" t="s">
        <v>144</v>
      </c>
      <c r="C337" s="11" t="s">
        <v>112</v>
      </c>
      <c r="D337" s="53" t="s">
        <v>71</v>
      </c>
      <c r="E337" s="11" t="s">
        <v>213</v>
      </c>
      <c r="F337" s="177">
        <v>4000000</v>
      </c>
    </row>
    <row r="338" spans="1:6" ht="38.25">
      <c r="A338" s="171" t="s">
        <v>287</v>
      </c>
      <c r="B338" s="173" t="s">
        <v>144</v>
      </c>
      <c r="C338" s="173" t="s">
        <v>112</v>
      </c>
      <c r="D338" s="173" t="s">
        <v>298</v>
      </c>
      <c r="E338" s="174"/>
      <c r="F338" s="175">
        <f>F339</f>
        <v>1496000</v>
      </c>
    </row>
    <row r="339" spans="1:6" ht="13.5" thickBot="1">
      <c r="A339" s="141" t="s">
        <v>212</v>
      </c>
      <c r="B339" s="142" t="s">
        <v>144</v>
      </c>
      <c r="C339" s="143" t="s">
        <v>112</v>
      </c>
      <c r="D339" s="144" t="s">
        <v>298</v>
      </c>
      <c r="E339" s="143" t="s">
        <v>213</v>
      </c>
      <c r="F339" s="153">
        <v>1496000</v>
      </c>
    </row>
    <row r="340" spans="1:6" ht="16.5" thickBot="1">
      <c r="A340" s="167" t="s">
        <v>129</v>
      </c>
      <c r="B340" s="168"/>
      <c r="C340" s="168"/>
      <c r="D340" s="169"/>
      <c r="E340" s="169"/>
      <c r="F340" s="170">
        <f>F13+F82+F86+F106+F129+F260+F280+F284+F315+F324+F328+F332</f>
        <v>401821776.00000006</v>
      </c>
    </row>
  </sheetData>
  <sheetProtection/>
  <mergeCells count="7">
    <mergeCell ref="B7:B12"/>
    <mergeCell ref="F7:F12"/>
    <mergeCell ref="A5:E5"/>
    <mergeCell ref="A7:A12"/>
    <mergeCell ref="C7:C12"/>
    <mergeCell ref="D7:D12"/>
    <mergeCell ref="E7:E12"/>
  </mergeCells>
  <printOptions/>
  <pageMargins left="0.17" right="0.2362204724409449" top="0.3937007874015748" bottom="0.2362204724409449" header="0.35433070866141736" footer="0.1968503937007874"/>
  <pageSetup fitToHeight="0" fitToWidth="1" horizontalDpi="600" verticalDpi="600" orientation="portrait" paperSize="9" scale="95" r:id="rId1"/>
  <rowBreaks count="2" manualBreakCount="2">
    <brk id="36" max="5" man="1"/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1"/>
  <sheetViews>
    <sheetView workbookViewId="0" topLeftCell="A329">
      <selection activeCell="G341" sqref="G341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7.75390625" style="0" customWidth="1"/>
    <col min="8" max="8" width="15.625" style="63" customWidth="1"/>
    <col min="9" max="9" width="9.125" style="63" customWidth="1"/>
    <col min="10" max="10" width="16.25390625" style="63" customWidth="1"/>
    <col min="11" max="11" width="11.75390625" style="63" bestFit="1" customWidth="1"/>
  </cols>
  <sheetData>
    <row r="1" spans="5:9" ht="12.75">
      <c r="E1" s="70"/>
      <c r="F1" s="70"/>
      <c r="G1" s="146" t="s">
        <v>293</v>
      </c>
      <c r="H1" s="69"/>
      <c r="I1" s="69"/>
    </row>
    <row r="2" spans="1:9" ht="12.75">
      <c r="A2" s="62"/>
      <c r="B2" s="62"/>
      <c r="D2" s="146" t="s">
        <v>291</v>
      </c>
      <c r="H2" s="69"/>
      <c r="I2" s="69"/>
    </row>
    <row r="3" spans="1:9" ht="12.75">
      <c r="A3" s="62"/>
      <c r="B3" s="62"/>
      <c r="E3" s="146" t="s">
        <v>292</v>
      </c>
      <c r="H3" s="69"/>
      <c r="I3" s="69"/>
    </row>
    <row r="4" spans="1:9" ht="12.75">
      <c r="A4" s="62"/>
      <c r="B4" s="62"/>
      <c r="H4" s="69"/>
      <c r="I4" s="69"/>
    </row>
    <row r="5" spans="1:9" ht="33.75" customHeight="1">
      <c r="A5" s="222" t="s">
        <v>296</v>
      </c>
      <c r="B5" s="223"/>
      <c r="C5" s="223"/>
      <c r="D5" s="223"/>
      <c r="E5" s="223"/>
      <c r="F5" s="223"/>
      <c r="G5" s="223"/>
      <c r="H5" s="152"/>
      <c r="I5"/>
    </row>
    <row r="6" spans="1:6" ht="13.5" thickBot="1">
      <c r="A6" s="1"/>
      <c r="B6" s="1"/>
      <c r="C6" s="2"/>
      <c r="D6" s="2"/>
      <c r="E6" s="3"/>
      <c r="F6" s="3"/>
    </row>
    <row r="7" spans="1:7" ht="12.75" customHeight="1">
      <c r="A7" s="212" t="s">
        <v>110</v>
      </c>
      <c r="B7" s="224" t="s">
        <v>294</v>
      </c>
      <c r="C7" s="206" t="s">
        <v>111</v>
      </c>
      <c r="D7" s="214" t="s">
        <v>120</v>
      </c>
      <c r="E7" s="217" t="s">
        <v>130</v>
      </c>
      <c r="F7" s="219" t="s">
        <v>131</v>
      </c>
      <c r="G7" s="209" t="s">
        <v>6</v>
      </c>
    </row>
    <row r="8" spans="1:7" ht="12.75" customHeight="1">
      <c r="A8" s="213"/>
      <c r="B8" s="225"/>
      <c r="C8" s="207"/>
      <c r="D8" s="215"/>
      <c r="E8" s="218"/>
      <c r="F8" s="220"/>
      <c r="G8" s="210"/>
    </row>
    <row r="9" spans="1:7" ht="12.75">
      <c r="A9" s="213"/>
      <c r="B9" s="225"/>
      <c r="C9" s="207"/>
      <c r="D9" s="215"/>
      <c r="E9" s="218"/>
      <c r="F9" s="220"/>
      <c r="G9" s="210"/>
    </row>
    <row r="10" spans="1:7" ht="12.75">
      <c r="A10" s="213"/>
      <c r="B10" s="225"/>
      <c r="C10" s="207"/>
      <c r="D10" s="215"/>
      <c r="E10" s="218"/>
      <c r="F10" s="220"/>
      <c r="G10" s="210"/>
    </row>
    <row r="11" spans="1:7" ht="12.75">
      <c r="A11" s="213"/>
      <c r="B11" s="225"/>
      <c r="C11" s="207"/>
      <c r="D11" s="215"/>
      <c r="E11" s="218"/>
      <c r="F11" s="220"/>
      <c r="G11" s="210"/>
    </row>
    <row r="12" spans="1:7" ht="12.75">
      <c r="A12" s="213"/>
      <c r="B12" s="225"/>
      <c r="C12" s="208"/>
      <c r="D12" s="216"/>
      <c r="E12" s="218"/>
      <c r="F12" s="221"/>
      <c r="G12" s="210"/>
    </row>
    <row r="13" spans="1:7" ht="13.5" thickBot="1">
      <c r="A13" s="149" t="s">
        <v>297</v>
      </c>
      <c r="B13" s="147" t="s">
        <v>295</v>
      </c>
      <c r="C13" s="148"/>
      <c r="D13" s="148"/>
      <c r="E13" s="150"/>
      <c r="F13" s="148"/>
      <c r="G13" s="151">
        <f>G293</f>
        <v>714000</v>
      </c>
    </row>
    <row r="14" spans="1:7" ht="18.75">
      <c r="A14" s="134" t="s">
        <v>126</v>
      </c>
      <c r="B14" s="154" t="s">
        <v>295</v>
      </c>
      <c r="C14" s="135" t="s">
        <v>112</v>
      </c>
      <c r="D14" s="135"/>
      <c r="E14" s="135"/>
      <c r="F14" s="135"/>
      <c r="G14" s="136">
        <f>G15+G19+G61+G64</f>
        <v>25868265</v>
      </c>
    </row>
    <row r="15" spans="1:10" ht="37.5" customHeight="1">
      <c r="A15" s="98" t="s">
        <v>145</v>
      </c>
      <c r="B15" s="147" t="s">
        <v>295</v>
      </c>
      <c r="C15" s="56" t="s">
        <v>112</v>
      </c>
      <c r="D15" s="4" t="s">
        <v>121</v>
      </c>
      <c r="E15" s="4"/>
      <c r="F15" s="4"/>
      <c r="G15" s="84">
        <f>G16</f>
        <v>300100</v>
      </c>
      <c r="H15" s="54"/>
      <c r="I15" s="54"/>
      <c r="J15" s="64"/>
    </row>
    <row r="16" spans="1:9" ht="15.75" customHeight="1">
      <c r="A16" s="81" t="s">
        <v>216</v>
      </c>
      <c r="B16" s="147" t="s">
        <v>295</v>
      </c>
      <c r="C16" s="34" t="s">
        <v>112</v>
      </c>
      <c r="D16" s="31" t="s">
        <v>121</v>
      </c>
      <c r="E16" s="13" t="s">
        <v>4</v>
      </c>
      <c r="F16" s="31"/>
      <c r="G16" s="82">
        <f>G17+G18</f>
        <v>300100</v>
      </c>
      <c r="H16" s="54"/>
      <c r="I16" s="54"/>
    </row>
    <row r="17" spans="1:9" ht="42.75" customHeight="1">
      <c r="A17" s="55" t="s">
        <v>263</v>
      </c>
      <c r="B17" s="147" t="s">
        <v>295</v>
      </c>
      <c r="C17" s="16" t="s">
        <v>112</v>
      </c>
      <c r="D17" s="5" t="s">
        <v>121</v>
      </c>
      <c r="E17" s="5" t="s">
        <v>4</v>
      </c>
      <c r="F17" s="5" t="s">
        <v>262</v>
      </c>
      <c r="G17" s="58">
        <v>172100</v>
      </c>
      <c r="H17" s="54"/>
      <c r="I17" s="54"/>
    </row>
    <row r="18" spans="1:10" ht="24" customHeight="1">
      <c r="A18" s="55" t="s">
        <v>181</v>
      </c>
      <c r="B18" s="147" t="s">
        <v>295</v>
      </c>
      <c r="C18" s="16" t="s">
        <v>112</v>
      </c>
      <c r="D18" s="5" t="s">
        <v>121</v>
      </c>
      <c r="E18" s="5" t="s">
        <v>4</v>
      </c>
      <c r="F18" s="5" t="s">
        <v>182</v>
      </c>
      <c r="G18" s="58">
        <v>128000</v>
      </c>
      <c r="H18" s="54"/>
      <c r="I18" s="54"/>
      <c r="J18" s="64"/>
    </row>
    <row r="19" spans="1:9" ht="29.25" customHeight="1">
      <c r="A19" s="83" t="s">
        <v>139</v>
      </c>
      <c r="B19" s="147" t="s">
        <v>295</v>
      </c>
      <c r="C19" s="56" t="s">
        <v>112</v>
      </c>
      <c r="D19" s="4" t="s">
        <v>122</v>
      </c>
      <c r="E19" s="4"/>
      <c r="F19" s="4"/>
      <c r="G19" s="84">
        <f>G20+G25+G28+G33+G37+G43+G45+G49+G51+G53+G57+G59</f>
        <v>17728000</v>
      </c>
      <c r="H19" s="54"/>
      <c r="I19" s="54"/>
    </row>
    <row r="20" spans="1:9" ht="40.5" customHeight="1">
      <c r="A20" s="81" t="s">
        <v>187</v>
      </c>
      <c r="B20" s="147" t="s">
        <v>295</v>
      </c>
      <c r="C20" s="34" t="s">
        <v>112</v>
      </c>
      <c r="D20" s="31" t="s">
        <v>122</v>
      </c>
      <c r="E20" s="13" t="s">
        <v>22</v>
      </c>
      <c r="F20" s="31"/>
      <c r="G20" s="82">
        <f>SUM(G21:G24)</f>
        <v>15241000</v>
      </c>
      <c r="H20" s="54"/>
      <c r="I20" s="54"/>
    </row>
    <row r="21" spans="1:9" ht="21" customHeight="1">
      <c r="A21" s="55" t="s">
        <v>75</v>
      </c>
      <c r="B21" s="147" t="s">
        <v>295</v>
      </c>
      <c r="C21" s="16" t="s">
        <v>112</v>
      </c>
      <c r="D21" s="5" t="s">
        <v>122</v>
      </c>
      <c r="E21" s="5" t="s">
        <v>22</v>
      </c>
      <c r="F21" s="5" t="s">
        <v>184</v>
      </c>
      <c r="G21" s="58">
        <v>10300000</v>
      </c>
      <c r="H21" s="54"/>
      <c r="I21" s="54"/>
    </row>
    <row r="22" spans="1:10" ht="28.5" customHeight="1">
      <c r="A22" s="55" t="s">
        <v>188</v>
      </c>
      <c r="B22" s="147" t="s">
        <v>295</v>
      </c>
      <c r="C22" s="16" t="s">
        <v>189</v>
      </c>
      <c r="D22" s="5" t="s">
        <v>122</v>
      </c>
      <c r="E22" s="5" t="s">
        <v>22</v>
      </c>
      <c r="F22" s="5" t="s">
        <v>190</v>
      </c>
      <c r="G22" s="58">
        <v>270000</v>
      </c>
      <c r="H22" s="54"/>
      <c r="I22" s="54"/>
      <c r="J22" s="64"/>
    </row>
    <row r="23" spans="1:10" ht="25.5" customHeight="1">
      <c r="A23" s="55" t="s">
        <v>73</v>
      </c>
      <c r="B23" s="147" t="s">
        <v>295</v>
      </c>
      <c r="C23" s="16" t="s">
        <v>189</v>
      </c>
      <c r="D23" s="5" t="s">
        <v>122</v>
      </c>
      <c r="E23" s="5" t="s">
        <v>22</v>
      </c>
      <c r="F23" s="5" t="s">
        <v>74</v>
      </c>
      <c r="G23" s="58">
        <v>3171000</v>
      </c>
      <c r="J23" s="65"/>
    </row>
    <row r="24" spans="1:7" ht="26.25" customHeight="1">
      <c r="A24" s="55" t="s">
        <v>181</v>
      </c>
      <c r="B24" s="147" t="s">
        <v>295</v>
      </c>
      <c r="C24" s="16" t="s">
        <v>112</v>
      </c>
      <c r="D24" s="5" t="s">
        <v>122</v>
      </c>
      <c r="E24" s="5" t="s">
        <v>22</v>
      </c>
      <c r="F24" s="5" t="s">
        <v>182</v>
      </c>
      <c r="G24" s="58">
        <v>1500000</v>
      </c>
    </row>
    <row r="25" spans="1:7" ht="30" customHeight="1">
      <c r="A25" s="86" t="s">
        <v>143</v>
      </c>
      <c r="B25" s="147" t="s">
        <v>295</v>
      </c>
      <c r="C25" s="15" t="s">
        <v>112</v>
      </c>
      <c r="D25" s="13" t="s">
        <v>122</v>
      </c>
      <c r="E25" s="13" t="s">
        <v>23</v>
      </c>
      <c r="F25" s="13"/>
      <c r="G25" s="87">
        <f>G26+G27</f>
        <v>1400000</v>
      </c>
    </row>
    <row r="26" spans="1:7" ht="20.25" customHeight="1">
      <c r="A26" s="55" t="s">
        <v>76</v>
      </c>
      <c r="B26" s="147" t="s">
        <v>295</v>
      </c>
      <c r="C26" s="16" t="s">
        <v>112</v>
      </c>
      <c r="D26" s="5" t="s">
        <v>122</v>
      </c>
      <c r="E26" s="5" t="s">
        <v>23</v>
      </c>
      <c r="F26" s="5" t="s">
        <v>184</v>
      </c>
      <c r="G26" s="58">
        <v>1100000</v>
      </c>
    </row>
    <row r="27" spans="1:7" ht="39.75" customHeight="1">
      <c r="A27" s="55" t="s">
        <v>73</v>
      </c>
      <c r="B27" s="147" t="s">
        <v>295</v>
      </c>
      <c r="C27" s="16" t="s">
        <v>112</v>
      </c>
      <c r="D27" s="5" t="s">
        <v>122</v>
      </c>
      <c r="E27" s="5" t="s">
        <v>23</v>
      </c>
      <c r="F27" s="5" t="s">
        <v>74</v>
      </c>
      <c r="G27" s="58">
        <v>300000</v>
      </c>
    </row>
    <row r="28" spans="1:7" ht="21.75" customHeight="1">
      <c r="A28" s="88" t="s">
        <v>157</v>
      </c>
      <c r="B28" s="147" t="s">
        <v>295</v>
      </c>
      <c r="C28" s="15" t="s">
        <v>112</v>
      </c>
      <c r="D28" s="13" t="s">
        <v>122</v>
      </c>
      <c r="E28" s="13" t="s">
        <v>24</v>
      </c>
      <c r="F28" s="13"/>
      <c r="G28" s="87">
        <f>SUM(G29:G32)</f>
        <v>333000</v>
      </c>
    </row>
    <row r="29" spans="1:7" ht="14.25" customHeight="1">
      <c r="A29" s="55" t="s">
        <v>76</v>
      </c>
      <c r="B29" s="147" t="s">
        <v>295</v>
      </c>
      <c r="C29" s="16" t="s">
        <v>112</v>
      </c>
      <c r="D29" s="5" t="s">
        <v>122</v>
      </c>
      <c r="E29" s="5" t="s">
        <v>24</v>
      </c>
      <c r="F29" s="5" t="s">
        <v>184</v>
      </c>
      <c r="G29" s="58">
        <v>174000</v>
      </c>
    </row>
    <row r="30" spans="1:7" ht="18.75" customHeight="1">
      <c r="A30" s="55" t="s">
        <v>188</v>
      </c>
      <c r="B30" s="147" t="s">
        <v>295</v>
      </c>
      <c r="C30" s="16" t="s">
        <v>112</v>
      </c>
      <c r="D30" s="5" t="s">
        <v>122</v>
      </c>
      <c r="E30" s="5" t="s">
        <v>24</v>
      </c>
      <c r="F30" s="5" t="s">
        <v>190</v>
      </c>
      <c r="G30" s="58">
        <v>11000</v>
      </c>
    </row>
    <row r="31" spans="1:7" ht="37.5" customHeight="1">
      <c r="A31" s="55" t="s">
        <v>73</v>
      </c>
      <c r="B31" s="147" t="s">
        <v>295</v>
      </c>
      <c r="C31" s="16" t="s">
        <v>112</v>
      </c>
      <c r="D31" s="5" t="s">
        <v>122</v>
      </c>
      <c r="E31" s="5" t="s">
        <v>24</v>
      </c>
      <c r="F31" s="5" t="s">
        <v>74</v>
      </c>
      <c r="G31" s="58">
        <v>85000</v>
      </c>
    </row>
    <row r="32" spans="1:7" ht="27.75" customHeight="1">
      <c r="A32" s="55" t="s">
        <v>181</v>
      </c>
      <c r="B32" s="147" t="s">
        <v>295</v>
      </c>
      <c r="C32" s="16" t="s">
        <v>112</v>
      </c>
      <c r="D32" s="5" t="s">
        <v>122</v>
      </c>
      <c r="E32" s="5" t="s">
        <v>24</v>
      </c>
      <c r="F32" s="5" t="s">
        <v>182</v>
      </c>
      <c r="G32" s="58">
        <v>63000</v>
      </c>
    </row>
    <row r="33" spans="1:7" ht="29.25" customHeight="1">
      <c r="A33" s="85" t="s">
        <v>147</v>
      </c>
      <c r="B33" s="147" t="s">
        <v>295</v>
      </c>
      <c r="C33" s="15" t="s">
        <v>112</v>
      </c>
      <c r="D33" s="13" t="s">
        <v>122</v>
      </c>
      <c r="E33" s="13" t="s">
        <v>25</v>
      </c>
      <c r="F33" s="13"/>
      <c r="G33" s="87">
        <f>SUM(G34:G36)</f>
        <v>69000</v>
      </c>
    </row>
    <row r="34" spans="1:7" ht="18.75" customHeight="1">
      <c r="A34" s="55" t="s">
        <v>76</v>
      </c>
      <c r="B34" s="147" t="s">
        <v>295</v>
      </c>
      <c r="C34" s="16" t="s">
        <v>112</v>
      </c>
      <c r="D34" s="5" t="s">
        <v>122</v>
      </c>
      <c r="E34" s="5" t="s">
        <v>25</v>
      </c>
      <c r="F34" s="5" t="s">
        <v>184</v>
      </c>
      <c r="G34" s="58">
        <v>51200</v>
      </c>
    </row>
    <row r="35" spans="1:7" ht="24.75" customHeight="1">
      <c r="A35" s="55" t="s">
        <v>73</v>
      </c>
      <c r="B35" s="147" t="s">
        <v>295</v>
      </c>
      <c r="C35" s="16" t="s">
        <v>112</v>
      </c>
      <c r="D35" s="5" t="s">
        <v>122</v>
      </c>
      <c r="E35" s="5" t="s">
        <v>25</v>
      </c>
      <c r="F35" s="5" t="s">
        <v>74</v>
      </c>
      <c r="G35" s="58">
        <v>15800</v>
      </c>
    </row>
    <row r="36" spans="1:7" ht="29.25" customHeight="1">
      <c r="A36" s="55" t="s">
        <v>181</v>
      </c>
      <c r="B36" s="147" t="s">
        <v>295</v>
      </c>
      <c r="C36" s="16" t="s">
        <v>112</v>
      </c>
      <c r="D36" s="5" t="s">
        <v>122</v>
      </c>
      <c r="E36" s="5" t="s">
        <v>25</v>
      </c>
      <c r="F36" s="5" t="s">
        <v>182</v>
      </c>
      <c r="G36" s="58">
        <v>2000</v>
      </c>
    </row>
    <row r="37" spans="1:7" ht="39" customHeight="1">
      <c r="A37" s="89" t="s">
        <v>176</v>
      </c>
      <c r="B37" s="147" t="s">
        <v>295</v>
      </c>
      <c r="C37" s="27" t="s">
        <v>112</v>
      </c>
      <c r="D37" s="26" t="s">
        <v>122</v>
      </c>
      <c r="E37" s="26" t="s">
        <v>26</v>
      </c>
      <c r="F37" s="26"/>
      <c r="G37" s="87">
        <f>SUM(G38:G42)</f>
        <v>342000</v>
      </c>
    </row>
    <row r="38" spans="1:7" ht="17.25" customHeight="1">
      <c r="A38" s="55" t="s">
        <v>75</v>
      </c>
      <c r="B38" s="147" t="s">
        <v>295</v>
      </c>
      <c r="C38" s="16" t="s">
        <v>112</v>
      </c>
      <c r="D38" s="5" t="s">
        <v>122</v>
      </c>
      <c r="E38" s="5" t="s">
        <v>26</v>
      </c>
      <c r="F38" s="5" t="s">
        <v>184</v>
      </c>
      <c r="G38" s="58">
        <v>214000</v>
      </c>
    </row>
    <row r="39" spans="1:7" ht="18.75" customHeight="1">
      <c r="A39" s="55" t="s">
        <v>188</v>
      </c>
      <c r="B39" s="147" t="s">
        <v>295</v>
      </c>
      <c r="C39" s="16" t="s">
        <v>112</v>
      </c>
      <c r="D39" s="5" t="s">
        <v>122</v>
      </c>
      <c r="E39" s="5" t="s">
        <v>26</v>
      </c>
      <c r="F39" s="5" t="s">
        <v>190</v>
      </c>
      <c r="G39" s="58">
        <v>14000</v>
      </c>
    </row>
    <row r="40" spans="1:7" ht="40.5" customHeight="1">
      <c r="A40" s="55" t="s">
        <v>73</v>
      </c>
      <c r="B40" s="147" t="s">
        <v>295</v>
      </c>
      <c r="C40" s="16" t="s">
        <v>112</v>
      </c>
      <c r="D40" s="5" t="s">
        <v>122</v>
      </c>
      <c r="E40" s="5" t="s">
        <v>26</v>
      </c>
      <c r="F40" s="5" t="s">
        <v>74</v>
      </c>
      <c r="G40" s="58">
        <v>62000</v>
      </c>
    </row>
    <row r="41" spans="1:7" ht="27" customHeight="1">
      <c r="A41" s="55" t="s">
        <v>181</v>
      </c>
      <c r="B41" s="147" t="s">
        <v>295</v>
      </c>
      <c r="C41" s="16" t="s">
        <v>112</v>
      </c>
      <c r="D41" s="5" t="s">
        <v>122</v>
      </c>
      <c r="E41" s="5" t="s">
        <v>26</v>
      </c>
      <c r="F41" s="5" t="s">
        <v>182</v>
      </c>
      <c r="G41" s="58">
        <v>42000</v>
      </c>
    </row>
    <row r="42" spans="1:7" ht="20.25" customHeight="1">
      <c r="A42" s="55" t="s">
        <v>191</v>
      </c>
      <c r="B42" s="147" t="s">
        <v>295</v>
      </c>
      <c r="C42" s="16" t="s">
        <v>112</v>
      </c>
      <c r="D42" s="5" t="s">
        <v>122</v>
      </c>
      <c r="E42" s="5" t="s">
        <v>26</v>
      </c>
      <c r="F42" s="5" t="s">
        <v>173</v>
      </c>
      <c r="G42" s="58">
        <v>10000</v>
      </c>
    </row>
    <row r="43" spans="1:7" ht="27.75" customHeight="1">
      <c r="A43" s="85" t="s">
        <v>185</v>
      </c>
      <c r="B43" s="147" t="s">
        <v>295</v>
      </c>
      <c r="C43" s="60" t="s">
        <v>112</v>
      </c>
      <c r="D43" s="59" t="s">
        <v>122</v>
      </c>
      <c r="E43" s="13" t="s">
        <v>84</v>
      </c>
      <c r="F43" s="59"/>
      <c r="G43" s="90">
        <f>G44</f>
        <v>200000</v>
      </c>
    </row>
    <row r="44" spans="1:7" ht="29.25" customHeight="1">
      <c r="A44" s="55" t="s">
        <v>181</v>
      </c>
      <c r="B44" s="147" t="s">
        <v>295</v>
      </c>
      <c r="C44" s="16" t="s">
        <v>112</v>
      </c>
      <c r="D44" s="5" t="s">
        <v>122</v>
      </c>
      <c r="E44" s="5" t="s">
        <v>84</v>
      </c>
      <c r="F44" s="5" t="s">
        <v>182</v>
      </c>
      <c r="G44" s="58">
        <v>200000</v>
      </c>
    </row>
    <row r="45" spans="1:7" ht="37.5" customHeight="1">
      <c r="A45" s="85" t="s">
        <v>265</v>
      </c>
      <c r="B45" s="147" t="s">
        <v>295</v>
      </c>
      <c r="C45" s="60" t="s">
        <v>112</v>
      </c>
      <c r="D45" s="59" t="s">
        <v>122</v>
      </c>
      <c r="E45" s="13" t="s">
        <v>85</v>
      </c>
      <c r="F45" s="59"/>
      <c r="G45" s="90">
        <f>SUM(G46:G48)</f>
        <v>50000</v>
      </c>
    </row>
    <row r="46" spans="1:7" ht="18.75" customHeight="1">
      <c r="A46" s="55" t="s">
        <v>76</v>
      </c>
      <c r="B46" s="147" t="s">
        <v>295</v>
      </c>
      <c r="C46" s="16" t="s">
        <v>112</v>
      </c>
      <c r="D46" s="5" t="s">
        <v>122</v>
      </c>
      <c r="E46" s="5" t="s">
        <v>85</v>
      </c>
      <c r="F46" s="5" t="s">
        <v>184</v>
      </c>
      <c r="G46" s="58">
        <v>37000</v>
      </c>
    </row>
    <row r="47" spans="1:7" ht="45" customHeight="1">
      <c r="A47" s="55" t="s">
        <v>73</v>
      </c>
      <c r="B47" s="147" t="s">
        <v>295</v>
      </c>
      <c r="C47" s="16" t="s">
        <v>112</v>
      </c>
      <c r="D47" s="5" t="s">
        <v>122</v>
      </c>
      <c r="E47" s="5" t="s">
        <v>85</v>
      </c>
      <c r="F47" s="5" t="s">
        <v>74</v>
      </c>
      <c r="G47" s="58">
        <v>11000</v>
      </c>
    </row>
    <row r="48" spans="1:7" ht="28.5" customHeight="1">
      <c r="A48" s="55" t="s">
        <v>181</v>
      </c>
      <c r="B48" s="147" t="s">
        <v>295</v>
      </c>
      <c r="C48" s="16" t="s">
        <v>112</v>
      </c>
      <c r="D48" s="5" t="s">
        <v>122</v>
      </c>
      <c r="E48" s="5" t="s">
        <v>85</v>
      </c>
      <c r="F48" s="5" t="s">
        <v>182</v>
      </c>
      <c r="G48" s="58">
        <v>2000</v>
      </c>
    </row>
    <row r="49" spans="1:7" ht="35.25" customHeight="1">
      <c r="A49" s="85" t="s">
        <v>279</v>
      </c>
      <c r="B49" s="147" t="s">
        <v>295</v>
      </c>
      <c r="C49" s="60" t="s">
        <v>112</v>
      </c>
      <c r="D49" s="59" t="s">
        <v>122</v>
      </c>
      <c r="E49" s="59" t="s">
        <v>86</v>
      </c>
      <c r="F49" s="59"/>
      <c r="G49" s="90">
        <f>G50</f>
        <v>5000</v>
      </c>
    </row>
    <row r="50" spans="1:7" ht="34.5" customHeight="1">
      <c r="A50" s="55" t="s">
        <v>181</v>
      </c>
      <c r="B50" s="147" t="s">
        <v>295</v>
      </c>
      <c r="C50" s="16" t="s">
        <v>112</v>
      </c>
      <c r="D50" s="5" t="s">
        <v>122</v>
      </c>
      <c r="E50" s="5" t="s">
        <v>86</v>
      </c>
      <c r="F50" s="5" t="s">
        <v>182</v>
      </c>
      <c r="G50" s="58">
        <v>5000</v>
      </c>
    </row>
    <row r="51" spans="1:7" ht="34.5" customHeight="1">
      <c r="A51" s="88" t="s">
        <v>80</v>
      </c>
      <c r="B51" s="147" t="s">
        <v>295</v>
      </c>
      <c r="C51" s="60" t="s">
        <v>112</v>
      </c>
      <c r="D51" s="59" t="s">
        <v>122</v>
      </c>
      <c r="E51" s="13" t="s">
        <v>87</v>
      </c>
      <c r="F51" s="59"/>
      <c r="G51" s="90">
        <f>G52</f>
        <v>11000</v>
      </c>
    </row>
    <row r="52" spans="1:7" ht="24" customHeight="1">
      <c r="A52" s="55" t="s">
        <v>181</v>
      </c>
      <c r="B52" s="147" t="s">
        <v>295</v>
      </c>
      <c r="C52" s="16" t="s">
        <v>112</v>
      </c>
      <c r="D52" s="5" t="s">
        <v>122</v>
      </c>
      <c r="E52" s="5" t="s">
        <v>88</v>
      </c>
      <c r="F52" s="5" t="s">
        <v>182</v>
      </c>
      <c r="G52" s="58">
        <v>11000</v>
      </c>
    </row>
    <row r="53" spans="1:7" ht="29.25" customHeight="1">
      <c r="A53" s="88" t="s">
        <v>81</v>
      </c>
      <c r="B53" s="147" t="s">
        <v>295</v>
      </c>
      <c r="C53" s="60" t="s">
        <v>112</v>
      </c>
      <c r="D53" s="59" t="s">
        <v>122</v>
      </c>
      <c r="E53" s="13" t="s">
        <v>89</v>
      </c>
      <c r="F53" s="59"/>
      <c r="G53" s="90">
        <f>SUM(G54:G56)</f>
        <v>33000</v>
      </c>
    </row>
    <row r="54" spans="1:7" ht="25.5" customHeight="1">
      <c r="A54" s="55" t="s">
        <v>75</v>
      </c>
      <c r="B54" s="147" t="s">
        <v>295</v>
      </c>
      <c r="C54" s="16" t="s">
        <v>112</v>
      </c>
      <c r="D54" s="5" t="s">
        <v>122</v>
      </c>
      <c r="E54" s="5" t="s">
        <v>89</v>
      </c>
      <c r="F54" s="5" t="s">
        <v>184</v>
      </c>
      <c r="G54" s="58">
        <v>0</v>
      </c>
    </row>
    <row r="55" spans="1:7" ht="33" customHeight="1">
      <c r="A55" s="55" t="s">
        <v>73</v>
      </c>
      <c r="B55" s="147" t="s">
        <v>295</v>
      </c>
      <c r="C55" s="16" t="s">
        <v>112</v>
      </c>
      <c r="D55" s="5" t="s">
        <v>122</v>
      </c>
      <c r="E55" s="5" t="s">
        <v>89</v>
      </c>
      <c r="F55" s="5" t="s">
        <v>74</v>
      </c>
      <c r="G55" s="58">
        <v>4000</v>
      </c>
    </row>
    <row r="56" spans="1:7" ht="25.5" customHeight="1">
      <c r="A56" s="55" t="s">
        <v>181</v>
      </c>
      <c r="B56" s="147" t="s">
        <v>295</v>
      </c>
      <c r="C56" s="16" t="s">
        <v>112</v>
      </c>
      <c r="D56" s="5" t="s">
        <v>122</v>
      </c>
      <c r="E56" s="5" t="s">
        <v>89</v>
      </c>
      <c r="F56" s="5" t="s">
        <v>182</v>
      </c>
      <c r="G56" s="58">
        <v>29000</v>
      </c>
    </row>
    <row r="57" spans="1:7" ht="37.5" customHeight="1">
      <c r="A57" s="88" t="s">
        <v>82</v>
      </c>
      <c r="B57" s="147" t="s">
        <v>295</v>
      </c>
      <c r="C57" s="60" t="s">
        <v>112</v>
      </c>
      <c r="D57" s="59" t="s">
        <v>122</v>
      </c>
      <c r="E57" s="13" t="s">
        <v>90</v>
      </c>
      <c r="F57" s="59"/>
      <c r="G57" s="90">
        <f>G58</f>
        <v>11000</v>
      </c>
    </row>
    <row r="58" spans="1:7" ht="30.75" customHeight="1">
      <c r="A58" s="55" t="s">
        <v>181</v>
      </c>
      <c r="B58" s="147" t="s">
        <v>295</v>
      </c>
      <c r="C58" s="16" t="s">
        <v>112</v>
      </c>
      <c r="D58" s="5" t="s">
        <v>122</v>
      </c>
      <c r="E58" s="5" t="s">
        <v>90</v>
      </c>
      <c r="F58" s="5" t="s">
        <v>182</v>
      </c>
      <c r="G58" s="58">
        <v>11000</v>
      </c>
    </row>
    <row r="59" spans="1:7" ht="24.75" customHeight="1">
      <c r="A59" s="88" t="s">
        <v>83</v>
      </c>
      <c r="B59" s="147" t="s">
        <v>295</v>
      </c>
      <c r="C59" s="60" t="s">
        <v>112</v>
      </c>
      <c r="D59" s="59" t="s">
        <v>122</v>
      </c>
      <c r="E59" s="13" t="s">
        <v>299</v>
      </c>
      <c r="F59" s="59"/>
      <c r="G59" s="90">
        <f>G60</f>
        <v>33000</v>
      </c>
    </row>
    <row r="60" spans="1:7" ht="27.75" customHeight="1">
      <c r="A60" s="55" t="s">
        <v>181</v>
      </c>
      <c r="B60" s="147" t="s">
        <v>295</v>
      </c>
      <c r="C60" s="16" t="s">
        <v>112</v>
      </c>
      <c r="D60" s="5" t="s">
        <v>122</v>
      </c>
      <c r="E60" s="5" t="s">
        <v>299</v>
      </c>
      <c r="F60" s="5" t="s">
        <v>182</v>
      </c>
      <c r="G60" s="58">
        <v>33000</v>
      </c>
    </row>
    <row r="61" spans="1:7" ht="18" customHeight="1">
      <c r="A61" s="91" t="s">
        <v>151</v>
      </c>
      <c r="B61" s="147" t="s">
        <v>295</v>
      </c>
      <c r="C61" s="56" t="s">
        <v>112</v>
      </c>
      <c r="D61" s="4" t="s">
        <v>142</v>
      </c>
      <c r="E61" s="4"/>
      <c r="F61" s="4"/>
      <c r="G61" s="84">
        <f>G62</f>
        <v>100000</v>
      </c>
    </row>
    <row r="62" spans="1:7" ht="17.25" customHeight="1">
      <c r="A62" s="92" t="s">
        <v>152</v>
      </c>
      <c r="B62" s="147" t="s">
        <v>295</v>
      </c>
      <c r="C62" s="15" t="s">
        <v>112</v>
      </c>
      <c r="D62" s="13" t="s">
        <v>142</v>
      </c>
      <c r="E62" s="13" t="s">
        <v>27</v>
      </c>
      <c r="F62" s="13"/>
      <c r="G62" s="87">
        <f>G63</f>
        <v>100000</v>
      </c>
    </row>
    <row r="63" spans="1:7" ht="15" customHeight="1">
      <c r="A63" s="93" t="s">
        <v>192</v>
      </c>
      <c r="B63" s="147" t="s">
        <v>295</v>
      </c>
      <c r="C63" s="16" t="s">
        <v>112</v>
      </c>
      <c r="D63" s="5" t="s">
        <v>142</v>
      </c>
      <c r="E63" s="5" t="s">
        <v>12</v>
      </c>
      <c r="F63" s="5" t="s">
        <v>175</v>
      </c>
      <c r="G63" s="58">
        <v>100000</v>
      </c>
    </row>
    <row r="64" spans="1:7" ht="16.5" customHeight="1">
      <c r="A64" s="83" t="s">
        <v>127</v>
      </c>
      <c r="B64" s="147" t="s">
        <v>295</v>
      </c>
      <c r="C64" s="56" t="s">
        <v>112</v>
      </c>
      <c r="D64" s="4" t="s">
        <v>155</v>
      </c>
      <c r="E64" s="4" t="s">
        <v>271</v>
      </c>
      <c r="F64" s="4"/>
      <c r="G64" s="84">
        <f>G65+G72+G81</f>
        <v>7740165</v>
      </c>
    </row>
    <row r="65" spans="1:7" ht="27" customHeight="1">
      <c r="A65" s="81" t="s">
        <v>217</v>
      </c>
      <c r="B65" s="147" t="s">
        <v>295</v>
      </c>
      <c r="C65" s="34" t="s">
        <v>112</v>
      </c>
      <c r="D65" s="31" t="s">
        <v>155</v>
      </c>
      <c r="E65" s="13" t="s">
        <v>300</v>
      </c>
      <c r="F65" s="31"/>
      <c r="G65" s="82">
        <f>SUM(G66:G71)</f>
        <v>701165</v>
      </c>
    </row>
    <row r="66" spans="1:7" ht="27" customHeight="1">
      <c r="A66" s="55" t="s">
        <v>181</v>
      </c>
      <c r="B66" s="147" t="s">
        <v>295</v>
      </c>
      <c r="C66" s="16" t="s">
        <v>112</v>
      </c>
      <c r="D66" s="5" t="s">
        <v>155</v>
      </c>
      <c r="E66" s="5" t="s">
        <v>300</v>
      </c>
      <c r="F66" s="5" t="s">
        <v>182</v>
      </c>
      <c r="G66" s="58">
        <v>425165</v>
      </c>
    </row>
    <row r="67" spans="1:7" ht="17.25" customHeight="1">
      <c r="A67" s="55" t="s">
        <v>94</v>
      </c>
      <c r="B67" s="147" t="s">
        <v>295</v>
      </c>
      <c r="C67" s="16" t="s">
        <v>112</v>
      </c>
      <c r="D67" s="5" t="s">
        <v>155</v>
      </c>
      <c r="E67" s="5" t="s">
        <v>300</v>
      </c>
      <c r="F67" s="5" t="s">
        <v>93</v>
      </c>
      <c r="G67" s="58">
        <v>16000</v>
      </c>
    </row>
    <row r="68" spans="1:7" ht="30.75" customHeight="1">
      <c r="A68" s="95" t="s">
        <v>304</v>
      </c>
      <c r="B68" s="147" t="s">
        <v>295</v>
      </c>
      <c r="C68" s="16" t="s">
        <v>112</v>
      </c>
      <c r="D68" s="5" t="s">
        <v>155</v>
      </c>
      <c r="E68" s="5" t="s">
        <v>300</v>
      </c>
      <c r="F68" s="5" t="s">
        <v>194</v>
      </c>
      <c r="G68" s="58">
        <v>135000</v>
      </c>
    </row>
    <row r="69" spans="1:7" ht="15.75" customHeight="1">
      <c r="A69" s="55" t="s">
        <v>193</v>
      </c>
      <c r="B69" s="147" t="s">
        <v>295</v>
      </c>
      <c r="C69" s="16" t="s">
        <v>112</v>
      </c>
      <c r="D69" s="5" t="s">
        <v>155</v>
      </c>
      <c r="E69" s="5" t="s">
        <v>300</v>
      </c>
      <c r="F69" s="5" t="s">
        <v>196</v>
      </c>
      <c r="G69" s="58">
        <v>35000</v>
      </c>
    </row>
    <row r="70" spans="1:7" ht="15.75" customHeight="1">
      <c r="A70" s="55" t="s">
        <v>195</v>
      </c>
      <c r="B70" s="147" t="s">
        <v>295</v>
      </c>
      <c r="C70" s="16" t="s">
        <v>112</v>
      </c>
      <c r="D70" s="5" t="s">
        <v>155</v>
      </c>
      <c r="E70" s="5" t="s">
        <v>300</v>
      </c>
      <c r="F70" s="5" t="s">
        <v>197</v>
      </c>
      <c r="G70" s="58">
        <v>47000</v>
      </c>
    </row>
    <row r="71" spans="1:7" ht="13.5" customHeight="1">
      <c r="A71" s="55" t="s">
        <v>96</v>
      </c>
      <c r="B71" s="147" t="s">
        <v>295</v>
      </c>
      <c r="C71" s="16" t="s">
        <v>112</v>
      </c>
      <c r="D71" s="5" t="s">
        <v>155</v>
      </c>
      <c r="E71" s="5" t="s">
        <v>300</v>
      </c>
      <c r="F71" s="5" t="s">
        <v>95</v>
      </c>
      <c r="G71" s="58">
        <v>43000</v>
      </c>
    </row>
    <row r="72" spans="1:7" ht="15.75" customHeight="1">
      <c r="A72" s="85" t="s">
        <v>174</v>
      </c>
      <c r="B72" s="147" t="s">
        <v>295</v>
      </c>
      <c r="C72" s="71" t="s">
        <v>112</v>
      </c>
      <c r="D72" s="22" t="s">
        <v>155</v>
      </c>
      <c r="E72" s="22" t="s">
        <v>28</v>
      </c>
      <c r="F72" s="22"/>
      <c r="G72" s="96">
        <f>SUM(G73:G80)</f>
        <v>6989000</v>
      </c>
    </row>
    <row r="73" spans="1:7" ht="15.75" customHeight="1">
      <c r="A73" s="55" t="s">
        <v>48</v>
      </c>
      <c r="B73" s="147" t="s">
        <v>295</v>
      </c>
      <c r="C73" s="35" t="s">
        <v>112</v>
      </c>
      <c r="D73" s="24" t="s">
        <v>155</v>
      </c>
      <c r="E73" s="24" t="s">
        <v>28</v>
      </c>
      <c r="F73" s="24" t="s">
        <v>199</v>
      </c>
      <c r="G73" s="97">
        <v>3000000</v>
      </c>
    </row>
    <row r="74" spans="1:7" ht="29.25" customHeight="1">
      <c r="A74" s="55" t="s">
        <v>201</v>
      </c>
      <c r="B74" s="147" t="s">
        <v>295</v>
      </c>
      <c r="C74" s="35" t="s">
        <v>112</v>
      </c>
      <c r="D74" s="24" t="s">
        <v>155</v>
      </c>
      <c r="E74" s="24" t="s">
        <v>28</v>
      </c>
      <c r="F74" s="24" t="s">
        <v>200</v>
      </c>
      <c r="G74" s="97">
        <v>20000</v>
      </c>
    </row>
    <row r="75" spans="1:7" ht="42" customHeight="1">
      <c r="A75" s="55" t="s">
        <v>43</v>
      </c>
      <c r="B75" s="147" t="s">
        <v>295</v>
      </c>
      <c r="C75" s="35" t="s">
        <v>112</v>
      </c>
      <c r="D75" s="24" t="s">
        <v>155</v>
      </c>
      <c r="E75" s="24" t="s">
        <v>28</v>
      </c>
      <c r="F75" s="24" t="s">
        <v>29</v>
      </c>
      <c r="G75" s="97">
        <v>906000</v>
      </c>
    </row>
    <row r="76" spans="1:7" ht="25.5" customHeight="1">
      <c r="A76" s="55" t="s">
        <v>202</v>
      </c>
      <c r="B76" s="147" t="s">
        <v>295</v>
      </c>
      <c r="C76" s="35" t="s">
        <v>112</v>
      </c>
      <c r="D76" s="24" t="s">
        <v>155</v>
      </c>
      <c r="E76" s="24" t="s">
        <v>28</v>
      </c>
      <c r="F76" s="24" t="s">
        <v>182</v>
      </c>
      <c r="G76" s="97">
        <v>2700000</v>
      </c>
    </row>
    <row r="77" spans="1:7" ht="81" customHeight="1">
      <c r="A77" s="95" t="s">
        <v>198</v>
      </c>
      <c r="B77" s="147" t="s">
        <v>295</v>
      </c>
      <c r="C77" s="35" t="s">
        <v>112</v>
      </c>
      <c r="D77" s="24" t="s">
        <v>155</v>
      </c>
      <c r="E77" s="24" t="s">
        <v>28</v>
      </c>
      <c r="F77" s="24" t="s">
        <v>194</v>
      </c>
      <c r="G77" s="97">
        <v>90000</v>
      </c>
    </row>
    <row r="78" spans="1:7" ht="20.25" customHeight="1">
      <c r="A78" s="55" t="s">
        <v>193</v>
      </c>
      <c r="B78" s="147" t="s">
        <v>295</v>
      </c>
      <c r="C78" s="16" t="s">
        <v>112</v>
      </c>
      <c r="D78" s="5" t="s">
        <v>155</v>
      </c>
      <c r="E78" s="24" t="s">
        <v>28</v>
      </c>
      <c r="F78" s="5" t="s">
        <v>196</v>
      </c>
      <c r="G78" s="58">
        <v>106000</v>
      </c>
    </row>
    <row r="79" spans="1:7" ht="18" customHeight="1">
      <c r="A79" s="55" t="s">
        <v>195</v>
      </c>
      <c r="B79" s="147" t="s">
        <v>295</v>
      </c>
      <c r="C79" s="16" t="s">
        <v>112</v>
      </c>
      <c r="D79" s="5" t="s">
        <v>155</v>
      </c>
      <c r="E79" s="24" t="s">
        <v>28</v>
      </c>
      <c r="F79" s="5" t="s">
        <v>197</v>
      </c>
      <c r="G79" s="58">
        <v>135000</v>
      </c>
    </row>
    <row r="80" spans="1:7" ht="17.25" customHeight="1">
      <c r="A80" s="55" t="s">
        <v>96</v>
      </c>
      <c r="B80" s="147" t="s">
        <v>295</v>
      </c>
      <c r="C80" s="16" t="s">
        <v>112</v>
      </c>
      <c r="D80" s="5" t="s">
        <v>155</v>
      </c>
      <c r="E80" s="24" t="s">
        <v>28</v>
      </c>
      <c r="F80" s="5" t="s">
        <v>95</v>
      </c>
      <c r="G80" s="58">
        <v>32000</v>
      </c>
    </row>
    <row r="81" spans="1:7" ht="29.25" customHeight="1">
      <c r="A81" s="94" t="s">
        <v>261</v>
      </c>
      <c r="B81" s="147" t="s">
        <v>295</v>
      </c>
      <c r="C81" s="18" t="s">
        <v>112</v>
      </c>
      <c r="D81" s="13" t="s">
        <v>155</v>
      </c>
      <c r="E81" s="13" t="s">
        <v>30</v>
      </c>
      <c r="F81" s="47"/>
      <c r="G81" s="87">
        <f>SUM(G82:G82)</f>
        <v>50000</v>
      </c>
    </row>
    <row r="82" spans="1:7" ht="38.25" customHeight="1">
      <c r="A82" s="55" t="s">
        <v>202</v>
      </c>
      <c r="B82" s="147" t="s">
        <v>295</v>
      </c>
      <c r="C82" s="36" t="s">
        <v>112</v>
      </c>
      <c r="D82" s="47" t="s">
        <v>155</v>
      </c>
      <c r="E82" s="5" t="s">
        <v>30</v>
      </c>
      <c r="F82" s="47" t="s">
        <v>182</v>
      </c>
      <c r="G82" s="58">
        <v>50000</v>
      </c>
    </row>
    <row r="83" spans="1:7" ht="17.25" customHeight="1">
      <c r="A83" s="155" t="s">
        <v>165</v>
      </c>
      <c r="B83" s="156" t="s">
        <v>295</v>
      </c>
      <c r="C83" s="157" t="s">
        <v>119</v>
      </c>
      <c r="D83" s="157"/>
      <c r="E83" s="157"/>
      <c r="F83" s="157"/>
      <c r="G83" s="158">
        <f>G84</f>
        <v>636000</v>
      </c>
    </row>
    <row r="84" spans="1:7" ht="14.25" customHeight="1">
      <c r="A84" s="83" t="s">
        <v>166</v>
      </c>
      <c r="B84" s="147" t="s">
        <v>295</v>
      </c>
      <c r="C84" s="56" t="s">
        <v>119</v>
      </c>
      <c r="D84" s="4" t="s">
        <v>121</v>
      </c>
      <c r="E84" s="4"/>
      <c r="F84" s="4"/>
      <c r="G84" s="84">
        <f>G85</f>
        <v>636000</v>
      </c>
    </row>
    <row r="85" spans="1:7" ht="21.75" customHeight="1">
      <c r="A85" s="88" t="s">
        <v>156</v>
      </c>
      <c r="B85" s="147" t="s">
        <v>295</v>
      </c>
      <c r="C85" s="15" t="s">
        <v>119</v>
      </c>
      <c r="D85" s="13" t="s">
        <v>121</v>
      </c>
      <c r="E85" s="13" t="s">
        <v>35</v>
      </c>
      <c r="F85" s="13"/>
      <c r="G85" s="87">
        <f>G86</f>
        <v>636000</v>
      </c>
    </row>
    <row r="86" spans="1:7" ht="19.5" customHeight="1">
      <c r="A86" s="55" t="s">
        <v>191</v>
      </c>
      <c r="B86" s="147" t="s">
        <v>295</v>
      </c>
      <c r="C86" s="16" t="s">
        <v>119</v>
      </c>
      <c r="D86" s="5" t="s">
        <v>121</v>
      </c>
      <c r="E86" s="5" t="s">
        <v>35</v>
      </c>
      <c r="F86" s="5" t="s">
        <v>173</v>
      </c>
      <c r="G86" s="58">
        <v>636000</v>
      </c>
    </row>
    <row r="87" spans="1:7" ht="22.5" customHeight="1">
      <c r="A87" s="155" t="s">
        <v>140</v>
      </c>
      <c r="B87" s="156" t="s">
        <v>295</v>
      </c>
      <c r="C87" s="157" t="s">
        <v>122</v>
      </c>
      <c r="D87" s="159"/>
      <c r="E87" s="159"/>
      <c r="F87" s="159"/>
      <c r="G87" s="158">
        <f>G88+G93+G103</f>
        <v>14473000</v>
      </c>
    </row>
    <row r="88" spans="1:7" ht="16.5" customHeight="1">
      <c r="A88" s="98" t="s">
        <v>218</v>
      </c>
      <c r="B88" s="147" t="s">
        <v>295</v>
      </c>
      <c r="C88" s="10" t="s">
        <v>122</v>
      </c>
      <c r="D88" s="4" t="s">
        <v>118</v>
      </c>
      <c r="E88" s="4"/>
      <c r="F88" s="4"/>
      <c r="G88" s="84">
        <f>G89+G91</f>
        <v>309000</v>
      </c>
    </row>
    <row r="89" spans="1:7" ht="48.75" customHeight="1">
      <c r="A89" s="88" t="s">
        <v>219</v>
      </c>
      <c r="B89" s="147" t="s">
        <v>295</v>
      </c>
      <c r="C89" s="14" t="s">
        <v>122</v>
      </c>
      <c r="D89" s="13" t="s">
        <v>118</v>
      </c>
      <c r="E89" s="13" t="s">
        <v>31</v>
      </c>
      <c r="F89" s="13"/>
      <c r="G89" s="87">
        <f>G90</f>
        <v>209000</v>
      </c>
    </row>
    <row r="90" spans="1:7" ht="28.5" customHeight="1">
      <c r="A90" s="55" t="s">
        <v>202</v>
      </c>
      <c r="B90" s="147" t="s">
        <v>295</v>
      </c>
      <c r="C90" s="11" t="s">
        <v>122</v>
      </c>
      <c r="D90" s="5" t="s">
        <v>118</v>
      </c>
      <c r="E90" s="5" t="s">
        <v>31</v>
      </c>
      <c r="F90" s="5" t="s">
        <v>182</v>
      </c>
      <c r="G90" s="58">
        <v>209000</v>
      </c>
    </row>
    <row r="91" spans="1:7" ht="21.75" customHeight="1">
      <c r="A91" s="88" t="s">
        <v>337</v>
      </c>
      <c r="B91" s="147" t="s">
        <v>295</v>
      </c>
      <c r="C91" s="14" t="s">
        <v>122</v>
      </c>
      <c r="D91" s="13" t="s">
        <v>118</v>
      </c>
      <c r="E91" s="13" t="s">
        <v>338</v>
      </c>
      <c r="F91" s="13"/>
      <c r="G91" s="87">
        <f>G92</f>
        <v>100000</v>
      </c>
    </row>
    <row r="92" spans="1:7" ht="41.25" customHeight="1">
      <c r="A92" s="55" t="s">
        <v>202</v>
      </c>
      <c r="B92" s="147" t="s">
        <v>295</v>
      </c>
      <c r="C92" s="11" t="s">
        <v>122</v>
      </c>
      <c r="D92" s="5" t="s">
        <v>118</v>
      </c>
      <c r="E92" s="5" t="s">
        <v>338</v>
      </c>
      <c r="F92" s="5" t="s">
        <v>182</v>
      </c>
      <c r="G92" s="58">
        <v>100000</v>
      </c>
    </row>
    <row r="93" spans="1:7" ht="18" customHeight="1">
      <c r="A93" s="98" t="s">
        <v>281</v>
      </c>
      <c r="B93" s="147" t="s">
        <v>295</v>
      </c>
      <c r="C93" s="10" t="s">
        <v>122</v>
      </c>
      <c r="D93" s="4" t="s">
        <v>115</v>
      </c>
      <c r="E93" s="4"/>
      <c r="F93" s="4"/>
      <c r="G93" s="84">
        <f>G94+G99+G101</f>
        <v>14114000</v>
      </c>
    </row>
    <row r="94" spans="1:7" ht="38.25" customHeight="1">
      <c r="A94" s="99" t="s">
        <v>0</v>
      </c>
      <c r="B94" s="147" t="s">
        <v>295</v>
      </c>
      <c r="C94" s="52" t="s">
        <v>122</v>
      </c>
      <c r="D94" s="51" t="s">
        <v>115</v>
      </c>
      <c r="E94" s="51" t="s">
        <v>13</v>
      </c>
      <c r="F94" s="51"/>
      <c r="G94" s="100">
        <f>G95+G97</f>
        <v>117000</v>
      </c>
    </row>
    <row r="95" spans="1:10" ht="17.25" customHeight="1">
      <c r="A95" s="94" t="s">
        <v>284</v>
      </c>
      <c r="B95" s="147" t="s">
        <v>295</v>
      </c>
      <c r="C95" s="15" t="s">
        <v>122</v>
      </c>
      <c r="D95" s="13" t="s">
        <v>115</v>
      </c>
      <c r="E95" s="13" t="s">
        <v>32</v>
      </c>
      <c r="F95" s="5"/>
      <c r="G95" s="87">
        <f>G96</f>
        <v>8000</v>
      </c>
      <c r="H95" s="54"/>
      <c r="I95" s="54"/>
      <c r="J95" s="64"/>
    </row>
    <row r="96" spans="1:7" ht="29.25" customHeight="1">
      <c r="A96" s="55" t="s">
        <v>202</v>
      </c>
      <c r="B96" s="147" t="s">
        <v>295</v>
      </c>
      <c r="C96" s="16" t="s">
        <v>122</v>
      </c>
      <c r="D96" s="5" t="s">
        <v>115</v>
      </c>
      <c r="E96" s="5" t="s">
        <v>32</v>
      </c>
      <c r="F96" s="5" t="s">
        <v>182</v>
      </c>
      <c r="G96" s="58">
        <v>8000</v>
      </c>
    </row>
    <row r="97" spans="1:7" ht="33" customHeight="1">
      <c r="A97" s="94" t="s">
        <v>285</v>
      </c>
      <c r="B97" s="147" t="s">
        <v>295</v>
      </c>
      <c r="C97" s="15" t="s">
        <v>122</v>
      </c>
      <c r="D97" s="13" t="s">
        <v>115</v>
      </c>
      <c r="E97" s="13" t="s">
        <v>33</v>
      </c>
      <c r="F97" s="5"/>
      <c r="G97" s="87">
        <f>G98</f>
        <v>109000</v>
      </c>
    </row>
    <row r="98" spans="1:7" ht="40.5" customHeight="1">
      <c r="A98" s="55" t="s">
        <v>202</v>
      </c>
      <c r="B98" s="147" t="s">
        <v>295</v>
      </c>
      <c r="C98" s="16" t="s">
        <v>122</v>
      </c>
      <c r="D98" s="5" t="s">
        <v>115</v>
      </c>
      <c r="E98" s="5" t="s">
        <v>33</v>
      </c>
      <c r="F98" s="5" t="s">
        <v>182</v>
      </c>
      <c r="G98" s="58">
        <v>109000</v>
      </c>
    </row>
    <row r="99" spans="1:7" ht="30" customHeight="1">
      <c r="A99" s="85" t="s">
        <v>100</v>
      </c>
      <c r="B99" s="147" t="s">
        <v>295</v>
      </c>
      <c r="C99" s="15" t="s">
        <v>122</v>
      </c>
      <c r="D99" s="13" t="s">
        <v>115</v>
      </c>
      <c r="E99" s="13" t="s">
        <v>99</v>
      </c>
      <c r="F99" s="5"/>
      <c r="G99" s="87">
        <f>G100</f>
        <v>1000000</v>
      </c>
    </row>
    <row r="100" spans="1:7" ht="24" customHeight="1">
      <c r="A100" s="55" t="s">
        <v>272</v>
      </c>
      <c r="B100" s="147" t="s">
        <v>295</v>
      </c>
      <c r="C100" s="16" t="s">
        <v>122</v>
      </c>
      <c r="D100" s="5" t="s">
        <v>115</v>
      </c>
      <c r="E100" s="5" t="s">
        <v>99</v>
      </c>
      <c r="F100" s="5" t="s">
        <v>220</v>
      </c>
      <c r="G100" s="58">
        <v>1000000</v>
      </c>
    </row>
    <row r="101" spans="1:7" ht="46.5" customHeight="1">
      <c r="A101" s="85" t="s">
        <v>309</v>
      </c>
      <c r="B101" s="147" t="s">
        <v>295</v>
      </c>
      <c r="C101" s="15" t="s">
        <v>122</v>
      </c>
      <c r="D101" s="13" t="s">
        <v>115</v>
      </c>
      <c r="E101" s="13" t="s">
        <v>311</v>
      </c>
      <c r="F101" s="5"/>
      <c r="G101" s="87">
        <f>G102</f>
        <v>12997000</v>
      </c>
    </row>
    <row r="102" spans="1:7" ht="33.75" customHeight="1">
      <c r="A102" s="55" t="s">
        <v>272</v>
      </c>
      <c r="B102" s="147" t="s">
        <v>295</v>
      </c>
      <c r="C102" s="16" t="s">
        <v>122</v>
      </c>
      <c r="D102" s="5" t="s">
        <v>115</v>
      </c>
      <c r="E102" s="13" t="s">
        <v>311</v>
      </c>
      <c r="F102" s="5" t="s">
        <v>220</v>
      </c>
      <c r="G102" s="58">
        <v>12997000</v>
      </c>
    </row>
    <row r="103" spans="1:11" ht="13.5" customHeight="1">
      <c r="A103" s="98" t="s">
        <v>153</v>
      </c>
      <c r="B103" s="147" t="s">
        <v>295</v>
      </c>
      <c r="C103" s="10" t="s">
        <v>122</v>
      </c>
      <c r="D103" s="4" t="s">
        <v>116</v>
      </c>
      <c r="E103" s="4"/>
      <c r="F103" s="4"/>
      <c r="G103" s="84">
        <f>G106</f>
        <v>50000</v>
      </c>
      <c r="H103" s="54"/>
      <c r="I103" s="54"/>
      <c r="K103" s="64"/>
    </row>
    <row r="104" spans="1:9" ht="38.25">
      <c r="A104" s="88" t="s">
        <v>269</v>
      </c>
      <c r="B104" s="147" t="s">
        <v>295</v>
      </c>
      <c r="C104" s="14" t="s">
        <v>122</v>
      </c>
      <c r="D104" s="13" t="s">
        <v>116</v>
      </c>
      <c r="E104" s="13" t="s">
        <v>34</v>
      </c>
      <c r="F104" s="13"/>
      <c r="G104" s="87">
        <f>G105</f>
        <v>50000</v>
      </c>
      <c r="H104" s="54"/>
      <c r="I104" s="54"/>
    </row>
    <row r="105" spans="1:9" ht="38.25">
      <c r="A105" s="55" t="s">
        <v>215</v>
      </c>
      <c r="B105" s="147" t="s">
        <v>295</v>
      </c>
      <c r="C105" s="11" t="s">
        <v>122</v>
      </c>
      <c r="D105" s="5" t="s">
        <v>116</v>
      </c>
      <c r="E105" s="5" t="s">
        <v>34</v>
      </c>
      <c r="F105" s="5" t="s">
        <v>214</v>
      </c>
      <c r="G105" s="58">
        <f>G106</f>
        <v>50000</v>
      </c>
      <c r="H105" s="54"/>
      <c r="I105" s="54"/>
    </row>
    <row r="106" spans="1:11" ht="16.5" customHeight="1">
      <c r="A106" s="95" t="s">
        <v>313</v>
      </c>
      <c r="B106" s="147" t="s">
        <v>295</v>
      </c>
      <c r="C106" s="11" t="s">
        <v>122</v>
      </c>
      <c r="D106" s="5" t="s">
        <v>116</v>
      </c>
      <c r="E106" s="5" t="s">
        <v>34</v>
      </c>
      <c r="F106" s="5" t="s">
        <v>312</v>
      </c>
      <c r="G106" s="58">
        <v>50000</v>
      </c>
      <c r="H106" s="54"/>
      <c r="I106" s="54"/>
      <c r="K106" s="64"/>
    </row>
    <row r="107" spans="1:9" ht="39.75" customHeight="1">
      <c r="A107" s="160" t="s">
        <v>137</v>
      </c>
      <c r="B107" s="156" t="s">
        <v>295</v>
      </c>
      <c r="C107" s="157" t="s">
        <v>118</v>
      </c>
      <c r="D107" s="157"/>
      <c r="E107" s="157"/>
      <c r="F107" s="157"/>
      <c r="G107" s="158">
        <f>G108+G117+G124</f>
        <v>6614283.54</v>
      </c>
      <c r="H107" s="54"/>
      <c r="I107" s="54"/>
    </row>
    <row r="108" spans="1:9" ht="18" customHeight="1">
      <c r="A108" s="137" t="s">
        <v>273</v>
      </c>
      <c r="B108" s="147" t="s">
        <v>295</v>
      </c>
      <c r="C108" s="10" t="s">
        <v>118</v>
      </c>
      <c r="D108" s="10" t="s">
        <v>112</v>
      </c>
      <c r="E108" s="30"/>
      <c r="F108" s="30"/>
      <c r="G108" s="101">
        <f>G109+G111+G113+G115</f>
        <v>3587455.54</v>
      </c>
      <c r="H108" s="54"/>
      <c r="I108" s="54"/>
    </row>
    <row r="109" spans="1:7" ht="16.5" customHeight="1">
      <c r="A109" s="88" t="s">
        <v>10</v>
      </c>
      <c r="B109" s="147" t="s">
        <v>295</v>
      </c>
      <c r="C109" s="14" t="s">
        <v>118</v>
      </c>
      <c r="D109" s="14" t="s">
        <v>112</v>
      </c>
      <c r="E109" s="14" t="s">
        <v>36</v>
      </c>
      <c r="F109" s="30"/>
      <c r="G109" s="102">
        <f>G110</f>
        <v>200000</v>
      </c>
    </row>
    <row r="110" spans="1:7" ht="25.5">
      <c r="A110" s="55" t="s">
        <v>202</v>
      </c>
      <c r="B110" s="147" t="s">
        <v>295</v>
      </c>
      <c r="C110" s="11" t="s">
        <v>118</v>
      </c>
      <c r="D110" s="11" t="s">
        <v>112</v>
      </c>
      <c r="E110" s="11" t="s">
        <v>36</v>
      </c>
      <c r="F110" s="5" t="s">
        <v>182</v>
      </c>
      <c r="G110" s="58">
        <v>200000</v>
      </c>
    </row>
    <row r="111" spans="1:7" ht="15.75">
      <c r="A111" s="88" t="s">
        <v>9</v>
      </c>
      <c r="B111" s="147" t="s">
        <v>295</v>
      </c>
      <c r="C111" s="14" t="s">
        <v>118</v>
      </c>
      <c r="D111" s="14" t="s">
        <v>112</v>
      </c>
      <c r="E111" s="14" t="s">
        <v>37</v>
      </c>
      <c r="F111" s="30"/>
      <c r="G111" s="102">
        <f>G112</f>
        <v>700000</v>
      </c>
    </row>
    <row r="112" spans="1:7" ht="29.25" customHeight="1">
      <c r="A112" s="55" t="s">
        <v>202</v>
      </c>
      <c r="B112" s="147" t="s">
        <v>295</v>
      </c>
      <c r="C112" s="11" t="s">
        <v>118</v>
      </c>
      <c r="D112" s="11" t="s">
        <v>112</v>
      </c>
      <c r="E112" s="11" t="s">
        <v>37</v>
      </c>
      <c r="F112" s="5" t="s">
        <v>182</v>
      </c>
      <c r="G112" s="58">
        <v>700000</v>
      </c>
    </row>
    <row r="113" spans="1:7" ht="12" customHeight="1">
      <c r="A113" s="85" t="s">
        <v>97</v>
      </c>
      <c r="B113" s="147" t="s">
        <v>295</v>
      </c>
      <c r="C113" s="14" t="s">
        <v>118</v>
      </c>
      <c r="D113" s="14" t="s">
        <v>112</v>
      </c>
      <c r="E113" s="14" t="s">
        <v>343</v>
      </c>
      <c r="F113" s="5"/>
      <c r="G113" s="87">
        <f>G114</f>
        <v>2537470.09</v>
      </c>
    </row>
    <row r="114" spans="1:7" ht="27" customHeight="1">
      <c r="A114" s="55" t="s">
        <v>274</v>
      </c>
      <c r="B114" s="147" t="s">
        <v>295</v>
      </c>
      <c r="C114" s="11" t="s">
        <v>118</v>
      </c>
      <c r="D114" s="11" t="s">
        <v>112</v>
      </c>
      <c r="E114" s="11" t="s">
        <v>343</v>
      </c>
      <c r="F114" s="5" t="s">
        <v>275</v>
      </c>
      <c r="G114" s="58">
        <v>2537470.09</v>
      </c>
    </row>
    <row r="115" spans="1:7" ht="30" customHeight="1">
      <c r="A115" s="85" t="s">
        <v>98</v>
      </c>
      <c r="B115" s="147" t="s">
        <v>295</v>
      </c>
      <c r="C115" s="14" t="s">
        <v>118</v>
      </c>
      <c r="D115" s="14" t="s">
        <v>112</v>
      </c>
      <c r="E115" s="14" t="s">
        <v>344</v>
      </c>
      <c r="F115" s="5"/>
      <c r="G115" s="87">
        <f>G116</f>
        <v>149985.45</v>
      </c>
    </row>
    <row r="116" spans="1:7" ht="30" customHeight="1">
      <c r="A116" s="55" t="s">
        <v>274</v>
      </c>
      <c r="B116" s="147" t="s">
        <v>295</v>
      </c>
      <c r="C116" s="11" t="s">
        <v>118</v>
      </c>
      <c r="D116" s="11" t="s">
        <v>112</v>
      </c>
      <c r="E116" s="11" t="s">
        <v>344</v>
      </c>
      <c r="F116" s="5" t="s">
        <v>275</v>
      </c>
      <c r="G116" s="58">
        <v>149985.45</v>
      </c>
    </row>
    <row r="117" spans="1:7" ht="16.5" customHeight="1">
      <c r="A117" s="103" t="s">
        <v>186</v>
      </c>
      <c r="B117" s="147" t="s">
        <v>295</v>
      </c>
      <c r="C117" s="72" t="s">
        <v>118</v>
      </c>
      <c r="D117" s="33" t="s">
        <v>119</v>
      </c>
      <c r="E117" s="14"/>
      <c r="F117" s="30"/>
      <c r="G117" s="101">
        <f>G118+G120+G122</f>
        <v>2764321.56</v>
      </c>
    </row>
    <row r="118" spans="1:7" ht="28.5" customHeight="1">
      <c r="A118" s="88" t="s">
        <v>346</v>
      </c>
      <c r="B118" s="147" t="s">
        <v>295</v>
      </c>
      <c r="C118" s="18" t="s">
        <v>118</v>
      </c>
      <c r="D118" s="46" t="s">
        <v>119</v>
      </c>
      <c r="E118" s="13" t="s">
        <v>347</v>
      </c>
      <c r="F118" s="46"/>
      <c r="G118" s="87">
        <f>G119</f>
        <v>2269000</v>
      </c>
    </row>
    <row r="119" spans="1:7" ht="36" customHeight="1">
      <c r="A119" s="55" t="s">
        <v>272</v>
      </c>
      <c r="B119" s="147" t="s">
        <v>295</v>
      </c>
      <c r="C119" s="36" t="s">
        <v>118</v>
      </c>
      <c r="D119" s="47" t="s">
        <v>119</v>
      </c>
      <c r="E119" s="5" t="s">
        <v>347</v>
      </c>
      <c r="F119" s="47" t="s">
        <v>220</v>
      </c>
      <c r="G119" s="58">
        <v>2269000</v>
      </c>
    </row>
    <row r="120" spans="1:7" ht="40.5" customHeight="1">
      <c r="A120" s="85" t="s">
        <v>7</v>
      </c>
      <c r="B120" s="147" t="s">
        <v>295</v>
      </c>
      <c r="C120" s="15" t="s">
        <v>118</v>
      </c>
      <c r="D120" s="13" t="s">
        <v>119</v>
      </c>
      <c r="E120" s="13" t="s">
        <v>8</v>
      </c>
      <c r="F120" s="5"/>
      <c r="G120" s="145">
        <f>G121</f>
        <v>70000</v>
      </c>
    </row>
    <row r="121" spans="1:10" ht="27" customHeight="1">
      <c r="A121" s="55" t="s">
        <v>181</v>
      </c>
      <c r="B121" s="147" t="s">
        <v>295</v>
      </c>
      <c r="C121" s="130" t="s">
        <v>118</v>
      </c>
      <c r="D121" s="131" t="s">
        <v>119</v>
      </c>
      <c r="E121" s="131" t="s">
        <v>8</v>
      </c>
      <c r="F121" s="5" t="s">
        <v>182</v>
      </c>
      <c r="G121" s="58">
        <v>70000</v>
      </c>
      <c r="H121" s="54"/>
      <c r="I121" s="54"/>
      <c r="J121" s="64"/>
    </row>
    <row r="122" spans="1:9" ht="18" customHeight="1">
      <c r="A122" s="88" t="s">
        <v>282</v>
      </c>
      <c r="B122" s="147" t="s">
        <v>295</v>
      </c>
      <c r="C122" s="15" t="s">
        <v>118</v>
      </c>
      <c r="D122" s="48" t="s">
        <v>119</v>
      </c>
      <c r="E122" s="13" t="s">
        <v>38</v>
      </c>
      <c r="F122" s="49"/>
      <c r="G122" s="104">
        <f>G123</f>
        <v>425321.56</v>
      </c>
      <c r="H122" s="54"/>
      <c r="I122" s="54"/>
    </row>
    <row r="123" spans="1:9" ht="28.5" customHeight="1">
      <c r="A123" s="55" t="s">
        <v>181</v>
      </c>
      <c r="B123" s="147" t="s">
        <v>295</v>
      </c>
      <c r="C123" s="16" t="s">
        <v>118</v>
      </c>
      <c r="D123" s="5" t="s">
        <v>119</v>
      </c>
      <c r="E123" s="5" t="s">
        <v>38</v>
      </c>
      <c r="F123" s="5" t="s">
        <v>182</v>
      </c>
      <c r="G123" s="58">
        <v>425321.56</v>
      </c>
      <c r="H123" s="54"/>
      <c r="I123" s="54"/>
    </row>
    <row r="124" spans="1:10" ht="18" customHeight="1">
      <c r="A124" s="105" t="s">
        <v>276</v>
      </c>
      <c r="B124" s="147" t="s">
        <v>295</v>
      </c>
      <c r="C124" s="17" t="s">
        <v>118</v>
      </c>
      <c r="D124" s="44" t="s">
        <v>121</v>
      </c>
      <c r="E124" s="13"/>
      <c r="F124" s="44"/>
      <c r="G124" s="84">
        <f>G127+G125</f>
        <v>262506.44</v>
      </c>
      <c r="H124" s="54"/>
      <c r="I124" s="54"/>
      <c r="J124" s="64"/>
    </row>
    <row r="125" spans="1:10" ht="25.5" customHeight="1">
      <c r="A125" s="88" t="s">
        <v>342</v>
      </c>
      <c r="B125" s="147" t="s">
        <v>295</v>
      </c>
      <c r="C125" s="18" t="s">
        <v>118</v>
      </c>
      <c r="D125" s="46" t="s">
        <v>121</v>
      </c>
      <c r="E125" s="13" t="s">
        <v>345</v>
      </c>
      <c r="F125" s="46"/>
      <c r="G125" s="87">
        <f>G126</f>
        <v>201828</v>
      </c>
      <c r="H125" s="54"/>
      <c r="I125" s="54"/>
      <c r="J125" s="64"/>
    </row>
    <row r="126" spans="1:10" ht="27" customHeight="1">
      <c r="A126" s="55" t="s">
        <v>181</v>
      </c>
      <c r="B126" s="147" t="s">
        <v>295</v>
      </c>
      <c r="C126" s="36" t="s">
        <v>118</v>
      </c>
      <c r="D126" s="47" t="s">
        <v>121</v>
      </c>
      <c r="E126" s="5" t="s">
        <v>345</v>
      </c>
      <c r="F126" s="47" t="s">
        <v>220</v>
      </c>
      <c r="G126" s="58">
        <v>201828</v>
      </c>
      <c r="H126" s="54"/>
      <c r="I126" s="54"/>
      <c r="J126" s="64"/>
    </row>
    <row r="127" spans="1:9" ht="14.25" customHeight="1">
      <c r="A127" s="106" t="s">
        <v>276</v>
      </c>
      <c r="B127" s="147" t="s">
        <v>295</v>
      </c>
      <c r="C127" s="19" t="s">
        <v>118</v>
      </c>
      <c r="D127" s="45" t="s">
        <v>121</v>
      </c>
      <c r="E127" s="8" t="s">
        <v>104</v>
      </c>
      <c r="F127" s="45"/>
      <c r="G127" s="107">
        <f>G128</f>
        <v>60678.44</v>
      </c>
      <c r="H127" s="54"/>
      <c r="I127" s="54"/>
    </row>
    <row r="128" spans="1:10" ht="28.5" customHeight="1">
      <c r="A128" s="88" t="s">
        <v>277</v>
      </c>
      <c r="B128" s="147" t="s">
        <v>295</v>
      </c>
      <c r="C128" s="18" t="s">
        <v>118</v>
      </c>
      <c r="D128" s="46" t="s">
        <v>121</v>
      </c>
      <c r="E128" s="13" t="s">
        <v>39</v>
      </c>
      <c r="F128" s="46"/>
      <c r="G128" s="87">
        <f>G129</f>
        <v>60678.44</v>
      </c>
      <c r="J128" s="65"/>
    </row>
    <row r="129" spans="1:7" ht="42" customHeight="1">
      <c r="A129" s="55" t="s">
        <v>272</v>
      </c>
      <c r="B129" s="147" t="s">
        <v>295</v>
      </c>
      <c r="C129" s="36" t="s">
        <v>118</v>
      </c>
      <c r="D129" s="47" t="s">
        <v>121</v>
      </c>
      <c r="E129" s="5" t="s">
        <v>39</v>
      </c>
      <c r="F129" s="47" t="s">
        <v>220</v>
      </c>
      <c r="G129" s="58">
        <v>60678.44</v>
      </c>
    </row>
    <row r="130" spans="1:7" ht="26.25" customHeight="1">
      <c r="A130" s="160" t="s">
        <v>132</v>
      </c>
      <c r="B130" s="156" t="s">
        <v>295</v>
      </c>
      <c r="C130" s="157" t="s">
        <v>113</v>
      </c>
      <c r="D130" s="157"/>
      <c r="E130" s="157"/>
      <c r="F130" s="157"/>
      <c r="G130" s="158">
        <f>G131+G171+G220+G225+G239</f>
        <v>278922906.46000004</v>
      </c>
    </row>
    <row r="131" spans="1:7" ht="18.75" customHeight="1">
      <c r="A131" s="105" t="s">
        <v>133</v>
      </c>
      <c r="B131" s="147" t="s">
        <v>295</v>
      </c>
      <c r="C131" s="132" t="s">
        <v>113</v>
      </c>
      <c r="D131" s="7" t="s">
        <v>112</v>
      </c>
      <c r="E131" s="6"/>
      <c r="F131" s="6"/>
      <c r="G131" s="108">
        <f>G133+G135+G137+G147+G155+G158+G162+G164+G169</f>
        <v>74774308.06</v>
      </c>
    </row>
    <row r="132" spans="1:7" ht="26.25" customHeight="1">
      <c r="A132" s="86" t="s">
        <v>225</v>
      </c>
      <c r="B132" s="147" t="s">
        <v>295</v>
      </c>
      <c r="C132" s="32" t="s">
        <v>113</v>
      </c>
      <c r="D132" s="31" t="s">
        <v>112</v>
      </c>
      <c r="E132" s="39" t="s">
        <v>14</v>
      </c>
      <c r="F132" s="39"/>
      <c r="G132" s="82">
        <f>G131</f>
        <v>74774308.06</v>
      </c>
    </row>
    <row r="133" spans="1:7" ht="20.25" customHeight="1">
      <c r="A133" s="109" t="s">
        <v>227</v>
      </c>
      <c r="B133" s="147" t="s">
        <v>295</v>
      </c>
      <c r="C133" s="73" t="s">
        <v>113</v>
      </c>
      <c r="D133" s="8" t="s">
        <v>112</v>
      </c>
      <c r="E133" s="8" t="s">
        <v>40</v>
      </c>
      <c r="F133" s="8"/>
      <c r="G133" s="107">
        <f>G134</f>
        <v>13440000</v>
      </c>
    </row>
    <row r="134" spans="1:7" ht="31.5" customHeight="1">
      <c r="A134" s="55" t="s">
        <v>202</v>
      </c>
      <c r="B134" s="147" t="s">
        <v>295</v>
      </c>
      <c r="C134" s="11" t="s">
        <v>113</v>
      </c>
      <c r="D134" s="5" t="s">
        <v>112</v>
      </c>
      <c r="E134" s="5" t="s">
        <v>40</v>
      </c>
      <c r="F134" s="5" t="s">
        <v>182</v>
      </c>
      <c r="G134" s="58">
        <v>13440000</v>
      </c>
    </row>
    <row r="135" spans="1:7" ht="12.75" customHeight="1">
      <c r="A135" s="109" t="s">
        <v>280</v>
      </c>
      <c r="B135" s="147" t="s">
        <v>295</v>
      </c>
      <c r="C135" s="73" t="s">
        <v>113</v>
      </c>
      <c r="D135" s="8" t="s">
        <v>112</v>
      </c>
      <c r="E135" s="8" t="s">
        <v>41</v>
      </c>
      <c r="F135" s="8"/>
      <c r="G135" s="107">
        <f>G136</f>
        <v>500000</v>
      </c>
    </row>
    <row r="136" spans="1:7" ht="35.25" customHeight="1">
      <c r="A136" s="55" t="s">
        <v>202</v>
      </c>
      <c r="B136" s="147" t="s">
        <v>295</v>
      </c>
      <c r="C136" s="11" t="s">
        <v>113</v>
      </c>
      <c r="D136" s="5" t="s">
        <v>112</v>
      </c>
      <c r="E136" s="5" t="s">
        <v>41</v>
      </c>
      <c r="F136" s="5" t="s">
        <v>182</v>
      </c>
      <c r="G136" s="58">
        <v>500000</v>
      </c>
    </row>
    <row r="137" spans="1:7" ht="31.5" customHeight="1">
      <c r="A137" s="109" t="s">
        <v>226</v>
      </c>
      <c r="B137" s="147" t="s">
        <v>295</v>
      </c>
      <c r="C137" s="73" t="s">
        <v>113</v>
      </c>
      <c r="D137" s="8" t="s">
        <v>112</v>
      </c>
      <c r="E137" s="8" t="s">
        <v>42</v>
      </c>
      <c r="F137" s="8"/>
      <c r="G137" s="107">
        <f>SUM(G138:G146)</f>
        <v>17035806.5</v>
      </c>
    </row>
    <row r="138" spans="1:7" ht="18.75" customHeight="1">
      <c r="A138" s="55" t="s">
        <v>48</v>
      </c>
      <c r="B138" s="147" t="s">
        <v>295</v>
      </c>
      <c r="C138" s="36" t="s">
        <v>113</v>
      </c>
      <c r="D138" s="47" t="s">
        <v>112</v>
      </c>
      <c r="E138" s="5" t="s">
        <v>42</v>
      </c>
      <c r="F138" s="24" t="s">
        <v>199</v>
      </c>
      <c r="G138" s="58">
        <v>5083500</v>
      </c>
    </row>
    <row r="139" spans="1:7" ht="35.25" customHeight="1">
      <c r="A139" s="55" t="s">
        <v>201</v>
      </c>
      <c r="B139" s="147" t="s">
        <v>295</v>
      </c>
      <c r="C139" s="36" t="s">
        <v>113</v>
      </c>
      <c r="D139" s="47" t="s">
        <v>112</v>
      </c>
      <c r="E139" s="5" t="s">
        <v>42</v>
      </c>
      <c r="F139" s="24" t="s">
        <v>200</v>
      </c>
      <c r="G139" s="58">
        <v>304646.5</v>
      </c>
    </row>
    <row r="140" spans="1:7" ht="24" customHeight="1">
      <c r="A140" s="55" t="s">
        <v>43</v>
      </c>
      <c r="B140" s="147" t="s">
        <v>295</v>
      </c>
      <c r="C140" s="36" t="s">
        <v>113</v>
      </c>
      <c r="D140" s="47" t="s">
        <v>112</v>
      </c>
      <c r="E140" s="5" t="s">
        <v>42</v>
      </c>
      <c r="F140" s="24" t="s">
        <v>29</v>
      </c>
      <c r="G140" s="58">
        <v>1534000</v>
      </c>
    </row>
    <row r="141" spans="1:7" ht="24.75" customHeight="1">
      <c r="A141" s="55" t="s">
        <v>202</v>
      </c>
      <c r="B141" s="147" t="s">
        <v>295</v>
      </c>
      <c r="C141" s="36" t="s">
        <v>113</v>
      </c>
      <c r="D141" s="47" t="s">
        <v>112</v>
      </c>
      <c r="E141" s="5" t="s">
        <v>42</v>
      </c>
      <c r="F141" s="24" t="s">
        <v>182</v>
      </c>
      <c r="G141" s="58">
        <v>8394660</v>
      </c>
    </row>
    <row r="142" spans="1:7" ht="24.75" customHeight="1">
      <c r="A142" s="55" t="s">
        <v>203</v>
      </c>
      <c r="B142" s="147" t="s">
        <v>295</v>
      </c>
      <c r="C142" s="36" t="s">
        <v>113</v>
      </c>
      <c r="D142" s="47" t="s">
        <v>112</v>
      </c>
      <c r="E142" s="5" t="s">
        <v>42</v>
      </c>
      <c r="F142" s="24" t="s">
        <v>204</v>
      </c>
      <c r="G142" s="58">
        <v>370000</v>
      </c>
    </row>
    <row r="143" spans="1:7" ht="31.5" customHeight="1">
      <c r="A143" s="95" t="s">
        <v>304</v>
      </c>
      <c r="B143" s="147" t="s">
        <v>295</v>
      </c>
      <c r="C143" s="36" t="s">
        <v>113</v>
      </c>
      <c r="D143" s="47" t="s">
        <v>112</v>
      </c>
      <c r="E143" s="5" t="s">
        <v>42</v>
      </c>
      <c r="F143" s="24" t="s">
        <v>194</v>
      </c>
      <c r="G143" s="58">
        <v>398500</v>
      </c>
    </row>
    <row r="144" spans="1:7" ht="21.75" customHeight="1">
      <c r="A144" s="55" t="s">
        <v>193</v>
      </c>
      <c r="B144" s="147" t="s">
        <v>295</v>
      </c>
      <c r="C144" s="36" t="s">
        <v>113</v>
      </c>
      <c r="D144" s="47" t="s">
        <v>112</v>
      </c>
      <c r="E144" s="5" t="s">
        <v>42</v>
      </c>
      <c r="F144" s="5" t="s">
        <v>196</v>
      </c>
      <c r="G144" s="58">
        <v>670000</v>
      </c>
    </row>
    <row r="145" spans="1:7" ht="21.75" customHeight="1">
      <c r="A145" s="55" t="s">
        <v>195</v>
      </c>
      <c r="B145" s="147" t="s">
        <v>295</v>
      </c>
      <c r="C145" s="36" t="s">
        <v>113</v>
      </c>
      <c r="D145" s="47" t="s">
        <v>112</v>
      </c>
      <c r="E145" s="5" t="s">
        <v>42</v>
      </c>
      <c r="F145" s="5" t="s">
        <v>197</v>
      </c>
      <c r="G145" s="58">
        <v>101500</v>
      </c>
    </row>
    <row r="146" spans="1:7" ht="16.5" customHeight="1">
      <c r="A146" s="55" t="s">
        <v>96</v>
      </c>
      <c r="B146" s="147" t="s">
        <v>295</v>
      </c>
      <c r="C146" s="36" t="s">
        <v>113</v>
      </c>
      <c r="D146" s="47" t="s">
        <v>112</v>
      </c>
      <c r="E146" s="5" t="s">
        <v>42</v>
      </c>
      <c r="F146" s="5" t="s">
        <v>95</v>
      </c>
      <c r="G146" s="58">
        <v>179000</v>
      </c>
    </row>
    <row r="147" spans="1:7" ht="57" customHeight="1">
      <c r="A147" s="110" t="s">
        <v>264</v>
      </c>
      <c r="B147" s="147" t="s">
        <v>295</v>
      </c>
      <c r="C147" s="74" t="s">
        <v>113</v>
      </c>
      <c r="D147" s="75" t="s">
        <v>112</v>
      </c>
      <c r="E147" s="31" t="s">
        <v>305</v>
      </c>
      <c r="F147" s="31"/>
      <c r="G147" s="82">
        <f>SUM(G148:G154)</f>
        <v>41613000</v>
      </c>
    </row>
    <row r="148" spans="1:7" ht="18.75" customHeight="1">
      <c r="A148" s="55" t="s">
        <v>49</v>
      </c>
      <c r="B148" s="147" t="s">
        <v>295</v>
      </c>
      <c r="C148" s="36" t="s">
        <v>113</v>
      </c>
      <c r="D148" s="47" t="s">
        <v>112</v>
      </c>
      <c r="E148" s="5" t="s">
        <v>305</v>
      </c>
      <c r="F148" s="24" t="s">
        <v>199</v>
      </c>
      <c r="G148" s="58">
        <v>29688970</v>
      </c>
    </row>
    <row r="149" spans="1:7" ht="28.5" customHeight="1">
      <c r="A149" s="55" t="s">
        <v>201</v>
      </c>
      <c r="B149" s="147" t="s">
        <v>295</v>
      </c>
      <c r="C149" s="36" t="s">
        <v>113</v>
      </c>
      <c r="D149" s="47" t="s">
        <v>112</v>
      </c>
      <c r="E149" s="5" t="s">
        <v>305</v>
      </c>
      <c r="F149" s="24" t="s">
        <v>200</v>
      </c>
      <c r="G149" s="58">
        <v>644000</v>
      </c>
    </row>
    <row r="150" spans="1:7" ht="36" customHeight="1">
      <c r="A150" s="55" t="s">
        <v>43</v>
      </c>
      <c r="B150" s="147" t="s">
        <v>295</v>
      </c>
      <c r="C150" s="36" t="s">
        <v>113</v>
      </c>
      <c r="D150" s="47" t="s">
        <v>112</v>
      </c>
      <c r="E150" s="5" t="s">
        <v>305</v>
      </c>
      <c r="F150" s="24" t="s">
        <v>29</v>
      </c>
      <c r="G150" s="58">
        <v>8993500</v>
      </c>
    </row>
    <row r="151" spans="1:7" ht="30.75" customHeight="1">
      <c r="A151" s="55" t="s">
        <v>202</v>
      </c>
      <c r="B151" s="147" t="s">
        <v>295</v>
      </c>
      <c r="C151" s="36" t="s">
        <v>113</v>
      </c>
      <c r="D151" s="47" t="s">
        <v>112</v>
      </c>
      <c r="E151" s="5" t="s">
        <v>305</v>
      </c>
      <c r="F151" s="24" t="s">
        <v>182</v>
      </c>
      <c r="G151" s="58">
        <v>563030</v>
      </c>
    </row>
    <row r="152" spans="1:7" ht="27.75" customHeight="1">
      <c r="A152" s="55" t="s">
        <v>102</v>
      </c>
      <c r="B152" s="147" t="s">
        <v>295</v>
      </c>
      <c r="C152" s="36" t="s">
        <v>113</v>
      </c>
      <c r="D152" s="47" t="s">
        <v>112</v>
      </c>
      <c r="E152" s="5" t="s">
        <v>305</v>
      </c>
      <c r="F152" s="24" t="s">
        <v>101</v>
      </c>
      <c r="G152" s="58">
        <v>65500</v>
      </c>
    </row>
    <row r="153" spans="1:7" ht="48" customHeight="1">
      <c r="A153" s="55" t="s">
        <v>203</v>
      </c>
      <c r="B153" s="147" t="s">
        <v>295</v>
      </c>
      <c r="C153" s="36" t="s">
        <v>113</v>
      </c>
      <c r="D153" s="47" t="s">
        <v>112</v>
      </c>
      <c r="E153" s="5" t="s">
        <v>305</v>
      </c>
      <c r="F153" s="24" t="s">
        <v>204</v>
      </c>
      <c r="G153" s="58">
        <v>1657000</v>
      </c>
    </row>
    <row r="154" spans="1:10" ht="33.75" customHeight="1">
      <c r="A154" s="55" t="s">
        <v>314</v>
      </c>
      <c r="B154" s="147" t="s">
        <v>295</v>
      </c>
      <c r="C154" s="36" t="s">
        <v>113</v>
      </c>
      <c r="D154" s="47" t="s">
        <v>112</v>
      </c>
      <c r="E154" s="5" t="s">
        <v>305</v>
      </c>
      <c r="F154" s="24" t="s">
        <v>194</v>
      </c>
      <c r="G154" s="58">
        <v>1000</v>
      </c>
      <c r="H154" s="54"/>
      <c r="J154" s="64"/>
    </row>
    <row r="155" spans="1:8" ht="76.5" customHeight="1">
      <c r="A155" s="94" t="s">
        <v>267</v>
      </c>
      <c r="B155" s="147" t="s">
        <v>295</v>
      </c>
      <c r="C155" s="15" t="s">
        <v>113</v>
      </c>
      <c r="D155" s="13" t="s">
        <v>112</v>
      </c>
      <c r="E155" s="13" t="s">
        <v>44</v>
      </c>
      <c r="F155" s="13"/>
      <c r="G155" s="87">
        <f>G156+G157</f>
        <v>1016500</v>
      </c>
      <c r="H155" s="54"/>
    </row>
    <row r="156" spans="1:10" ht="30.75" customHeight="1">
      <c r="A156" s="57" t="s">
        <v>201</v>
      </c>
      <c r="B156" s="147" t="s">
        <v>295</v>
      </c>
      <c r="C156" s="16" t="s">
        <v>113</v>
      </c>
      <c r="D156" s="5" t="s">
        <v>112</v>
      </c>
      <c r="E156" s="5" t="s">
        <v>44</v>
      </c>
      <c r="F156" s="5" t="s">
        <v>200</v>
      </c>
      <c r="G156" s="58">
        <v>928000</v>
      </c>
      <c r="H156" s="54"/>
      <c r="J156" s="64"/>
    </row>
    <row r="157" spans="1:10" ht="15.75" customHeight="1">
      <c r="A157" s="57" t="s">
        <v>179</v>
      </c>
      <c r="B157" s="147" t="s">
        <v>295</v>
      </c>
      <c r="C157" s="16" t="s">
        <v>113</v>
      </c>
      <c r="D157" s="5" t="s">
        <v>112</v>
      </c>
      <c r="E157" s="5" t="s">
        <v>44</v>
      </c>
      <c r="F157" s="5" t="s">
        <v>178</v>
      </c>
      <c r="G157" s="58">
        <v>88500</v>
      </c>
      <c r="H157" s="54"/>
      <c r="J157" s="64"/>
    </row>
    <row r="158" spans="1:8" ht="105" customHeight="1">
      <c r="A158" s="94" t="s">
        <v>268</v>
      </c>
      <c r="B158" s="147" t="s">
        <v>295</v>
      </c>
      <c r="C158" s="15" t="s">
        <v>113</v>
      </c>
      <c r="D158" s="13" t="s">
        <v>112</v>
      </c>
      <c r="E158" s="13" t="s">
        <v>45</v>
      </c>
      <c r="F158" s="13"/>
      <c r="G158" s="87">
        <f>SUM(G159:G161)</f>
        <v>650849.73</v>
      </c>
      <c r="H158" s="54"/>
    </row>
    <row r="159" spans="1:8" ht="12.75">
      <c r="A159" s="55" t="s">
        <v>48</v>
      </c>
      <c r="B159" s="147" t="s">
        <v>295</v>
      </c>
      <c r="C159" s="16" t="s">
        <v>113</v>
      </c>
      <c r="D159" s="5" t="s">
        <v>112</v>
      </c>
      <c r="E159" s="5" t="s">
        <v>45</v>
      </c>
      <c r="F159" s="5" t="s">
        <v>199</v>
      </c>
      <c r="G159" s="58">
        <v>149149.73</v>
      </c>
      <c r="H159" s="54"/>
    </row>
    <row r="160" spans="1:10" ht="38.25">
      <c r="A160" s="55" t="s">
        <v>43</v>
      </c>
      <c r="B160" s="147" t="s">
        <v>295</v>
      </c>
      <c r="C160" s="16" t="s">
        <v>113</v>
      </c>
      <c r="D160" s="5" t="s">
        <v>112</v>
      </c>
      <c r="E160" s="5" t="s">
        <v>45</v>
      </c>
      <c r="F160" s="5" t="s">
        <v>29</v>
      </c>
      <c r="G160" s="58">
        <v>65700</v>
      </c>
      <c r="J160" s="65"/>
    </row>
    <row r="161" spans="1:7" ht="25.5">
      <c r="A161" s="55" t="s">
        <v>202</v>
      </c>
      <c r="B161" s="147" t="s">
        <v>295</v>
      </c>
      <c r="C161" s="16" t="s">
        <v>113</v>
      </c>
      <c r="D161" s="5" t="s">
        <v>112</v>
      </c>
      <c r="E161" s="5" t="s">
        <v>45</v>
      </c>
      <c r="F161" s="5" t="s">
        <v>182</v>
      </c>
      <c r="G161" s="58">
        <v>436000</v>
      </c>
    </row>
    <row r="162" spans="1:7" ht="52.5" customHeight="1">
      <c r="A162" s="94" t="s">
        <v>316</v>
      </c>
      <c r="B162" s="147" t="s">
        <v>295</v>
      </c>
      <c r="C162" s="15" t="s">
        <v>113</v>
      </c>
      <c r="D162" s="13" t="s">
        <v>112</v>
      </c>
      <c r="E162" s="13" t="s">
        <v>315</v>
      </c>
      <c r="F162" s="5"/>
      <c r="G162" s="179">
        <f>G163</f>
        <v>160000</v>
      </c>
    </row>
    <row r="163" spans="1:7" ht="21.75" customHeight="1">
      <c r="A163" s="55" t="s">
        <v>193</v>
      </c>
      <c r="B163" s="147" t="s">
        <v>295</v>
      </c>
      <c r="C163" s="16" t="s">
        <v>113</v>
      </c>
      <c r="D163" s="5" t="s">
        <v>112</v>
      </c>
      <c r="E163" s="5" t="s">
        <v>315</v>
      </c>
      <c r="F163" s="5" t="s">
        <v>196</v>
      </c>
      <c r="G163" s="178">
        <v>160000</v>
      </c>
    </row>
    <row r="164" spans="1:7" ht="25.5">
      <c r="A164" s="85" t="s">
        <v>318</v>
      </c>
      <c r="B164" s="147" t="s">
        <v>295</v>
      </c>
      <c r="C164" s="15" t="s">
        <v>113</v>
      </c>
      <c r="D164" s="13" t="s">
        <v>112</v>
      </c>
      <c r="E164" s="13" t="s">
        <v>317</v>
      </c>
      <c r="F164" s="5"/>
      <c r="G164" s="179">
        <f>G165+G166+G167+G168</f>
        <v>237235.5</v>
      </c>
    </row>
    <row r="165" spans="1:7" ht="12.75">
      <c r="A165" s="55" t="s">
        <v>48</v>
      </c>
      <c r="B165" s="147" t="s">
        <v>295</v>
      </c>
      <c r="C165" s="16" t="s">
        <v>113</v>
      </c>
      <c r="D165" s="5" t="s">
        <v>112</v>
      </c>
      <c r="E165" s="5" t="s">
        <v>317</v>
      </c>
      <c r="F165" s="5" t="s">
        <v>199</v>
      </c>
      <c r="G165" s="178">
        <v>14750</v>
      </c>
    </row>
    <row r="166" spans="1:7" ht="38.25">
      <c r="A166" s="55" t="s">
        <v>43</v>
      </c>
      <c r="B166" s="147" t="s">
        <v>295</v>
      </c>
      <c r="C166" s="16" t="s">
        <v>113</v>
      </c>
      <c r="D166" s="5" t="s">
        <v>112</v>
      </c>
      <c r="E166" s="5" t="s">
        <v>317</v>
      </c>
      <c r="F166" s="5" t="s">
        <v>29</v>
      </c>
      <c r="G166" s="178">
        <v>4454.5</v>
      </c>
    </row>
    <row r="167" spans="1:7" ht="25.5">
      <c r="A167" s="55" t="s">
        <v>202</v>
      </c>
      <c r="B167" s="147" t="s">
        <v>295</v>
      </c>
      <c r="C167" s="16" t="s">
        <v>113</v>
      </c>
      <c r="D167" s="5" t="s">
        <v>112</v>
      </c>
      <c r="E167" s="5" t="s">
        <v>317</v>
      </c>
      <c r="F167" s="5" t="s">
        <v>182</v>
      </c>
      <c r="G167" s="178">
        <v>208166</v>
      </c>
    </row>
    <row r="168" spans="1:7" ht="19.5" customHeight="1">
      <c r="A168" s="55" t="s">
        <v>179</v>
      </c>
      <c r="B168" s="147" t="s">
        <v>295</v>
      </c>
      <c r="C168" s="16" t="s">
        <v>113</v>
      </c>
      <c r="D168" s="5" t="s">
        <v>112</v>
      </c>
      <c r="E168" s="5" t="s">
        <v>317</v>
      </c>
      <c r="F168" s="5" t="s">
        <v>178</v>
      </c>
      <c r="G168" s="178">
        <v>9865</v>
      </c>
    </row>
    <row r="169" spans="1:7" ht="24" customHeight="1">
      <c r="A169" s="88" t="s">
        <v>320</v>
      </c>
      <c r="B169" s="180" t="s">
        <v>295</v>
      </c>
      <c r="C169" s="182" t="s">
        <v>113</v>
      </c>
      <c r="D169" s="46" t="s">
        <v>112</v>
      </c>
      <c r="E169" s="13" t="s">
        <v>349</v>
      </c>
      <c r="F169" s="45"/>
      <c r="G169" s="87">
        <f>G170</f>
        <v>120916.33</v>
      </c>
    </row>
    <row r="170" spans="1:7" ht="25.5">
      <c r="A170" s="55" t="s">
        <v>202</v>
      </c>
      <c r="B170" s="147" t="s">
        <v>295</v>
      </c>
      <c r="C170" s="16" t="s">
        <v>113</v>
      </c>
      <c r="D170" s="5" t="s">
        <v>112</v>
      </c>
      <c r="E170" s="5" t="s">
        <v>349</v>
      </c>
      <c r="F170" s="24" t="s">
        <v>182</v>
      </c>
      <c r="G170" s="58">
        <v>120916.33</v>
      </c>
    </row>
    <row r="171" spans="1:7" ht="15" customHeight="1">
      <c r="A171" s="105" t="s">
        <v>134</v>
      </c>
      <c r="B171" s="147" t="s">
        <v>295</v>
      </c>
      <c r="C171" s="17" t="s">
        <v>113</v>
      </c>
      <c r="D171" s="44" t="s">
        <v>119</v>
      </c>
      <c r="E171" s="4"/>
      <c r="F171" s="44"/>
      <c r="G171" s="12">
        <f>G172+G174+G184+G187+G196+G209+G200+G204+G212+G214+G216+G218</f>
        <v>171562436.86</v>
      </c>
    </row>
    <row r="172" spans="1:7" ht="12.75">
      <c r="A172" s="111" t="s">
        <v>228</v>
      </c>
      <c r="B172" s="147" t="s">
        <v>295</v>
      </c>
      <c r="C172" s="76" t="s">
        <v>113</v>
      </c>
      <c r="D172" s="77" t="s">
        <v>119</v>
      </c>
      <c r="E172" s="29" t="s">
        <v>46</v>
      </c>
      <c r="F172" s="29"/>
      <c r="G172" s="112">
        <f>G173</f>
        <v>2648000</v>
      </c>
    </row>
    <row r="173" spans="1:7" ht="25.5">
      <c r="A173" s="55" t="s">
        <v>202</v>
      </c>
      <c r="B173" s="147" t="s">
        <v>295</v>
      </c>
      <c r="C173" s="36" t="s">
        <v>113</v>
      </c>
      <c r="D173" s="47" t="s">
        <v>119</v>
      </c>
      <c r="E173" s="5" t="s">
        <v>46</v>
      </c>
      <c r="F173" s="5" t="s">
        <v>182</v>
      </c>
      <c r="G173" s="58">
        <v>2648000</v>
      </c>
    </row>
    <row r="174" spans="1:7" ht="12.75">
      <c r="A174" s="109" t="s">
        <v>229</v>
      </c>
      <c r="B174" s="147" t="s">
        <v>295</v>
      </c>
      <c r="C174" s="19" t="s">
        <v>113</v>
      </c>
      <c r="D174" s="45" t="s">
        <v>119</v>
      </c>
      <c r="E174" s="8" t="s">
        <v>47</v>
      </c>
      <c r="F174" s="45"/>
      <c r="G174" s="107">
        <f>SUM(G175:G183)</f>
        <v>48272035.61</v>
      </c>
    </row>
    <row r="175" spans="1:7" ht="12.75">
      <c r="A175" s="55" t="s">
        <v>48</v>
      </c>
      <c r="B175" s="147" t="s">
        <v>295</v>
      </c>
      <c r="C175" s="36" t="s">
        <v>113</v>
      </c>
      <c r="D175" s="47" t="s">
        <v>119</v>
      </c>
      <c r="E175" s="5" t="s">
        <v>47</v>
      </c>
      <c r="F175" s="24" t="s">
        <v>199</v>
      </c>
      <c r="G175" s="58">
        <v>7396899.11</v>
      </c>
    </row>
    <row r="176" spans="1:7" ht="31.5" customHeight="1">
      <c r="A176" s="55" t="s">
        <v>201</v>
      </c>
      <c r="B176" s="147" t="s">
        <v>295</v>
      </c>
      <c r="C176" s="36" t="s">
        <v>113</v>
      </c>
      <c r="D176" s="47" t="s">
        <v>119</v>
      </c>
      <c r="E176" s="5" t="s">
        <v>47</v>
      </c>
      <c r="F176" s="24" t="s">
        <v>200</v>
      </c>
      <c r="G176" s="58">
        <v>159353.5</v>
      </c>
    </row>
    <row r="177" spans="1:7" ht="39.75" customHeight="1">
      <c r="A177" s="55" t="s">
        <v>43</v>
      </c>
      <c r="B177" s="147" t="s">
        <v>295</v>
      </c>
      <c r="C177" s="36" t="s">
        <v>113</v>
      </c>
      <c r="D177" s="47" t="s">
        <v>119</v>
      </c>
      <c r="E177" s="5" t="s">
        <v>47</v>
      </c>
      <c r="F177" s="24" t="s">
        <v>29</v>
      </c>
      <c r="G177" s="58">
        <v>2300000</v>
      </c>
    </row>
    <row r="178" spans="1:7" ht="25.5" customHeight="1">
      <c r="A178" s="55" t="s">
        <v>202</v>
      </c>
      <c r="B178" s="147" t="s">
        <v>295</v>
      </c>
      <c r="C178" s="36" t="s">
        <v>113</v>
      </c>
      <c r="D178" s="47" t="s">
        <v>119</v>
      </c>
      <c r="E178" s="5" t="s">
        <v>47</v>
      </c>
      <c r="F178" s="24" t="s">
        <v>182</v>
      </c>
      <c r="G178" s="58">
        <f>17667283+500000</f>
        <v>18167283</v>
      </c>
    </row>
    <row r="179" spans="1:7" ht="38.25" hidden="1">
      <c r="A179" s="55" t="s">
        <v>203</v>
      </c>
      <c r="B179" s="147" t="s">
        <v>295</v>
      </c>
      <c r="C179" s="36" t="s">
        <v>113</v>
      </c>
      <c r="D179" s="47" t="s">
        <v>119</v>
      </c>
      <c r="E179" s="5" t="s">
        <v>47</v>
      </c>
      <c r="F179" s="24" t="s">
        <v>204</v>
      </c>
      <c r="G179" s="58">
        <v>18651000</v>
      </c>
    </row>
    <row r="180" spans="1:7" ht="27" customHeight="1" hidden="1">
      <c r="A180" s="95" t="s">
        <v>304</v>
      </c>
      <c r="B180" s="147" t="s">
        <v>295</v>
      </c>
      <c r="C180" s="36" t="s">
        <v>113</v>
      </c>
      <c r="D180" s="47" t="s">
        <v>119</v>
      </c>
      <c r="E180" s="5" t="s">
        <v>47</v>
      </c>
      <c r="F180" s="24" t="s">
        <v>194</v>
      </c>
      <c r="G180" s="58">
        <v>240000</v>
      </c>
    </row>
    <row r="181" spans="1:7" ht="36" customHeight="1" hidden="1">
      <c r="A181" s="55" t="s">
        <v>193</v>
      </c>
      <c r="B181" s="147" t="s">
        <v>295</v>
      </c>
      <c r="C181" s="36" t="s">
        <v>113</v>
      </c>
      <c r="D181" s="47" t="s">
        <v>119</v>
      </c>
      <c r="E181" s="5" t="s">
        <v>47</v>
      </c>
      <c r="F181" s="5" t="s">
        <v>196</v>
      </c>
      <c r="G181" s="58">
        <v>1015000</v>
      </c>
    </row>
    <row r="182" spans="1:7" ht="12.75">
      <c r="A182" s="55" t="s">
        <v>195</v>
      </c>
      <c r="B182" s="147" t="s">
        <v>295</v>
      </c>
      <c r="C182" s="36" t="s">
        <v>113</v>
      </c>
      <c r="D182" s="47" t="s">
        <v>119</v>
      </c>
      <c r="E182" s="5" t="s">
        <v>47</v>
      </c>
      <c r="F182" s="5" t="s">
        <v>197</v>
      </c>
      <c r="G182" s="58">
        <v>126000</v>
      </c>
    </row>
    <row r="183" spans="1:7" ht="13.5" customHeight="1">
      <c r="A183" s="55" t="s">
        <v>96</v>
      </c>
      <c r="B183" s="147" t="s">
        <v>295</v>
      </c>
      <c r="C183" s="36" t="s">
        <v>113</v>
      </c>
      <c r="D183" s="47" t="s">
        <v>119</v>
      </c>
      <c r="E183" s="5" t="s">
        <v>47</v>
      </c>
      <c r="F183" s="5" t="s">
        <v>95</v>
      </c>
      <c r="G183" s="58">
        <v>216500</v>
      </c>
    </row>
    <row r="184" spans="1:7" ht="44.25" customHeight="1">
      <c r="A184" s="94" t="s">
        <v>267</v>
      </c>
      <c r="B184" s="147" t="s">
        <v>295</v>
      </c>
      <c r="C184" s="15" t="s">
        <v>113</v>
      </c>
      <c r="D184" s="13" t="s">
        <v>119</v>
      </c>
      <c r="E184" s="13" t="s">
        <v>103</v>
      </c>
      <c r="F184" s="13"/>
      <c r="G184" s="87">
        <f>G185+G186</f>
        <v>4218500</v>
      </c>
    </row>
    <row r="185" spans="1:7" ht="25.5">
      <c r="A185" s="57" t="s">
        <v>201</v>
      </c>
      <c r="B185" s="147" t="s">
        <v>295</v>
      </c>
      <c r="C185" s="16" t="s">
        <v>113</v>
      </c>
      <c r="D185" s="5" t="s">
        <v>119</v>
      </c>
      <c r="E185" s="5" t="s">
        <v>103</v>
      </c>
      <c r="F185" s="5" t="s">
        <v>200</v>
      </c>
      <c r="G185" s="58">
        <v>2697200</v>
      </c>
    </row>
    <row r="186" spans="1:7" ht="12.75">
      <c r="A186" s="57" t="s">
        <v>179</v>
      </c>
      <c r="B186" s="147" t="s">
        <v>295</v>
      </c>
      <c r="C186" s="16" t="s">
        <v>113</v>
      </c>
      <c r="D186" s="5" t="s">
        <v>119</v>
      </c>
      <c r="E186" s="5" t="s">
        <v>103</v>
      </c>
      <c r="F186" s="5" t="s">
        <v>178</v>
      </c>
      <c r="G186" s="58">
        <v>1521300</v>
      </c>
    </row>
    <row r="187" spans="1:7" ht="76.5">
      <c r="A187" s="88" t="s">
        <v>1</v>
      </c>
      <c r="B187" s="147" t="s">
        <v>295</v>
      </c>
      <c r="C187" s="18" t="s">
        <v>113</v>
      </c>
      <c r="D187" s="46" t="s">
        <v>119</v>
      </c>
      <c r="E187" s="13" t="s">
        <v>306</v>
      </c>
      <c r="F187" s="46"/>
      <c r="G187" s="87">
        <f>SUM(G188:G195)</f>
        <v>110122000</v>
      </c>
    </row>
    <row r="188" spans="1:7" ht="12.75">
      <c r="A188" s="55" t="s">
        <v>49</v>
      </c>
      <c r="B188" s="147" t="s">
        <v>295</v>
      </c>
      <c r="C188" s="16" t="s">
        <v>113</v>
      </c>
      <c r="D188" s="5" t="s">
        <v>119</v>
      </c>
      <c r="E188" s="5" t="s">
        <v>306</v>
      </c>
      <c r="F188" s="24" t="s">
        <v>199</v>
      </c>
      <c r="G188" s="58">
        <v>41787000</v>
      </c>
    </row>
    <row r="189" spans="1:7" ht="29.25" customHeight="1">
      <c r="A189" s="55" t="s">
        <v>201</v>
      </c>
      <c r="B189" s="147" t="s">
        <v>295</v>
      </c>
      <c r="C189" s="16" t="s">
        <v>113</v>
      </c>
      <c r="D189" s="5" t="s">
        <v>119</v>
      </c>
      <c r="E189" s="5" t="s">
        <v>306</v>
      </c>
      <c r="F189" s="24" t="s">
        <v>200</v>
      </c>
      <c r="G189" s="58">
        <v>524000</v>
      </c>
    </row>
    <row r="190" spans="1:7" ht="40.5" customHeight="1">
      <c r="A190" s="55" t="s">
        <v>43</v>
      </c>
      <c r="B190" s="147" t="s">
        <v>295</v>
      </c>
      <c r="C190" s="16" t="s">
        <v>113</v>
      </c>
      <c r="D190" s="5" t="s">
        <v>119</v>
      </c>
      <c r="E190" s="5" t="s">
        <v>306</v>
      </c>
      <c r="F190" s="24" t="s">
        <v>29</v>
      </c>
      <c r="G190" s="58">
        <v>12525000</v>
      </c>
    </row>
    <row r="191" spans="1:7" ht="30.75" customHeight="1">
      <c r="A191" s="55" t="s">
        <v>202</v>
      </c>
      <c r="B191" s="147" t="s">
        <v>295</v>
      </c>
      <c r="C191" s="16" t="s">
        <v>113</v>
      </c>
      <c r="D191" s="5" t="s">
        <v>119</v>
      </c>
      <c r="E191" s="5" t="s">
        <v>306</v>
      </c>
      <c r="F191" s="24" t="s">
        <v>182</v>
      </c>
      <c r="G191" s="58">
        <v>1870000</v>
      </c>
    </row>
    <row r="192" spans="1:7" ht="25.5">
      <c r="A192" s="55" t="s">
        <v>102</v>
      </c>
      <c r="B192" s="147" t="s">
        <v>295</v>
      </c>
      <c r="C192" s="16" t="s">
        <v>113</v>
      </c>
      <c r="D192" s="5" t="s">
        <v>119</v>
      </c>
      <c r="E192" s="5" t="s">
        <v>306</v>
      </c>
      <c r="F192" s="24" t="s">
        <v>101</v>
      </c>
      <c r="G192" s="58">
        <v>90000</v>
      </c>
    </row>
    <row r="193" spans="1:7" ht="38.25">
      <c r="A193" s="55" t="s">
        <v>203</v>
      </c>
      <c r="B193" s="147" t="s">
        <v>295</v>
      </c>
      <c r="C193" s="16" t="s">
        <v>113</v>
      </c>
      <c r="D193" s="5" t="s">
        <v>119</v>
      </c>
      <c r="E193" s="5" t="s">
        <v>306</v>
      </c>
      <c r="F193" s="24" t="s">
        <v>204</v>
      </c>
      <c r="G193" s="58">
        <v>53286000</v>
      </c>
    </row>
    <row r="194" spans="1:8" ht="21" customHeight="1">
      <c r="A194" s="55" t="s">
        <v>195</v>
      </c>
      <c r="B194" s="147" t="s">
        <v>295</v>
      </c>
      <c r="C194" s="16" t="s">
        <v>113</v>
      </c>
      <c r="D194" s="5" t="s">
        <v>119</v>
      </c>
      <c r="E194" s="5" t="s">
        <v>306</v>
      </c>
      <c r="F194" s="5" t="s">
        <v>197</v>
      </c>
      <c r="G194" s="58">
        <v>40000</v>
      </c>
      <c r="H194" s="54"/>
    </row>
    <row r="195" spans="1:10" ht="15" customHeight="1">
      <c r="A195" s="55" t="s">
        <v>96</v>
      </c>
      <c r="B195" s="147" t="s">
        <v>295</v>
      </c>
      <c r="C195" s="16" t="s">
        <v>113</v>
      </c>
      <c r="D195" s="5" t="s">
        <v>119</v>
      </c>
      <c r="E195" s="5" t="s">
        <v>306</v>
      </c>
      <c r="F195" s="5" t="s">
        <v>95</v>
      </c>
      <c r="G195" s="58"/>
      <c r="H195" s="54"/>
      <c r="J195" s="64"/>
    </row>
    <row r="196" spans="1:10" ht="102">
      <c r="A196" s="94" t="s">
        <v>268</v>
      </c>
      <c r="B196" s="147" t="s">
        <v>295</v>
      </c>
      <c r="C196" s="15" t="s">
        <v>113</v>
      </c>
      <c r="D196" s="13" t="s">
        <v>119</v>
      </c>
      <c r="E196" s="13" t="s">
        <v>51</v>
      </c>
      <c r="F196" s="13"/>
      <c r="G196" s="87">
        <f>SUM(G198:G199)+G197</f>
        <v>50150.27</v>
      </c>
      <c r="H196" s="54"/>
      <c r="J196" s="64"/>
    </row>
    <row r="197" spans="1:8" ht="38.25">
      <c r="A197" s="55" t="s">
        <v>43</v>
      </c>
      <c r="B197" s="147" t="s">
        <v>295</v>
      </c>
      <c r="C197" s="16" t="s">
        <v>113</v>
      </c>
      <c r="D197" s="5" t="s">
        <v>119</v>
      </c>
      <c r="E197" s="5" t="s">
        <v>51</v>
      </c>
      <c r="F197" s="5" t="s">
        <v>29</v>
      </c>
      <c r="G197" s="58">
        <v>1038.27</v>
      </c>
      <c r="H197" s="54"/>
    </row>
    <row r="198" spans="1:8" ht="25.5">
      <c r="A198" s="55" t="s">
        <v>202</v>
      </c>
      <c r="B198" s="147" t="s">
        <v>295</v>
      </c>
      <c r="C198" s="16" t="s">
        <v>113</v>
      </c>
      <c r="D198" s="5" t="s">
        <v>119</v>
      </c>
      <c r="E198" s="5" t="s">
        <v>51</v>
      </c>
      <c r="F198" s="5" t="s">
        <v>182</v>
      </c>
      <c r="G198" s="58">
        <v>25112</v>
      </c>
      <c r="H198" s="54"/>
    </row>
    <row r="199" spans="1:10" ht="15.75" customHeight="1">
      <c r="A199" s="203" t="s">
        <v>179</v>
      </c>
      <c r="B199" s="147" t="s">
        <v>295</v>
      </c>
      <c r="C199" s="16" t="s">
        <v>113</v>
      </c>
      <c r="D199" s="5" t="s">
        <v>119</v>
      </c>
      <c r="E199" s="5" t="s">
        <v>51</v>
      </c>
      <c r="F199" s="5" t="s">
        <v>178</v>
      </c>
      <c r="G199" s="58">
        <v>24000</v>
      </c>
      <c r="J199" s="65"/>
    </row>
    <row r="200" spans="1:7" ht="38.25">
      <c r="A200" s="94" t="s">
        <v>221</v>
      </c>
      <c r="B200" s="180" t="s">
        <v>295</v>
      </c>
      <c r="C200" s="181" t="s">
        <v>113</v>
      </c>
      <c r="D200" s="48" t="s">
        <v>119</v>
      </c>
      <c r="E200" s="48" t="s">
        <v>321</v>
      </c>
      <c r="F200" s="5"/>
      <c r="G200" s="87">
        <f>G201+G202+G203</f>
        <v>877300</v>
      </c>
    </row>
    <row r="201" spans="1:7" ht="25.5">
      <c r="A201" s="57" t="s">
        <v>323</v>
      </c>
      <c r="B201" s="147" t="s">
        <v>295</v>
      </c>
      <c r="C201" s="16" t="s">
        <v>113</v>
      </c>
      <c r="D201" s="5" t="s">
        <v>119</v>
      </c>
      <c r="E201" s="5" t="s">
        <v>321</v>
      </c>
      <c r="F201" s="5" t="s">
        <v>322</v>
      </c>
      <c r="G201" s="58">
        <v>19432</v>
      </c>
    </row>
    <row r="202" spans="1:7" ht="25.5">
      <c r="A202" s="55" t="s">
        <v>202</v>
      </c>
      <c r="B202" s="147" t="s">
        <v>295</v>
      </c>
      <c r="C202" s="16" t="s">
        <v>113</v>
      </c>
      <c r="D202" s="5" t="s">
        <v>119</v>
      </c>
      <c r="E202" s="5" t="s">
        <v>321</v>
      </c>
      <c r="F202" s="5" t="s">
        <v>182</v>
      </c>
      <c r="G202" s="58">
        <v>501868</v>
      </c>
    </row>
    <row r="203" spans="1:7" ht="12.75">
      <c r="A203" s="57" t="s">
        <v>179</v>
      </c>
      <c r="B203" s="147" t="s">
        <v>295</v>
      </c>
      <c r="C203" s="16" t="s">
        <v>113</v>
      </c>
      <c r="D203" s="5" t="s">
        <v>119</v>
      </c>
      <c r="E203" s="5" t="s">
        <v>321</v>
      </c>
      <c r="F203" s="5" t="s">
        <v>178</v>
      </c>
      <c r="G203" s="58">
        <v>356000</v>
      </c>
    </row>
    <row r="204" spans="1:7" ht="27.75" customHeight="1">
      <c r="A204" s="88" t="s">
        <v>326</v>
      </c>
      <c r="B204" s="180" t="s">
        <v>295</v>
      </c>
      <c r="C204" s="182" t="s">
        <v>113</v>
      </c>
      <c r="D204" s="183" t="s">
        <v>119</v>
      </c>
      <c r="E204" s="48" t="s">
        <v>325</v>
      </c>
      <c r="F204" s="5"/>
      <c r="G204" s="193">
        <f>G205+G206+G207+G208</f>
        <v>3418764.5</v>
      </c>
    </row>
    <row r="205" spans="1:7" ht="21" customHeight="1">
      <c r="A205" s="55" t="s">
        <v>49</v>
      </c>
      <c r="B205" s="147" t="s">
        <v>295</v>
      </c>
      <c r="C205" s="36" t="s">
        <v>113</v>
      </c>
      <c r="D205" s="47" t="s">
        <v>119</v>
      </c>
      <c r="E205" s="5" t="s">
        <v>325</v>
      </c>
      <c r="F205" s="5" t="s">
        <v>199</v>
      </c>
      <c r="G205" s="58">
        <v>88500</v>
      </c>
    </row>
    <row r="206" spans="1:7" ht="37.5" customHeight="1">
      <c r="A206" s="55" t="s">
        <v>43</v>
      </c>
      <c r="B206" s="147" t="s">
        <v>295</v>
      </c>
      <c r="C206" s="36" t="s">
        <v>113</v>
      </c>
      <c r="D206" s="47" t="s">
        <v>119</v>
      </c>
      <c r="E206" s="5" t="s">
        <v>325</v>
      </c>
      <c r="F206" s="5" t="s">
        <v>29</v>
      </c>
      <c r="G206" s="58">
        <v>27091</v>
      </c>
    </row>
    <row r="207" spans="1:7" ht="37.5" customHeight="1">
      <c r="A207" s="55" t="s">
        <v>202</v>
      </c>
      <c r="B207" s="147" t="s">
        <v>295</v>
      </c>
      <c r="C207" s="36" t="s">
        <v>113</v>
      </c>
      <c r="D207" s="47" t="s">
        <v>119</v>
      </c>
      <c r="E207" s="5" t="s">
        <v>325</v>
      </c>
      <c r="F207" s="5" t="s">
        <v>182</v>
      </c>
      <c r="G207" s="58">
        <v>2249233</v>
      </c>
    </row>
    <row r="208" spans="1:7" ht="16.5" customHeight="1">
      <c r="A208" s="57" t="s">
        <v>179</v>
      </c>
      <c r="B208" s="147" t="s">
        <v>295</v>
      </c>
      <c r="C208" s="36" t="s">
        <v>113</v>
      </c>
      <c r="D208" s="47" t="s">
        <v>119</v>
      </c>
      <c r="E208" s="5" t="s">
        <v>325</v>
      </c>
      <c r="F208" s="5" t="s">
        <v>178</v>
      </c>
      <c r="G208" s="58">
        <v>1053940.5</v>
      </c>
    </row>
    <row r="209" spans="1:7" ht="38.25">
      <c r="A209" s="88" t="s">
        <v>320</v>
      </c>
      <c r="B209" s="180" t="s">
        <v>295</v>
      </c>
      <c r="C209" s="182" t="s">
        <v>113</v>
      </c>
      <c r="D209" s="183" t="s">
        <v>119</v>
      </c>
      <c r="E209" s="48" t="s">
        <v>319</v>
      </c>
      <c r="F209" s="45"/>
      <c r="G209" s="87">
        <f>G210+G211</f>
        <v>595686.48</v>
      </c>
    </row>
    <row r="210" spans="1:7" ht="25.5">
      <c r="A210" s="55" t="s">
        <v>202</v>
      </c>
      <c r="B210" s="147" t="s">
        <v>295</v>
      </c>
      <c r="C210" s="16" t="s">
        <v>113</v>
      </c>
      <c r="D210" s="5" t="s">
        <v>119</v>
      </c>
      <c r="E210" s="5" t="s">
        <v>319</v>
      </c>
      <c r="F210" s="24" t="s">
        <v>182</v>
      </c>
      <c r="G210" s="58">
        <v>477484.65</v>
      </c>
    </row>
    <row r="211" spans="1:7" ht="17.25" customHeight="1">
      <c r="A211" s="57" t="s">
        <v>179</v>
      </c>
      <c r="B211" s="147" t="s">
        <v>295</v>
      </c>
      <c r="C211" s="16" t="s">
        <v>113</v>
      </c>
      <c r="D211" s="5" t="s">
        <v>119</v>
      </c>
      <c r="E211" s="5" t="s">
        <v>319</v>
      </c>
      <c r="F211" s="24" t="s">
        <v>178</v>
      </c>
      <c r="G211" s="58">
        <v>118201.83</v>
      </c>
    </row>
    <row r="212" spans="1:7" ht="52.5" customHeight="1">
      <c r="A212" s="94" t="s">
        <v>316</v>
      </c>
      <c r="B212" s="147" t="s">
        <v>295</v>
      </c>
      <c r="C212" s="15" t="s">
        <v>113</v>
      </c>
      <c r="D212" s="13" t="s">
        <v>119</v>
      </c>
      <c r="E212" s="13" t="s">
        <v>327</v>
      </c>
      <c r="F212" s="5"/>
      <c r="G212" s="179">
        <f>G213</f>
        <v>309000</v>
      </c>
    </row>
    <row r="213" spans="1:7" ht="22.5" customHeight="1">
      <c r="A213" s="55" t="s">
        <v>193</v>
      </c>
      <c r="B213" s="147" t="s">
        <v>295</v>
      </c>
      <c r="C213" s="16" t="s">
        <v>113</v>
      </c>
      <c r="D213" s="5" t="s">
        <v>119</v>
      </c>
      <c r="E213" s="5" t="s">
        <v>327</v>
      </c>
      <c r="F213" s="5" t="s">
        <v>196</v>
      </c>
      <c r="G213" s="178">
        <v>309000</v>
      </c>
    </row>
    <row r="214" spans="1:7" ht="17.25" customHeight="1">
      <c r="A214" s="198" t="s">
        <v>333</v>
      </c>
      <c r="B214" s="199" t="s">
        <v>295</v>
      </c>
      <c r="C214" s="71" t="s">
        <v>113</v>
      </c>
      <c r="D214" s="22" t="s">
        <v>119</v>
      </c>
      <c r="E214" s="22" t="s">
        <v>348</v>
      </c>
      <c r="F214" s="22"/>
      <c r="G214" s="96">
        <f>G215</f>
        <v>735000</v>
      </c>
    </row>
    <row r="215" spans="1:7" ht="25.5">
      <c r="A215" s="200" t="s">
        <v>202</v>
      </c>
      <c r="B215" s="201" t="s">
        <v>295</v>
      </c>
      <c r="C215" s="35" t="s">
        <v>113</v>
      </c>
      <c r="D215" s="24" t="s">
        <v>119</v>
      </c>
      <c r="E215" s="24" t="s">
        <v>348</v>
      </c>
      <c r="F215" s="24" t="s">
        <v>182</v>
      </c>
      <c r="G215" s="97">
        <v>735000</v>
      </c>
    </row>
    <row r="216" spans="1:7" ht="50.25" customHeight="1">
      <c r="A216" s="198" t="s">
        <v>334</v>
      </c>
      <c r="B216" s="199" t="s">
        <v>295</v>
      </c>
      <c r="C216" s="71" t="s">
        <v>113</v>
      </c>
      <c r="D216" s="22" t="s">
        <v>119</v>
      </c>
      <c r="E216" s="22" t="s">
        <v>348</v>
      </c>
      <c r="F216" s="22"/>
      <c r="G216" s="96">
        <f>G217</f>
        <v>315000</v>
      </c>
    </row>
    <row r="217" spans="1:7" ht="27.75" customHeight="1">
      <c r="A217" s="200" t="s">
        <v>202</v>
      </c>
      <c r="B217" s="201" t="s">
        <v>295</v>
      </c>
      <c r="C217" s="35" t="s">
        <v>113</v>
      </c>
      <c r="D217" s="24" t="s">
        <v>119</v>
      </c>
      <c r="E217" s="24" t="s">
        <v>348</v>
      </c>
      <c r="F217" s="24" t="s">
        <v>182</v>
      </c>
      <c r="G217" s="97">
        <v>315000</v>
      </c>
    </row>
    <row r="218" spans="1:7" ht="63" customHeight="1">
      <c r="A218" s="198" t="s">
        <v>335</v>
      </c>
      <c r="B218" s="199" t="s">
        <v>295</v>
      </c>
      <c r="C218" s="71" t="s">
        <v>113</v>
      </c>
      <c r="D218" s="22" t="s">
        <v>119</v>
      </c>
      <c r="E218" s="22" t="s">
        <v>336</v>
      </c>
      <c r="F218" s="22"/>
      <c r="G218" s="96">
        <f>G219</f>
        <v>1000</v>
      </c>
    </row>
    <row r="219" spans="1:7" ht="25.5" customHeight="1">
      <c r="A219" s="200" t="s">
        <v>202</v>
      </c>
      <c r="B219" s="201" t="s">
        <v>295</v>
      </c>
      <c r="C219" s="35" t="s">
        <v>113</v>
      </c>
      <c r="D219" s="24" t="s">
        <v>119</v>
      </c>
      <c r="E219" s="24" t="s">
        <v>336</v>
      </c>
      <c r="F219" s="24" t="s">
        <v>182</v>
      </c>
      <c r="G219" s="97">
        <v>1000</v>
      </c>
    </row>
    <row r="220" spans="1:7" ht="17.25" customHeight="1">
      <c r="A220" s="105" t="s">
        <v>288</v>
      </c>
      <c r="B220" s="147" t="s">
        <v>295</v>
      </c>
      <c r="C220" s="17" t="s">
        <v>113</v>
      </c>
      <c r="D220" s="44" t="s">
        <v>121</v>
      </c>
      <c r="E220" s="4"/>
      <c r="F220" s="45"/>
      <c r="G220" s="28">
        <f>G223+G222</f>
        <v>18082000</v>
      </c>
    </row>
    <row r="221" spans="1:7" ht="39.75" customHeight="1">
      <c r="A221" s="184" t="s">
        <v>324</v>
      </c>
      <c r="B221" s="180" t="s">
        <v>295</v>
      </c>
      <c r="C221" s="182" t="s">
        <v>113</v>
      </c>
      <c r="D221" s="183" t="s">
        <v>121</v>
      </c>
      <c r="E221" s="48" t="s">
        <v>103</v>
      </c>
      <c r="F221" s="45"/>
      <c r="G221" s="197">
        <v>40000</v>
      </c>
    </row>
    <row r="222" spans="1:7" ht="11.25" customHeight="1">
      <c r="A222" s="203" t="s">
        <v>179</v>
      </c>
      <c r="B222" s="147" t="s">
        <v>295</v>
      </c>
      <c r="C222" s="36" t="s">
        <v>113</v>
      </c>
      <c r="D222" s="47" t="s">
        <v>121</v>
      </c>
      <c r="E222" s="5" t="s">
        <v>103</v>
      </c>
      <c r="F222" s="47" t="s">
        <v>178</v>
      </c>
      <c r="G222" s="25">
        <v>40000</v>
      </c>
    </row>
    <row r="223" spans="1:7" ht="27.75" customHeight="1">
      <c r="A223" s="94" t="s">
        <v>230</v>
      </c>
      <c r="B223" s="147" t="s">
        <v>295</v>
      </c>
      <c r="C223" s="18" t="s">
        <v>113</v>
      </c>
      <c r="D223" s="46" t="s">
        <v>121</v>
      </c>
      <c r="E223" s="13" t="s">
        <v>50</v>
      </c>
      <c r="F223" s="47"/>
      <c r="G223" s="23">
        <f>G224</f>
        <v>18042000</v>
      </c>
    </row>
    <row r="224" spans="1:7" ht="42" customHeight="1">
      <c r="A224" s="55" t="s">
        <v>203</v>
      </c>
      <c r="B224" s="147" t="s">
        <v>295</v>
      </c>
      <c r="C224" s="36" t="s">
        <v>113</v>
      </c>
      <c r="D224" s="47" t="s">
        <v>121</v>
      </c>
      <c r="E224" s="5" t="s">
        <v>50</v>
      </c>
      <c r="F224" s="47" t="s">
        <v>204</v>
      </c>
      <c r="G224" s="25">
        <v>18042000</v>
      </c>
    </row>
    <row r="225" spans="1:7" ht="18" customHeight="1">
      <c r="A225" s="103" t="s">
        <v>177</v>
      </c>
      <c r="B225" s="147" t="s">
        <v>295</v>
      </c>
      <c r="C225" s="56" t="s">
        <v>113</v>
      </c>
      <c r="D225" s="4" t="s">
        <v>113</v>
      </c>
      <c r="E225" s="5"/>
      <c r="F225" s="24"/>
      <c r="G225" s="113">
        <f>G226+G232+G235+G229</f>
        <v>1833700</v>
      </c>
    </row>
    <row r="226" spans="1:7" ht="20.25" customHeight="1">
      <c r="A226" s="94" t="s">
        <v>231</v>
      </c>
      <c r="B226" s="147" t="s">
        <v>295</v>
      </c>
      <c r="C226" s="18" t="s">
        <v>113</v>
      </c>
      <c r="D226" s="13" t="s">
        <v>113</v>
      </c>
      <c r="E226" s="13" t="s">
        <v>77</v>
      </c>
      <c r="F226" s="13"/>
      <c r="G226" s="87">
        <f>SUM(G227:G228)</f>
        <v>120000</v>
      </c>
    </row>
    <row r="227" spans="1:7" ht="27" customHeight="1">
      <c r="A227" s="55" t="s">
        <v>202</v>
      </c>
      <c r="B227" s="147" t="s">
        <v>295</v>
      </c>
      <c r="C227" s="36" t="s">
        <v>113</v>
      </c>
      <c r="D227" s="47" t="s">
        <v>113</v>
      </c>
      <c r="E227" s="5" t="s">
        <v>77</v>
      </c>
      <c r="F227" s="5" t="s">
        <v>182</v>
      </c>
      <c r="G227" s="58">
        <v>90000</v>
      </c>
    </row>
    <row r="228" spans="1:7" ht="15.75" customHeight="1">
      <c r="A228" s="55" t="s">
        <v>303</v>
      </c>
      <c r="B228" s="147" t="s">
        <v>295</v>
      </c>
      <c r="C228" s="36" t="s">
        <v>113</v>
      </c>
      <c r="D228" s="47" t="s">
        <v>113</v>
      </c>
      <c r="E228" s="5" t="s">
        <v>77</v>
      </c>
      <c r="F228" s="5" t="s">
        <v>302</v>
      </c>
      <c r="G228" s="58">
        <v>30000</v>
      </c>
    </row>
    <row r="229" spans="1:7" ht="18.75" customHeight="1">
      <c r="A229" s="85" t="s">
        <v>329</v>
      </c>
      <c r="B229" s="147" t="s">
        <v>295</v>
      </c>
      <c r="C229" s="194" t="s">
        <v>113</v>
      </c>
      <c r="D229" s="195" t="s">
        <v>113</v>
      </c>
      <c r="E229" s="196" t="s">
        <v>330</v>
      </c>
      <c r="F229" s="196"/>
      <c r="G229" s="193">
        <f>G230+G231</f>
        <v>1356000</v>
      </c>
    </row>
    <row r="230" spans="1:7" ht="25.5">
      <c r="A230" s="55" t="s">
        <v>202</v>
      </c>
      <c r="B230" s="147" t="s">
        <v>295</v>
      </c>
      <c r="C230" s="36" t="s">
        <v>113</v>
      </c>
      <c r="D230" s="47" t="s">
        <v>113</v>
      </c>
      <c r="E230" s="5" t="s">
        <v>330</v>
      </c>
      <c r="F230" s="5" t="s">
        <v>182</v>
      </c>
      <c r="G230" s="58">
        <v>747232.5</v>
      </c>
    </row>
    <row r="231" spans="1:7" ht="12.75">
      <c r="A231" s="57" t="s">
        <v>179</v>
      </c>
      <c r="B231" s="147" t="s">
        <v>295</v>
      </c>
      <c r="C231" s="36" t="s">
        <v>113</v>
      </c>
      <c r="D231" s="47" t="s">
        <v>113</v>
      </c>
      <c r="E231" s="5" t="s">
        <v>330</v>
      </c>
      <c r="F231" s="5" t="s">
        <v>178</v>
      </c>
      <c r="G231" s="58">
        <v>608767.5</v>
      </c>
    </row>
    <row r="232" spans="1:7" ht="12" customHeight="1">
      <c r="A232" s="94" t="s">
        <v>232</v>
      </c>
      <c r="B232" s="147" t="s">
        <v>295</v>
      </c>
      <c r="C232" s="18" t="s">
        <v>113</v>
      </c>
      <c r="D232" s="13" t="s">
        <v>113</v>
      </c>
      <c r="E232" s="13" t="s">
        <v>328</v>
      </c>
      <c r="F232" s="13"/>
      <c r="G232" s="87">
        <f>SUM(G233:G234)</f>
        <v>150700</v>
      </c>
    </row>
    <row r="233" spans="1:7" ht="31.5" customHeight="1">
      <c r="A233" s="55" t="s">
        <v>202</v>
      </c>
      <c r="B233" s="147" t="s">
        <v>295</v>
      </c>
      <c r="C233" s="36" t="s">
        <v>113</v>
      </c>
      <c r="D233" s="47" t="s">
        <v>113</v>
      </c>
      <c r="E233" s="5" t="s">
        <v>328</v>
      </c>
      <c r="F233" s="5" t="s">
        <v>182</v>
      </c>
      <c r="G233" s="58">
        <v>83043</v>
      </c>
    </row>
    <row r="234" spans="1:7" ht="18.75" customHeight="1">
      <c r="A234" s="57" t="s">
        <v>179</v>
      </c>
      <c r="B234" s="147" t="s">
        <v>295</v>
      </c>
      <c r="C234" s="36" t="s">
        <v>113</v>
      </c>
      <c r="D234" s="47" t="s">
        <v>113</v>
      </c>
      <c r="E234" s="5" t="s">
        <v>328</v>
      </c>
      <c r="F234" s="47" t="s">
        <v>178</v>
      </c>
      <c r="G234" s="58">
        <v>67657</v>
      </c>
    </row>
    <row r="235" spans="1:7" ht="25.5" customHeight="1">
      <c r="A235" s="94" t="s">
        <v>11</v>
      </c>
      <c r="B235" s="147" t="s">
        <v>295</v>
      </c>
      <c r="C235" s="18" t="s">
        <v>113</v>
      </c>
      <c r="D235" s="13" t="s">
        <v>113</v>
      </c>
      <c r="E235" s="13" t="s">
        <v>52</v>
      </c>
      <c r="F235" s="5"/>
      <c r="G235" s="87">
        <f>G236+G237+G238</f>
        <v>207000</v>
      </c>
    </row>
    <row r="236" spans="1:7" ht="24.75" customHeight="1">
      <c r="A236" s="55" t="s">
        <v>48</v>
      </c>
      <c r="B236" s="147" t="s">
        <v>295</v>
      </c>
      <c r="C236" s="36" t="s">
        <v>113</v>
      </c>
      <c r="D236" s="5" t="s">
        <v>113</v>
      </c>
      <c r="E236" s="5" t="s">
        <v>52</v>
      </c>
      <c r="F236" s="5" t="s">
        <v>199</v>
      </c>
      <c r="G236" s="114">
        <v>95000</v>
      </c>
    </row>
    <row r="237" spans="1:7" ht="24" customHeight="1">
      <c r="A237" s="55" t="s">
        <v>43</v>
      </c>
      <c r="B237" s="147" t="s">
        <v>295</v>
      </c>
      <c r="C237" s="36" t="s">
        <v>113</v>
      </c>
      <c r="D237" s="5" t="s">
        <v>113</v>
      </c>
      <c r="E237" s="5" t="s">
        <v>52</v>
      </c>
      <c r="F237" s="5" t="s">
        <v>29</v>
      </c>
      <c r="G237" s="114">
        <v>30000</v>
      </c>
    </row>
    <row r="238" spans="1:7" ht="21" customHeight="1">
      <c r="A238" s="57" t="s">
        <v>179</v>
      </c>
      <c r="B238" s="147" t="s">
        <v>295</v>
      </c>
      <c r="C238" s="36" t="s">
        <v>113</v>
      </c>
      <c r="D238" s="5" t="s">
        <v>113</v>
      </c>
      <c r="E238" s="5" t="s">
        <v>52</v>
      </c>
      <c r="F238" s="5" t="s">
        <v>178</v>
      </c>
      <c r="G238" s="114">
        <v>82000</v>
      </c>
    </row>
    <row r="239" spans="1:7" ht="18" customHeight="1">
      <c r="A239" s="105" t="s">
        <v>135</v>
      </c>
      <c r="B239" s="147" t="s">
        <v>295</v>
      </c>
      <c r="C239" s="17" t="s">
        <v>113</v>
      </c>
      <c r="D239" s="4" t="s">
        <v>115</v>
      </c>
      <c r="E239" s="4"/>
      <c r="F239" s="4"/>
      <c r="G239" s="84">
        <f>G240+G250+G255+G258</f>
        <v>12670461.540000001</v>
      </c>
    </row>
    <row r="240" spans="1:7" ht="27.75" customHeight="1">
      <c r="A240" s="109" t="s">
        <v>233</v>
      </c>
      <c r="B240" s="147" t="s">
        <v>295</v>
      </c>
      <c r="C240" s="19" t="s">
        <v>113</v>
      </c>
      <c r="D240" s="8" t="s">
        <v>115</v>
      </c>
      <c r="E240" s="8" t="s">
        <v>78</v>
      </c>
      <c r="F240" s="8"/>
      <c r="G240" s="107">
        <f>SUM(G241:G247)</f>
        <v>10378400</v>
      </c>
    </row>
    <row r="241" spans="1:7" ht="22.5" customHeight="1">
      <c r="A241" s="55" t="s">
        <v>48</v>
      </c>
      <c r="B241" s="147" t="s">
        <v>295</v>
      </c>
      <c r="C241" s="36" t="s">
        <v>113</v>
      </c>
      <c r="D241" s="5" t="s">
        <v>115</v>
      </c>
      <c r="E241" s="5" t="s">
        <v>78</v>
      </c>
      <c r="F241" s="24" t="s">
        <v>199</v>
      </c>
      <c r="G241" s="58">
        <v>7165000</v>
      </c>
    </row>
    <row r="242" spans="1:7" ht="26.25" customHeight="1">
      <c r="A242" s="55" t="s">
        <v>201</v>
      </c>
      <c r="B242" s="147" t="s">
        <v>295</v>
      </c>
      <c r="C242" s="36" t="s">
        <v>113</v>
      </c>
      <c r="D242" s="5" t="s">
        <v>115</v>
      </c>
      <c r="E242" s="5" t="s">
        <v>78</v>
      </c>
      <c r="F242" s="24" t="s">
        <v>200</v>
      </c>
      <c r="G242" s="58">
        <v>300000</v>
      </c>
    </row>
    <row r="243" spans="1:7" ht="25.5" customHeight="1">
      <c r="A243" s="55" t="s">
        <v>43</v>
      </c>
      <c r="B243" s="147" t="s">
        <v>295</v>
      </c>
      <c r="C243" s="36" t="s">
        <v>113</v>
      </c>
      <c r="D243" s="5" t="s">
        <v>115</v>
      </c>
      <c r="E243" s="5" t="s">
        <v>78</v>
      </c>
      <c r="F243" s="24" t="s">
        <v>29</v>
      </c>
      <c r="G243" s="58">
        <v>2191600</v>
      </c>
    </row>
    <row r="244" spans="1:7" ht="26.25" customHeight="1">
      <c r="A244" s="55" t="s">
        <v>202</v>
      </c>
      <c r="B244" s="147" t="s">
        <v>295</v>
      </c>
      <c r="C244" s="36" t="s">
        <v>113</v>
      </c>
      <c r="D244" s="5" t="s">
        <v>115</v>
      </c>
      <c r="E244" s="5" t="s">
        <v>78</v>
      </c>
      <c r="F244" s="24" t="s">
        <v>182</v>
      </c>
      <c r="G244" s="58">
        <v>586400</v>
      </c>
    </row>
    <row r="245" spans="1:7" ht="19.5" customHeight="1">
      <c r="A245" s="55" t="s">
        <v>193</v>
      </c>
      <c r="B245" s="147" t="s">
        <v>295</v>
      </c>
      <c r="C245" s="36" t="s">
        <v>113</v>
      </c>
      <c r="D245" s="5" t="s">
        <v>115</v>
      </c>
      <c r="E245" s="5" t="s">
        <v>78</v>
      </c>
      <c r="F245" s="5" t="s">
        <v>196</v>
      </c>
      <c r="G245" s="58">
        <v>2400</v>
      </c>
    </row>
    <row r="246" spans="1:7" ht="17.25" customHeight="1">
      <c r="A246" s="55" t="s">
        <v>195</v>
      </c>
      <c r="B246" s="147" t="s">
        <v>295</v>
      </c>
      <c r="C246" s="36" t="s">
        <v>113</v>
      </c>
      <c r="D246" s="5" t="s">
        <v>115</v>
      </c>
      <c r="E246" s="5" t="s">
        <v>78</v>
      </c>
      <c r="F246" s="5" t="s">
        <v>197</v>
      </c>
      <c r="G246" s="58">
        <v>27000</v>
      </c>
    </row>
    <row r="247" spans="1:7" ht="16.5" customHeight="1">
      <c r="A247" s="55" t="s">
        <v>96</v>
      </c>
      <c r="B247" s="147" t="s">
        <v>295</v>
      </c>
      <c r="C247" s="36" t="s">
        <v>113</v>
      </c>
      <c r="D247" s="5" t="s">
        <v>115</v>
      </c>
      <c r="E247" s="5" t="s">
        <v>78</v>
      </c>
      <c r="F247" s="5" t="s">
        <v>95</v>
      </c>
      <c r="G247" s="58">
        <v>106000</v>
      </c>
    </row>
    <row r="248" spans="1:7" ht="23.25" customHeight="1">
      <c r="A248" s="55" t="s">
        <v>105</v>
      </c>
      <c r="B248" s="147" t="s">
        <v>295</v>
      </c>
      <c r="C248" s="36" t="s">
        <v>113</v>
      </c>
      <c r="D248" s="5" t="s">
        <v>115</v>
      </c>
      <c r="E248" s="5" t="s">
        <v>109</v>
      </c>
      <c r="F248" s="5"/>
      <c r="G248" s="58">
        <v>0</v>
      </c>
    </row>
    <row r="249" spans="1:7" ht="24" customHeight="1">
      <c r="A249" s="55" t="s">
        <v>5</v>
      </c>
      <c r="B249" s="147" t="s">
        <v>295</v>
      </c>
      <c r="C249" s="36" t="s">
        <v>113</v>
      </c>
      <c r="D249" s="5" t="s">
        <v>115</v>
      </c>
      <c r="E249" s="5" t="s">
        <v>109</v>
      </c>
      <c r="F249" s="5" t="s">
        <v>182</v>
      </c>
      <c r="G249" s="58">
        <v>0</v>
      </c>
    </row>
    <row r="250" spans="1:7" ht="16.5" customHeight="1">
      <c r="A250" s="94" t="s">
        <v>278</v>
      </c>
      <c r="B250" s="147" t="s">
        <v>295</v>
      </c>
      <c r="C250" s="18" t="s">
        <v>113</v>
      </c>
      <c r="D250" s="13" t="s">
        <v>115</v>
      </c>
      <c r="E250" s="13" t="s">
        <v>92</v>
      </c>
      <c r="F250" s="13"/>
      <c r="G250" s="87">
        <f>SUM(G251:G254)</f>
        <v>979546.46</v>
      </c>
    </row>
    <row r="251" spans="1:7" ht="27.75" customHeight="1">
      <c r="A251" s="55" t="s">
        <v>201</v>
      </c>
      <c r="B251" s="147" t="s">
        <v>295</v>
      </c>
      <c r="C251" s="36" t="s">
        <v>113</v>
      </c>
      <c r="D251" s="47" t="s">
        <v>115</v>
      </c>
      <c r="E251" s="5" t="s">
        <v>92</v>
      </c>
      <c r="F251" s="5" t="s">
        <v>200</v>
      </c>
      <c r="G251" s="58">
        <v>10000</v>
      </c>
    </row>
    <row r="252" spans="1:7" ht="27" customHeight="1">
      <c r="A252" s="55" t="s">
        <v>339</v>
      </c>
      <c r="B252" s="147" t="s">
        <v>295</v>
      </c>
      <c r="C252" s="36" t="s">
        <v>113</v>
      </c>
      <c r="D252" s="5" t="s">
        <v>115</v>
      </c>
      <c r="E252" s="5" t="s">
        <v>92</v>
      </c>
      <c r="F252" s="5" t="s">
        <v>182</v>
      </c>
      <c r="G252" s="58">
        <f>177340+671.46</f>
        <v>178011.46</v>
      </c>
    </row>
    <row r="253" spans="1:7" ht="29.25" customHeight="1">
      <c r="A253" s="55" t="s">
        <v>286</v>
      </c>
      <c r="B253" s="147" t="s">
        <v>295</v>
      </c>
      <c r="C253" s="36" t="s">
        <v>113</v>
      </c>
      <c r="D253" s="47" t="s">
        <v>115</v>
      </c>
      <c r="E253" s="5" t="s">
        <v>92</v>
      </c>
      <c r="F253" s="5" t="s">
        <v>182</v>
      </c>
      <c r="G253" s="58">
        <v>326000</v>
      </c>
    </row>
    <row r="254" spans="1:7" ht="25.5" customHeight="1">
      <c r="A254" s="55" t="s">
        <v>283</v>
      </c>
      <c r="B254" s="147" t="s">
        <v>295</v>
      </c>
      <c r="C254" s="36" t="s">
        <v>113</v>
      </c>
      <c r="D254" s="47" t="s">
        <v>115</v>
      </c>
      <c r="E254" s="5" t="s">
        <v>92</v>
      </c>
      <c r="F254" s="5" t="s">
        <v>178</v>
      </c>
      <c r="G254" s="58">
        <v>465535</v>
      </c>
    </row>
    <row r="255" spans="1:11" s="66" customFormat="1" ht="24.75" customHeight="1">
      <c r="A255" s="94" t="s">
        <v>234</v>
      </c>
      <c r="B255" s="147" t="s">
        <v>295</v>
      </c>
      <c r="C255" s="18" t="s">
        <v>113</v>
      </c>
      <c r="D255" s="13" t="s">
        <v>115</v>
      </c>
      <c r="E255" s="13" t="s">
        <v>53</v>
      </c>
      <c r="F255" s="13"/>
      <c r="G255" s="87">
        <f>G256+G257</f>
        <v>904515.08</v>
      </c>
      <c r="H255" s="67"/>
      <c r="I255" s="67"/>
      <c r="J255" s="67"/>
      <c r="K255" s="67"/>
    </row>
    <row r="256" spans="1:7" ht="24" customHeight="1">
      <c r="A256" s="55" t="s">
        <v>202</v>
      </c>
      <c r="B256" s="147" t="s">
        <v>295</v>
      </c>
      <c r="C256" s="36" t="s">
        <v>113</v>
      </c>
      <c r="D256" s="5" t="s">
        <v>115</v>
      </c>
      <c r="E256" s="5" t="s">
        <v>53</v>
      </c>
      <c r="F256" s="24" t="s">
        <v>182</v>
      </c>
      <c r="G256" s="58">
        <v>816500</v>
      </c>
    </row>
    <row r="257" spans="1:7" ht="15" customHeight="1">
      <c r="A257" s="57" t="s">
        <v>179</v>
      </c>
      <c r="B257" s="147" t="s">
        <v>295</v>
      </c>
      <c r="C257" s="36" t="s">
        <v>113</v>
      </c>
      <c r="D257" s="5" t="s">
        <v>115</v>
      </c>
      <c r="E257" s="5" t="s">
        <v>53</v>
      </c>
      <c r="F257" s="24" t="s">
        <v>178</v>
      </c>
      <c r="G257" s="58">
        <v>88015.08</v>
      </c>
    </row>
    <row r="258" spans="1:7" ht="26.25" customHeight="1">
      <c r="A258" s="94" t="s">
        <v>235</v>
      </c>
      <c r="B258" s="147" t="s">
        <v>295</v>
      </c>
      <c r="C258" s="18" t="s">
        <v>113</v>
      </c>
      <c r="D258" s="13" t="s">
        <v>115</v>
      </c>
      <c r="E258" s="13" t="s">
        <v>54</v>
      </c>
      <c r="F258" s="13"/>
      <c r="G258" s="87">
        <f>G259+G260</f>
        <v>408000</v>
      </c>
    </row>
    <row r="259" spans="1:7" ht="30" customHeight="1">
      <c r="A259" s="55" t="s">
        <v>202</v>
      </c>
      <c r="B259" s="147" t="s">
        <v>295</v>
      </c>
      <c r="C259" s="36" t="s">
        <v>113</v>
      </c>
      <c r="D259" s="5" t="s">
        <v>115</v>
      </c>
      <c r="E259" s="5" t="s">
        <v>54</v>
      </c>
      <c r="F259" s="24" t="s">
        <v>182</v>
      </c>
      <c r="G259" s="58">
        <v>168000</v>
      </c>
    </row>
    <row r="260" spans="1:7" ht="19.5" customHeight="1">
      <c r="A260" s="57" t="s">
        <v>179</v>
      </c>
      <c r="B260" s="147" t="s">
        <v>295</v>
      </c>
      <c r="C260" s="36" t="s">
        <v>113</v>
      </c>
      <c r="D260" s="5" t="s">
        <v>115</v>
      </c>
      <c r="E260" s="5" t="s">
        <v>54</v>
      </c>
      <c r="F260" s="24" t="s">
        <v>178</v>
      </c>
      <c r="G260" s="58">
        <v>240000</v>
      </c>
    </row>
    <row r="261" spans="1:7" ht="14.25" customHeight="1">
      <c r="A261" s="160" t="s">
        <v>168</v>
      </c>
      <c r="B261" s="156" t="s">
        <v>295</v>
      </c>
      <c r="C261" s="161" t="s">
        <v>114</v>
      </c>
      <c r="D261" s="157"/>
      <c r="E261" s="157"/>
      <c r="F261" s="157"/>
      <c r="G261" s="158">
        <f>G262</f>
        <v>12429500</v>
      </c>
    </row>
    <row r="262" spans="1:7" ht="15.75" customHeight="1">
      <c r="A262" s="105" t="s">
        <v>136</v>
      </c>
      <c r="B262" s="147" t="s">
        <v>295</v>
      </c>
      <c r="C262" s="10" t="s">
        <v>114</v>
      </c>
      <c r="D262" s="4" t="s">
        <v>112</v>
      </c>
      <c r="E262" s="4"/>
      <c r="F262" s="4"/>
      <c r="G262" s="108">
        <f>G263</f>
        <v>12429500</v>
      </c>
    </row>
    <row r="263" spans="1:7" ht="15" customHeight="1">
      <c r="A263" s="109" t="s">
        <v>239</v>
      </c>
      <c r="B263" s="147" t="s">
        <v>295</v>
      </c>
      <c r="C263" s="78" t="s">
        <v>114</v>
      </c>
      <c r="D263" s="42" t="s">
        <v>112</v>
      </c>
      <c r="E263" s="42" t="s">
        <v>15</v>
      </c>
      <c r="F263" s="42"/>
      <c r="G263" s="115">
        <f>G264+G269+G272+G275+G278</f>
        <v>12429500</v>
      </c>
    </row>
    <row r="264" spans="1:7" ht="37.5" customHeight="1">
      <c r="A264" s="83" t="s">
        <v>236</v>
      </c>
      <c r="B264" s="147" t="s">
        <v>295</v>
      </c>
      <c r="C264" s="10" t="s">
        <v>255</v>
      </c>
      <c r="D264" s="4" t="s">
        <v>112</v>
      </c>
      <c r="E264" s="4" t="s">
        <v>16</v>
      </c>
      <c r="F264" s="4"/>
      <c r="G264" s="108">
        <f>G267+G265</f>
        <v>11529500</v>
      </c>
    </row>
    <row r="265" spans="1:7" ht="14.25" customHeight="1">
      <c r="A265" s="86" t="s">
        <v>238</v>
      </c>
      <c r="B265" s="147" t="s">
        <v>295</v>
      </c>
      <c r="C265" s="15" t="s">
        <v>114</v>
      </c>
      <c r="D265" s="13" t="s">
        <v>112</v>
      </c>
      <c r="E265" s="13" t="s">
        <v>55</v>
      </c>
      <c r="F265" s="13"/>
      <c r="G265" s="87">
        <f>SUM(G266:G266)</f>
        <v>9829500</v>
      </c>
    </row>
    <row r="266" spans="1:7" ht="38.25">
      <c r="A266" s="55" t="s">
        <v>203</v>
      </c>
      <c r="B266" s="147" t="s">
        <v>295</v>
      </c>
      <c r="C266" s="79" t="s">
        <v>114</v>
      </c>
      <c r="D266" s="5" t="s">
        <v>112</v>
      </c>
      <c r="E266" s="5" t="s">
        <v>55</v>
      </c>
      <c r="F266" s="24" t="s">
        <v>204</v>
      </c>
      <c r="G266" s="58">
        <v>9829500</v>
      </c>
    </row>
    <row r="267" spans="1:7" ht="38.25">
      <c r="A267" s="61" t="s">
        <v>237</v>
      </c>
      <c r="B267" s="147" t="s">
        <v>295</v>
      </c>
      <c r="C267" s="15" t="s">
        <v>114</v>
      </c>
      <c r="D267" s="13" t="s">
        <v>112</v>
      </c>
      <c r="E267" s="13" t="s">
        <v>91</v>
      </c>
      <c r="F267" s="13"/>
      <c r="G267" s="87">
        <f>SUM(G268:G268)</f>
        <v>1700000</v>
      </c>
    </row>
    <row r="268" spans="1:8" ht="18.75" customHeight="1">
      <c r="A268" s="55" t="s">
        <v>203</v>
      </c>
      <c r="B268" s="147" t="s">
        <v>295</v>
      </c>
      <c r="C268" s="79" t="s">
        <v>114</v>
      </c>
      <c r="D268" s="5" t="s">
        <v>112</v>
      </c>
      <c r="E268" s="5" t="s">
        <v>91</v>
      </c>
      <c r="F268" s="24" t="s">
        <v>204</v>
      </c>
      <c r="G268" s="58">
        <v>1700000</v>
      </c>
      <c r="H268" s="54"/>
    </row>
    <row r="269" spans="1:8" ht="22.5" customHeight="1">
      <c r="A269" s="116" t="s">
        <v>240</v>
      </c>
      <c r="B269" s="147" t="s">
        <v>295</v>
      </c>
      <c r="C269" s="80" t="s">
        <v>114</v>
      </c>
      <c r="D269" s="40" t="s">
        <v>112</v>
      </c>
      <c r="E269" s="41" t="s">
        <v>17</v>
      </c>
      <c r="F269" s="41"/>
      <c r="G269" s="117">
        <f>G270</f>
        <v>100000</v>
      </c>
      <c r="H269" s="54"/>
    </row>
    <row r="270" spans="1:10" ht="21" customHeight="1">
      <c r="A270" s="81" t="s">
        <v>241</v>
      </c>
      <c r="B270" s="147" t="s">
        <v>295</v>
      </c>
      <c r="C270" s="15" t="s">
        <v>114</v>
      </c>
      <c r="D270" s="31" t="s">
        <v>112</v>
      </c>
      <c r="E270" s="14" t="s">
        <v>56</v>
      </c>
      <c r="F270" s="32"/>
      <c r="G270" s="102">
        <f>G271</f>
        <v>100000</v>
      </c>
      <c r="H270" s="54"/>
      <c r="J270" s="64"/>
    </row>
    <row r="271" spans="1:8" ht="16.5" customHeight="1">
      <c r="A271" s="55" t="s">
        <v>179</v>
      </c>
      <c r="B271" s="147" t="s">
        <v>295</v>
      </c>
      <c r="C271" s="16" t="s">
        <v>114</v>
      </c>
      <c r="D271" s="5" t="s">
        <v>112</v>
      </c>
      <c r="E271" s="5" t="s">
        <v>56</v>
      </c>
      <c r="F271" s="5" t="s">
        <v>178</v>
      </c>
      <c r="G271" s="58">
        <v>100000</v>
      </c>
      <c r="H271" s="54"/>
    </row>
    <row r="272" spans="1:8" ht="12.75">
      <c r="A272" s="118" t="s">
        <v>242</v>
      </c>
      <c r="B272" s="147" t="s">
        <v>295</v>
      </c>
      <c r="C272" s="43" t="s">
        <v>114</v>
      </c>
      <c r="D272" s="40" t="s">
        <v>112</v>
      </c>
      <c r="E272" s="40" t="s">
        <v>18</v>
      </c>
      <c r="F272" s="40"/>
      <c r="G272" s="119">
        <f>G273</f>
        <v>400000</v>
      </c>
      <c r="H272" s="54"/>
    </row>
    <row r="273" spans="1:7" ht="12.75">
      <c r="A273" s="94" t="s">
        <v>243</v>
      </c>
      <c r="B273" s="147" t="s">
        <v>295</v>
      </c>
      <c r="C273" s="18" t="s">
        <v>114</v>
      </c>
      <c r="D273" s="13" t="s">
        <v>112</v>
      </c>
      <c r="E273" s="13" t="s">
        <v>57</v>
      </c>
      <c r="F273" s="13"/>
      <c r="G273" s="87">
        <f>G274</f>
        <v>400000</v>
      </c>
    </row>
    <row r="274" spans="1:10" ht="12.75">
      <c r="A274" s="55" t="s">
        <v>179</v>
      </c>
      <c r="B274" s="147" t="s">
        <v>295</v>
      </c>
      <c r="C274" s="36" t="s">
        <v>114</v>
      </c>
      <c r="D274" s="5" t="s">
        <v>112</v>
      </c>
      <c r="E274" s="5" t="s">
        <v>57</v>
      </c>
      <c r="F274" s="5" t="s">
        <v>178</v>
      </c>
      <c r="G274" s="58">
        <v>400000</v>
      </c>
      <c r="J274" s="65"/>
    </row>
    <row r="275" spans="1:7" ht="17.25" customHeight="1">
      <c r="A275" s="109" t="s">
        <v>235</v>
      </c>
      <c r="B275" s="147" t="s">
        <v>295</v>
      </c>
      <c r="C275" s="43" t="s">
        <v>114</v>
      </c>
      <c r="D275" s="40" t="s">
        <v>112</v>
      </c>
      <c r="E275" s="8" t="s">
        <v>19</v>
      </c>
      <c r="F275" s="40"/>
      <c r="G275" s="119">
        <f>G276</f>
        <v>150000</v>
      </c>
    </row>
    <row r="276" spans="1:7" ht="25.5">
      <c r="A276" s="94" t="s">
        <v>244</v>
      </c>
      <c r="B276" s="147" t="s">
        <v>295</v>
      </c>
      <c r="C276" s="18" t="s">
        <v>114</v>
      </c>
      <c r="D276" s="13" t="s">
        <v>112</v>
      </c>
      <c r="E276" s="13" t="s">
        <v>58</v>
      </c>
      <c r="F276" s="13"/>
      <c r="G276" s="87">
        <f>G277</f>
        <v>150000</v>
      </c>
    </row>
    <row r="277" spans="1:7" ht="12.75">
      <c r="A277" s="55" t="s">
        <v>179</v>
      </c>
      <c r="B277" s="147" t="s">
        <v>295</v>
      </c>
      <c r="C277" s="36" t="s">
        <v>114</v>
      </c>
      <c r="D277" s="5" t="s">
        <v>112</v>
      </c>
      <c r="E277" s="5" t="s">
        <v>58</v>
      </c>
      <c r="F277" s="5" t="s">
        <v>178</v>
      </c>
      <c r="G277" s="58">
        <v>150000</v>
      </c>
    </row>
    <row r="278" spans="1:7" ht="12.75">
      <c r="A278" s="120" t="s">
        <v>245</v>
      </c>
      <c r="B278" s="147" t="s">
        <v>295</v>
      </c>
      <c r="C278" s="43" t="s">
        <v>114</v>
      </c>
      <c r="D278" s="40" t="s">
        <v>112</v>
      </c>
      <c r="E278" s="40" t="s">
        <v>20</v>
      </c>
      <c r="F278" s="40"/>
      <c r="G278" s="119">
        <f>G279</f>
        <v>250000</v>
      </c>
    </row>
    <row r="279" spans="1:7" ht="25.5">
      <c r="A279" s="81" t="s">
        <v>246</v>
      </c>
      <c r="B279" s="147" t="s">
        <v>295</v>
      </c>
      <c r="C279" s="18" t="s">
        <v>114</v>
      </c>
      <c r="D279" s="13" t="s">
        <v>112</v>
      </c>
      <c r="E279" s="13" t="s">
        <v>59</v>
      </c>
      <c r="F279" s="13"/>
      <c r="G279" s="87">
        <f>G280</f>
        <v>250000</v>
      </c>
    </row>
    <row r="280" spans="1:7" ht="12.75">
      <c r="A280" s="55" t="s">
        <v>179</v>
      </c>
      <c r="B280" s="147" t="s">
        <v>295</v>
      </c>
      <c r="C280" s="36" t="s">
        <v>114</v>
      </c>
      <c r="D280" s="5" t="s">
        <v>112</v>
      </c>
      <c r="E280" s="5" t="s">
        <v>59</v>
      </c>
      <c r="F280" s="5" t="s">
        <v>178</v>
      </c>
      <c r="G280" s="58">
        <v>250000</v>
      </c>
    </row>
    <row r="281" spans="1:7" ht="15.75">
      <c r="A281" s="162" t="s">
        <v>256</v>
      </c>
      <c r="B281" s="156" t="s">
        <v>295</v>
      </c>
      <c r="C281" s="161" t="s">
        <v>115</v>
      </c>
      <c r="D281" s="157"/>
      <c r="E281" s="157"/>
      <c r="F281" s="157"/>
      <c r="G281" s="163">
        <f>G282</f>
        <v>325000</v>
      </c>
    </row>
    <row r="282" spans="1:10" ht="12.75">
      <c r="A282" s="98" t="s">
        <v>257</v>
      </c>
      <c r="B282" s="147" t="s">
        <v>295</v>
      </c>
      <c r="C282" s="56" t="s">
        <v>115</v>
      </c>
      <c r="D282" s="4" t="s">
        <v>112</v>
      </c>
      <c r="E282" s="4"/>
      <c r="F282" s="4"/>
      <c r="G282" s="84">
        <f>G283</f>
        <v>325000</v>
      </c>
      <c r="H282" s="54"/>
      <c r="J282" s="64"/>
    </row>
    <row r="283" spans="1:8" ht="12.75">
      <c r="A283" s="122" t="s">
        <v>266</v>
      </c>
      <c r="B283" s="147" t="s">
        <v>295</v>
      </c>
      <c r="C283" s="15" t="s">
        <v>115</v>
      </c>
      <c r="D283" s="13" t="s">
        <v>112</v>
      </c>
      <c r="E283" s="13" t="s">
        <v>60</v>
      </c>
      <c r="F283" s="13"/>
      <c r="G283" s="87">
        <f>G284</f>
        <v>325000</v>
      </c>
      <c r="H283" s="54"/>
    </row>
    <row r="284" spans="1:8" ht="20.25" customHeight="1">
      <c r="A284" s="138" t="s">
        <v>179</v>
      </c>
      <c r="B284" s="147" t="s">
        <v>295</v>
      </c>
      <c r="C284" s="79" t="s">
        <v>115</v>
      </c>
      <c r="D284" s="5" t="s">
        <v>112</v>
      </c>
      <c r="E284" s="5" t="s">
        <v>60</v>
      </c>
      <c r="F284" s="5" t="s">
        <v>331</v>
      </c>
      <c r="G284" s="58">
        <v>325000</v>
      </c>
      <c r="H284" s="54"/>
    </row>
    <row r="285" spans="1:10" ht="19.5" customHeight="1">
      <c r="A285" s="160" t="s">
        <v>123</v>
      </c>
      <c r="B285" s="156" t="s">
        <v>295</v>
      </c>
      <c r="C285" s="161" t="s">
        <v>117</v>
      </c>
      <c r="D285" s="157"/>
      <c r="E285" s="157"/>
      <c r="F285" s="157"/>
      <c r="G285" s="163">
        <f>G286+G289+G294+G302+G309</f>
        <v>44456000</v>
      </c>
      <c r="H285" s="54"/>
      <c r="J285" s="64"/>
    </row>
    <row r="286" spans="1:8" ht="12.75">
      <c r="A286" s="83" t="s">
        <v>128</v>
      </c>
      <c r="B286" s="147" t="s">
        <v>295</v>
      </c>
      <c r="C286" s="56" t="s">
        <v>117</v>
      </c>
      <c r="D286" s="4" t="s">
        <v>112</v>
      </c>
      <c r="E286" s="4"/>
      <c r="F286" s="4"/>
      <c r="G286" s="84">
        <f>G287</f>
        <v>4668000</v>
      </c>
      <c r="H286" s="54"/>
    </row>
    <row r="287" spans="1:8" ht="12.75">
      <c r="A287" s="94" t="s">
        <v>141</v>
      </c>
      <c r="B287" s="147" t="s">
        <v>295</v>
      </c>
      <c r="C287" s="15" t="s">
        <v>117</v>
      </c>
      <c r="D287" s="13" t="s">
        <v>112</v>
      </c>
      <c r="E287" s="13" t="s">
        <v>61</v>
      </c>
      <c r="F287" s="13"/>
      <c r="G287" s="87">
        <f>G288</f>
        <v>4668000</v>
      </c>
      <c r="H287" s="54"/>
    </row>
    <row r="288" spans="1:10" ht="15.75" customHeight="1">
      <c r="A288" s="57" t="s">
        <v>207</v>
      </c>
      <c r="B288" s="147" t="s">
        <v>295</v>
      </c>
      <c r="C288" s="79" t="s">
        <v>117</v>
      </c>
      <c r="D288" s="5" t="s">
        <v>112</v>
      </c>
      <c r="E288" s="5" t="s">
        <v>61</v>
      </c>
      <c r="F288" s="5" t="s">
        <v>208</v>
      </c>
      <c r="G288" s="58">
        <v>4668000</v>
      </c>
      <c r="J288" s="65"/>
    </row>
    <row r="289" spans="1:10" ht="17.25" customHeight="1">
      <c r="A289" s="83" t="s">
        <v>124</v>
      </c>
      <c r="B289" s="147" t="s">
        <v>295</v>
      </c>
      <c r="C289" s="56" t="s">
        <v>117</v>
      </c>
      <c r="D289" s="4" t="s">
        <v>119</v>
      </c>
      <c r="E289" s="5"/>
      <c r="F289" s="5"/>
      <c r="G289" s="84">
        <f>G290+G292</f>
        <v>22672000</v>
      </c>
      <c r="J289" s="65"/>
    </row>
    <row r="290" spans="1:7" ht="48">
      <c r="A290" s="123" t="s">
        <v>148</v>
      </c>
      <c r="B290" s="147" t="s">
        <v>295</v>
      </c>
      <c r="C290" s="34" t="s">
        <v>117</v>
      </c>
      <c r="D290" s="31" t="s">
        <v>119</v>
      </c>
      <c r="E290" s="31" t="s">
        <v>62</v>
      </c>
      <c r="F290" s="31"/>
      <c r="G290" s="82">
        <f>G291</f>
        <v>21958000</v>
      </c>
    </row>
    <row r="291" spans="1:7" ht="38.25">
      <c r="A291" s="124" t="s">
        <v>203</v>
      </c>
      <c r="B291" s="147" t="s">
        <v>295</v>
      </c>
      <c r="C291" s="16" t="s">
        <v>117</v>
      </c>
      <c r="D291" s="5" t="s">
        <v>119</v>
      </c>
      <c r="E291" s="5" t="s">
        <v>62</v>
      </c>
      <c r="F291" s="5" t="s">
        <v>204</v>
      </c>
      <c r="G291" s="58">
        <v>21958000</v>
      </c>
    </row>
    <row r="292" spans="1:7" ht="140.25">
      <c r="A292" s="125" t="s">
        <v>146</v>
      </c>
      <c r="B292" s="147" t="s">
        <v>295</v>
      </c>
      <c r="C292" s="15" t="s">
        <v>117</v>
      </c>
      <c r="D292" s="13" t="s">
        <v>119</v>
      </c>
      <c r="E292" s="13" t="s">
        <v>63</v>
      </c>
      <c r="F292" s="13"/>
      <c r="G292" s="87">
        <f>G293</f>
        <v>714000</v>
      </c>
    </row>
    <row r="293" spans="1:7" ht="18.75" customHeight="1">
      <c r="A293" s="57" t="s">
        <v>179</v>
      </c>
      <c r="B293" s="147" t="s">
        <v>295</v>
      </c>
      <c r="C293" s="16" t="s">
        <v>117</v>
      </c>
      <c r="D293" s="5" t="s">
        <v>119</v>
      </c>
      <c r="E293" s="5" t="s">
        <v>63</v>
      </c>
      <c r="F293" s="5" t="s">
        <v>178</v>
      </c>
      <c r="G293" s="58">
        <v>714000</v>
      </c>
    </row>
    <row r="294" spans="1:7" ht="12.75">
      <c r="A294" s="83" t="s">
        <v>125</v>
      </c>
      <c r="B294" s="147" t="s">
        <v>295</v>
      </c>
      <c r="C294" s="56" t="s">
        <v>117</v>
      </c>
      <c r="D294" s="4" t="s">
        <v>121</v>
      </c>
      <c r="E294" s="5"/>
      <c r="F294" s="5"/>
      <c r="G294" s="84">
        <f>G295+G297+G299</f>
        <v>8285000</v>
      </c>
    </row>
    <row r="295" spans="1:7" ht="25.5">
      <c r="A295" s="94" t="s">
        <v>258</v>
      </c>
      <c r="B295" s="147" t="s">
        <v>295</v>
      </c>
      <c r="C295" s="15" t="s">
        <v>117</v>
      </c>
      <c r="D295" s="13" t="s">
        <v>121</v>
      </c>
      <c r="E295" s="13" t="s">
        <v>301</v>
      </c>
      <c r="F295" s="13"/>
      <c r="G295" s="87">
        <f>G296</f>
        <v>39000</v>
      </c>
    </row>
    <row r="296" spans="1:7" ht="12.75">
      <c r="A296" s="57" t="s">
        <v>224</v>
      </c>
      <c r="B296" s="147" t="s">
        <v>295</v>
      </c>
      <c r="C296" s="16" t="s">
        <v>117</v>
      </c>
      <c r="D296" s="5" t="s">
        <v>121</v>
      </c>
      <c r="E296" s="5" t="s">
        <v>301</v>
      </c>
      <c r="F296" s="5" t="s">
        <v>223</v>
      </c>
      <c r="G296" s="58">
        <v>39000</v>
      </c>
    </row>
    <row r="297" spans="1:7" ht="25.5">
      <c r="A297" s="94" t="s">
        <v>270</v>
      </c>
      <c r="B297" s="147" t="s">
        <v>295</v>
      </c>
      <c r="C297" s="15" t="s">
        <v>117</v>
      </c>
      <c r="D297" s="13" t="s">
        <v>121</v>
      </c>
      <c r="E297" s="13" t="s">
        <v>64</v>
      </c>
      <c r="F297" s="13"/>
      <c r="G297" s="87">
        <f>G298</f>
        <v>350000</v>
      </c>
    </row>
    <row r="298" spans="1:7" ht="12.75">
      <c r="A298" s="57" t="s">
        <v>179</v>
      </c>
      <c r="B298" s="147" t="s">
        <v>295</v>
      </c>
      <c r="C298" s="16" t="s">
        <v>117</v>
      </c>
      <c r="D298" s="5" t="s">
        <v>121</v>
      </c>
      <c r="E298" s="5" t="s">
        <v>64</v>
      </c>
      <c r="F298" s="5" t="s">
        <v>178</v>
      </c>
      <c r="G298" s="58">
        <v>350000</v>
      </c>
    </row>
    <row r="299" spans="1:7" ht="38.25">
      <c r="A299" s="94" t="s">
        <v>341</v>
      </c>
      <c r="B299" s="147" t="s">
        <v>295</v>
      </c>
      <c r="C299" s="202" t="s">
        <v>117</v>
      </c>
      <c r="D299" s="196" t="s">
        <v>121</v>
      </c>
      <c r="E299" s="196" t="s">
        <v>332</v>
      </c>
      <c r="F299" s="196"/>
      <c r="G299" s="193">
        <f>G300+G301</f>
        <v>7896000</v>
      </c>
    </row>
    <row r="300" spans="1:7" ht="25.5">
      <c r="A300" s="57" t="s">
        <v>323</v>
      </c>
      <c r="B300" s="147" t="s">
        <v>295</v>
      </c>
      <c r="C300" s="16" t="s">
        <v>117</v>
      </c>
      <c r="D300" s="5" t="s">
        <v>121</v>
      </c>
      <c r="E300" s="5" t="s">
        <v>332</v>
      </c>
      <c r="F300" s="5" t="s">
        <v>322</v>
      </c>
      <c r="G300" s="58">
        <v>3435000</v>
      </c>
    </row>
    <row r="301" spans="1:7" ht="12.75">
      <c r="A301" s="57" t="s">
        <v>179</v>
      </c>
      <c r="B301" s="147" t="s">
        <v>295</v>
      </c>
      <c r="C301" s="16" t="s">
        <v>117</v>
      </c>
      <c r="D301" s="5" t="s">
        <v>121</v>
      </c>
      <c r="E301" s="5" t="s">
        <v>332</v>
      </c>
      <c r="F301" s="5" t="s">
        <v>178</v>
      </c>
      <c r="G301" s="58">
        <v>4461000</v>
      </c>
    </row>
    <row r="302" spans="1:7" ht="12.75">
      <c r="A302" s="83" t="s">
        <v>159</v>
      </c>
      <c r="B302" s="147" t="s">
        <v>295</v>
      </c>
      <c r="C302" s="56" t="s">
        <v>117</v>
      </c>
      <c r="D302" s="4" t="s">
        <v>122</v>
      </c>
      <c r="E302" s="7"/>
      <c r="F302" s="7"/>
      <c r="G302" s="84">
        <f>G303+G307</f>
        <v>8044000</v>
      </c>
    </row>
    <row r="303" spans="1:7" ht="51">
      <c r="A303" s="94" t="s">
        <v>154</v>
      </c>
      <c r="B303" s="147" t="s">
        <v>295</v>
      </c>
      <c r="C303" s="18" t="s">
        <v>117</v>
      </c>
      <c r="D303" s="46" t="s">
        <v>122</v>
      </c>
      <c r="E303" s="13" t="s">
        <v>66</v>
      </c>
      <c r="F303" s="46"/>
      <c r="G303" s="87">
        <f>SUM(G304:G306)</f>
        <v>6797000</v>
      </c>
    </row>
    <row r="304" spans="1:7" ht="25.5">
      <c r="A304" s="55" t="s">
        <v>181</v>
      </c>
      <c r="B304" s="147" t="s">
        <v>295</v>
      </c>
      <c r="C304" s="36" t="s">
        <v>117</v>
      </c>
      <c r="D304" s="47" t="s">
        <v>122</v>
      </c>
      <c r="E304" s="5" t="s">
        <v>66</v>
      </c>
      <c r="F304" s="47" t="s">
        <v>182</v>
      </c>
      <c r="G304" s="58">
        <v>129420</v>
      </c>
    </row>
    <row r="305" spans="1:7" ht="25.5">
      <c r="A305" s="57" t="s">
        <v>205</v>
      </c>
      <c r="B305" s="147" t="s">
        <v>295</v>
      </c>
      <c r="C305" s="36" t="s">
        <v>117</v>
      </c>
      <c r="D305" s="47" t="s">
        <v>122</v>
      </c>
      <c r="E305" s="5" t="s">
        <v>66</v>
      </c>
      <c r="F305" s="47" t="s">
        <v>206</v>
      </c>
      <c r="G305" s="58">
        <v>6267580</v>
      </c>
    </row>
    <row r="306" spans="1:7" ht="12.75">
      <c r="A306" s="57" t="s">
        <v>179</v>
      </c>
      <c r="B306" s="147" t="s">
        <v>295</v>
      </c>
      <c r="C306" s="36" t="s">
        <v>209</v>
      </c>
      <c r="D306" s="47" t="s">
        <v>122</v>
      </c>
      <c r="E306" s="5" t="s">
        <v>66</v>
      </c>
      <c r="F306" s="47" t="s">
        <v>178</v>
      </c>
      <c r="G306" s="58">
        <v>400000</v>
      </c>
    </row>
    <row r="307" spans="1:7" ht="51">
      <c r="A307" s="126" t="s">
        <v>106</v>
      </c>
      <c r="B307" s="147" t="s">
        <v>295</v>
      </c>
      <c r="C307" s="18" t="s">
        <v>117</v>
      </c>
      <c r="D307" s="46" t="s">
        <v>122</v>
      </c>
      <c r="E307" s="13" t="s">
        <v>107</v>
      </c>
      <c r="F307" s="46"/>
      <c r="G307" s="87">
        <f>G308</f>
        <v>1247000</v>
      </c>
    </row>
    <row r="308" spans="1:7" ht="25.5">
      <c r="A308" s="55" t="s">
        <v>181</v>
      </c>
      <c r="B308" s="147" t="s">
        <v>295</v>
      </c>
      <c r="C308" s="36" t="s">
        <v>117</v>
      </c>
      <c r="D308" s="47" t="s">
        <v>122</v>
      </c>
      <c r="E308" s="5" t="s">
        <v>107</v>
      </c>
      <c r="F308" s="47" t="s">
        <v>222</v>
      </c>
      <c r="G308" s="58">
        <v>1247000</v>
      </c>
    </row>
    <row r="309" spans="1:7" ht="12.75">
      <c r="A309" s="83" t="s">
        <v>248</v>
      </c>
      <c r="B309" s="147" t="s">
        <v>295</v>
      </c>
      <c r="C309" s="56" t="s">
        <v>117</v>
      </c>
      <c r="D309" s="4" t="s">
        <v>249</v>
      </c>
      <c r="E309" s="7"/>
      <c r="F309" s="7"/>
      <c r="G309" s="84">
        <f>G310+G312</f>
        <v>787000</v>
      </c>
    </row>
    <row r="310" spans="1:7" ht="12.75">
      <c r="A310" s="94" t="s">
        <v>247</v>
      </c>
      <c r="B310" s="147" t="s">
        <v>295</v>
      </c>
      <c r="C310" s="18" t="s">
        <v>117</v>
      </c>
      <c r="D310" s="46" t="s">
        <v>249</v>
      </c>
      <c r="E310" s="13" t="s">
        <v>67</v>
      </c>
      <c r="F310" s="46"/>
      <c r="G310" s="87">
        <f>G311</f>
        <v>200000</v>
      </c>
    </row>
    <row r="311" spans="1:7" ht="25.5">
      <c r="A311" s="55" t="s">
        <v>181</v>
      </c>
      <c r="B311" s="147" t="s">
        <v>295</v>
      </c>
      <c r="C311" s="36" t="s">
        <v>117</v>
      </c>
      <c r="D311" s="47" t="s">
        <v>249</v>
      </c>
      <c r="E311" s="5" t="s">
        <v>67</v>
      </c>
      <c r="F311" s="47" t="s">
        <v>182</v>
      </c>
      <c r="G311" s="58">
        <v>200000</v>
      </c>
    </row>
    <row r="312" spans="1:7" ht="25.5">
      <c r="A312" s="126" t="s">
        <v>160</v>
      </c>
      <c r="B312" s="147" t="s">
        <v>295</v>
      </c>
      <c r="C312" s="18" t="s">
        <v>117</v>
      </c>
      <c r="D312" s="46" t="s">
        <v>249</v>
      </c>
      <c r="E312" s="13" t="s">
        <v>65</v>
      </c>
      <c r="F312" s="46"/>
      <c r="G312" s="87">
        <f>SUM(G313:G315)</f>
        <v>587000</v>
      </c>
    </row>
    <row r="313" spans="1:7" ht="25.5">
      <c r="A313" s="55" t="s">
        <v>183</v>
      </c>
      <c r="B313" s="147" t="s">
        <v>295</v>
      </c>
      <c r="C313" s="16" t="s">
        <v>117</v>
      </c>
      <c r="D313" s="5" t="s">
        <v>249</v>
      </c>
      <c r="E313" s="5" t="s">
        <v>65</v>
      </c>
      <c r="F313" s="5" t="s">
        <v>184</v>
      </c>
      <c r="G313" s="58">
        <v>451000</v>
      </c>
    </row>
    <row r="314" spans="1:7" ht="25.5">
      <c r="A314" s="55" t="s">
        <v>180</v>
      </c>
      <c r="B314" s="147" t="s">
        <v>295</v>
      </c>
      <c r="C314" s="16" t="s">
        <v>117</v>
      </c>
      <c r="D314" s="5" t="s">
        <v>249</v>
      </c>
      <c r="E314" s="5" t="s">
        <v>65</v>
      </c>
      <c r="F314" s="5" t="s">
        <v>74</v>
      </c>
      <c r="G314" s="58">
        <v>61000</v>
      </c>
    </row>
    <row r="315" spans="1:7" ht="25.5">
      <c r="A315" s="55" t="s">
        <v>181</v>
      </c>
      <c r="B315" s="147" t="s">
        <v>295</v>
      </c>
      <c r="C315" s="16" t="s">
        <v>117</v>
      </c>
      <c r="D315" s="5" t="s">
        <v>249</v>
      </c>
      <c r="E315" s="5" t="s">
        <v>65</v>
      </c>
      <c r="F315" s="5" t="s">
        <v>182</v>
      </c>
      <c r="G315" s="58">
        <v>75000</v>
      </c>
    </row>
    <row r="316" spans="1:7" ht="12.75">
      <c r="A316" s="164" t="s">
        <v>161</v>
      </c>
      <c r="B316" s="156" t="s">
        <v>295</v>
      </c>
      <c r="C316" s="165" t="s">
        <v>142</v>
      </c>
      <c r="D316" s="165"/>
      <c r="E316" s="159"/>
      <c r="F316" s="165"/>
      <c r="G316" s="163">
        <f>G317</f>
        <v>6638821</v>
      </c>
    </row>
    <row r="317" spans="1:7" ht="12.75">
      <c r="A317" s="83" t="s">
        <v>167</v>
      </c>
      <c r="B317" s="147" t="s">
        <v>295</v>
      </c>
      <c r="C317" s="17" t="s">
        <v>142</v>
      </c>
      <c r="D317" s="44" t="s">
        <v>118</v>
      </c>
      <c r="E317" s="4"/>
      <c r="F317" s="44"/>
      <c r="G317" s="84">
        <f>G319+G321+G323</f>
        <v>6638821</v>
      </c>
    </row>
    <row r="318" spans="1:7" ht="25.5">
      <c r="A318" s="109" t="s">
        <v>259</v>
      </c>
      <c r="B318" s="147" t="s">
        <v>295</v>
      </c>
      <c r="C318" s="80" t="s">
        <v>142</v>
      </c>
      <c r="D318" s="40" t="s">
        <v>118</v>
      </c>
      <c r="E318" s="40" t="s">
        <v>21</v>
      </c>
      <c r="F318" s="40"/>
      <c r="G318" s="119">
        <f>G319+G324</f>
        <v>3834000</v>
      </c>
    </row>
    <row r="319" spans="1:7" ht="38.25">
      <c r="A319" s="94" t="s">
        <v>250</v>
      </c>
      <c r="B319" s="147" t="s">
        <v>295</v>
      </c>
      <c r="C319" s="15" t="s">
        <v>142</v>
      </c>
      <c r="D319" s="13" t="s">
        <v>118</v>
      </c>
      <c r="E319" s="13" t="s">
        <v>68</v>
      </c>
      <c r="F319" s="13"/>
      <c r="G319" s="87">
        <f>G320</f>
        <v>330000</v>
      </c>
    </row>
    <row r="320" spans="1:7" ht="25.5">
      <c r="A320" s="55" t="s">
        <v>181</v>
      </c>
      <c r="B320" s="147" t="s">
        <v>295</v>
      </c>
      <c r="C320" s="16" t="s">
        <v>142</v>
      </c>
      <c r="D320" s="5" t="s">
        <v>118</v>
      </c>
      <c r="E320" s="5" t="s">
        <v>68</v>
      </c>
      <c r="F320" s="5" t="s">
        <v>182</v>
      </c>
      <c r="G320" s="58">
        <v>330000</v>
      </c>
    </row>
    <row r="321" spans="1:7" ht="25.5">
      <c r="A321" s="185" t="s">
        <v>100</v>
      </c>
      <c r="B321" s="186" t="s">
        <v>295</v>
      </c>
      <c r="C321" s="187" t="s">
        <v>142</v>
      </c>
      <c r="D321" s="188" t="s">
        <v>118</v>
      </c>
      <c r="E321" s="188" t="s">
        <v>99</v>
      </c>
      <c r="F321" s="188"/>
      <c r="G321" s="189">
        <f>G322</f>
        <v>2804821</v>
      </c>
    </row>
    <row r="322" spans="1:7" ht="38.25">
      <c r="A322" s="55" t="s">
        <v>272</v>
      </c>
      <c r="B322" s="147" t="s">
        <v>295</v>
      </c>
      <c r="C322" s="16" t="s">
        <v>142</v>
      </c>
      <c r="D322" s="5" t="s">
        <v>118</v>
      </c>
      <c r="E322" s="5" t="s">
        <v>99</v>
      </c>
      <c r="F322" s="5" t="s">
        <v>220</v>
      </c>
      <c r="G322" s="58">
        <v>2804821</v>
      </c>
    </row>
    <row r="323" spans="1:7" ht="12.75">
      <c r="A323" s="94" t="s">
        <v>251</v>
      </c>
      <c r="B323" s="147" t="s">
        <v>295</v>
      </c>
      <c r="C323" s="60" t="s">
        <v>142</v>
      </c>
      <c r="D323" s="13" t="s">
        <v>118</v>
      </c>
      <c r="E323" s="59" t="s">
        <v>79</v>
      </c>
      <c r="F323" s="13"/>
      <c r="G323" s="87">
        <f>G324</f>
        <v>3504000</v>
      </c>
    </row>
    <row r="324" spans="1:7" ht="25.5">
      <c r="A324" s="55" t="s">
        <v>252</v>
      </c>
      <c r="B324" s="147" t="s">
        <v>295</v>
      </c>
      <c r="C324" s="16" t="s">
        <v>142</v>
      </c>
      <c r="D324" s="5" t="s">
        <v>118</v>
      </c>
      <c r="E324" s="5" t="s">
        <v>79</v>
      </c>
      <c r="F324" s="5" t="s">
        <v>253</v>
      </c>
      <c r="G324" s="58">
        <v>3504000</v>
      </c>
    </row>
    <row r="325" spans="1:7" ht="12.75">
      <c r="A325" s="164" t="s">
        <v>162</v>
      </c>
      <c r="B325" s="156" t="s">
        <v>295</v>
      </c>
      <c r="C325" s="165" t="s">
        <v>116</v>
      </c>
      <c r="D325" s="165"/>
      <c r="E325" s="159"/>
      <c r="F325" s="165"/>
      <c r="G325" s="163">
        <f>G326</f>
        <v>600000</v>
      </c>
    </row>
    <row r="326" spans="1:7" ht="12.75">
      <c r="A326" s="83" t="s">
        <v>138</v>
      </c>
      <c r="B326" s="147" t="s">
        <v>295</v>
      </c>
      <c r="C326" s="17" t="s">
        <v>116</v>
      </c>
      <c r="D326" s="44" t="s">
        <v>119</v>
      </c>
      <c r="E326" s="4"/>
      <c r="F326" s="44"/>
      <c r="G326" s="84">
        <f>G327</f>
        <v>600000</v>
      </c>
    </row>
    <row r="327" spans="1:7" ht="25.5">
      <c r="A327" s="127" t="s">
        <v>260</v>
      </c>
      <c r="B327" s="147" t="s">
        <v>295</v>
      </c>
      <c r="C327" s="21" t="s">
        <v>116</v>
      </c>
      <c r="D327" s="9" t="s">
        <v>119</v>
      </c>
      <c r="E327" s="9" t="s">
        <v>69</v>
      </c>
      <c r="F327" s="9"/>
      <c r="G327" s="107">
        <f>G328</f>
        <v>600000</v>
      </c>
    </row>
    <row r="328" spans="1:7" ht="38.25">
      <c r="A328" s="55" t="s">
        <v>215</v>
      </c>
      <c r="B328" s="147" t="s">
        <v>295</v>
      </c>
      <c r="C328" s="16" t="s">
        <v>116</v>
      </c>
      <c r="D328" s="5" t="s">
        <v>119</v>
      </c>
      <c r="E328" s="5" t="s">
        <v>69</v>
      </c>
      <c r="F328" s="5" t="s">
        <v>214</v>
      </c>
      <c r="G328" s="58">
        <v>600000</v>
      </c>
    </row>
    <row r="329" spans="1:7" ht="31.5">
      <c r="A329" s="160" t="s">
        <v>158</v>
      </c>
      <c r="B329" s="156" t="s">
        <v>295</v>
      </c>
      <c r="C329" s="161" t="s">
        <v>155</v>
      </c>
      <c r="D329" s="157"/>
      <c r="E329" s="157"/>
      <c r="F329" s="157"/>
      <c r="G329" s="158">
        <f>G330</f>
        <v>3600000</v>
      </c>
    </row>
    <row r="330" spans="1:7" ht="12.75">
      <c r="A330" s="139" t="s">
        <v>210</v>
      </c>
      <c r="B330" s="147" t="s">
        <v>295</v>
      </c>
      <c r="C330" s="133" t="s">
        <v>155</v>
      </c>
      <c r="D330" s="10" t="s">
        <v>112</v>
      </c>
      <c r="E330" s="10"/>
      <c r="F330" s="10"/>
      <c r="G330" s="140">
        <f>G331</f>
        <v>3600000</v>
      </c>
    </row>
    <row r="331" spans="1:7" ht="12.75">
      <c r="A331" s="94" t="s">
        <v>210</v>
      </c>
      <c r="B331" s="147" t="s">
        <v>295</v>
      </c>
      <c r="C331" s="15" t="s">
        <v>155</v>
      </c>
      <c r="D331" s="13" t="s">
        <v>112</v>
      </c>
      <c r="E331" s="13" t="s">
        <v>70</v>
      </c>
      <c r="F331" s="13"/>
      <c r="G331" s="87">
        <f>G332</f>
        <v>3600000</v>
      </c>
    </row>
    <row r="332" spans="1:7" ht="12.75">
      <c r="A332" s="57" t="s">
        <v>254</v>
      </c>
      <c r="B332" s="147" t="s">
        <v>295</v>
      </c>
      <c r="C332" s="16" t="s">
        <v>155</v>
      </c>
      <c r="D332" s="5" t="s">
        <v>112</v>
      </c>
      <c r="E332" s="5" t="s">
        <v>70</v>
      </c>
      <c r="F332" s="5" t="s">
        <v>211</v>
      </c>
      <c r="G332" s="58">
        <v>3600000</v>
      </c>
    </row>
    <row r="333" spans="1:7" ht="38.25">
      <c r="A333" s="164" t="s">
        <v>163</v>
      </c>
      <c r="B333" s="156" t="s">
        <v>295</v>
      </c>
      <c r="C333" s="166" t="s">
        <v>144</v>
      </c>
      <c r="D333" s="159"/>
      <c r="E333" s="159"/>
      <c r="F333" s="159"/>
      <c r="G333" s="163">
        <f>G334</f>
        <v>7258000</v>
      </c>
    </row>
    <row r="334" spans="1:7" ht="25.5">
      <c r="A334" s="137" t="s">
        <v>164</v>
      </c>
      <c r="B334" s="147" t="s">
        <v>295</v>
      </c>
      <c r="C334" s="56" t="s">
        <v>144</v>
      </c>
      <c r="D334" s="10" t="s">
        <v>112</v>
      </c>
      <c r="E334" s="10"/>
      <c r="F334" s="10"/>
      <c r="G334" s="84">
        <f>G339+G337+G335</f>
        <v>7258000</v>
      </c>
    </row>
    <row r="335" spans="1:7" ht="25.5">
      <c r="A335" s="128" t="s">
        <v>149</v>
      </c>
      <c r="B335" s="147" t="s">
        <v>295</v>
      </c>
      <c r="C335" s="20" t="s">
        <v>144</v>
      </c>
      <c r="D335" s="20" t="s">
        <v>112</v>
      </c>
      <c r="E335" s="20" t="s">
        <v>72</v>
      </c>
      <c r="F335" s="14"/>
      <c r="G335" s="87">
        <f>G336</f>
        <v>1762000</v>
      </c>
    </row>
    <row r="336" spans="1:7" ht="12.75">
      <c r="A336" s="129" t="s">
        <v>212</v>
      </c>
      <c r="B336" s="147" t="s">
        <v>295</v>
      </c>
      <c r="C336" s="16" t="s">
        <v>144</v>
      </c>
      <c r="D336" s="11" t="s">
        <v>112</v>
      </c>
      <c r="E336" s="53" t="s">
        <v>72</v>
      </c>
      <c r="F336" s="11" t="s">
        <v>213</v>
      </c>
      <c r="G336" s="121">
        <v>1762000</v>
      </c>
    </row>
    <row r="337" spans="1:7" ht="12.75">
      <c r="A337" s="128" t="s">
        <v>150</v>
      </c>
      <c r="B337" s="147" t="s">
        <v>295</v>
      </c>
      <c r="C337" s="20" t="s">
        <v>144</v>
      </c>
      <c r="D337" s="20" t="s">
        <v>112</v>
      </c>
      <c r="E337" s="20" t="s">
        <v>71</v>
      </c>
      <c r="F337" s="14"/>
      <c r="G337" s="87">
        <f>G338</f>
        <v>4000000</v>
      </c>
    </row>
    <row r="338" spans="1:7" ht="12.75">
      <c r="A338" s="176" t="s">
        <v>212</v>
      </c>
      <c r="B338" s="147" t="s">
        <v>295</v>
      </c>
      <c r="C338" s="16" t="s">
        <v>144</v>
      </c>
      <c r="D338" s="11" t="s">
        <v>112</v>
      </c>
      <c r="E338" s="53" t="s">
        <v>71</v>
      </c>
      <c r="F338" s="11" t="s">
        <v>213</v>
      </c>
      <c r="G338" s="177">
        <v>4000000</v>
      </c>
    </row>
    <row r="339" spans="1:7" ht="38.25">
      <c r="A339" s="171" t="s">
        <v>287</v>
      </c>
      <c r="B339" s="172" t="s">
        <v>295</v>
      </c>
      <c r="C339" s="173" t="s">
        <v>144</v>
      </c>
      <c r="D339" s="173" t="s">
        <v>112</v>
      </c>
      <c r="E339" s="173" t="s">
        <v>298</v>
      </c>
      <c r="F339" s="174"/>
      <c r="G339" s="175">
        <f>G340</f>
        <v>1496000</v>
      </c>
    </row>
    <row r="340" spans="1:7" ht="13.5" thickBot="1">
      <c r="A340" s="141" t="s">
        <v>212</v>
      </c>
      <c r="B340" s="147" t="s">
        <v>295</v>
      </c>
      <c r="C340" s="142" t="s">
        <v>144</v>
      </c>
      <c r="D340" s="143" t="s">
        <v>112</v>
      </c>
      <c r="E340" s="144" t="s">
        <v>298</v>
      </c>
      <c r="F340" s="143" t="s">
        <v>213</v>
      </c>
      <c r="G340" s="153">
        <v>1496000</v>
      </c>
    </row>
    <row r="341" spans="1:7" ht="16.5" thickBot="1">
      <c r="A341" s="167" t="s">
        <v>129</v>
      </c>
      <c r="B341" s="156" t="s">
        <v>295</v>
      </c>
      <c r="C341" s="168"/>
      <c r="D341" s="168"/>
      <c r="E341" s="169"/>
      <c r="F341" s="169"/>
      <c r="G341" s="170">
        <f>G14+G83+G87+G107+G130+G261+G281+G285+G316+G325+G329+G333</f>
        <v>401821776.00000006</v>
      </c>
    </row>
  </sheetData>
  <sheetProtection/>
  <mergeCells count="8">
    <mergeCell ref="A7:A12"/>
    <mergeCell ref="C7:C12"/>
    <mergeCell ref="D7:D12"/>
    <mergeCell ref="A5:G5"/>
    <mergeCell ref="E7:E12"/>
    <mergeCell ref="F7:F12"/>
    <mergeCell ref="G7:G12"/>
    <mergeCell ref="B7:B12"/>
  </mergeCells>
  <printOptions/>
  <pageMargins left="0.8267716535433072" right="0.15748031496062992" top="0.17" bottom="0.15748031496062992" header="0.17" footer="0.15748031496062992"/>
  <pageSetup fitToHeight="6" horizontalDpi="600" verticalDpi="600" orientation="portrait" paperSize="9" scale="80" r:id="rId1"/>
  <rowBreaks count="2" manualBreakCount="2">
    <brk id="44" max="6" man="1"/>
    <brk id="1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0"/>
  <sheetViews>
    <sheetView zoomScalePageLayoutView="0" workbookViewId="0" topLeftCell="A320">
      <selection activeCell="G341" sqref="G341"/>
    </sheetView>
  </sheetViews>
  <sheetFormatPr defaultColWidth="9.00390625" defaultRowHeight="12.75"/>
  <cols>
    <col min="1" max="1" width="60.87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8" width="17.75390625" style="0" customWidth="1"/>
    <col min="9" max="9" width="14.75390625" style="0" customWidth="1"/>
    <col min="10" max="10" width="16.25390625" style="63" hidden="1" customWidth="1"/>
    <col min="11" max="11" width="21.25390625" style="63" customWidth="1"/>
  </cols>
  <sheetData>
    <row r="1" spans="1:9" ht="20.25" customHeight="1">
      <c r="A1" s="222" t="s">
        <v>340</v>
      </c>
      <c r="B1" s="223"/>
      <c r="C1" s="223"/>
      <c r="D1" s="223"/>
      <c r="E1" s="223"/>
      <c r="F1" s="223"/>
      <c r="G1" s="223"/>
      <c r="H1" s="152"/>
      <c r="I1" s="152"/>
    </row>
    <row r="2" spans="1:6" ht="13.5" thickBot="1">
      <c r="A2" s="1"/>
      <c r="B2" s="1"/>
      <c r="C2" s="2"/>
      <c r="D2" s="2"/>
      <c r="E2" s="3"/>
      <c r="F2" s="3"/>
    </row>
    <row r="3" spans="1:9" ht="12.75" customHeight="1">
      <c r="A3" s="212" t="s">
        <v>110</v>
      </c>
      <c r="B3" s="224" t="s">
        <v>294</v>
      </c>
      <c r="C3" s="206" t="s">
        <v>111</v>
      </c>
      <c r="D3" s="214" t="s">
        <v>120</v>
      </c>
      <c r="E3" s="217" t="s">
        <v>130</v>
      </c>
      <c r="F3" s="219" t="s">
        <v>131</v>
      </c>
      <c r="G3" s="209" t="s">
        <v>310</v>
      </c>
      <c r="H3" s="209" t="s">
        <v>308</v>
      </c>
      <c r="I3" s="209" t="s">
        <v>307</v>
      </c>
    </row>
    <row r="4" spans="1:9" ht="12.75" customHeight="1">
      <c r="A4" s="213"/>
      <c r="B4" s="225"/>
      <c r="C4" s="207"/>
      <c r="D4" s="215"/>
      <c r="E4" s="218"/>
      <c r="F4" s="220"/>
      <c r="G4" s="210"/>
      <c r="H4" s="210"/>
      <c r="I4" s="210"/>
    </row>
    <row r="5" spans="1:9" ht="12.75">
      <c r="A5" s="213"/>
      <c r="B5" s="225"/>
      <c r="C5" s="207"/>
      <c r="D5" s="215"/>
      <c r="E5" s="218"/>
      <c r="F5" s="220"/>
      <c r="G5" s="210"/>
      <c r="H5" s="210"/>
      <c r="I5" s="210"/>
    </row>
    <row r="6" spans="1:9" ht="12.75">
      <c r="A6" s="213"/>
      <c r="B6" s="225"/>
      <c r="C6" s="207"/>
      <c r="D6" s="215"/>
      <c r="E6" s="218"/>
      <c r="F6" s="220"/>
      <c r="G6" s="210"/>
      <c r="H6" s="210"/>
      <c r="I6" s="210"/>
    </row>
    <row r="7" spans="1:9" ht="12.75">
      <c r="A7" s="213"/>
      <c r="B7" s="225"/>
      <c r="C7" s="207"/>
      <c r="D7" s="215"/>
      <c r="E7" s="218"/>
      <c r="F7" s="220"/>
      <c r="G7" s="210"/>
      <c r="H7" s="210"/>
      <c r="I7" s="210"/>
    </row>
    <row r="8" spans="1:9" ht="12.75">
      <c r="A8" s="213"/>
      <c r="B8" s="225"/>
      <c r="C8" s="208"/>
      <c r="D8" s="216"/>
      <c r="E8" s="218"/>
      <c r="F8" s="221"/>
      <c r="G8" s="210"/>
      <c r="H8" s="210"/>
      <c r="I8" s="210"/>
    </row>
    <row r="9" spans="1:9" ht="13.5" thickBot="1">
      <c r="A9" s="149" t="s">
        <v>297</v>
      </c>
      <c r="B9" s="147" t="s">
        <v>295</v>
      </c>
      <c r="C9" s="148"/>
      <c r="D9" s="148"/>
      <c r="E9" s="150"/>
      <c r="F9" s="148"/>
      <c r="G9" s="151">
        <f>G337</f>
        <v>364834000</v>
      </c>
      <c r="H9" s="151">
        <f>H337</f>
        <v>401821776.00000006</v>
      </c>
      <c r="I9" s="151">
        <f>H9-G9</f>
        <v>36987776.00000006</v>
      </c>
    </row>
    <row r="10" spans="1:9" ht="18.75">
      <c r="A10" s="134" t="s">
        <v>126</v>
      </c>
      <c r="B10" s="154" t="s">
        <v>295</v>
      </c>
      <c r="C10" s="135" t="s">
        <v>112</v>
      </c>
      <c r="D10" s="135"/>
      <c r="E10" s="135"/>
      <c r="F10" s="135"/>
      <c r="G10" s="136">
        <f>G11+G15+G57+G60</f>
        <v>25868265</v>
      </c>
      <c r="H10" s="136">
        <f>H11+H15+H57+H60</f>
        <v>25868265</v>
      </c>
      <c r="I10" s="151">
        <f aca="true" t="shared" si="0" ref="I10:I73">H10-G10</f>
        <v>0</v>
      </c>
    </row>
    <row r="11" spans="1:10" ht="37.5" customHeight="1">
      <c r="A11" s="98" t="s">
        <v>145</v>
      </c>
      <c r="B11" s="147" t="s">
        <v>295</v>
      </c>
      <c r="C11" s="56" t="s">
        <v>112</v>
      </c>
      <c r="D11" s="4" t="s">
        <v>121</v>
      </c>
      <c r="E11" s="4"/>
      <c r="F11" s="4"/>
      <c r="G11" s="84">
        <f>G12</f>
        <v>300100</v>
      </c>
      <c r="H11" s="84">
        <f>H12</f>
        <v>300100</v>
      </c>
      <c r="I11" s="151">
        <f t="shared" si="0"/>
        <v>0</v>
      </c>
      <c r="J11" s="64"/>
    </row>
    <row r="12" spans="1:9" ht="15.75" customHeight="1">
      <c r="A12" s="81" t="s">
        <v>216</v>
      </c>
      <c r="B12" s="147" t="s">
        <v>295</v>
      </c>
      <c r="C12" s="34" t="s">
        <v>112</v>
      </c>
      <c r="D12" s="31" t="s">
        <v>121</v>
      </c>
      <c r="E12" s="13" t="s">
        <v>4</v>
      </c>
      <c r="F12" s="31"/>
      <c r="G12" s="82">
        <f>G13+G14</f>
        <v>300100</v>
      </c>
      <c r="H12" s="82">
        <f>H13+H14</f>
        <v>300100</v>
      </c>
      <c r="I12" s="151">
        <f t="shared" si="0"/>
        <v>0</v>
      </c>
    </row>
    <row r="13" spans="1:9" ht="42.75" customHeight="1">
      <c r="A13" s="55" t="s">
        <v>263</v>
      </c>
      <c r="B13" s="147" t="s">
        <v>295</v>
      </c>
      <c r="C13" s="16" t="s">
        <v>112</v>
      </c>
      <c r="D13" s="5" t="s">
        <v>121</v>
      </c>
      <c r="E13" s="5" t="s">
        <v>4</v>
      </c>
      <c r="F13" s="5" t="s">
        <v>262</v>
      </c>
      <c r="G13" s="58">
        <v>172100</v>
      </c>
      <c r="H13" s="58">
        <v>172100</v>
      </c>
      <c r="I13" s="151">
        <f t="shared" si="0"/>
        <v>0</v>
      </c>
    </row>
    <row r="14" spans="1:10" ht="30.75" customHeight="1">
      <c r="A14" s="55" t="s">
        <v>181</v>
      </c>
      <c r="B14" s="147" t="s">
        <v>295</v>
      </c>
      <c r="C14" s="16" t="s">
        <v>112</v>
      </c>
      <c r="D14" s="5" t="s">
        <v>121</v>
      </c>
      <c r="E14" s="5" t="s">
        <v>4</v>
      </c>
      <c r="F14" s="5" t="s">
        <v>182</v>
      </c>
      <c r="G14" s="58">
        <v>128000</v>
      </c>
      <c r="H14" s="58">
        <v>128000</v>
      </c>
      <c r="I14" s="151">
        <f t="shared" si="0"/>
        <v>0</v>
      </c>
      <c r="J14" s="64"/>
    </row>
    <row r="15" spans="1:9" ht="29.25" customHeight="1">
      <c r="A15" s="83" t="s">
        <v>139</v>
      </c>
      <c r="B15" s="147" t="s">
        <v>295</v>
      </c>
      <c r="C15" s="56" t="s">
        <v>112</v>
      </c>
      <c r="D15" s="4" t="s">
        <v>122</v>
      </c>
      <c r="E15" s="4"/>
      <c r="F15" s="4"/>
      <c r="G15" s="84">
        <f>G16+G21+G24+G29+G33+G39+G41+G45+G47+G49+G53+G55</f>
        <v>17728000</v>
      </c>
      <c r="H15" s="84">
        <f>H16+H21+H24+H29+H33+H39+H41+H45+H47+H49+H53+H55</f>
        <v>17728000</v>
      </c>
      <c r="I15" s="151">
        <f t="shared" si="0"/>
        <v>0</v>
      </c>
    </row>
    <row r="16" spans="1:9" ht="33" customHeight="1">
      <c r="A16" s="81" t="s">
        <v>187</v>
      </c>
      <c r="B16" s="147" t="s">
        <v>295</v>
      </c>
      <c r="C16" s="34" t="s">
        <v>112</v>
      </c>
      <c r="D16" s="31" t="s">
        <v>122</v>
      </c>
      <c r="E16" s="13" t="s">
        <v>22</v>
      </c>
      <c r="F16" s="31"/>
      <c r="G16" s="82">
        <f>SUM(G17:G20)</f>
        <v>15241000</v>
      </c>
      <c r="H16" s="82">
        <f>SUM(H17:H20)</f>
        <v>15241000</v>
      </c>
      <c r="I16" s="151">
        <f t="shared" si="0"/>
        <v>0</v>
      </c>
    </row>
    <row r="17" spans="1:9" ht="18.75" customHeight="1">
      <c r="A17" s="55" t="s">
        <v>75</v>
      </c>
      <c r="B17" s="147" t="s">
        <v>295</v>
      </c>
      <c r="C17" s="16" t="s">
        <v>112</v>
      </c>
      <c r="D17" s="5" t="s">
        <v>122</v>
      </c>
      <c r="E17" s="5" t="s">
        <v>22</v>
      </c>
      <c r="F17" s="5" t="s">
        <v>184</v>
      </c>
      <c r="G17" s="58">
        <v>10300000</v>
      </c>
      <c r="H17" s="58">
        <v>10300000</v>
      </c>
      <c r="I17" s="151">
        <f t="shared" si="0"/>
        <v>0</v>
      </c>
    </row>
    <row r="18" spans="1:10" ht="25.5" customHeight="1">
      <c r="A18" s="55" t="s">
        <v>188</v>
      </c>
      <c r="B18" s="147" t="s">
        <v>295</v>
      </c>
      <c r="C18" s="16" t="s">
        <v>189</v>
      </c>
      <c r="D18" s="5" t="s">
        <v>122</v>
      </c>
      <c r="E18" s="5" t="s">
        <v>22</v>
      </c>
      <c r="F18" s="5" t="s">
        <v>190</v>
      </c>
      <c r="G18" s="58">
        <v>270000</v>
      </c>
      <c r="H18" s="58">
        <v>270000</v>
      </c>
      <c r="I18" s="151">
        <f t="shared" si="0"/>
        <v>0</v>
      </c>
      <c r="J18" s="64"/>
    </row>
    <row r="19" spans="1:10" ht="25.5" customHeight="1">
      <c r="A19" s="55" t="s">
        <v>73</v>
      </c>
      <c r="B19" s="147" t="s">
        <v>295</v>
      </c>
      <c r="C19" s="16" t="s">
        <v>189</v>
      </c>
      <c r="D19" s="5" t="s">
        <v>122</v>
      </c>
      <c r="E19" s="5" t="s">
        <v>22</v>
      </c>
      <c r="F19" s="5" t="s">
        <v>74</v>
      </c>
      <c r="G19" s="58">
        <v>3171000</v>
      </c>
      <c r="H19" s="58">
        <v>3171000</v>
      </c>
      <c r="I19" s="151">
        <f t="shared" si="0"/>
        <v>0</v>
      </c>
      <c r="J19" s="65"/>
    </row>
    <row r="20" spans="1:9" ht="26.25" customHeight="1">
      <c r="A20" s="55" t="s">
        <v>181</v>
      </c>
      <c r="B20" s="147" t="s">
        <v>295</v>
      </c>
      <c r="C20" s="16" t="s">
        <v>112</v>
      </c>
      <c r="D20" s="5" t="s">
        <v>122</v>
      </c>
      <c r="E20" s="5" t="s">
        <v>22</v>
      </c>
      <c r="F20" s="5" t="s">
        <v>182</v>
      </c>
      <c r="G20" s="58">
        <v>1500000</v>
      </c>
      <c r="H20" s="58">
        <v>1500000</v>
      </c>
      <c r="I20" s="151">
        <f t="shared" si="0"/>
        <v>0</v>
      </c>
    </row>
    <row r="21" spans="1:9" ht="27" customHeight="1">
      <c r="A21" s="86" t="s">
        <v>143</v>
      </c>
      <c r="B21" s="147" t="s">
        <v>295</v>
      </c>
      <c r="C21" s="15" t="s">
        <v>112</v>
      </c>
      <c r="D21" s="13" t="s">
        <v>122</v>
      </c>
      <c r="E21" s="13" t="s">
        <v>23</v>
      </c>
      <c r="F21" s="13"/>
      <c r="G21" s="87">
        <f>G22+G23</f>
        <v>1400000</v>
      </c>
      <c r="H21" s="87">
        <f>H22+H23</f>
        <v>1400000</v>
      </c>
      <c r="I21" s="151">
        <f t="shared" si="0"/>
        <v>0</v>
      </c>
    </row>
    <row r="22" spans="1:9" ht="20.25" customHeight="1">
      <c r="A22" s="55" t="s">
        <v>76</v>
      </c>
      <c r="B22" s="147" t="s">
        <v>295</v>
      </c>
      <c r="C22" s="16" t="s">
        <v>112</v>
      </c>
      <c r="D22" s="5" t="s">
        <v>122</v>
      </c>
      <c r="E22" s="5" t="s">
        <v>23</v>
      </c>
      <c r="F22" s="5" t="s">
        <v>184</v>
      </c>
      <c r="G22" s="58">
        <v>1100000</v>
      </c>
      <c r="H22" s="58">
        <v>1100000</v>
      </c>
      <c r="I22" s="151">
        <f t="shared" si="0"/>
        <v>0</v>
      </c>
    </row>
    <row r="23" spans="1:9" ht="39.75" customHeight="1">
      <c r="A23" s="55" t="s">
        <v>73</v>
      </c>
      <c r="B23" s="147" t="s">
        <v>295</v>
      </c>
      <c r="C23" s="16" t="s">
        <v>112</v>
      </c>
      <c r="D23" s="5" t="s">
        <v>122</v>
      </c>
      <c r="E23" s="5" t="s">
        <v>23</v>
      </c>
      <c r="F23" s="5" t="s">
        <v>74</v>
      </c>
      <c r="G23" s="58">
        <v>300000</v>
      </c>
      <c r="H23" s="58">
        <v>300000</v>
      </c>
      <c r="I23" s="151">
        <f t="shared" si="0"/>
        <v>0</v>
      </c>
    </row>
    <row r="24" spans="1:9" ht="27" customHeight="1">
      <c r="A24" s="88" t="s">
        <v>157</v>
      </c>
      <c r="B24" s="147" t="s">
        <v>295</v>
      </c>
      <c r="C24" s="15" t="s">
        <v>112</v>
      </c>
      <c r="D24" s="13" t="s">
        <v>122</v>
      </c>
      <c r="E24" s="13" t="s">
        <v>24</v>
      </c>
      <c r="F24" s="13"/>
      <c r="G24" s="87">
        <f>SUM(G25:G28)</f>
        <v>333000</v>
      </c>
      <c r="H24" s="87">
        <f>SUM(H25:H28)</f>
        <v>333000</v>
      </c>
      <c r="I24" s="151">
        <f t="shared" si="0"/>
        <v>0</v>
      </c>
    </row>
    <row r="25" spans="1:9" ht="14.25" customHeight="1">
      <c r="A25" s="55" t="s">
        <v>76</v>
      </c>
      <c r="B25" s="147" t="s">
        <v>295</v>
      </c>
      <c r="C25" s="16" t="s">
        <v>112</v>
      </c>
      <c r="D25" s="5" t="s">
        <v>122</v>
      </c>
      <c r="E25" s="5" t="s">
        <v>24</v>
      </c>
      <c r="F25" s="5" t="s">
        <v>184</v>
      </c>
      <c r="G25" s="58">
        <v>174000</v>
      </c>
      <c r="H25" s="58">
        <v>174000</v>
      </c>
      <c r="I25" s="151">
        <f t="shared" si="0"/>
        <v>0</v>
      </c>
    </row>
    <row r="26" spans="1:9" ht="18.75" customHeight="1">
      <c r="A26" s="55" t="s">
        <v>188</v>
      </c>
      <c r="B26" s="147" t="s">
        <v>295</v>
      </c>
      <c r="C26" s="16" t="s">
        <v>112</v>
      </c>
      <c r="D26" s="5" t="s">
        <v>122</v>
      </c>
      <c r="E26" s="5" t="s">
        <v>24</v>
      </c>
      <c r="F26" s="5" t="s">
        <v>190</v>
      </c>
      <c r="G26" s="58">
        <v>11000</v>
      </c>
      <c r="H26" s="58">
        <v>11000</v>
      </c>
      <c r="I26" s="151">
        <f t="shared" si="0"/>
        <v>0</v>
      </c>
    </row>
    <row r="27" spans="1:9" ht="37.5" customHeight="1">
      <c r="A27" s="55" t="s">
        <v>73</v>
      </c>
      <c r="B27" s="147" t="s">
        <v>295</v>
      </c>
      <c r="C27" s="16" t="s">
        <v>112</v>
      </c>
      <c r="D27" s="5" t="s">
        <v>122</v>
      </c>
      <c r="E27" s="5" t="s">
        <v>24</v>
      </c>
      <c r="F27" s="5" t="s">
        <v>74</v>
      </c>
      <c r="G27" s="58">
        <v>85000</v>
      </c>
      <c r="H27" s="58">
        <v>85000</v>
      </c>
      <c r="I27" s="151">
        <f t="shared" si="0"/>
        <v>0</v>
      </c>
    </row>
    <row r="28" spans="1:9" ht="27.75" customHeight="1">
      <c r="A28" s="55" t="s">
        <v>181</v>
      </c>
      <c r="B28" s="147" t="s">
        <v>295</v>
      </c>
      <c r="C28" s="16" t="s">
        <v>112</v>
      </c>
      <c r="D28" s="5" t="s">
        <v>122</v>
      </c>
      <c r="E28" s="5" t="s">
        <v>24</v>
      </c>
      <c r="F28" s="5" t="s">
        <v>182</v>
      </c>
      <c r="G28" s="58">
        <v>63000</v>
      </c>
      <c r="H28" s="58">
        <v>63000</v>
      </c>
      <c r="I28" s="151">
        <f t="shared" si="0"/>
        <v>0</v>
      </c>
    </row>
    <row r="29" spans="1:9" ht="29.25" customHeight="1">
      <c r="A29" s="85" t="s">
        <v>147</v>
      </c>
      <c r="B29" s="147" t="s">
        <v>295</v>
      </c>
      <c r="C29" s="15" t="s">
        <v>112</v>
      </c>
      <c r="D29" s="13" t="s">
        <v>122</v>
      </c>
      <c r="E29" s="13" t="s">
        <v>25</v>
      </c>
      <c r="F29" s="13"/>
      <c r="G29" s="87">
        <f>SUM(G30:G32)</f>
        <v>69000</v>
      </c>
      <c r="H29" s="87">
        <f>SUM(H30:H32)</f>
        <v>69000</v>
      </c>
      <c r="I29" s="151">
        <f t="shared" si="0"/>
        <v>0</v>
      </c>
    </row>
    <row r="30" spans="1:9" ht="18.75" customHeight="1">
      <c r="A30" s="55" t="s">
        <v>76</v>
      </c>
      <c r="B30" s="147" t="s">
        <v>295</v>
      </c>
      <c r="C30" s="16" t="s">
        <v>112</v>
      </c>
      <c r="D30" s="5" t="s">
        <v>122</v>
      </c>
      <c r="E30" s="5" t="s">
        <v>25</v>
      </c>
      <c r="F30" s="5" t="s">
        <v>184</v>
      </c>
      <c r="G30" s="58">
        <v>51200</v>
      </c>
      <c r="H30" s="58">
        <v>51200</v>
      </c>
      <c r="I30" s="151">
        <f t="shared" si="0"/>
        <v>0</v>
      </c>
    </row>
    <row r="31" spans="1:9" ht="24.75" customHeight="1">
      <c r="A31" s="55" t="s">
        <v>73</v>
      </c>
      <c r="B31" s="147" t="s">
        <v>295</v>
      </c>
      <c r="C31" s="16" t="s">
        <v>112</v>
      </c>
      <c r="D31" s="5" t="s">
        <v>122</v>
      </c>
      <c r="E31" s="5" t="s">
        <v>25</v>
      </c>
      <c r="F31" s="5" t="s">
        <v>74</v>
      </c>
      <c r="G31" s="58">
        <v>15800</v>
      </c>
      <c r="H31" s="58">
        <v>15800</v>
      </c>
      <c r="I31" s="151">
        <f t="shared" si="0"/>
        <v>0</v>
      </c>
    </row>
    <row r="32" spans="1:9" ht="29.25" customHeight="1">
      <c r="A32" s="55" t="s">
        <v>181</v>
      </c>
      <c r="B32" s="147" t="s">
        <v>295</v>
      </c>
      <c r="C32" s="16" t="s">
        <v>112</v>
      </c>
      <c r="D32" s="5" t="s">
        <v>122</v>
      </c>
      <c r="E32" s="5" t="s">
        <v>25</v>
      </c>
      <c r="F32" s="5" t="s">
        <v>182</v>
      </c>
      <c r="G32" s="58">
        <v>2000</v>
      </c>
      <c r="H32" s="58">
        <v>2000</v>
      </c>
      <c r="I32" s="151">
        <f t="shared" si="0"/>
        <v>0</v>
      </c>
    </row>
    <row r="33" spans="1:9" ht="39" customHeight="1">
      <c r="A33" s="89" t="s">
        <v>176</v>
      </c>
      <c r="B33" s="147" t="s">
        <v>295</v>
      </c>
      <c r="C33" s="27" t="s">
        <v>112</v>
      </c>
      <c r="D33" s="26" t="s">
        <v>122</v>
      </c>
      <c r="E33" s="26" t="s">
        <v>26</v>
      </c>
      <c r="F33" s="26"/>
      <c r="G33" s="87">
        <f>SUM(G34:G38)</f>
        <v>342000</v>
      </c>
      <c r="H33" s="87">
        <f>SUM(H34:H38)</f>
        <v>342000</v>
      </c>
      <c r="I33" s="151">
        <f t="shared" si="0"/>
        <v>0</v>
      </c>
    </row>
    <row r="34" spans="1:9" ht="17.25" customHeight="1">
      <c r="A34" s="55" t="s">
        <v>75</v>
      </c>
      <c r="B34" s="147" t="s">
        <v>295</v>
      </c>
      <c r="C34" s="16" t="s">
        <v>112</v>
      </c>
      <c r="D34" s="5" t="s">
        <v>122</v>
      </c>
      <c r="E34" s="5" t="s">
        <v>26</v>
      </c>
      <c r="F34" s="5" t="s">
        <v>184</v>
      </c>
      <c r="G34" s="58">
        <v>214000</v>
      </c>
      <c r="H34" s="58">
        <v>214000</v>
      </c>
      <c r="I34" s="151">
        <f t="shared" si="0"/>
        <v>0</v>
      </c>
    </row>
    <row r="35" spans="1:9" ht="18.75" customHeight="1">
      <c r="A35" s="55" t="s">
        <v>188</v>
      </c>
      <c r="B35" s="147" t="s">
        <v>295</v>
      </c>
      <c r="C35" s="16" t="s">
        <v>112</v>
      </c>
      <c r="D35" s="5" t="s">
        <v>122</v>
      </c>
      <c r="E35" s="5" t="s">
        <v>26</v>
      </c>
      <c r="F35" s="5" t="s">
        <v>190</v>
      </c>
      <c r="G35" s="58">
        <v>14000</v>
      </c>
      <c r="H35" s="58">
        <v>14000</v>
      </c>
      <c r="I35" s="151">
        <f t="shared" si="0"/>
        <v>0</v>
      </c>
    </row>
    <row r="36" spans="1:9" ht="40.5" customHeight="1">
      <c r="A36" s="55" t="s">
        <v>73</v>
      </c>
      <c r="B36" s="147" t="s">
        <v>295</v>
      </c>
      <c r="C36" s="16" t="s">
        <v>112</v>
      </c>
      <c r="D36" s="5" t="s">
        <v>122</v>
      </c>
      <c r="E36" s="5" t="s">
        <v>26</v>
      </c>
      <c r="F36" s="5" t="s">
        <v>74</v>
      </c>
      <c r="G36" s="58">
        <v>62000</v>
      </c>
      <c r="H36" s="58">
        <v>62000</v>
      </c>
      <c r="I36" s="151">
        <f t="shared" si="0"/>
        <v>0</v>
      </c>
    </row>
    <row r="37" spans="1:9" ht="27" customHeight="1">
      <c r="A37" s="55" t="s">
        <v>181</v>
      </c>
      <c r="B37" s="147" t="s">
        <v>295</v>
      </c>
      <c r="C37" s="16" t="s">
        <v>112</v>
      </c>
      <c r="D37" s="5" t="s">
        <v>122</v>
      </c>
      <c r="E37" s="5" t="s">
        <v>26</v>
      </c>
      <c r="F37" s="5" t="s">
        <v>182</v>
      </c>
      <c r="G37" s="58">
        <v>42000</v>
      </c>
      <c r="H37" s="58">
        <v>42000</v>
      </c>
      <c r="I37" s="151">
        <f t="shared" si="0"/>
        <v>0</v>
      </c>
    </row>
    <row r="38" spans="1:9" ht="20.25" customHeight="1">
      <c r="A38" s="55" t="s">
        <v>191</v>
      </c>
      <c r="B38" s="147" t="s">
        <v>295</v>
      </c>
      <c r="C38" s="16" t="s">
        <v>112</v>
      </c>
      <c r="D38" s="5" t="s">
        <v>122</v>
      </c>
      <c r="E38" s="5" t="s">
        <v>26</v>
      </c>
      <c r="F38" s="5" t="s">
        <v>173</v>
      </c>
      <c r="G38" s="58">
        <v>10000</v>
      </c>
      <c r="H38" s="58">
        <v>10000</v>
      </c>
      <c r="I38" s="151">
        <f t="shared" si="0"/>
        <v>0</v>
      </c>
    </row>
    <row r="39" spans="1:9" ht="27.75" customHeight="1">
      <c r="A39" s="85" t="s">
        <v>185</v>
      </c>
      <c r="B39" s="147" t="s">
        <v>295</v>
      </c>
      <c r="C39" s="60" t="s">
        <v>112</v>
      </c>
      <c r="D39" s="59" t="s">
        <v>122</v>
      </c>
      <c r="E39" s="13" t="s">
        <v>84</v>
      </c>
      <c r="F39" s="59"/>
      <c r="G39" s="90">
        <f>G40</f>
        <v>200000</v>
      </c>
      <c r="H39" s="90">
        <f>H40</f>
        <v>200000</v>
      </c>
      <c r="I39" s="151">
        <f t="shared" si="0"/>
        <v>0</v>
      </c>
    </row>
    <row r="40" spans="1:9" ht="29.25" customHeight="1">
      <c r="A40" s="55" t="s">
        <v>181</v>
      </c>
      <c r="B40" s="147" t="s">
        <v>295</v>
      </c>
      <c r="C40" s="16" t="s">
        <v>112</v>
      </c>
      <c r="D40" s="5" t="s">
        <v>122</v>
      </c>
      <c r="E40" s="5" t="s">
        <v>84</v>
      </c>
      <c r="F40" s="5" t="s">
        <v>182</v>
      </c>
      <c r="G40" s="58">
        <v>200000</v>
      </c>
      <c r="H40" s="58">
        <v>200000</v>
      </c>
      <c r="I40" s="151">
        <f t="shared" si="0"/>
        <v>0</v>
      </c>
    </row>
    <row r="41" spans="1:9" ht="37.5" customHeight="1">
      <c r="A41" s="85" t="s">
        <v>265</v>
      </c>
      <c r="B41" s="147" t="s">
        <v>295</v>
      </c>
      <c r="C41" s="60" t="s">
        <v>112</v>
      </c>
      <c r="D41" s="59" t="s">
        <v>122</v>
      </c>
      <c r="E41" s="13" t="s">
        <v>85</v>
      </c>
      <c r="F41" s="59"/>
      <c r="G41" s="90">
        <f>SUM(G42:G44)</f>
        <v>50000</v>
      </c>
      <c r="H41" s="90">
        <f>SUM(H42:H44)</f>
        <v>50000</v>
      </c>
      <c r="I41" s="151">
        <f t="shared" si="0"/>
        <v>0</v>
      </c>
    </row>
    <row r="42" spans="1:9" ht="18.75" customHeight="1">
      <c r="A42" s="55" t="s">
        <v>76</v>
      </c>
      <c r="B42" s="147" t="s">
        <v>295</v>
      </c>
      <c r="C42" s="16" t="s">
        <v>112</v>
      </c>
      <c r="D42" s="5" t="s">
        <v>122</v>
      </c>
      <c r="E42" s="5" t="s">
        <v>85</v>
      </c>
      <c r="F42" s="5" t="s">
        <v>184</v>
      </c>
      <c r="G42" s="58">
        <v>37000</v>
      </c>
      <c r="H42" s="58">
        <v>37000</v>
      </c>
      <c r="I42" s="151">
        <f t="shared" si="0"/>
        <v>0</v>
      </c>
    </row>
    <row r="43" spans="1:9" ht="45" customHeight="1">
      <c r="A43" s="55" t="s">
        <v>73</v>
      </c>
      <c r="B43" s="147" t="s">
        <v>295</v>
      </c>
      <c r="C43" s="16" t="s">
        <v>112</v>
      </c>
      <c r="D43" s="5" t="s">
        <v>122</v>
      </c>
      <c r="E43" s="5" t="s">
        <v>85</v>
      </c>
      <c r="F43" s="5" t="s">
        <v>74</v>
      </c>
      <c r="G43" s="58">
        <v>11000</v>
      </c>
      <c r="H43" s="58">
        <v>11000</v>
      </c>
      <c r="I43" s="151">
        <f t="shared" si="0"/>
        <v>0</v>
      </c>
    </row>
    <row r="44" spans="1:9" ht="28.5" customHeight="1">
      <c r="A44" s="55" t="s">
        <v>181</v>
      </c>
      <c r="B44" s="147" t="s">
        <v>295</v>
      </c>
      <c r="C44" s="16" t="s">
        <v>112</v>
      </c>
      <c r="D44" s="5" t="s">
        <v>122</v>
      </c>
      <c r="E44" s="5" t="s">
        <v>85</v>
      </c>
      <c r="F44" s="5" t="s">
        <v>182</v>
      </c>
      <c r="G44" s="58">
        <v>2000</v>
      </c>
      <c r="H44" s="58">
        <v>2000</v>
      </c>
      <c r="I44" s="151">
        <f t="shared" si="0"/>
        <v>0</v>
      </c>
    </row>
    <row r="45" spans="1:9" ht="35.25" customHeight="1">
      <c r="A45" s="85" t="s">
        <v>279</v>
      </c>
      <c r="B45" s="147" t="s">
        <v>295</v>
      </c>
      <c r="C45" s="60" t="s">
        <v>112</v>
      </c>
      <c r="D45" s="59" t="s">
        <v>122</v>
      </c>
      <c r="E45" s="59" t="s">
        <v>86</v>
      </c>
      <c r="F45" s="59"/>
      <c r="G45" s="90">
        <f>G46</f>
        <v>5000</v>
      </c>
      <c r="H45" s="90">
        <f>H46</f>
        <v>5000</v>
      </c>
      <c r="I45" s="151">
        <f t="shared" si="0"/>
        <v>0</v>
      </c>
    </row>
    <row r="46" spans="1:9" ht="34.5" customHeight="1">
      <c r="A46" s="55" t="s">
        <v>181</v>
      </c>
      <c r="B46" s="147" t="s">
        <v>295</v>
      </c>
      <c r="C46" s="16" t="s">
        <v>112</v>
      </c>
      <c r="D46" s="5" t="s">
        <v>122</v>
      </c>
      <c r="E46" s="5" t="s">
        <v>86</v>
      </c>
      <c r="F46" s="5" t="s">
        <v>182</v>
      </c>
      <c r="G46" s="58">
        <v>5000</v>
      </c>
      <c r="H46" s="58">
        <v>5000</v>
      </c>
      <c r="I46" s="151">
        <f t="shared" si="0"/>
        <v>0</v>
      </c>
    </row>
    <row r="47" spans="1:9" ht="31.5" customHeight="1">
      <c r="A47" s="88" t="s">
        <v>80</v>
      </c>
      <c r="B47" s="147" t="s">
        <v>295</v>
      </c>
      <c r="C47" s="60" t="s">
        <v>112</v>
      </c>
      <c r="D47" s="59" t="s">
        <v>122</v>
      </c>
      <c r="E47" s="13" t="s">
        <v>87</v>
      </c>
      <c r="F47" s="59"/>
      <c r="G47" s="90">
        <f>G48</f>
        <v>11000</v>
      </c>
      <c r="H47" s="90">
        <f>H48</f>
        <v>11000</v>
      </c>
      <c r="I47" s="151">
        <f t="shared" si="0"/>
        <v>0</v>
      </c>
    </row>
    <row r="48" spans="1:9" ht="24" customHeight="1">
      <c r="A48" s="55" t="s">
        <v>181</v>
      </c>
      <c r="B48" s="147" t="s">
        <v>295</v>
      </c>
      <c r="C48" s="16" t="s">
        <v>112</v>
      </c>
      <c r="D48" s="5" t="s">
        <v>122</v>
      </c>
      <c r="E48" s="5" t="s">
        <v>88</v>
      </c>
      <c r="F48" s="5" t="s">
        <v>182</v>
      </c>
      <c r="G48" s="58">
        <v>11000</v>
      </c>
      <c r="H48" s="58">
        <v>11000</v>
      </c>
      <c r="I48" s="151">
        <f t="shared" si="0"/>
        <v>0</v>
      </c>
    </row>
    <row r="49" spans="1:9" ht="29.25" customHeight="1">
      <c r="A49" s="88" t="s">
        <v>81</v>
      </c>
      <c r="B49" s="147" t="s">
        <v>295</v>
      </c>
      <c r="C49" s="60" t="s">
        <v>112</v>
      </c>
      <c r="D49" s="59" t="s">
        <v>122</v>
      </c>
      <c r="E49" s="13" t="s">
        <v>89</v>
      </c>
      <c r="F49" s="59"/>
      <c r="G49" s="90">
        <f>SUM(G50:G52)</f>
        <v>33000</v>
      </c>
      <c r="H49" s="90">
        <f>SUM(H50:H52)</f>
        <v>33000</v>
      </c>
      <c r="I49" s="151">
        <f t="shared" si="0"/>
        <v>0</v>
      </c>
    </row>
    <row r="50" spans="1:9" ht="24.75" customHeight="1">
      <c r="A50" s="55" t="s">
        <v>75</v>
      </c>
      <c r="B50" s="147" t="s">
        <v>295</v>
      </c>
      <c r="C50" s="16" t="s">
        <v>112</v>
      </c>
      <c r="D50" s="5" t="s">
        <v>122</v>
      </c>
      <c r="E50" s="5" t="s">
        <v>89</v>
      </c>
      <c r="F50" s="5" t="s">
        <v>184</v>
      </c>
      <c r="G50" s="58">
        <v>0</v>
      </c>
      <c r="H50" s="58">
        <v>0</v>
      </c>
      <c r="I50" s="151">
        <f t="shared" si="0"/>
        <v>0</v>
      </c>
    </row>
    <row r="51" spans="1:9" ht="33" customHeight="1">
      <c r="A51" s="55" t="s">
        <v>73</v>
      </c>
      <c r="B51" s="147" t="s">
        <v>295</v>
      </c>
      <c r="C51" s="16" t="s">
        <v>112</v>
      </c>
      <c r="D51" s="5" t="s">
        <v>122</v>
      </c>
      <c r="E51" s="5" t="s">
        <v>89</v>
      </c>
      <c r="F51" s="5" t="s">
        <v>74</v>
      </c>
      <c r="G51" s="58">
        <v>4000</v>
      </c>
      <c r="H51" s="58">
        <v>4000</v>
      </c>
      <c r="I51" s="151">
        <f t="shared" si="0"/>
        <v>0</v>
      </c>
    </row>
    <row r="52" spans="1:9" ht="25.5" customHeight="1">
      <c r="A52" s="55" t="s">
        <v>181</v>
      </c>
      <c r="B52" s="147" t="s">
        <v>295</v>
      </c>
      <c r="C52" s="16" t="s">
        <v>112</v>
      </c>
      <c r="D52" s="5" t="s">
        <v>122</v>
      </c>
      <c r="E52" s="5" t="s">
        <v>89</v>
      </c>
      <c r="F52" s="5" t="s">
        <v>182</v>
      </c>
      <c r="G52" s="58">
        <v>29000</v>
      </c>
      <c r="H52" s="58">
        <v>29000</v>
      </c>
      <c r="I52" s="151">
        <f t="shared" si="0"/>
        <v>0</v>
      </c>
    </row>
    <row r="53" spans="1:9" ht="37.5" customHeight="1">
      <c r="A53" s="88" t="s">
        <v>82</v>
      </c>
      <c r="B53" s="147" t="s">
        <v>295</v>
      </c>
      <c r="C53" s="60" t="s">
        <v>112</v>
      </c>
      <c r="D53" s="59" t="s">
        <v>122</v>
      </c>
      <c r="E53" s="13" t="s">
        <v>90</v>
      </c>
      <c r="F53" s="59"/>
      <c r="G53" s="90">
        <f>G54</f>
        <v>11000</v>
      </c>
      <c r="H53" s="90">
        <f>H54</f>
        <v>11000</v>
      </c>
      <c r="I53" s="151">
        <f t="shared" si="0"/>
        <v>0</v>
      </c>
    </row>
    <row r="54" spans="1:9" ht="30.75" customHeight="1">
      <c r="A54" s="55" t="s">
        <v>181</v>
      </c>
      <c r="B54" s="147" t="s">
        <v>295</v>
      </c>
      <c r="C54" s="16" t="s">
        <v>112</v>
      </c>
      <c r="D54" s="5" t="s">
        <v>122</v>
      </c>
      <c r="E54" s="5" t="s">
        <v>90</v>
      </c>
      <c r="F54" s="5" t="s">
        <v>182</v>
      </c>
      <c r="G54" s="58">
        <v>11000</v>
      </c>
      <c r="H54" s="58">
        <v>11000</v>
      </c>
      <c r="I54" s="151">
        <f t="shared" si="0"/>
        <v>0</v>
      </c>
    </row>
    <row r="55" spans="1:9" ht="24.75" customHeight="1">
      <c r="A55" s="88" t="s">
        <v>83</v>
      </c>
      <c r="B55" s="147" t="s">
        <v>295</v>
      </c>
      <c r="C55" s="60" t="s">
        <v>112</v>
      </c>
      <c r="D55" s="59" t="s">
        <v>122</v>
      </c>
      <c r="E55" s="13" t="s">
        <v>299</v>
      </c>
      <c r="F55" s="59"/>
      <c r="G55" s="90">
        <f>G56</f>
        <v>33000</v>
      </c>
      <c r="H55" s="90">
        <f>H56</f>
        <v>33000</v>
      </c>
      <c r="I55" s="151">
        <f t="shared" si="0"/>
        <v>0</v>
      </c>
    </row>
    <row r="56" spans="1:9" ht="27.75" customHeight="1">
      <c r="A56" s="55" t="s">
        <v>181</v>
      </c>
      <c r="B56" s="147" t="s">
        <v>295</v>
      </c>
      <c r="C56" s="16" t="s">
        <v>112</v>
      </c>
      <c r="D56" s="5" t="s">
        <v>122</v>
      </c>
      <c r="E56" s="5" t="s">
        <v>299</v>
      </c>
      <c r="F56" s="5" t="s">
        <v>182</v>
      </c>
      <c r="G56" s="58">
        <v>33000</v>
      </c>
      <c r="H56" s="58">
        <v>33000</v>
      </c>
      <c r="I56" s="151">
        <f t="shared" si="0"/>
        <v>0</v>
      </c>
    </row>
    <row r="57" spans="1:9" ht="16.5" customHeight="1">
      <c r="A57" s="91" t="s">
        <v>151</v>
      </c>
      <c r="B57" s="147" t="s">
        <v>295</v>
      </c>
      <c r="C57" s="56" t="s">
        <v>112</v>
      </c>
      <c r="D57" s="4" t="s">
        <v>142</v>
      </c>
      <c r="E57" s="4"/>
      <c r="F57" s="4"/>
      <c r="G57" s="84">
        <f>G58</f>
        <v>100000</v>
      </c>
      <c r="H57" s="84">
        <f>H58</f>
        <v>100000</v>
      </c>
      <c r="I57" s="151">
        <f t="shared" si="0"/>
        <v>0</v>
      </c>
    </row>
    <row r="58" spans="1:9" ht="17.25" customHeight="1">
      <c r="A58" s="92" t="s">
        <v>152</v>
      </c>
      <c r="B58" s="147" t="s">
        <v>295</v>
      </c>
      <c r="C58" s="15" t="s">
        <v>112</v>
      </c>
      <c r="D58" s="13" t="s">
        <v>142</v>
      </c>
      <c r="E58" s="13" t="s">
        <v>27</v>
      </c>
      <c r="F58" s="13"/>
      <c r="G58" s="87">
        <f>G59</f>
        <v>100000</v>
      </c>
      <c r="H58" s="87">
        <f>H59</f>
        <v>100000</v>
      </c>
      <c r="I58" s="151">
        <f t="shared" si="0"/>
        <v>0</v>
      </c>
    </row>
    <row r="59" spans="1:9" ht="15" customHeight="1">
      <c r="A59" s="93" t="s">
        <v>192</v>
      </c>
      <c r="B59" s="147" t="s">
        <v>295</v>
      </c>
      <c r="C59" s="16" t="s">
        <v>112</v>
      </c>
      <c r="D59" s="5" t="s">
        <v>142</v>
      </c>
      <c r="E59" s="5" t="s">
        <v>12</v>
      </c>
      <c r="F59" s="5" t="s">
        <v>175</v>
      </c>
      <c r="G59" s="58">
        <v>100000</v>
      </c>
      <c r="H59" s="58">
        <v>100000</v>
      </c>
      <c r="I59" s="151">
        <f t="shared" si="0"/>
        <v>0</v>
      </c>
    </row>
    <row r="60" spans="1:9" ht="16.5" customHeight="1">
      <c r="A60" s="83" t="s">
        <v>127</v>
      </c>
      <c r="B60" s="147" t="s">
        <v>295</v>
      </c>
      <c r="C60" s="56" t="s">
        <v>112</v>
      </c>
      <c r="D60" s="4" t="s">
        <v>155</v>
      </c>
      <c r="E60" s="4" t="s">
        <v>271</v>
      </c>
      <c r="F60" s="4"/>
      <c r="G60" s="84">
        <f>G61+G68+G77</f>
        <v>7740165</v>
      </c>
      <c r="H60" s="84">
        <f>H61+H68+H77</f>
        <v>7740165</v>
      </c>
      <c r="I60" s="151">
        <f t="shared" si="0"/>
        <v>0</v>
      </c>
    </row>
    <row r="61" spans="1:9" ht="27" customHeight="1">
      <c r="A61" s="81" t="s">
        <v>217</v>
      </c>
      <c r="B61" s="147" t="s">
        <v>295</v>
      </c>
      <c r="C61" s="34" t="s">
        <v>112</v>
      </c>
      <c r="D61" s="31" t="s">
        <v>155</v>
      </c>
      <c r="E61" s="13" t="s">
        <v>300</v>
      </c>
      <c r="F61" s="31"/>
      <c r="G61" s="82">
        <f>SUM(G62:G67)</f>
        <v>701165</v>
      </c>
      <c r="H61" s="82">
        <f>SUM(H62:H67)</f>
        <v>701165</v>
      </c>
      <c r="I61" s="151">
        <f t="shared" si="0"/>
        <v>0</v>
      </c>
    </row>
    <row r="62" spans="1:9" ht="27" customHeight="1">
      <c r="A62" s="55" t="s">
        <v>181</v>
      </c>
      <c r="B62" s="147" t="s">
        <v>295</v>
      </c>
      <c r="C62" s="16" t="s">
        <v>112</v>
      </c>
      <c r="D62" s="5" t="s">
        <v>155</v>
      </c>
      <c r="E62" s="5" t="s">
        <v>300</v>
      </c>
      <c r="F62" s="5" t="s">
        <v>182</v>
      </c>
      <c r="G62" s="58">
        <v>425165</v>
      </c>
      <c r="H62" s="58">
        <v>425165</v>
      </c>
      <c r="I62" s="151">
        <f t="shared" si="0"/>
        <v>0</v>
      </c>
    </row>
    <row r="63" spans="1:9" ht="17.25" customHeight="1">
      <c r="A63" s="55" t="s">
        <v>94</v>
      </c>
      <c r="B63" s="147" t="s">
        <v>295</v>
      </c>
      <c r="C63" s="16" t="s">
        <v>112</v>
      </c>
      <c r="D63" s="5" t="s">
        <v>155</v>
      </c>
      <c r="E63" s="5" t="s">
        <v>300</v>
      </c>
      <c r="F63" s="5" t="s">
        <v>93</v>
      </c>
      <c r="G63" s="58">
        <v>16000</v>
      </c>
      <c r="H63" s="58">
        <v>16000</v>
      </c>
      <c r="I63" s="151">
        <f t="shared" si="0"/>
        <v>0</v>
      </c>
    </row>
    <row r="64" spans="1:9" ht="30.75" customHeight="1">
      <c r="A64" s="95" t="s">
        <v>304</v>
      </c>
      <c r="B64" s="147" t="s">
        <v>295</v>
      </c>
      <c r="C64" s="16" t="s">
        <v>112</v>
      </c>
      <c r="D64" s="5" t="s">
        <v>155</v>
      </c>
      <c r="E64" s="5" t="s">
        <v>300</v>
      </c>
      <c r="F64" s="5" t="s">
        <v>194</v>
      </c>
      <c r="G64" s="58">
        <v>135000</v>
      </c>
      <c r="H64" s="58">
        <v>135000</v>
      </c>
      <c r="I64" s="151">
        <f t="shared" si="0"/>
        <v>0</v>
      </c>
    </row>
    <row r="65" spans="1:9" ht="15.75" customHeight="1">
      <c r="A65" s="55" t="s">
        <v>193</v>
      </c>
      <c r="B65" s="147" t="s">
        <v>295</v>
      </c>
      <c r="C65" s="16" t="s">
        <v>112</v>
      </c>
      <c r="D65" s="5" t="s">
        <v>155</v>
      </c>
      <c r="E65" s="5" t="s">
        <v>300</v>
      </c>
      <c r="F65" s="5" t="s">
        <v>196</v>
      </c>
      <c r="G65" s="58">
        <v>35000</v>
      </c>
      <c r="H65" s="58">
        <v>35000</v>
      </c>
      <c r="I65" s="151">
        <f t="shared" si="0"/>
        <v>0</v>
      </c>
    </row>
    <row r="66" spans="1:9" ht="15.75" customHeight="1">
      <c r="A66" s="55" t="s">
        <v>195</v>
      </c>
      <c r="B66" s="147" t="s">
        <v>295</v>
      </c>
      <c r="C66" s="16" t="s">
        <v>112</v>
      </c>
      <c r="D66" s="5" t="s">
        <v>155</v>
      </c>
      <c r="E66" s="5" t="s">
        <v>300</v>
      </c>
      <c r="F66" s="5" t="s">
        <v>197</v>
      </c>
      <c r="G66" s="58">
        <v>47000</v>
      </c>
      <c r="H66" s="58">
        <v>47000</v>
      </c>
      <c r="I66" s="151">
        <f t="shared" si="0"/>
        <v>0</v>
      </c>
    </row>
    <row r="67" spans="1:9" ht="13.5" customHeight="1">
      <c r="A67" s="55" t="s">
        <v>96</v>
      </c>
      <c r="B67" s="147" t="s">
        <v>295</v>
      </c>
      <c r="C67" s="16" t="s">
        <v>112</v>
      </c>
      <c r="D67" s="5" t="s">
        <v>155</v>
      </c>
      <c r="E67" s="5" t="s">
        <v>300</v>
      </c>
      <c r="F67" s="5" t="s">
        <v>95</v>
      </c>
      <c r="G67" s="58">
        <v>43000</v>
      </c>
      <c r="H67" s="58">
        <v>43000</v>
      </c>
      <c r="I67" s="151">
        <f t="shared" si="0"/>
        <v>0</v>
      </c>
    </row>
    <row r="68" spans="1:9" ht="15.75" customHeight="1">
      <c r="A68" s="85" t="s">
        <v>174</v>
      </c>
      <c r="B68" s="147" t="s">
        <v>295</v>
      </c>
      <c r="C68" s="71" t="s">
        <v>112</v>
      </c>
      <c r="D68" s="22" t="s">
        <v>155</v>
      </c>
      <c r="E68" s="22" t="s">
        <v>28</v>
      </c>
      <c r="F68" s="22"/>
      <c r="G68" s="96">
        <f>SUM(G69:G76)</f>
        <v>6989000</v>
      </c>
      <c r="H68" s="96">
        <f>SUM(H69:H76)</f>
        <v>6989000</v>
      </c>
      <c r="I68" s="151">
        <f t="shared" si="0"/>
        <v>0</v>
      </c>
    </row>
    <row r="69" spans="1:9" ht="15.75" customHeight="1">
      <c r="A69" s="55" t="s">
        <v>48</v>
      </c>
      <c r="B69" s="147" t="s">
        <v>295</v>
      </c>
      <c r="C69" s="35" t="s">
        <v>112</v>
      </c>
      <c r="D69" s="24" t="s">
        <v>155</v>
      </c>
      <c r="E69" s="24" t="s">
        <v>28</v>
      </c>
      <c r="F69" s="24" t="s">
        <v>199</v>
      </c>
      <c r="G69" s="97">
        <v>3000000</v>
      </c>
      <c r="H69" s="97">
        <v>3000000</v>
      </c>
      <c r="I69" s="151">
        <f t="shared" si="0"/>
        <v>0</v>
      </c>
    </row>
    <row r="70" spans="1:9" ht="29.25" customHeight="1">
      <c r="A70" s="55" t="s">
        <v>201</v>
      </c>
      <c r="B70" s="147" t="s">
        <v>295</v>
      </c>
      <c r="C70" s="35" t="s">
        <v>112</v>
      </c>
      <c r="D70" s="24" t="s">
        <v>155</v>
      </c>
      <c r="E70" s="24" t="s">
        <v>28</v>
      </c>
      <c r="F70" s="24" t="s">
        <v>200</v>
      </c>
      <c r="G70" s="97">
        <v>20000</v>
      </c>
      <c r="H70" s="97">
        <v>20000</v>
      </c>
      <c r="I70" s="151">
        <f t="shared" si="0"/>
        <v>0</v>
      </c>
    </row>
    <row r="71" spans="1:9" ht="42" customHeight="1">
      <c r="A71" s="55" t="s">
        <v>43</v>
      </c>
      <c r="B71" s="147" t="s">
        <v>295</v>
      </c>
      <c r="C71" s="35" t="s">
        <v>112</v>
      </c>
      <c r="D71" s="24" t="s">
        <v>155</v>
      </c>
      <c r="E71" s="24" t="s">
        <v>28</v>
      </c>
      <c r="F71" s="24" t="s">
        <v>29</v>
      </c>
      <c r="G71" s="97">
        <v>906000</v>
      </c>
      <c r="H71" s="97">
        <v>906000</v>
      </c>
      <c r="I71" s="151">
        <f t="shared" si="0"/>
        <v>0</v>
      </c>
    </row>
    <row r="72" spans="1:9" ht="25.5" customHeight="1">
      <c r="A72" s="55" t="s">
        <v>202</v>
      </c>
      <c r="B72" s="147" t="s">
        <v>295</v>
      </c>
      <c r="C72" s="35" t="s">
        <v>112</v>
      </c>
      <c r="D72" s="24" t="s">
        <v>155</v>
      </c>
      <c r="E72" s="24" t="s">
        <v>28</v>
      </c>
      <c r="F72" s="24" t="s">
        <v>182</v>
      </c>
      <c r="G72" s="97">
        <v>2700000</v>
      </c>
      <c r="H72" s="97">
        <v>2700000</v>
      </c>
      <c r="I72" s="151">
        <f t="shared" si="0"/>
        <v>0</v>
      </c>
    </row>
    <row r="73" spans="1:9" ht="73.5" customHeight="1">
      <c r="A73" s="95" t="s">
        <v>198</v>
      </c>
      <c r="B73" s="147" t="s">
        <v>295</v>
      </c>
      <c r="C73" s="35" t="s">
        <v>112</v>
      </c>
      <c r="D73" s="24" t="s">
        <v>155</v>
      </c>
      <c r="E73" s="24" t="s">
        <v>28</v>
      </c>
      <c r="F73" s="24" t="s">
        <v>194</v>
      </c>
      <c r="G73" s="97">
        <v>90000</v>
      </c>
      <c r="H73" s="97">
        <v>90000</v>
      </c>
      <c r="I73" s="151">
        <f t="shared" si="0"/>
        <v>0</v>
      </c>
    </row>
    <row r="74" spans="1:9" ht="20.25" customHeight="1">
      <c r="A74" s="55" t="s">
        <v>193</v>
      </c>
      <c r="B74" s="147" t="s">
        <v>295</v>
      </c>
      <c r="C74" s="16" t="s">
        <v>112</v>
      </c>
      <c r="D74" s="5" t="s">
        <v>155</v>
      </c>
      <c r="E74" s="24" t="s">
        <v>28</v>
      </c>
      <c r="F74" s="5" t="s">
        <v>196</v>
      </c>
      <c r="G74" s="58">
        <v>106000</v>
      </c>
      <c r="H74" s="58">
        <v>106000</v>
      </c>
      <c r="I74" s="151">
        <f aca="true" t="shared" si="1" ref="I74:I152">H74-G74</f>
        <v>0</v>
      </c>
    </row>
    <row r="75" spans="1:9" ht="18" customHeight="1">
      <c r="A75" s="55" t="s">
        <v>195</v>
      </c>
      <c r="B75" s="147" t="s">
        <v>295</v>
      </c>
      <c r="C75" s="16" t="s">
        <v>112</v>
      </c>
      <c r="D75" s="5" t="s">
        <v>155</v>
      </c>
      <c r="E75" s="24" t="s">
        <v>28</v>
      </c>
      <c r="F75" s="5" t="s">
        <v>197</v>
      </c>
      <c r="G75" s="58">
        <v>135000</v>
      </c>
      <c r="H75" s="58">
        <v>135000</v>
      </c>
      <c r="I75" s="151">
        <f t="shared" si="1"/>
        <v>0</v>
      </c>
    </row>
    <row r="76" spans="1:9" ht="17.25" customHeight="1">
      <c r="A76" s="55" t="s">
        <v>96</v>
      </c>
      <c r="B76" s="147" t="s">
        <v>295</v>
      </c>
      <c r="C76" s="16" t="s">
        <v>112</v>
      </c>
      <c r="D76" s="5" t="s">
        <v>155</v>
      </c>
      <c r="E76" s="24" t="s">
        <v>28</v>
      </c>
      <c r="F76" s="5" t="s">
        <v>95</v>
      </c>
      <c r="G76" s="58">
        <v>32000</v>
      </c>
      <c r="H76" s="58">
        <v>32000</v>
      </c>
      <c r="I76" s="151">
        <f t="shared" si="1"/>
        <v>0</v>
      </c>
    </row>
    <row r="77" spans="1:9" ht="29.25" customHeight="1">
      <c r="A77" s="94" t="s">
        <v>261</v>
      </c>
      <c r="B77" s="147" t="s">
        <v>295</v>
      </c>
      <c r="C77" s="18" t="s">
        <v>112</v>
      </c>
      <c r="D77" s="13" t="s">
        <v>155</v>
      </c>
      <c r="E77" s="13" t="s">
        <v>30</v>
      </c>
      <c r="F77" s="47"/>
      <c r="G77" s="87">
        <f>SUM(G78:G78)</f>
        <v>50000</v>
      </c>
      <c r="H77" s="87">
        <f>SUM(H78:H78)</f>
        <v>50000</v>
      </c>
      <c r="I77" s="151">
        <f t="shared" si="1"/>
        <v>0</v>
      </c>
    </row>
    <row r="78" spans="1:9" ht="30" customHeight="1">
      <c r="A78" s="55" t="s">
        <v>202</v>
      </c>
      <c r="B78" s="147" t="s">
        <v>295</v>
      </c>
      <c r="C78" s="36" t="s">
        <v>112</v>
      </c>
      <c r="D78" s="47" t="s">
        <v>155</v>
      </c>
      <c r="E78" s="5" t="s">
        <v>30</v>
      </c>
      <c r="F78" s="47" t="s">
        <v>182</v>
      </c>
      <c r="G78" s="58">
        <v>50000</v>
      </c>
      <c r="H78" s="58">
        <v>50000</v>
      </c>
      <c r="I78" s="151">
        <f t="shared" si="1"/>
        <v>0</v>
      </c>
    </row>
    <row r="79" spans="1:9" ht="17.25" customHeight="1">
      <c r="A79" s="155" t="s">
        <v>165</v>
      </c>
      <c r="B79" s="156" t="s">
        <v>295</v>
      </c>
      <c r="C79" s="157" t="s">
        <v>119</v>
      </c>
      <c r="D79" s="157"/>
      <c r="E79" s="157"/>
      <c r="F79" s="157"/>
      <c r="G79" s="158">
        <f aca="true" t="shared" si="2" ref="G79:H81">G80</f>
        <v>636000</v>
      </c>
      <c r="H79" s="158">
        <f t="shared" si="2"/>
        <v>636000</v>
      </c>
      <c r="I79" s="151">
        <f t="shared" si="1"/>
        <v>0</v>
      </c>
    </row>
    <row r="80" spans="1:9" ht="14.25" customHeight="1">
      <c r="A80" s="83" t="s">
        <v>166</v>
      </c>
      <c r="B80" s="147" t="s">
        <v>295</v>
      </c>
      <c r="C80" s="56" t="s">
        <v>119</v>
      </c>
      <c r="D80" s="4" t="s">
        <v>121</v>
      </c>
      <c r="E80" s="4"/>
      <c r="F80" s="4"/>
      <c r="G80" s="84">
        <f t="shared" si="2"/>
        <v>636000</v>
      </c>
      <c r="H80" s="84">
        <f t="shared" si="2"/>
        <v>636000</v>
      </c>
      <c r="I80" s="151">
        <f t="shared" si="1"/>
        <v>0</v>
      </c>
    </row>
    <row r="81" spans="1:9" ht="25.5" customHeight="1">
      <c r="A81" s="88" t="s">
        <v>156</v>
      </c>
      <c r="B81" s="147" t="s">
        <v>295</v>
      </c>
      <c r="C81" s="15" t="s">
        <v>119</v>
      </c>
      <c r="D81" s="13" t="s">
        <v>121</v>
      </c>
      <c r="E81" s="13" t="s">
        <v>35</v>
      </c>
      <c r="F81" s="13"/>
      <c r="G81" s="87">
        <f t="shared" si="2"/>
        <v>636000</v>
      </c>
      <c r="H81" s="87">
        <f t="shared" si="2"/>
        <v>636000</v>
      </c>
      <c r="I81" s="151">
        <f t="shared" si="1"/>
        <v>0</v>
      </c>
    </row>
    <row r="82" spans="1:9" ht="19.5" customHeight="1">
      <c r="A82" s="55" t="s">
        <v>191</v>
      </c>
      <c r="B82" s="147" t="s">
        <v>295</v>
      </c>
      <c r="C82" s="16" t="s">
        <v>119</v>
      </c>
      <c r="D82" s="5" t="s">
        <v>121</v>
      </c>
      <c r="E82" s="5" t="s">
        <v>35</v>
      </c>
      <c r="F82" s="5" t="s">
        <v>173</v>
      </c>
      <c r="G82" s="58">
        <v>636000</v>
      </c>
      <c r="H82" s="58">
        <v>636000</v>
      </c>
      <c r="I82" s="151">
        <f t="shared" si="1"/>
        <v>0</v>
      </c>
    </row>
    <row r="83" spans="1:9" ht="22.5" customHeight="1">
      <c r="A83" s="155" t="s">
        <v>140</v>
      </c>
      <c r="B83" s="156" t="s">
        <v>295</v>
      </c>
      <c r="C83" s="157" t="s">
        <v>122</v>
      </c>
      <c r="D83" s="159"/>
      <c r="E83" s="159"/>
      <c r="F83" s="159"/>
      <c r="G83" s="158">
        <f>G84+G89+G99</f>
        <v>376000</v>
      </c>
      <c r="H83" s="158">
        <f>H84+H89+H99</f>
        <v>14473000</v>
      </c>
      <c r="I83" s="151">
        <f t="shared" si="1"/>
        <v>14097000</v>
      </c>
    </row>
    <row r="84" spans="1:9" ht="16.5" customHeight="1">
      <c r="A84" s="98" t="s">
        <v>218</v>
      </c>
      <c r="B84" s="147" t="s">
        <v>295</v>
      </c>
      <c r="C84" s="10" t="s">
        <v>122</v>
      </c>
      <c r="D84" s="4" t="s">
        <v>118</v>
      </c>
      <c r="E84" s="4"/>
      <c r="F84" s="4"/>
      <c r="G84" s="84">
        <f>G85</f>
        <v>209000</v>
      </c>
      <c r="H84" s="84">
        <f>H85+H87</f>
        <v>309000</v>
      </c>
      <c r="I84" s="151">
        <f t="shared" si="1"/>
        <v>100000</v>
      </c>
    </row>
    <row r="85" spans="1:9" ht="48.75" customHeight="1">
      <c r="A85" s="88" t="s">
        <v>219</v>
      </c>
      <c r="B85" s="147" t="s">
        <v>295</v>
      </c>
      <c r="C85" s="14" t="s">
        <v>122</v>
      </c>
      <c r="D85" s="13" t="s">
        <v>118</v>
      </c>
      <c r="E85" s="13" t="s">
        <v>31</v>
      </c>
      <c r="F85" s="13"/>
      <c r="G85" s="87">
        <f>G86</f>
        <v>209000</v>
      </c>
      <c r="H85" s="87">
        <f>H86</f>
        <v>209000</v>
      </c>
      <c r="I85" s="151">
        <f t="shared" si="1"/>
        <v>0</v>
      </c>
    </row>
    <row r="86" spans="1:9" ht="28.5" customHeight="1">
      <c r="A86" s="55" t="s">
        <v>202</v>
      </c>
      <c r="B86" s="147" t="s">
        <v>295</v>
      </c>
      <c r="C86" s="11" t="s">
        <v>122</v>
      </c>
      <c r="D86" s="5" t="s">
        <v>118</v>
      </c>
      <c r="E86" s="5" t="s">
        <v>31</v>
      </c>
      <c r="F86" s="5" t="s">
        <v>182</v>
      </c>
      <c r="G86" s="58">
        <v>209000</v>
      </c>
      <c r="H86" s="58">
        <v>209000</v>
      </c>
      <c r="I86" s="151">
        <f t="shared" si="1"/>
        <v>0</v>
      </c>
    </row>
    <row r="87" spans="1:9" ht="28.5" customHeight="1">
      <c r="A87" s="88" t="s">
        <v>337</v>
      </c>
      <c r="B87" s="147" t="s">
        <v>295</v>
      </c>
      <c r="C87" s="14" t="s">
        <v>122</v>
      </c>
      <c r="D87" s="13" t="s">
        <v>118</v>
      </c>
      <c r="E87" s="13" t="s">
        <v>338</v>
      </c>
      <c r="F87" s="13"/>
      <c r="G87" s="87">
        <f>G88</f>
        <v>0</v>
      </c>
      <c r="H87" s="87">
        <f>H88</f>
        <v>100000</v>
      </c>
      <c r="I87" s="151">
        <f>H87-G87</f>
        <v>100000</v>
      </c>
    </row>
    <row r="88" spans="1:9" ht="28.5" customHeight="1">
      <c r="A88" s="55" t="s">
        <v>202</v>
      </c>
      <c r="B88" s="147" t="s">
        <v>295</v>
      </c>
      <c r="C88" s="11" t="s">
        <v>122</v>
      </c>
      <c r="D88" s="5" t="s">
        <v>118</v>
      </c>
      <c r="E88" s="5" t="s">
        <v>338</v>
      </c>
      <c r="F88" s="5" t="s">
        <v>182</v>
      </c>
      <c r="G88" s="58"/>
      <c r="H88" s="58">
        <v>100000</v>
      </c>
      <c r="I88" s="151">
        <f>H88-G88</f>
        <v>100000</v>
      </c>
    </row>
    <row r="89" spans="1:9" ht="21.75" customHeight="1">
      <c r="A89" s="98" t="s">
        <v>281</v>
      </c>
      <c r="B89" s="147" t="s">
        <v>295</v>
      </c>
      <c r="C89" s="10" t="s">
        <v>122</v>
      </c>
      <c r="D89" s="4" t="s">
        <v>115</v>
      </c>
      <c r="E89" s="4"/>
      <c r="F89" s="4"/>
      <c r="G89" s="84">
        <f>G90+G95+G97</f>
        <v>117000</v>
      </c>
      <c r="H89" s="84">
        <f>H90+H95+H97</f>
        <v>14114000</v>
      </c>
      <c r="I89" s="151">
        <f t="shared" si="1"/>
        <v>13997000</v>
      </c>
    </row>
    <row r="90" spans="1:9" ht="41.25" customHeight="1">
      <c r="A90" s="99" t="s">
        <v>0</v>
      </c>
      <c r="B90" s="147" t="s">
        <v>295</v>
      </c>
      <c r="C90" s="52" t="s">
        <v>122</v>
      </c>
      <c r="D90" s="51" t="s">
        <v>115</v>
      </c>
      <c r="E90" s="51" t="s">
        <v>13</v>
      </c>
      <c r="F90" s="51"/>
      <c r="G90" s="100">
        <f>G91+G93</f>
        <v>117000</v>
      </c>
      <c r="H90" s="100">
        <f>H91+H93</f>
        <v>117000</v>
      </c>
      <c r="I90" s="151">
        <f t="shared" si="1"/>
        <v>0</v>
      </c>
    </row>
    <row r="91" spans="1:9" ht="18" customHeight="1">
      <c r="A91" s="94" t="s">
        <v>284</v>
      </c>
      <c r="B91" s="147" t="s">
        <v>295</v>
      </c>
      <c r="C91" s="15" t="s">
        <v>122</v>
      </c>
      <c r="D91" s="13" t="s">
        <v>115</v>
      </c>
      <c r="E91" s="13" t="s">
        <v>32</v>
      </c>
      <c r="F91" s="5"/>
      <c r="G91" s="87">
        <f>G92</f>
        <v>8000</v>
      </c>
      <c r="H91" s="87">
        <f>H92</f>
        <v>8000</v>
      </c>
      <c r="I91" s="151">
        <f t="shared" si="1"/>
        <v>0</v>
      </c>
    </row>
    <row r="92" spans="1:9" ht="28.5" customHeight="1">
      <c r="A92" s="55" t="s">
        <v>202</v>
      </c>
      <c r="B92" s="147" t="s">
        <v>295</v>
      </c>
      <c r="C92" s="16" t="s">
        <v>122</v>
      </c>
      <c r="D92" s="5" t="s">
        <v>115</v>
      </c>
      <c r="E92" s="5" t="s">
        <v>32</v>
      </c>
      <c r="F92" s="5" t="s">
        <v>182</v>
      </c>
      <c r="G92" s="58">
        <v>8000</v>
      </c>
      <c r="H92" s="58">
        <v>8000</v>
      </c>
      <c r="I92" s="151">
        <f t="shared" si="1"/>
        <v>0</v>
      </c>
    </row>
    <row r="93" spans="1:10" ht="27" customHeight="1">
      <c r="A93" s="94" t="s">
        <v>285</v>
      </c>
      <c r="B93" s="147" t="s">
        <v>295</v>
      </c>
      <c r="C93" s="15" t="s">
        <v>122</v>
      </c>
      <c r="D93" s="13" t="s">
        <v>115</v>
      </c>
      <c r="E93" s="13" t="s">
        <v>33</v>
      </c>
      <c r="F93" s="5"/>
      <c r="G93" s="87">
        <f>G94</f>
        <v>109000</v>
      </c>
      <c r="H93" s="87">
        <f>H94</f>
        <v>109000</v>
      </c>
      <c r="I93" s="151">
        <f t="shared" si="1"/>
        <v>0</v>
      </c>
      <c r="J93" s="64"/>
    </row>
    <row r="94" spans="1:9" ht="29.25" customHeight="1">
      <c r="A94" s="55" t="s">
        <v>202</v>
      </c>
      <c r="B94" s="147" t="s">
        <v>295</v>
      </c>
      <c r="C94" s="16" t="s">
        <v>122</v>
      </c>
      <c r="D94" s="5" t="s">
        <v>115</v>
      </c>
      <c r="E94" s="5" t="s">
        <v>33</v>
      </c>
      <c r="F94" s="5" t="s">
        <v>182</v>
      </c>
      <c r="G94" s="58">
        <v>109000</v>
      </c>
      <c r="H94" s="58">
        <v>109000</v>
      </c>
      <c r="I94" s="151">
        <f t="shared" si="1"/>
        <v>0</v>
      </c>
    </row>
    <row r="95" spans="1:9" ht="29.25" customHeight="1">
      <c r="A95" s="85" t="s">
        <v>100</v>
      </c>
      <c r="B95" s="147" t="s">
        <v>295</v>
      </c>
      <c r="C95" s="15" t="s">
        <v>122</v>
      </c>
      <c r="D95" s="13" t="s">
        <v>115</v>
      </c>
      <c r="E95" s="13" t="s">
        <v>99</v>
      </c>
      <c r="F95" s="5"/>
      <c r="G95" s="87">
        <f>G96</f>
        <v>0</v>
      </c>
      <c r="H95" s="87">
        <f>H96</f>
        <v>1000000</v>
      </c>
      <c r="I95" s="151">
        <f t="shared" si="1"/>
        <v>1000000</v>
      </c>
    </row>
    <row r="96" spans="1:9" ht="40.5" customHeight="1">
      <c r="A96" s="55" t="s">
        <v>272</v>
      </c>
      <c r="B96" s="147" t="s">
        <v>295</v>
      </c>
      <c r="C96" s="16" t="s">
        <v>122</v>
      </c>
      <c r="D96" s="5" t="s">
        <v>115</v>
      </c>
      <c r="E96" s="5" t="s">
        <v>99</v>
      </c>
      <c r="F96" s="5" t="s">
        <v>220</v>
      </c>
      <c r="G96" s="58">
        <v>0</v>
      </c>
      <c r="H96" s="58">
        <v>1000000</v>
      </c>
      <c r="I96" s="151">
        <f t="shared" si="1"/>
        <v>1000000</v>
      </c>
    </row>
    <row r="97" spans="1:9" ht="54" customHeight="1">
      <c r="A97" s="85" t="s">
        <v>309</v>
      </c>
      <c r="B97" s="147" t="s">
        <v>295</v>
      </c>
      <c r="C97" s="15" t="s">
        <v>122</v>
      </c>
      <c r="D97" s="13" t="s">
        <v>115</v>
      </c>
      <c r="E97" s="13" t="s">
        <v>311</v>
      </c>
      <c r="F97" s="5"/>
      <c r="G97" s="87">
        <f>G98</f>
        <v>0</v>
      </c>
      <c r="H97" s="87">
        <f>H98</f>
        <v>12997000</v>
      </c>
      <c r="I97" s="151">
        <f t="shared" si="1"/>
        <v>12997000</v>
      </c>
    </row>
    <row r="98" spans="1:9" ht="40.5" customHeight="1">
      <c r="A98" s="55" t="s">
        <v>272</v>
      </c>
      <c r="B98" s="147" t="s">
        <v>295</v>
      </c>
      <c r="C98" s="16" t="s">
        <v>122</v>
      </c>
      <c r="D98" s="5" t="s">
        <v>115</v>
      </c>
      <c r="E98" s="13" t="s">
        <v>311</v>
      </c>
      <c r="F98" s="5" t="s">
        <v>220</v>
      </c>
      <c r="G98" s="58">
        <v>0</v>
      </c>
      <c r="H98" s="58">
        <v>12997000</v>
      </c>
      <c r="I98" s="151">
        <f t="shared" si="1"/>
        <v>12997000</v>
      </c>
    </row>
    <row r="99" spans="1:9" ht="20.25" customHeight="1">
      <c r="A99" s="98" t="s">
        <v>153</v>
      </c>
      <c r="B99" s="147" t="s">
        <v>295</v>
      </c>
      <c r="C99" s="10" t="s">
        <v>122</v>
      </c>
      <c r="D99" s="4" t="s">
        <v>116</v>
      </c>
      <c r="E99" s="4"/>
      <c r="F99" s="4"/>
      <c r="G99" s="84">
        <f>G100</f>
        <v>50000</v>
      </c>
      <c r="H99" s="84">
        <f>H102</f>
        <v>50000</v>
      </c>
      <c r="I99" s="151">
        <f t="shared" si="1"/>
        <v>0</v>
      </c>
    </row>
    <row r="100" spans="1:9" ht="40.5" customHeight="1">
      <c r="A100" s="88" t="s">
        <v>269</v>
      </c>
      <c r="B100" s="147" t="s">
        <v>295</v>
      </c>
      <c r="C100" s="14" t="s">
        <v>122</v>
      </c>
      <c r="D100" s="13" t="s">
        <v>116</v>
      </c>
      <c r="E100" s="13" t="s">
        <v>34</v>
      </c>
      <c r="F100" s="13"/>
      <c r="G100" s="87">
        <f>G101</f>
        <v>50000</v>
      </c>
      <c r="H100" s="87">
        <f>H101</f>
        <v>50000</v>
      </c>
      <c r="I100" s="151">
        <f t="shared" si="1"/>
        <v>0</v>
      </c>
    </row>
    <row r="101" spans="1:9" ht="30" customHeight="1">
      <c r="A101" s="55" t="s">
        <v>215</v>
      </c>
      <c r="B101" s="147" t="s">
        <v>295</v>
      </c>
      <c r="C101" s="11" t="s">
        <v>122</v>
      </c>
      <c r="D101" s="5" t="s">
        <v>116</v>
      </c>
      <c r="E101" s="5" t="s">
        <v>34</v>
      </c>
      <c r="F101" s="5" t="s">
        <v>214</v>
      </c>
      <c r="G101" s="58">
        <v>50000</v>
      </c>
      <c r="H101" s="58">
        <f>H102</f>
        <v>50000</v>
      </c>
      <c r="I101" s="151">
        <f t="shared" si="1"/>
        <v>0</v>
      </c>
    </row>
    <row r="102" spans="1:9" ht="81" customHeight="1">
      <c r="A102" s="95" t="s">
        <v>313</v>
      </c>
      <c r="B102" s="147" t="s">
        <v>295</v>
      </c>
      <c r="C102" s="11" t="s">
        <v>122</v>
      </c>
      <c r="D102" s="5" t="s">
        <v>116</v>
      </c>
      <c r="E102" s="5" t="s">
        <v>34</v>
      </c>
      <c r="F102" s="5" t="s">
        <v>312</v>
      </c>
      <c r="G102" s="58">
        <v>50000</v>
      </c>
      <c r="H102" s="58">
        <v>50000</v>
      </c>
      <c r="I102" s="151">
        <f t="shared" si="1"/>
        <v>0</v>
      </c>
    </row>
    <row r="103" spans="1:9" ht="19.5" customHeight="1">
      <c r="A103" s="160" t="s">
        <v>137</v>
      </c>
      <c r="B103" s="156" t="s">
        <v>295</v>
      </c>
      <c r="C103" s="157" t="s">
        <v>118</v>
      </c>
      <c r="D103" s="157"/>
      <c r="E103" s="157"/>
      <c r="F103" s="157"/>
      <c r="G103" s="158">
        <f>G104+G113+G120</f>
        <v>1456000</v>
      </c>
      <c r="H103" s="158">
        <f>H104+H113+H120</f>
        <v>6614283.54</v>
      </c>
      <c r="I103" s="151">
        <f t="shared" si="1"/>
        <v>5158283.54</v>
      </c>
    </row>
    <row r="104" spans="1:9" ht="12.75" customHeight="1">
      <c r="A104" s="137" t="s">
        <v>273</v>
      </c>
      <c r="B104" s="147" t="s">
        <v>295</v>
      </c>
      <c r="C104" s="10" t="s">
        <v>118</v>
      </c>
      <c r="D104" s="10" t="s">
        <v>112</v>
      </c>
      <c r="E104" s="30"/>
      <c r="F104" s="30"/>
      <c r="G104" s="101">
        <f>G105+G107+G109+G111</f>
        <v>900000</v>
      </c>
      <c r="H104" s="101">
        <f>H105+H107+H109+H111</f>
        <v>3587455.54</v>
      </c>
      <c r="I104" s="151">
        <f t="shared" si="1"/>
        <v>2687455.54</v>
      </c>
    </row>
    <row r="105" spans="1:9" ht="18" customHeight="1">
      <c r="A105" s="88" t="s">
        <v>10</v>
      </c>
      <c r="B105" s="147" t="s">
        <v>295</v>
      </c>
      <c r="C105" s="14" t="s">
        <v>118</v>
      </c>
      <c r="D105" s="14" t="s">
        <v>112</v>
      </c>
      <c r="E105" s="14" t="s">
        <v>36</v>
      </c>
      <c r="F105" s="30"/>
      <c r="G105" s="102">
        <f>G106</f>
        <v>200000</v>
      </c>
      <c r="H105" s="102">
        <f>H106</f>
        <v>200000</v>
      </c>
      <c r="I105" s="151">
        <f t="shared" si="1"/>
        <v>0</v>
      </c>
    </row>
    <row r="106" spans="1:11" ht="29.25" customHeight="1">
      <c r="A106" s="55" t="s">
        <v>202</v>
      </c>
      <c r="B106" s="147" t="s">
        <v>295</v>
      </c>
      <c r="C106" s="11" t="s">
        <v>118</v>
      </c>
      <c r="D106" s="11" t="s">
        <v>112</v>
      </c>
      <c r="E106" s="11" t="s">
        <v>36</v>
      </c>
      <c r="F106" s="5" t="s">
        <v>182</v>
      </c>
      <c r="G106" s="58">
        <v>200000</v>
      </c>
      <c r="H106" s="58">
        <v>200000</v>
      </c>
      <c r="I106" s="151">
        <f t="shared" si="1"/>
        <v>0</v>
      </c>
      <c r="K106" s="64"/>
    </row>
    <row r="107" spans="1:9" ht="15.75">
      <c r="A107" s="88" t="s">
        <v>9</v>
      </c>
      <c r="B107" s="147" t="s">
        <v>295</v>
      </c>
      <c r="C107" s="14" t="s">
        <v>118</v>
      </c>
      <c r="D107" s="14" t="s">
        <v>112</v>
      </c>
      <c r="E107" s="14" t="s">
        <v>37</v>
      </c>
      <c r="F107" s="30"/>
      <c r="G107" s="102">
        <f>G108</f>
        <v>700000</v>
      </c>
      <c r="H107" s="102">
        <f>H108</f>
        <v>700000</v>
      </c>
      <c r="I107" s="151">
        <f t="shared" si="1"/>
        <v>0</v>
      </c>
    </row>
    <row r="108" spans="1:9" ht="25.5">
      <c r="A108" s="55" t="s">
        <v>202</v>
      </c>
      <c r="B108" s="147" t="s">
        <v>295</v>
      </c>
      <c r="C108" s="11" t="s">
        <v>118</v>
      </c>
      <c r="D108" s="11" t="s">
        <v>112</v>
      </c>
      <c r="E108" s="11" t="s">
        <v>37</v>
      </c>
      <c r="F108" s="5" t="s">
        <v>182</v>
      </c>
      <c r="G108" s="58">
        <v>700000</v>
      </c>
      <c r="H108" s="58">
        <v>700000</v>
      </c>
      <c r="I108" s="151">
        <f t="shared" si="1"/>
        <v>0</v>
      </c>
    </row>
    <row r="109" spans="1:9" ht="42" customHeight="1">
      <c r="A109" s="85" t="s">
        <v>97</v>
      </c>
      <c r="B109" s="147" t="s">
        <v>295</v>
      </c>
      <c r="C109" s="14" t="s">
        <v>118</v>
      </c>
      <c r="D109" s="14" t="s">
        <v>112</v>
      </c>
      <c r="E109" s="14" t="s">
        <v>343</v>
      </c>
      <c r="F109" s="5"/>
      <c r="G109" s="87">
        <f>G110</f>
        <v>0</v>
      </c>
      <c r="H109" s="87">
        <f>H110</f>
        <v>2537470.09</v>
      </c>
      <c r="I109" s="151">
        <f t="shared" si="1"/>
        <v>2537470.09</v>
      </c>
    </row>
    <row r="110" spans="1:9" ht="31.5" customHeight="1">
      <c r="A110" s="55" t="s">
        <v>274</v>
      </c>
      <c r="B110" s="147" t="s">
        <v>295</v>
      </c>
      <c r="C110" s="11" t="s">
        <v>118</v>
      </c>
      <c r="D110" s="11" t="s">
        <v>112</v>
      </c>
      <c r="E110" s="11" t="s">
        <v>343</v>
      </c>
      <c r="F110" s="5" t="s">
        <v>275</v>
      </c>
      <c r="G110" s="58">
        <v>0</v>
      </c>
      <c r="H110" s="58">
        <v>2537470.09</v>
      </c>
      <c r="I110" s="151">
        <f t="shared" si="1"/>
        <v>2537470.09</v>
      </c>
    </row>
    <row r="111" spans="1:9" ht="31.5" customHeight="1">
      <c r="A111" s="85" t="s">
        <v>98</v>
      </c>
      <c r="B111" s="147" t="s">
        <v>295</v>
      </c>
      <c r="C111" s="14" t="s">
        <v>118</v>
      </c>
      <c r="D111" s="14" t="s">
        <v>112</v>
      </c>
      <c r="E111" s="14" t="s">
        <v>344</v>
      </c>
      <c r="F111" s="5"/>
      <c r="G111" s="87">
        <f>G112</f>
        <v>0</v>
      </c>
      <c r="H111" s="87">
        <f>H112</f>
        <v>149985.45</v>
      </c>
      <c r="I111" s="151">
        <f t="shared" si="1"/>
        <v>149985.45</v>
      </c>
    </row>
    <row r="112" spans="1:9" ht="34.5" customHeight="1">
      <c r="A112" s="55" t="s">
        <v>274</v>
      </c>
      <c r="B112" s="147" t="s">
        <v>295</v>
      </c>
      <c r="C112" s="11" t="s">
        <v>118</v>
      </c>
      <c r="D112" s="11" t="s">
        <v>112</v>
      </c>
      <c r="E112" s="11" t="s">
        <v>344</v>
      </c>
      <c r="F112" s="5" t="s">
        <v>275</v>
      </c>
      <c r="G112" s="58">
        <v>0</v>
      </c>
      <c r="H112" s="58">
        <v>149985.45</v>
      </c>
      <c r="I112" s="151">
        <f t="shared" si="1"/>
        <v>149985.45</v>
      </c>
    </row>
    <row r="113" spans="1:11" ht="16.5" customHeight="1">
      <c r="A113" s="103" t="s">
        <v>186</v>
      </c>
      <c r="B113" s="147" t="s">
        <v>295</v>
      </c>
      <c r="C113" s="72" t="s">
        <v>118</v>
      </c>
      <c r="D113" s="33" t="s">
        <v>119</v>
      </c>
      <c r="E113" s="14"/>
      <c r="F113" s="30"/>
      <c r="G113" s="101">
        <f>G116+G118</f>
        <v>495321.56</v>
      </c>
      <c r="H113" s="101">
        <f>H114+H116+H118</f>
        <v>2764321.56</v>
      </c>
      <c r="I113" s="151">
        <f t="shared" si="1"/>
        <v>2269000</v>
      </c>
      <c r="K113" s="64"/>
    </row>
    <row r="114" spans="1:11" ht="30" customHeight="1">
      <c r="A114" s="88" t="s">
        <v>346</v>
      </c>
      <c r="B114" s="147" t="s">
        <v>295</v>
      </c>
      <c r="C114" s="18" t="s">
        <v>118</v>
      </c>
      <c r="D114" s="46" t="s">
        <v>119</v>
      </c>
      <c r="E114" s="13" t="s">
        <v>347</v>
      </c>
      <c r="F114" s="46"/>
      <c r="G114" s="87">
        <f>G115</f>
        <v>0</v>
      </c>
      <c r="H114" s="87">
        <f>H115</f>
        <v>2269000</v>
      </c>
      <c r="I114" s="151">
        <f t="shared" si="1"/>
        <v>2269000</v>
      </c>
      <c r="K114" s="64"/>
    </row>
    <row r="115" spans="1:11" ht="34.5" customHeight="1">
      <c r="A115" s="55" t="s">
        <v>272</v>
      </c>
      <c r="B115" s="147" t="s">
        <v>295</v>
      </c>
      <c r="C115" s="36" t="s">
        <v>118</v>
      </c>
      <c r="D115" s="47" t="s">
        <v>119</v>
      </c>
      <c r="E115" s="5" t="s">
        <v>347</v>
      </c>
      <c r="F115" s="47" t="s">
        <v>220</v>
      </c>
      <c r="G115" s="58"/>
      <c r="H115" s="58">
        <v>2269000</v>
      </c>
      <c r="I115" s="151">
        <f t="shared" si="1"/>
        <v>2269000</v>
      </c>
      <c r="K115" s="64"/>
    </row>
    <row r="116" spans="1:9" ht="42" customHeight="1">
      <c r="A116" s="85" t="s">
        <v>7</v>
      </c>
      <c r="B116" s="147" t="s">
        <v>295</v>
      </c>
      <c r="C116" s="15" t="s">
        <v>118</v>
      </c>
      <c r="D116" s="13" t="s">
        <v>119</v>
      </c>
      <c r="E116" s="13" t="s">
        <v>8</v>
      </c>
      <c r="F116" s="5"/>
      <c r="G116" s="145">
        <f>G117</f>
        <v>70000</v>
      </c>
      <c r="H116" s="145">
        <f>H117</f>
        <v>70000</v>
      </c>
      <c r="I116" s="151">
        <f t="shared" si="1"/>
        <v>0</v>
      </c>
    </row>
    <row r="117" spans="1:9" ht="25.5">
      <c r="A117" s="55" t="s">
        <v>181</v>
      </c>
      <c r="B117" s="147" t="s">
        <v>295</v>
      </c>
      <c r="C117" s="130" t="s">
        <v>118</v>
      </c>
      <c r="D117" s="131" t="s">
        <v>119</v>
      </c>
      <c r="E117" s="131" t="s">
        <v>8</v>
      </c>
      <c r="F117" s="5" t="s">
        <v>182</v>
      </c>
      <c r="G117" s="58">
        <v>70000</v>
      </c>
      <c r="H117" s="58">
        <v>70000</v>
      </c>
      <c r="I117" s="151">
        <f t="shared" si="1"/>
        <v>0</v>
      </c>
    </row>
    <row r="118" spans="1:9" ht="12.75">
      <c r="A118" s="88" t="s">
        <v>282</v>
      </c>
      <c r="B118" s="147" t="s">
        <v>295</v>
      </c>
      <c r="C118" s="15" t="s">
        <v>118</v>
      </c>
      <c r="D118" s="48" t="s">
        <v>119</v>
      </c>
      <c r="E118" s="13" t="s">
        <v>38</v>
      </c>
      <c r="F118" s="49"/>
      <c r="G118" s="104">
        <f>G119</f>
        <v>425321.56</v>
      </c>
      <c r="H118" s="104">
        <f>H119</f>
        <v>425321.56</v>
      </c>
      <c r="I118" s="151">
        <f t="shared" si="1"/>
        <v>0</v>
      </c>
    </row>
    <row r="119" spans="1:9" ht="29.25" customHeight="1">
      <c r="A119" s="55" t="s">
        <v>181</v>
      </c>
      <c r="B119" s="147" t="s">
        <v>295</v>
      </c>
      <c r="C119" s="16" t="s">
        <v>118</v>
      </c>
      <c r="D119" s="5" t="s">
        <v>119</v>
      </c>
      <c r="E119" s="5" t="s">
        <v>38</v>
      </c>
      <c r="F119" s="5" t="s">
        <v>182</v>
      </c>
      <c r="G119" s="58">
        <v>425321.56</v>
      </c>
      <c r="H119" s="58">
        <v>425321.56</v>
      </c>
      <c r="I119" s="151">
        <f t="shared" si="1"/>
        <v>0</v>
      </c>
    </row>
    <row r="120" spans="1:9" ht="12" customHeight="1">
      <c r="A120" s="105" t="s">
        <v>276</v>
      </c>
      <c r="B120" s="147" t="s">
        <v>295</v>
      </c>
      <c r="C120" s="17" t="s">
        <v>118</v>
      </c>
      <c r="D120" s="44" t="s">
        <v>121</v>
      </c>
      <c r="E120" s="13"/>
      <c r="F120" s="44"/>
      <c r="G120" s="84">
        <f>G123</f>
        <v>60678.44</v>
      </c>
      <c r="H120" s="84">
        <f>H123+H121</f>
        <v>262506.44</v>
      </c>
      <c r="I120" s="151">
        <f t="shared" si="1"/>
        <v>201828</v>
      </c>
    </row>
    <row r="121" spans="1:9" ht="29.25" customHeight="1">
      <c r="A121" s="88" t="s">
        <v>342</v>
      </c>
      <c r="B121" s="147" t="s">
        <v>295</v>
      </c>
      <c r="C121" s="18" t="s">
        <v>118</v>
      </c>
      <c r="D121" s="46" t="s">
        <v>121</v>
      </c>
      <c r="E121" s="13" t="s">
        <v>345</v>
      </c>
      <c r="F121" s="46"/>
      <c r="G121" s="87">
        <f>G122</f>
        <v>0</v>
      </c>
      <c r="H121" s="87">
        <f>H122</f>
        <v>201828</v>
      </c>
      <c r="I121" s="151">
        <f>H121-G121</f>
        <v>201828</v>
      </c>
    </row>
    <row r="122" spans="1:9" ht="23.25" customHeight="1">
      <c r="A122" s="55" t="s">
        <v>181</v>
      </c>
      <c r="B122" s="147" t="s">
        <v>295</v>
      </c>
      <c r="C122" s="36" t="s">
        <v>118</v>
      </c>
      <c r="D122" s="47" t="s">
        <v>121</v>
      </c>
      <c r="E122" s="5" t="s">
        <v>345</v>
      </c>
      <c r="F122" s="47" t="s">
        <v>220</v>
      </c>
      <c r="G122" s="58"/>
      <c r="H122" s="58">
        <v>201828</v>
      </c>
      <c r="I122" s="151">
        <f>H122-G122</f>
        <v>201828</v>
      </c>
    </row>
    <row r="123" spans="1:9" ht="15" customHeight="1">
      <c r="A123" s="106" t="s">
        <v>276</v>
      </c>
      <c r="B123" s="147" t="s">
        <v>295</v>
      </c>
      <c r="C123" s="19" t="s">
        <v>118</v>
      </c>
      <c r="D123" s="45" t="s">
        <v>121</v>
      </c>
      <c r="E123" s="8" t="s">
        <v>104</v>
      </c>
      <c r="F123" s="45"/>
      <c r="G123" s="107">
        <f>G124</f>
        <v>60678.44</v>
      </c>
      <c r="H123" s="107">
        <f>H124</f>
        <v>60678.44</v>
      </c>
      <c r="I123" s="151">
        <f t="shared" si="1"/>
        <v>0</v>
      </c>
    </row>
    <row r="124" spans="1:9" ht="20.25" customHeight="1">
      <c r="A124" s="88" t="s">
        <v>277</v>
      </c>
      <c r="B124" s="147" t="s">
        <v>295</v>
      </c>
      <c r="C124" s="18" t="s">
        <v>118</v>
      </c>
      <c r="D124" s="46" t="s">
        <v>121</v>
      </c>
      <c r="E124" s="13" t="s">
        <v>39</v>
      </c>
      <c r="F124" s="46"/>
      <c r="G124" s="87">
        <f>G125</f>
        <v>60678.44</v>
      </c>
      <c r="H124" s="87">
        <f>H125</f>
        <v>60678.44</v>
      </c>
      <c r="I124" s="151">
        <f t="shared" si="1"/>
        <v>0</v>
      </c>
    </row>
    <row r="125" spans="1:9" ht="30" customHeight="1">
      <c r="A125" s="55" t="s">
        <v>272</v>
      </c>
      <c r="B125" s="147" t="s">
        <v>295</v>
      </c>
      <c r="C125" s="36" t="s">
        <v>118</v>
      </c>
      <c r="D125" s="47" t="s">
        <v>121</v>
      </c>
      <c r="E125" s="5" t="s">
        <v>39</v>
      </c>
      <c r="F125" s="47" t="s">
        <v>220</v>
      </c>
      <c r="G125" s="58">
        <v>60678.44</v>
      </c>
      <c r="H125" s="58">
        <v>60678.44</v>
      </c>
      <c r="I125" s="151">
        <f t="shared" si="1"/>
        <v>0</v>
      </c>
    </row>
    <row r="126" spans="1:9" ht="16.5" customHeight="1">
      <c r="A126" s="160" t="s">
        <v>132</v>
      </c>
      <c r="B126" s="156" t="s">
        <v>295</v>
      </c>
      <c r="C126" s="157" t="s">
        <v>113</v>
      </c>
      <c r="D126" s="157"/>
      <c r="E126" s="157"/>
      <c r="F126" s="157"/>
      <c r="G126" s="158">
        <f>G127+G167+G216+G221+G235</f>
        <v>271891235</v>
      </c>
      <c r="H126" s="158">
        <f>H127+H167+H216+H221+H235</f>
        <v>278922906.46000004</v>
      </c>
      <c r="I126" s="151">
        <f t="shared" si="1"/>
        <v>7031671.460000038</v>
      </c>
    </row>
    <row r="127" spans="1:9" ht="16.5" customHeight="1">
      <c r="A127" s="105" t="s">
        <v>133</v>
      </c>
      <c r="B127" s="147" t="s">
        <v>295</v>
      </c>
      <c r="C127" s="132" t="s">
        <v>113</v>
      </c>
      <c r="D127" s="7" t="s">
        <v>112</v>
      </c>
      <c r="E127" s="6"/>
      <c r="F127" s="6"/>
      <c r="G127" s="108">
        <f>G129+G131+G133+G143+G151+G154+G158+G160+G165</f>
        <v>74377072.56</v>
      </c>
      <c r="H127" s="108">
        <f>H129+H131+H133+H143+H151+H154+H158+H160+H165</f>
        <v>74774308.06</v>
      </c>
      <c r="I127" s="151">
        <f t="shared" si="1"/>
        <v>397235.5</v>
      </c>
    </row>
    <row r="128" spans="1:9" ht="20.25" customHeight="1">
      <c r="A128" s="86" t="s">
        <v>225</v>
      </c>
      <c r="B128" s="147" t="s">
        <v>295</v>
      </c>
      <c r="C128" s="32" t="s">
        <v>113</v>
      </c>
      <c r="D128" s="31" t="s">
        <v>112</v>
      </c>
      <c r="E128" s="39" t="s">
        <v>14</v>
      </c>
      <c r="F128" s="39"/>
      <c r="G128" s="82">
        <f>G127</f>
        <v>74377072.56</v>
      </c>
      <c r="H128" s="82">
        <f>H127</f>
        <v>74774308.06</v>
      </c>
      <c r="I128" s="151">
        <f t="shared" si="1"/>
        <v>397235.5</v>
      </c>
    </row>
    <row r="129" spans="1:9" ht="17.25" customHeight="1">
      <c r="A129" s="109" t="s">
        <v>227</v>
      </c>
      <c r="B129" s="147" t="s">
        <v>295</v>
      </c>
      <c r="C129" s="73" t="s">
        <v>113</v>
      </c>
      <c r="D129" s="8" t="s">
        <v>112</v>
      </c>
      <c r="E129" s="8" t="s">
        <v>40</v>
      </c>
      <c r="F129" s="8"/>
      <c r="G129" s="107">
        <f>G130</f>
        <v>13440000</v>
      </c>
      <c r="H129" s="107">
        <f>H130</f>
        <v>13440000</v>
      </c>
      <c r="I129" s="151">
        <f t="shared" si="1"/>
        <v>0</v>
      </c>
    </row>
    <row r="130" spans="1:10" ht="27" customHeight="1">
      <c r="A130" s="55" t="s">
        <v>202</v>
      </c>
      <c r="B130" s="147" t="s">
        <v>295</v>
      </c>
      <c r="C130" s="11" t="s">
        <v>113</v>
      </c>
      <c r="D130" s="5" t="s">
        <v>112</v>
      </c>
      <c r="E130" s="5" t="s">
        <v>40</v>
      </c>
      <c r="F130" s="5" t="s">
        <v>182</v>
      </c>
      <c r="G130" s="58">
        <v>13440000</v>
      </c>
      <c r="H130" s="58">
        <v>13440000</v>
      </c>
      <c r="I130" s="151">
        <f t="shared" si="1"/>
        <v>0</v>
      </c>
      <c r="J130" s="64"/>
    </row>
    <row r="131" spans="1:9" ht="15" customHeight="1">
      <c r="A131" s="109" t="s">
        <v>280</v>
      </c>
      <c r="B131" s="147" t="s">
        <v>295</v>
      </c>
      <c r="C131" s="73" t="s">
        <v>113</v>
      </c>
      <c r="D131" s="8" t="s">
        <v>112</v>
      </c>
      <c r="E131" s="8" t="s">
        <v>41</v>
      </c>
      <c r="F131" s="8"/>
      <c r="G131" s="107">
        <f>G132</f>
        <v>500000</v>
      </c>
      <c r="H131" s="107">
        <f>H132</f>
        <v>500000</v>
      </c>
      <c r="I131" s="151">
        <f t="shared" si="1"/>
        <v>0</v>
      </c>
    </row>
    <row r="132" spans="1:9" ht="28.5" customHeight="1">
      <c r="A132" s="55" t="s">
        <v>202</v>
      </c>
      <c r="B132" s="147" t="s">
        <v>295</v>
      </c>
      <c r="C132" s="11" t="s">
        <v>113</v>
      </c>
      <c r="D132" s="5" t="s">
        <v>112</v>
      </c>
      <c r="E132" s="5" t="s">
        <v>41</v>
      </c>
      <c r="F132" s="5" t="s">
        <v>182</v>
      </c>
      <c r="G132" s="58">
        <v>500000</v>
      </c>
      <c r="H132" s="58">
        <v>500000</v>
      </c>
      <c r="I132" s="151">
        <f t="shared" si="1"/>
        <v>0</v>
      </c>
    </row>
    <row r="133" spans="1:10" ht="28.5" customHeight="1">
      <c r="A133" s="109" t="s">
        <v>226</v>
      </c>
      <c r="B133" s="147" t="s">
        <v>295</v>
      </c>
      <c r="C133" s="73" t="s">
        <v>113</v>
      </c>
      <c r="D133" s="8" t="s">
        <v>112</v>
      </c>
      <c r="E133" s="8" t="s">
        <v>42</v>
      </c>
      <c r="F133" s="8"/>
      <c r="G133" s="107">
        <f>SUM(G134:G142)</f>
        <v>17035806.5</v>
      </c>
      <c r="H133" s="107">
        <f>SUM(H134:H142)</f>
        <v>17035806.5</v>
      </c>
      <c r="I133" s="151">
        <f t="shared" si="1"/>
        <v>0</v>
      </c>
      <c r="J133" s="64"/>
    </row>
    <row r="134" spans="1:10" ht="18.75" customHeight="1">
      <c r="A134" s="55" t="s">
        <v>48</v>
      </c>
      <c r="B134" s="147" t="s">
        <v>295</v>
      </c>
      <c r="C134" s="36" t="s">
        <v>113</v>
      </c>
      <c r="D134" s="47" t="s">
        <v>112</v>
      </c>
      <c r="E134" s="5" t="s">
        <v>42</v>
      </c>
      <c r="F134" s="24" t="s">
        <v>199</v>
      </c>
      <c r="G134" s="58">
        <v>5083500</v>
      </c>
      <c r="H134" s="58">
        <v>5083500</v>
      </c>
      <c r="I134" s="151">
        <f t="shared" si="1"/>
        <v>0</v>
      </c>
      <c r="J134" s="64"/>
    </row>
    <row r="135" spans="1:10" ht="27" customHeight="1">
      <c r="A135" s="55" t="s">
        <v>201</v>
      </c>
      <c r="B135" s="147" t="s">
        <v>295</v>
      </c>
      <c r="C135" s="36" t="s">
        <v>113</v>
      </c>
      <c r="D135" s="47" t="s">
        <v>112</v>
      </c>
      <c r="E135" s="5" t="s">
        <v>42</v>
      </c>
      <c r="F135" s="24" t="s">
        <v>200</v>
      </c>
      <c r="G135" s="58">
        <v>304646.5</v>
      </c>
      <c r="H135" s="58">
        <v>304646.5</v>
      </c>
      <c r="I135" s="151">
        <f t="shared" si="1"/>
        <v>0</v>
      </c>
      <c r="J135" s="64"/>
    </row>
    <row r="136" spans="1:9" ht="35.25" customHeight="1">
      <c r="A136" s="55" t="s">
        <v>43</v>
      </c>
      <c r="B136" s="147" t="s">
        <v>295</v>
      </c>
      <c r="C136" s="36" t="s">
        <v>113</v>
      </c>
      <c r="D136" s="47" t="s">
        <v>112</v>
      </c>
      <c r="E136" s="5" t="s">
        <v>42</v>
      </c>
      <c r="F136" s="24" t="s">
        <v>29</v>
      </c>
      <c r="G136" s="58">
        <v>1534000</v>
      </c>
      <c r="H136" s="58">
        <v>1534000</v>
      </c>
      <c r="I136" s="151">
        <f t="shared" si="1"/>
        <v>0</v>
      </c>
    </row>
    <row r="137" spans="1:10" ht="28.5" customHeight="1">
      <c r="A137" s="55" t="s">
        <v>202</v>
      </c>
      <c r="B137" s="147" t="s">
        <v>295</v>
      </c>
      <c r="C137" s="36" t="s">
        <v>113</v>
      </c>
      <c r="D137" s="47" t="s">
        <v>112</v>
      </c>
      <c r="E137" s="5" t="s">
        <v>42</v>
      </c>
      <c r="F137" s="24" t="s">
        <v>182</v>
      </c>
      <c r="G137" s="58">
        <v>8394660</v>
      </c>
      <c r="H137" s="58">
        <v>8394660</v>
      </c>
      <c r="I137" s="151">
        <f t="shared" si="1"/>
        <v>0</v>
      </c>
      <c r="J137" s="65"/>
    </row>
    <row r="138" spans="1:9" ht="42" customHeight="1">
      <c r="A138" s="55" t="s">
        <v>203</v>
      </c>
      <c r="B138" s="147" t="s">
        <v>295</v>
      </c>
      <c r="C138" s="36" t="s">
        <v>113</v>
      </c>
      <c r="D138" s="47" t="s">
        <v>112</v>
      </c>
      <c r="E138" s="5" t="s">
        <v>42</v>
      </c>
      <c r="F138" s="24" t="s">
        <v>204</v>
      </c>
      <c r="G138" s="58">
        <v>370000</v>
      </c>
      <c r="H138" s="58">
        <v>370000</v>
      </c>
      <c r="I138" s="151">
        <f t="shared" si="1"/>
        <v>0</v>
      </c>
    </row>
    <row r="139" spans="1:9" ht="26.25" customHeight="1">
      <c r="A139" s="95" t="s">
        <v>304</v>
      </c>
      <c r="B139" s="147" t="s">
        <v>295</v>
      </c>
      <c r="C139" s="36" t="s">
        <v>113</v>
      </c>
      <c r="D139" s="47" t="s">
        <v>112</v>
      </c>
      <c r="E139" s="5" t="s">
        <v>42</v>
      </c>
      <c r="F139" s="24" t="s">
        <v>194</v>
      </c>
      <c r="G139" s="58">
        <v>398500</v>
      </c>
      <c r="H139" s="58">
        <v>398500</v>
      </c>
      <c r="I139" s="151">
        <f t="shared" si="1"/>
        <v>0</v>
      </c>
    </row>
    <row r="140" spans="1:9" ht="18.75" customHeight="1">
      <c r="A140" s="55" t="s">
        <v>193</v>
      </c>
      <c r="B140" s="147" t="s">
        <v>295</v>
      </c>
      <c r="C140" s="36" t="s">
        <v>113</v>
      </c>
      <c r="D140" s="47" t="s">
        <v>112</v>
      </c>
      <c r="E140" s="5" t="s">
        <v>42</v>
      </c>
      <c r="F140" s="5" t="s">
        <v>196</v>
      </c>
      <c r="G140" s="58">
        <v>670000</v>
      </c>
      <c r="H140" s="58">
        <v>670000</v>
      </c>
      <c r="I140" s="151">
        <f t="shared" si="1"/>
        <v>0</v>
      </c>
    </row>
    <row r="141" spans="1:9" ht="18" customHeight="1">
      <c r="A141" s="55" t="s">
        <v>195</v>
      </c>
      <c r="B141" s="147" t="s">
        <v>295</v>
      </c>
      <c r="C141" s="36" t="s">
        <v>113</v>
      </c>
      <c r="D141" s="47" t="s">
        <v>112</v>
      </c>
      <c r="E141" s="5" t="s">
        <v>42</v>
      </c>
      <c r="F141" s="5" t="s">
        <v>197</v>
      </c>
      <c r="G141" s="58">
        <v>101500</v>
      </c>
      <c r="H141" s="58">
        <v>101500</v>
      </c>
      <c r="I141" s="151">
        <f t="shared" si="1"/>
        <v>0</v>
      </c>
    </row>
    <row r="142" spans="1:9" ht="18" customHeight="1">
      <c r="A142" s="55" t="s">
        <v>96</v>
      </c>
      <c r="B142" s="147" t="s">
        <v>295</v>
      </c>
      <c r="C142" s="36" t="s">
        <v>113</v>
      </c>
      <c r="D142" s="47" t="s">
        <v>112</v>
      </c>
      <c r="E142" s="5" t="s">
        <v>42</v>
      </c>
      <c r="F142" s="5" t="s">
        <v>95</v>
      </c>
      <c r="G142" s="58">
        <v>179000</v>
      </c>
      <c r="H142" s="58">
        <v>179000</v>
      </c>
      <c r="I142" s="151">
        <f t="shared" si="1"/>
        <v>0</v>
      </c>
    </row>
    <row r="143" spans="1:9" ht="51" customHeight="1">
      <c r="A143" s="110" t="s">
        <v>264</v>
      </c>
      <c r="B143" s="147" t="s">
        <v>295</v>
      </c>
      <c r="C143" s="74" t="s">
        <v>113</v>
      </c>
      <c r="D143" s="75" t="s">
        <v>112</v>
      </c>
      <c r="E143" s="31" t="s">
        <v>305</v>
      </c>
      <c r="F143" s="31"/>
      <c r="G143" s="82">
        <f>SUM(G144:G150)</f>
        <v>41613000</v>
      </c>
      <c r="H143" s="82">
        <f>SUM(H144:H150)</f>
        <v>41613000</v>
      </c>
      <c r="I143" s="151">
        <f t="shared" si="1"/>
        <v>0</v>
      </c>
    </row>
    <row r="144" spans="1:9" ht="21.75" customHeight="1">
      <c r="A144" s="55" t="s">
        <v>49</v>
      </c>
      <c r="B144" s="147" t="s">
        <v>295</v>
      </c>
      <c r="C144" s="36" t="s">
        <v>113</v>
      </c>
      <c r="D144" s="47" t="s">
        <v>112</v>
      </c>
      <c r="E144" s="5" t="s">
        <v>305</v>
      </c>
      <c r="F144" s="24" t="s">
        <v>199</v>
      </c>
      <c r="G144" s="58">
        <v>29688970</v>
      </c>
      <c r="H144" s="58">
        <v>29688970</v>
      </c>
      <c r="I144" s="151">
        <f t="shared" si="1"/>
        <v>0</v>
      </c>
    </row>
    <row r="145" spans="1:9" ht="31.5" customHeight="1">
      <c r="A145" s="55" t="s">
        <v>201</v>
      </c>
      <c r="B145" s="147" t="s">
        <v>295</v>
      </c>
      <c r="C145" s="36" t="s">
        <v>113</v>
      </c>
      <c r="D145" s="47" t="s">
        <v>112</v>
      </c>
      <c r="E145" s="5" t="s">
        <v>305</v>
      </c>
      <c r="F145" s="24" t="s">
        <v>200</v>
      </c>
      <c r="G145" s="58">
        <v>644000</v>
      </c>
      <c r="H145" s="58">
        <v>644000</v>
      </c>
      <c r="I145" s="151">
        <f t="shared" si="1"/>
        <v>0</v>
      </c>
    </row>
    <row r="146" spans="1:9" ht="37.5" customHeight="1">
      <c r="A146" s="55" t="s">
        <v>43</v>
      </c>
      <c r="B146" s="147" t="s">
        <v>295</v>
      </c>
      <c r="C146" s="36" t="s">
        <v>113</v>
      </c>
      <c r="D146" s="47" t="s">
        <v>112</v>
      </c>
      <c r="E146" s="5" t="s">
        <v>305</v>
      </c>
      <c r="F146" s="24" t="s">
        <v>29</v>
      </c>
      <c r="G146" s="58">
        <v>8993500</v>
      </c>
      <c r="H146" s="58">
        <v>8993500</v>
      </c>
      <c r="I146" s="151">
        <f t="shared" si="1"/>
        <v>0</v>
      </c>
    </row>
    <row r="147" spans="1:9" ht="29.25" customHeight="1">
      <c r="A147" s="55" t="s">
        <v>202</v>
      </c>
      <c r="B147" s="147" t="s">
        <v>295</v>
      </c>
      <c r="C147" s="36" t="s">
        <v>113</v>
      </c>
      <c r="D147" s="47" t="s">
        <v>112</v>
      </c>
      <c r="E147" s="5" t="s">
        <v>305</v>
      </c>
      <c r="F147" s="24" t="s">
        <v>182</v>
      </c>
      <c r="G147" s="58">
        <v>563030</v>
      </c>
      <c r="H147" s="58">
        <v>563030</v>
      </c>
      <c r="I147" s="151">
        <f t="shared" si="1"/>
        <v>0</v>
      </c>
    </row>
    <row r="148" spans="1:9" ht="33" customHeight="1">
      <c r="A148" s="55" t="s">
        <v>102</v>
      </c>
      <c r="B148" s="147" t="s">
        <v>295</v>
      </c>
      <c r="C148" s="36" t="s">
        <v>113</v>
      </c>
      <c r="D148" s="47" t="s">
        <v>112</v>
      </c>
      <c r="E148" s="5" t="s">
        <v>305</v>
      </c>
      <c r="F148" s="24" t="s">
        <v>101</v>
      </c>
      <c r="G148" s="58">
        <v>65500</v>
      </c>
      <c r="H148" s="58">
        <v>65500</v>
      </c>
      <c r="I148" s="151">
        <f t="shared" si="1"/>
        <v>0</v>
      </c>
    </row>
    <row r="149" spans="1:9" ht="46.5" customHeight="1">
      <c r="A149" s="55" t="s">
        <v>203</v>
      </c>
      <c r="B149" s="147" t="s">
        <v>295</v>
      </c>
      <c r="C149" s="36" t="s">
        <v>113</v>
      </c>
      <c r="D149" s="47" t="s">
        <v>112</v>
      </c>
      <c r="E149" s="5" t="s">
        <v>305</v>
      </c>
      <c r="F149" s="24" t="s">
        <v>204</v>
      </c>
      <c r="G149" s="58">
        <v>1657000</v>
      </c>
      <c r="H149" s="58">
        <v>1657000</v>
      </c>
      <c r="I149" s="151">
        <f t="shared" si="1"/>
        <v>0</v>
      </c>
    </row>
    <row r="150" spans="1:9" ht="34.5" customHeight="1">
      <c r="A150" s="55" t="s">
        <v>314</v>
      </c>
      <c r="B150" s="147" t="s">
        <v>295</v>
      </c>
      <c r="C150" s="36" t="s">
        <v>113</v>
      </c>
      <c r="D150" s="47" t="s">
        <v>112</v>
      </c>
      <c r="E150" s="5" t="s">
        <v>305</v>
      </c>
      <c r="F150" s="24" t="s">
        <v>194</v>
      </c>
      <c r="G150" s="58">
        <v>1000</v>
      </c>
      <c r="H150" s="58">
        <v>1000</v>
      </c>
      <c r="I150" s="151">
        <f t="shared" si="1"/>
        <v>0</v>
      </c>
    </row>
    <row r="151" spans="1:9" ht="15.75" customHeight="1">
      <c r="A151" s="94" t="s">
        <v>267</v>
      </c>
      <c r="B151" s="147" t="s">
        <v>295</v>
      </c>
      <c r="C151" s="15" t="s">
        <v>113</v>
      </c>
      <c r="D151" s="13" t="s">
        <v>112</v>
      </c>
      <c r="E151" s="13" t="s">
        <v>44</v>
      </c>
      <c r="F151" s="13"/>
      <c r="G151" s="87">
        <f>G152+G153</f>
        <v>1016500</v>
      </c>
      <c r="H151" s="87">
        <f>H152+H153</f>
        <v>1016500</v>
      </c>
      <c r="I151" s="151">
        <f t="shared" si="1"/>
        <v>0</v>
      </c>
    </row>
    <row r="152" spans="1:9" ht="24.75" customHeight="1">
      <c r="A152" s="57" t="s">
        <v>201</v>
      </c>
      <c r="B152" s="147" t="s">
        <v>295</v>
      </c>
      <c r="C152" s="16" t="s">
        <v>113</v>
      </c>
      <c r="D152" s="5" t="s">
        <v>112</v>
      </c>
      <c r="E152" s="5" t="s">
        <v>44</v>
      </c>
      <c r="F152" s="5" t="s">
        <v>200</v>
      </c>
      <c r="G152" s="58">
        <v>928000</v>
      </c>
      <c r="H152" s="58">
        <v>928000</v>
      </c>
      <c r="I152" s="151">
        <f t="shared" si="1"/>
        <v>0</v>
      </c>
    </row>
    <row r="153" spans="1:9" ht="18" customHeight="1">
      <c r="A153" s="57" t="s">
        <v>179</v>
      </c>
      <c r="B153" s="147" t="s">
        <v>295</v>
      </c>
      <c r="C153" s="16" t="s">
        <v>113</v>
      </c>
      <c r="D153" s="5" t="s">
        <v>112</v>
      </c>
      <c r="E153" s="5" t="s">
        <v>44</v>
      </c>
      <c r="F153" s="5" t="s">
        <v>178</v>
      </c>
      <c r="G153" s="58">
        <v>88500</v>
      </c>
      <c r="H153" s="58">
        <v>88500</v>
      </c>
      <c r="I153" s="151">
        <f aca="true" t="shared" si="3" ref="I153:I246">H153-G153</f>
        <v>0</v>
      </c>
    </row>
    <row r="154" spans="1:9" ht="93" customHeight="1">
      <c r="A154" s="94" t="s">
        <v>268</v>
      </c>
      <c r="B154" s="147" t="s">
        <v>295</v>
      </c>
      <c r="C154" s="15" t="s">
        <v>113</v>
      </c>
      <c r="D154" s="13" t="s">
        <v>112</v>
      </c>
      <c r="E154" s="13" t="s">
        <v>45</v>
      </c>
      <c r="F154" s="13"/>
      <c r="G154" s="87">
        <f>SUM(G155:G157)</f>
        <v>650849.73</v>
      </c>
      <c r="H154" s="87">
        <f>SUM(H155:H157)</f>
        <v>650849.73</v>
      </c>
      <c r="I154" s="151">
        <f t="shared" si="3"/>
        <v>0</v>
      </c>
    </row>
    <row r="155" spans="1:9" ht="21.75" customHeight="1">
      <c r="A155" s="55" t="s">
        <v>48</v>
      </c>
      <c r="B155" s="147" t="s">
        <v>295</v>
      </c>
      <c r="C155" s="16" t="s">
        <v>113</v>
      </c>
      <c r="D155" s="5" t="s">
        <v>112</v>
      </c>
      <c r="E155" s="5" t="s">
        <v>45</v>
      </c>
      <c r="F155" s="5" t="s">
        <v>199</v>
      </c>
      <c r="G155" s="58">
        <v>149149.73</v>
      </c>
      <c r="H155" s="58">
        <v>149149.73</v>
      </c>
      <c r="I155" s="151">
        <f t="shared" si="3"/>
        <v>0</v>
      </c>
    </row>
    <row r="156" spans="1:9" ht="40.5" customHeight="1">
      <c r="A156" s="55" t="s">
        <v>43</v>
      </c>
      <c r="B156" s="147" t="s">
        <v>295</v>
      </c>
      <c r="C156" s="16" t="s">
        <v>113</v>
      </c>
      <c r="D156" s="5" t="s">
        <v>112</v>
      </c>
      <c r="E156" s="5" t="s">
        <v>45</v>
      </c>
      <c r="F156" s="5" t="s">
        <v>29</v>
      </c>
      <c r="G156" s="58">
        <v>65700</v>
      </c>
      <c r="H156" s="58">
        <v>65700</v>
      </c>
      <c r="I156" s="151">
        <f t="shared" si="3"/>
        <v>0</v>
      </c>
    </row>
    <row r="157" spans="1:9" ht="33" customHeight="1">
      <c r="A157" s="55" t="s">
        <v>202</v>
      </c>
      <c r="B157" s="147" t="s">
        <v>295</v>
      </c>
      <c r="C157" s="16" t="s">
        <v>113</v>
      </c>
      <c r="D157" s="5" t="s">
        <v>112</v>
      </c>
      <c r="E157" s="5" t="s">
        <v>45</v>
      </c>
      <c r="F157" s="5" t="s">
        <v>182</v>
      </c>
      <c r="G157" s="58">
        <v>436000</v>
      </c>
      <c r="H157" s="58">
        <v>436000</v>
      </c>
      <c r="I157" s="151">
        <f>H157-G157</f>
        <v>0</v>
      </c>
    </row>
    <row r="158" spans="1:9" ht="51">
      <c r="A158" s="94" t="s">
        <v>316</v>
      </c>
      <c r="B158" s="147" t="s">
        <v>295</v>
      </c>
      <c r="C158" s="15" t="s">
        <v>113</v>
      </c>
      <c r="D158" s="13" t="s">
        <v>112</v>
      </c>
      <c r="E158" s="13" t="s">
        <v>315</v>
      </c>
      <c r="F158" s="5"/>
      <c r="G158" s="179">
        <f>G159</f>
        <v>0</v>
      </c>
      <c r="H158" s="179">
        <f>H159</f>
        <v>160000</v>
      </c>
      <c r="I158" s="151">
        <f aca="true" t="shared" si="4" ref="I158:I166">H158-G158</f>
        <v>160000</v>
      </c>
    </row>
    <row r="159" spans="1:9" ht="21.75" customHeight="1">
      <c r="A159" s="55" t="s">
        <v>193</v>
      </c>
      <c r="B159" s="147" t="s">
        <v>295</v>
      </c>
      <c r="C159" s="16" t="s">
        <v>113</v>
      </c>
      <c r="D159" s="5" t="s">
        <v>112</v>
      </c>
      <c r="E159" s="5" t="s">
        <v>315</v>
      </c>
      <c r="F159" s="5" t="s">
        <v>196</v>
      </c>
      <c r="G159" s="178">
        <v>0</v>
      </c>
      <c r="H159" s="178">
        <v>160000</v>
      </c>
      <c r="I159" s="151">
        <f t="shared" si="4"/>
        <v>160000</v>
      </c>
    </row>
    <row r="160" spans="1:9" ht="30" customHeight="1">
      <c r="A160" s="85" t="s">
        <v>318</v>
      </c>
      <c r="B160" s="147" t="s">
        <v>295</v>
      </c>
      <c r="C160" s="15" t="s">
        <v>113</v>
      </c>
      <c r="D160" s="13" t="s">
        <v>112</v>
      </c>
      <c r="E160" s="13" t="s">
        <v>317</v>
      </c>
      <c r="F160" s="5"/>
      <c r="G160" s="179">
        <f>G161+G162+G163+G164</f>
        <v>0</v>
      </c>
      <c r="H160" s="179">
        <f>H161+H162+H163+H164</f>
        <v>237235.5</v>
      </c>
      <c r="I160" s="151">
        <f t="shared" si="4"/>
        <v>237235.5</v>
      </c>
    </row>
    <row r="161" spans="1:9" ht="21.75" customHeight="1">
      <c r="A161" s="55" t="s">
        <v>48</v>
      </c>
      <c r="B161" s="147" t="s">
        <v>295</v>
      </c>
      <c r="C161" s="16" t="s">
        <v>113</v>
      </c>
      <c r="D161" s="5" t="s">
        <v>112</v>
      </c>
      <c r="E161" s="5" t="s">
        <v>317</v>
      </c>
      <c r="F161" s="5" t="s">
        <v>199</v>
      </c>
      <c r="G161" s="178">
        <v>0</v>
      </c>
      <c r="H161" s="178">
        <v>14750</v>
      </c>
      <c r="I161" s="151">
        <f t="shared" si="4"/>
        <v>14750</v>
      </c>
    </row>
    <row r="162" spans="1:9" ht="37.5" customHeight="1">
      <c r="A162" s="55" t="s">
        <v>43</v>
      </c>
      <c r="B162" s="147" t="s">
        <v>295</v>
      </c>
      <c r="C162" s="16" t="s">
        <v>113</v>
      </c>
      <c r="D162" s="5" t="s">
        <v>112</v>
      </c>
      <c r="E162" s="5" t="s">
        <v>317</v>
      </c>
      <c r="F162" s="5" t="s">
        <v>29</v>
      </c>
      <c r="G162" s="178">
        <v>0</v>
      </c>
      <c r="H162" s="178">
        <v>4454.5</v>
      </c>
      <c r="I162" s="151">
        <f t="shared" si="4"/>
        <v>4454.5</v>
      </c>
    </row>
    <row r="163" spans="1:9" ht="29.25" customHeight="1">
      <c r="A163" s="55" t="s">
        <v>202</v>
      </c>
      <c r="B163" s="147" t="s">
        <v>295</v>
      </c>
      <c r="C163" s="16" t="s">
        <v>113</v>
      </c>
      <c r="D163" s="5" t="s">
        <v>112</v>
      </c>
      <c r="E163" s="5" t="s">
        <v>317</v>
      </c>
      <c r="F163" s="5" t="s">
        <v>182</v>
      </c>
      <c r="G163" s="178">
        <v>0</v>
      </c>
      <c r="H163" s="178">
        <v>208166</v>
      </c>
      <c r="I163" s="151">
        <f t="shared" si="4"/>
        <v>208166</v>
      </c>
    </row>
    <row r="164" spans="1:9" ht="21.75" customHeight="1">
      <c r="A164" s="55" t="s">
        <v>179</v>
      </c>
      <c r="B164" s="147" t="s">
        <v>295</v>
      </c>
      <c r="C164" s="16" t="s">
        <v>113</v>
      </c>
      <c r="D164" s="5" t="s">
        <v>112</v>
      </c>
      <c r="E164" s="5" t="s">
        <v>317</v>
      </c>
      <c r="F164" s="5" t="s">
        <v>178</v>
      </c>
      <c r="G164" s="178">
        <v>0</v>
      </c>
      <c r="H164" s="178">
        <v>9865</v>
      </c>
      <c r="I164" s="151">
        <f t="shared" si="4"/>
        <v>9865</v>
      </c>
    </row>
    <row r="165" spans="1:9" ht="36.75" customHeight="1">
      <c r="A165" s="88" t="s">
        <v>320</v>
      </c>
      <c r="B165" s="180" t="s">
        <v>295</v>
      </c>
      <c r="C165" s="182" t="s">
        <v>113</v>
      </c>
      <c r="D165" s="46" t="s">
        <v>112</v>
      </c>
      <c r="E165" s="13" t="s">
        <v>349</v>
      </c>
      <c r="F165" s="45"/>
      <c r="G165" s="87">
        <f>G166</f>
        <v>120916.33</v>
      </c>
      <c r="H165" s="87">
        <f>H166</f>
        <v>120916.33</v>
      </c>
      <c r="I165" s="151">
        <f t="shared" si="4"/>
        <v>0</v>
      </c>
    </row>
    <row r="166" spans="1:9" ht="21.75" customHeight="1">
      <c r="A166" s="55" t="s">
        <v>202</v>
      </c>
      <c r="B166" s="147" t="s">
        <v>295</v>
      </c>
      <c r="C166" s="16" t="s">
        <v>113</v>
      </c>
      <c r="D166" s="5" t="s">
        <v>112</v>
      </c>
      <c r="E166" s="5" t="s">
        <v>349</v>
      </c>
      <c r="F166" s="24" t="s">
        <v>182</v>
      </c>
      <c r="G166" s="58">
        <v>120916.33</v>
      </c>
      <c r="H166" s="58">
        <v>120916.33</v>
      </c>
      <c r="I166" s="151">
        <f t="shared" si="4"/>
        <v>0</v>
      </c>
    </row>
    <row r="167" spans="1:9" ht="15" customHeight="1">
      <c r="A167" s="105" t="s">
        <v>134</v>
      </c>
      <c r="B167" s="147" t="s">
        <v>295</v>
      </c>
      <c r="C167" s="17" t="s">
        <v>113</v>
      </c>
      <c r="D167" s="44" t="s">
        <v>119</v>
      </c>
      <c r="E167" s="4"/>
      <c r="F167" s="44"/>
      <c r="G167" s="12">
        <f>G168+G170+G180+G183+G192+G205+G196+G200+G208+G210+G212+G214</f>
        <v>166284672.36</v>
      </c>
      <c r="H167" s="12">
        <f>H168+H170+H180+H183+H192+H205+H196+H200+H208+H210+H212+H214</f>
        <v>171562436.86</v>
      </c>
      <c r="I167" s="151">
        <f t="shared" si="3"/>
        <v>5277764.5</v>
      </c>
    </row>
    <row r="168" spans="1:9" ht="18.75" customHeight="1">
      <c r="A168" s="111" t="s">
        <v>228</v>
      </c>
      <c r="B168" s="147" t="s">
        <v>295</v>
      </c>
      <c r="C168" s="76" t="s">
        <v>113</v>
      </c>
      <c r="D168" s="77" t="s">
        <v>119</v>
      </c>
      <c r="E168" s="29" t="s">
        <v>46</v>
      </c>
      <c r="F168" s="29"/>
      <c r="G168" s="112">
        <f>G169</f>
        <v>2648000</v>
      </c>
      <c r="H168" s="112">
        <f>H169</f>
        <v>2648000</v>
      </c>
      <c r="I168" s="151">
        <f t="shared" si="3"/>
        <v>0</v>
      </c>
    </row>
    <row r="169" spans="1:9" ht="28.5" customHeight="1">
      <c r="A169" s="55" t="s">
        <v>202</v>
      </c>
      <c r="B169" s="147" t="s">
        <v>295</v>
      </c>
      <c r="C169" s="36" t="s">
        <v>113</v>
      </c>
      <c r="D169" s="47" t="s">
        <v>119</v>
      </c>
      <c r="E169" s="5" t="s">
        <v>46</v>
      </c>
      <c r="F169" s="5" t="s">
        <v>182</v>
      </c>
      <c r="G169" s="58">
        <v>2648000</v>
      </c>
      <c r="H169" s="58">
        <v>2648000</v>
      </c>
      <c r="I169" s="151">
        <f t="shared" si="3"/>
        <v>0</v>
      </c>
    </row>
    <row r="170" spans="1:9" ht="20.25" customHeight="1">
      <c r="A170" s="109" t="s">
        <v>229</v>
      </c>
      <c r="B170" s="147" t="s">
        <v>295</v>
      </c>
      <c r="C170" s="19" t="s">
        <v>113</v>
      </c>
      <c r="D170" s="45" t="s">
        <v>119</v>
      </c>
      <c r="E170" s="8" t="s">
        <v>47</v>
      </c>
      <c r="F170" s="45"/>
      <c r="G170" s="107">
        <f>SUM(G171:G179)</f>
        <v>47772035.61</v>
      </c>
      <c r="H170" s="107">
        <f>SUM(H171:H179)</f>
        <v>48272035.61</v>
      </c>
      <c r="I170" s="151">
        <f t="shared" si="3"/>
        <v>500000</v>
      </c>
    </row>
    <row r="171" spans="1:9" ht="18.75" customHeight="1">
      <c r="A171" s="55" t="s">
        <v>48</v>
      </c>
      <c r="B171" s="147" t="s">
        <v>295</v>
      </c>
      <c r="C171" s="36" t="s">
        <v>113</v>
      </c>
      <c r="D171" s="47" t="s">
        <v>119</v>
      </c>
      <c r="E171" s="5" t="s">
        <v>47</v>
      </c>
      <c r="F171" s="24" t="s">
        <v>199</v>
      </c>
      <c r="G171" s="58">
        <v>7396899.11</v>
      </c>
      <c r="H171" s="58">
        <v>7396899.11</v>
      </c>
      <c r="I171" s="151">
        <f t="shared" si="3"/>
        <v>0</v>
      </c>
    </row>
    <row r="172" spans="1:9" ht="27.75" customHeight="1">
      <c r="A172" s="55" t="s">
        <v>201</v>
      </c>
      <c r="B172" s="147" t="s">
        <v>295</v>
      </c>
      <c r="C172" s="36" t="s">
        <v>113</v>
      </c>
      <c r="D172" s="47" t="s">
        <v>119</v>
      </c>
      <c r="E172" s="5" t="s">
        <v>47</v>
      </c>
      <c r="F172" s="24" t="s">
        <v>200</v>
      </c>
      <c r="G172" s="58">
        <v>159353.5</v>
      </c>
      <c r="H172" s="58">
        <v>159353.5</v>
      </c>
      <c r="I172" s="151">
        <f t="shared" si="3"/>
        <v>0</v>
      </c>
    </row>
    <row r="173" spans="1:9" ht="43.5" customHeight="1">
      <c r="A173" s="55" t="s">
        <v>43</v>
      </c>
      <c r="B173" s="147" t="s">
        <v>295</v>
      </c>
      <c r="C173" s="36" t="s">
        <v>113</v>
      </c>
      <c r="D173" s="47" t="s">
        <v>119</v>
      </c>
      <c r="E173" s="5" t="s">
        <v>47</v>
      </c>
      <c r="F173" s="24" t="s">
        <v>29</v>
      </c>
      <c r="G173" s="58">
        <v>2300000</v>
      </c>
      <c r="H173" s="58">
        <v>2300000</v>
      </c>
      <c r="I173" s="151">
        <f t="shared" si="3"/>
        <v>0</v>
      </c>
    </row>
    <row r="174" spans="1:10" ht="30.75" customHeight="1">
      <c r="A174" s="55" t="s">
        <v>202</v>
      </c>
      <c r="B174" s="147" t="s">
        <v>295</v>
      </c>
      <c r="C174" s="36" t="s">
        <v>113</v>
      </c>
      <c r="D174" s="47" t="s">
        <v>119</v>
      </c>
      <c r="E174" s="5" t="s">
        <v>47</v>
      </c>
      <c r="F174" s="24" t="s">
        <v>182</v>
      </c>
      <c r="G174" s="58">
        <v>17667283</v>
      </c>
      <c r="H174" s="58">
        <f>17667283+500000</f>
        <v>18167283</v>
      </c>
      <c r="I174" s="205">
        <f t="shared" si="3"/>
        <v>500000</v>
      </c>
      <c r="J174" s="64"/>
    </row>
    <row r="175" spans="1:9" ht="44.25" customHeight="1">
      <c r="A175" s="55" t="s">
        <v>203</v>
      </c>
      <c r="B175" s="147" t="s">
        <v>295</v>
      </c>
      <c r="C175" s="36" t="s">
        <v>113</v>
      </c>
      <c r="D175" s="47" t="s">
        <v>119</v>
      </c>
      <c r="E175" s="5" t="s">
        <v>47</v>
      </c>
      <c r="F175" s="24" t="s">
        <v>204</v>
      </c>
      <c r="G175" s="58">
        <v>18651000</v>
      </c>
      <c r="H175" s="58">
        <v>18651000</v>
      </c>
      <c r="I175" s="151">
        <f t="shared" si="3"/>
        <v>0</v>
      </c>
    </row>
    <row r="176" spans="1:10" ht="30.75" customHeight="1">
      <c r="A176" s="95" t="s">
        <v>304</v>
      </c>
      <c r="B176" s="147" t="s">
        <v>295</v>
      </c>
      <c r="C176" s="36" t="s">
        <v>113</v>
      </c>
      <c r="D176" s="47" t="s">
        <v>119</v>
      </c>
      <c r="E176" s="5" t="s">
        <v>47</v>
      </c>
      <c r="F176" s="24" t="s">
        <v>194</v>
      </c>
      <c r="G176" s="58">
        <v>240000</v>
      </c>
      <c r="H176" s="58">
        <v>240000</v>
      </c>
      <c r="I176" s="151">
        <f t="shared" si="3"/>
        <v>0</v>
      </c>
      <c r="J176" s="64"/>
    </row>
    <row r="177" spans="1:10" ht="15.75" customHeight="1">
      <c r="A177" s="55" t="s">
        <v>193</v>
      </c>
      <c r="B177" s="147" t="s">
        <v>295</v>
      </c>
      <c r="C177" s="36" t="s">
        <v>113</v>
      </c>
      <c r="D177" s="47" t="s">
        <v>119</v>
      </c>
      <c r="E177" s="5" t="s">
        <v>47</v>
      </c>
      <c r="F177" s="5" t="s">
        <v>196</v>
      </c>
      <c r="G177" s="58">
        <v>1015000</v>
      </c>
      <c r="H177" s="58">
        <v>1015000</v>
      </c>
      <c r="I177" s="151">
        <f t="shared" si="3"/>
        <v>0</v>
      </c>
      <c r="J177" s="64"/>
    </row>
    <row r="178" spans="1:9" ht="18" customHeight="1">
      <c r="A178" s="55" t="s">
        <v>195</v>
      </c>
      <c r="B178" s="147" t="s">
        <v>295</v>
      </c>
      <c r="C178" s="36" t="s">
        <v>113</v>
      </c>
      <c r="D178" s="47" t="s">
        <v>119</v>
      </c>
      <c r="E178" s="5" t="s">
        <v>47</v>
      </c>
      <c r="F178" s="5" t="s">
        <v>197</v>
      </c>
      <c r="G178" s="58">
        <v>126000</v>
      </c>
      <c r="H178" s="58">
        <v>126000</v>
      </c>
      <c r="I178" s="151">
        <f t="shared" si="3"/>
        <v>0</v>
      </c>
    </row>
    <row r="179" spans="1:9" ht="12.75">
      <c r="A179" s="55" t="s">
        <v>96</v>
      </c>
      <c r="B179" s="147" t="s">
        <v>295</v>
      </c>
      <c r="C179" s="36" t="s">
        <v>113</v>
      </c>
      <c r="D179" s="47" t="s">
        <v>119</v>
      </c>
      <c r="E179" s="5" t="s">
        <v>47</v>
      </c>
      <c r="F179" s="5" t="s">
        <v>95</v>
      </c>
      <c r="G179" s="58">
        <v>216500</v>
      </c>
      <c r="H179" s="58">
        <v>216500</v>
      </c>
      <c r="I179" s="151">
        <f t="shared" si="3"/>
        <v>0</v>
      </c>
    </row>
    <row r="180" spans="1:10" ht="66" customHeight="1">
      <c r="A180" s="94" t="s">
        <v>267</v>
      </c>
      <c r="B180" s="147" t="s">
        <v>295</v>
      </c>
      <c r="C180" s="15" t="s">
        <v>113</v>
      </c>
      <c r="D180" s="13" t="s">
        <v>119</v>
      </c>
      <c r="E180" s="13" t="s">
        <v>103</v>
      </c>
      <c r="F180" s="13"/>
      <c r="G180" s="87">
        <f>G181+G182</f>
        <v>4218500</v>
      </c>
      <c r="H180" s="87">
        <f>H181+H182</f>
        <v>4218500</v>
      </c>
      <c r="I180" s="151">
        <f t="shared" si="3"/>
        <v>0</v>
      </c>
      <c r="J180" s="65"/>
    </row>
    <row r="181" spans="1:9" ht="25.5">
      <c r="A181" s="57" t="s">
        <v>201</v>
      </c>
      <c r="B181" s="147" t="s">
        <v>295</v>
      </c>
      <c r="C181" s="16" t="s">
        <v>113</v>
      </c>
      <c r="D181" s="5" t="s">
        <v>119</v>
      </c>
      <c r="E181" s="5" t="s">
        <v>103</v>
      </c>
      <c r="F181" s="5" t="s">
        <v>200</v>
      </c>
      <c r="G181" s="58">
        <v>2697200</v>
      </c>
      <c r="H181" s="58">
        <v>2697200</v>
      </c>
      <c r="I181" s="151">
        <f t="shared" si="3"/>
        <v>0</v>
      </c>
    </row>
    <row r="182" spans="1:9" ht="12.75">
      <c r="A182" s="57" t="s">
        <v>179</v>
      </c>
      <c r="B182" s="147" t="s">
        <v>295</v>
      </c>
      <c r="C182" s="16" t="s">
        <v>113</v>
      </c>
      <c r="D182" s="5" t="s">
        <v>119</v>
      </c>
      <c r="E182" s="5" t="s">
        <v>103</v>
      </c>
      <c r="F182" s="5" t="s">
        <v>178</v>
      </c>
      <c r="G182" s="58">
        <v>1521300</v>
      </c>
      <c r="H182" s="58">
        <v>1521300</v>
      </c>
      <c r="I182" s="151">
        <f t="shared" si="3"/>
        <v>0</v>
      </c>
    </row>
    <row r="183" spans="1:9" ht="25.5" customHeight="1">
      <c r="A183" s="88" t="s">
        <v>1</v>
      </c>
      <c r="B183" s="147" t="s">
        <v>295</v>
      </c>
      <c r="C183" s="18" t="s">
        <v>113</v>
      </c>
      <c r="D183" s="46" t="s">
        <v>119</v>
      </c>
      <c r="E183" s="13" t="s">
        <v>306</v>
      </c>
      <c r="F183" s="46"/>
      <c r="G183" s="87">
        <f>SUM(G184:G191)</f>
        <v>110122000</v>
      </c>
      <c r="H183" s="87">
        <f>SUM(H184:H191)</f>
        <v>110122000</v>
      </c>
      <c r="I183" s="151">
        <f t="shared" si="3"/>
        <v>0</v>
      </c>
    </row>
    <row r="184" spans="1:9" ht="12.75">
      <c r="A184" s="55" t="s">
        <v>49</v>
      </c>
      <c r="B184" s="147" t="s">
        <v>295</v>
      </c>
      <c r="C184" s="16" t="s">
        <v>113</v>
      </c>
      <c r="D184" s="5" t="s">
        <v>119</v>
      </c>
      <c r="E184" s="5" t="s">
        <v>306</v>
      </c>
      <c r="F184" s="24" t="s">
        <v>199</v>
      </c>
      <c r="G184" s="58">
        <v>41787000</v>
      </c>
      <c r="H184" s="58">
        <v>41787000</v>
      </c>
      <c r="I184" s="151">
        <f t="shared" si="3"/>
        <v>0</v>
      </c>
    </row>
    <row r="185" spans="1:9" ht="25.5">
      <c r="A185" s="55" t="s">
        <v>201</v>
      </c>
      <c r="B185" s="147" t="s">
        <v>295</v>
      </c>
      <c r="C185" s="16" t="s">
        <v>113</v>
      </c>
      <c r="D185" s="5" t="s">
        <v>119</v>
      </c>
      <c r="E185" s="5" t="s">
        <v>306</v>
      </c>
      <c r="F185" s="24" t="s">
        <v>200</v>
      </c>
      <c r="G185" s="58">
        <v>524000</v>
      </c>
      <c r="H185" s="58">
        <v>524000</v>
      </c>
      <c r="I185" s="151">
        <f t="shared" si="3"/>
        <v>0</v>
      </c>
    </row>
    <row r="186" spans="1:9" ht="38.25">
      <c r="A186" s="55" t="s">
        <v>43</v>
      </c>
      <c r="B186" s="147" t="s">
        <v>295</v>
      </c>
      <c r="C186" s="16" t="s">
        <v>113</v>
      </c>
      <c r="D186" s="5" t="s">
        <v>119</v>
      </c>
      <c r="E186" s="5" t="s">
        <v>306</v>
      </c>
      <c r="F186" s="24" t="s">
        <v>29</v>
      </c>
      <c r="G186" s="58">
        <v>12525000</v>
      </c>
      <c r="H186" s="58">
        <v>12525000</v>
      </c>
      <c r="I186" s="151">
        <f t="shared" si="3"/>
        <v>0</v>
      </c>
    </row>
    <row r="187" spans="1:9" ht="25.5">
      <c r="A187" s="55" t="s">
        <v>202</v>
      </c>
      <c r="B187" s="147" t="s">
        <v>295</v>
      </c>
      <c r="C187" s="16" t="s">
        <v>113</v>
      </c>
      <c r="D187" s="5" t="s">
        <v>119</v>
      </c>
      <c r="E187" s="5" t="s">
        <v>306</v>
      </c>
      <c r="F187" s="24" t="s">
        <v>182</v>
      </c>
      <c r="G187" s="58">
        <v>1870000</v>
      </c>
      <c r="H187" s="58">
        <v>1870000</v>
      </c>
      <c r="I187" s="151">
        <f t="shared" si="3"/>
        <v>0</v>
      </c>
    </row>
    <row r="188" spans="1:9" ht="34.5" customHeight="1">
      <c r="A188" s="55" t="s">
        <v>102</v>
      </c>
      <c r="B188" s="147" t="s">
        <v>295</v>
      </c>
      <c r="C188" s="16" t="s">
        <v>113</v>
      </c>
      <c r="D188" s="5" t="s">
        <v>119</v>
      </c>
      <c r="E188" s="5" t="s">
        <v>306</v>
      </c>
      <c r="F188" s="24" t="s">
        <v>101</v>
      </c>
      <c r="G188" s="58">
        <v>90000</v>
      </c>
      <c r="H188" s="58">
        <v>90000</v>
      </c>
      <c r="I188" s="151">
        <f t="shared" si="3"/>
        <v>0</v>
      </c>
    </row>
    <row r="189" spans="1:9" ht="38.25">
      <c r="A189" s="55" t="s">
        <v>203</v>
      </c>
      <c r="B189" s="147" t="s">
        <v>295</v>
      </c>
      <c r="C189" s="16" t="s">
        <v>113</v>
      </c>
      <c r="D189" s="5" t="s">
        <v>119</v>
      </c>
      <c r="E189" s="5" t="s">
        <v>306</v>
      </c>
      <c r="F189" s="24" t="s">
        <v>204</v>
      </c>
      <c r="G189" s="58">
        <v>53286000</v>
      </c>
      <c r="H189" s="58">
        <v>53286000</v>
      </c>
      <c r="I189" s="151">
        <f t="shared" si="3"/>
        <v>0</v>
      </c>
    </row>
    <row r="190" spans="1:9" ht="19.5" customHeight="1">
      <c r="A190" s="55" t="s">
        <v>195</v>
      </c>
      <c r="B190" s="147" t="s">
        <v>295</v>
      </c>
      <c r="C190" s="16" t="s">
        <v>113</v>
      </c>
      <c r="D190" s="5" t="s">
        <v>119</v>
      </c>
      <c r="E190" s="5" t="s">
        <v>306</v>
      </c>
      <c r="F190" s="5" t="s">
        <v>197</v>
      </c>
      <c r="G190" s="58">
        <v>40000</v>
      </c>
      <c r="H190" s="58">
        <v>40000</v>
      </c>
      <c r="I190" s="151">
        <f t="shared" si="3"/>
        <v>0</v>
      </c>
    </row>
    <row r="191" spans="1:9" ht="12.75">
      <c r="A191" s="55" t="s">
        <v>96</v>
      </c>
      <c r="B191" s="147" t="s">
        <v>295</v>
      </c>
      <c r="C191" s="16" t="s">
        <v>113</v>
      </c>
      <c r="D191" s="5" t="s">
        <v>119</v>
      </c>
      <c r="E191" s="5" t="s">
        <v>306</v>
      </c>
      <c r="F191" s="5" t="s">
        <v>95</v>
      </c>
      <c r="G191" s="58"/>
      <c r="H191" s="58"/>
      <c r="I191" s="151">
        <f t="shared" si="3"/>
        <v>0</v>
      </c>
    </row>
    <row r="192" spans="1:9" ht="89.25">
      <c r="A192" s="94" t="s">
        <v>268</v>
      </c>
      <c r="B192" s="147" t="s">
        <v>295</v>
      </c>
      <c r="C192" s="15" t="s">
        <v>113</v>
      </c>
      <c r="D192" s="13" t="s">
        <v>119</v>
      </c>
      <c r="E192" s="13" t="s">
        <v>51</v>
      </c>
      <c r="F192" s="13"/>
      <c r="G192" s="87">
        <f>SUM(G194:G195)+G193</f>
        <v>50150.27</v>
      </c>
      <c r="H192" s="87">
        <f>SUM(H194:H195)+H193</f>
        <v>50150.27</v>
      </c>
      <c r="I192" s="151">
        <f t="shared" si="3"/>
        <v>0</v>
      </c>
    </row>
    <row r="193" spans="1:9" ht="38.25">
      <c r="A193" s="55" t="s">
        <v>43</v>
      </c>
      <c r="B193" s="147" t="s">
        <v>295</v>
      </c>
      <c r="C193" s="16" t="s">
        <v>113</v>
      </c>
      <c r="D193" s="5" t="s">
        <v>119</v>
      </c>
      <c r="E193" s="5" t="s">
        <v>51</v>
      </c>
      <c r="F193" s="5" t="s">
        <v>29</v>
      </c>
      <c r="G193" s="58">
        <v>1038.27</v>
      </c>
      <c r="H193" s="58">
        <v>1038.27</v>
      </c>
      <c r="I193" s="151">
        <f>H193-G193</f>
        <v>0</v>
      </c>
    </row>
    <row r="194" spans="1:9" ht="25.5">
      <c r="A194" s="55" t="s">
        <v>202</v>
      </c>
      <c r="B194" s="147" t="s">
        <v>295</v>
      </c>
      <c r="C194" s="16" t="s">
        <v>113</v>
      </c>
      <c r="D194" s="5" t="s">
        <v>119</v>
      </c>
      <c r="E194" s="5" t="s">
        <v>51</v>
      </c>
      <c r="F194" s="5" t="s">
        <v>182</v>
      </c>
      <c r="G194" s="58">
        <v>25112</v>
      </c>
      <c r="H194" s="58">
        <v>25112</v>
      </c>
      <c r="I194" s="151">
        <f t="shared" si="3"/>
        <v>0</v>
      </c>
    </row>
    <row r="195" spans="1:9" ht="12.75">
      <c r="A195" s="203" t="s">
        <v>179</v>
      </c>
      <c r="B195" s="147" t="s">
        <v>295</v>
      </c>
      <c r="C195" s="16" t="s">
        <v>113</v>
      </c>
      <c r="D195" s="5" t="s">
        <v>119</v>
      </c>
      <c r="E195" s="5" t="s">
        <v>51</v>
      </c>
      <c r="F195" s="5" t="s">
        <v>178</v>
      </c>
      <c r="G195" s="58">
        <v>24000</v>
      </c>
      <c r="H195" s="58">
        <v>24000</v>
      </c>
      <c r="I195" s="151">
        <f t="shared" si="3"/>
        <v>0</v>
      </c>
    </row>
    <row r="196" spans="1:9" ht="38.25">
      <c r="A196" s="94" t="s">
        <v>221</v>
      </c>
      <c r="B196" s="180" t="s">
        <v>295</v>
      </c>
      <c r="C196" s="181" t="s">
        <v>113</v>
      </c>
      <c r="D196" s="48" t="s">
        <v>119</v>
      </c>
      <c r="E196" s="48" t="s">
        <v>321</v>
      </c>
      <c r="F196" s="5"/>
      <c r="G196" s="87">
        <f>G197+G198+G199</f>
        <v>877300</v>
      </c>
      <c r="H196" s="87">
        <f>H197+H198+H199</f>
        <v>877300</v>
      </c>
      <c r="I196" s="151">
        <f aca="true" t="shared" si="5" ref="I196:I205">H196-G196</f>
        <v>0</v>
      </c>
    </row>
    <row r="197" spans="1:9" ht="25.5">
      <c r="A197" s="57" t="s">
        <v>323</v>
      </c>
      <c r="B197" s="147" t="s">
        <v>295</v>
      </c>
      <c r="C197" s="16" t="s">
        <v>113</v>
      </c>
      <c r="D197" s="5" t="s">
        <v>119</v>
      </c>
      <c r="E197" s="5" t="s">
        <v>321</v>
      </c>
      <c r="F197" s="5" t="s">
        <v>322</v>
      </c>
      <c r="G197" s="58">
        <v>19432</v>
      </c>
      <c r="H197" s="58">
        <v>19432</v>
      </c>
      <c r="I197" s="151">
        <f t="shared" si="5"/>
        <v>0</v>
      </c>
    </row>
    <row r="198" spans="1:9" ht="25.5">
      <c r="A198" s="55" t="s">
        <v>202</v>
      </c>
      <c r="B198" s="147" t="s">
        <v>295</v>
      </c>
      <c r="C198" s="16" t="s">
        <v>113</v>
      </c>
      <c r="D198" s="5" t="s">
        <v>119</v>
      </c>
      <c r="E198" s="5" t="s">
        <v>321</v>
      </c>
      <c r="F198" s="5" t="s">
        <v>182</v>
      </c>
      <c r="G198" s="58">
        <v>501868</v>
      </c>
      <c r="H198" s="58">
        <v>501868</v>
      </c>
      <c r="I198" s="151">
        <f t="shared" si="5"/>
        <v>0</v>
      </c>
    </row>
    <row r="199" spans="1:9" ht="21" customHeight="1">
      <c r="A199" s="57" t="s">
        <v>179</v>
      </c>
      <c r="B199" s="147" t="s">
        <v>295</v>
      </c>
      <c r="C199" s="16" t="s">
        <v>113</v>
      </c>
      <c r="D199" s="5" t="s">
        <v>119</v>
      </c>
      <c r="E199" s="5" t="s">
        <v>321</v>
      </c>
      <c r="F199" s="5" t="s">
        <v>178</v>
      </c>
      <c r="G199" s="58">
        <v>356000</v>
      </c>
      <c r="H199" s="58">
        <v>356000</v>
      </c>
      <c r="I199" s="151">
        <f t="shared" si="5"/>
        <v>0</v>
      </c>
    </row>
    <row r="200" spans="1:9" ht="25.5" customHeight="1">
      <c r="A200" s="88" t="s">
        <v>326</v>
      </c>
      <c r="B200" s="180" t="s">
        <v>295</v>
      </c>
      <c r="C200" s="182" t="s">
        <v>113</v>
      </c>
      <c r="D200" s="183" t="s">
        <v>119</v>
      </c>
      <c r="E200" s="48" t="s">
        <v>325</v>
      </c>
      <c r="F200" s="5"/>
      <c r="G200" s="193">
        <v>0</v>
      </c>
      <c r="H200" s="193">
        <f>H201+H202+H203+H204</f>
        <v>3418764.5</v>
      </c>
      <c r="I200" s="151">
        <f t="shared" si="5"/>
        <v>3418764.5</v>
      </c>
    </row>
    <row r="201" spans="1:9" ht="21" customHeight="1">
      <c r="A201" s="55" t="s">
        <v>49</v>
      </c>
      <c r="B201" s="147" t="s">
        <v>295</v>
      </c>
      <c r="C201" s="36" t="s">
        <v>113</v>
      </c>
      <c r="D201" s="47" t="s">
        <v>119</v>
      </c>
      <c r="E201" s="5" t="s">
        <v>325</v>
      </c>
      <c r="F201" s="5" t="s">
        <v>199</v>
      </c>
      <c r="G201" s="58">
        <v>0</v>
      </c>
      <c r="H201" s="58">
        <v>88500</v>
      </c>
      <c r="I201" s="151">
        <f t="shared" si="5"/>
        <v>88500</v>
      </c>
    </row>
    <row r="202" spans="1:9" ht="39" customHeight="1">
      <c r="A202" s="55" t="s">
        <v>43</v>
      </c>
      <c r="B202" s="147" t="s">
        <v>295</v>
      </c>
      <c r="C202" s="36" t="s">
        <v>113</v>
      </c>
      <c r="D202" s="47" t="s">
        <v>119</v>
      </c>
      <c r="E202" s="5" t="s">
        <v>325</v>
      </c>
      <c r="F202" s="5" t="s">
        <v>29</v>
      </c>
      <c r="G202" s="58">
        <v>0</v>
      </c>
      <c r="H202" s="58">
        <v>27091</v>
      </c>
      <c r="I202" s="151">
        <f t="shared" si="5"/>
        <v>27091</v>
      </c>
    </row>
    <row r="203" spans="1:9" ht="31.5" customHeight="1">
      <c r="A203" s="55" t="s">
        <v>202</v>
      </c>
      <c r="B203" s="147" t="s">
        <v>295</v>
      </c>
      <c r="C203" s="36" t="s">
        <v>113</v>
      </c>
      <c r="D203" s="47" t="s">
        <v>119</v>
      </c>
      <c r="E203" s="5" t="s">
        <v>325</v>
      </c>
      <c r="F203" s="5" t="s">
        <v>182</v>
      </c>
      <c r="G203" s="58">
        <v>0</v>
      </c>
      <c r="H203" s="58">
        <v>2249233</v>
      </c>
      <c r="I203" s="151">
        <f t="shared" si="5"/>
        <v>2249233</v>
      </c>
    </row>
    <row r="204" spans="1:9" ht="17.25" customHeight="1">
      <c r="A204" s="57" t="s">
        <v>179</v>
      </c>
      <c r="B204" s="147" t="s">
        <v>295</v>
      </c>
      <c r="C204" s="36" t="s">
        <v>113</v>
      </c>
      <c r="D204" s="47" t="s">
        <v>119</v>
      </c>
      <c r="E204" s="5" t="s">
        <v>325</v>
      </c>
      <c r="F204" s="5" t="s">
        <v>178</v>
      </c>
      <c r="G204" s="58">
        <v>0</v>
      </c>
      <c r="H204" s="58">
        <v>1053940.5</v>
      </c>
      <c r="I204" s="151">
        <f t="shared" si="5"/>
        <v>1053940.5</v>
      </c>
    </row>
    <row r="205" spans="1:9" ht="37.5" customHeight="1">
      <c r="A205" s="88" t="s">
        <v>320</v>
      </c>
      <c r="B205" s="180" t="s">
        <v>295</v>
      </c>
      <c r="C205" s="182" t="s">
        <v>113</v>
      </c>
      <c r="D205" s="183" t="s">
        <v>119</v>
      </c>
      <c r="E205" s="48" t="s">
        <v>319</v>
      </c>
      <c r="F205" s="45"/>
      <c r="G205" s="87">
        <f>G206+G207</f>
        <v>595686.48</v>
      </c>
      <c r="H205" s="87">
        <f>H206+H207</f>
        <v>595686.48</v>
      </c>
      <c r="I205" s="151">
        <f t="shared" si="5"/>
        <v>0</v>
      </c>
    </row>
    <row r="206" spans="1:9" ht="27" customHeight="1">
      <c r="A206" s="55" t="s">
        <v>202</v>
      </c>
      <c r="B206" s="147" t="s">
        <v>295</v>
      </c>
      <c r="C206" s="16" t="s">
        <v>113</v>
      </c>
      <c r="D206" s="5" t="s">
        <v>119</v>
      </c>
      <c r="E206" s="5" t="s">
        <v>319</v>
      </c>
      <c r="F206" s="24" t="s">
        <v>182</v>
      </c>
      <c r="G206" s="58">
        <v>477484.65</v>
      </c>
      <c r="H206" s="58">
        <v>477484.65</v>
      </c>
      <c r="I206" s="151">
        <f t="shared" si="3"/>
        <v>0</v>
      </c>
    </row>
    <row r="207" spans="1:9" ht="14.25" customHeight="1">
      <c r="A207" s="57" t="s">
        <v>179</v>
      </c>
      <c r="B207" s="147" t="s">
        <v>295</v>
      </c>
      <c r="C207" s="16" t="s">
        <v>113</v>
      </c>
      <c r="D207" s="5" t="s">
        <v>119</v>
      </c>
      <c r="E207" s="5" t="s">
        <v>319</v>
      </c>
      <c r="F207" s="24" t="s">
        <v>178</v>
      </c>
      <c r="G207" s="58">
        <v>118201.83</v>
      </c>
      <c r="H207" s="58">
        <v>118201.83</v>
      </c>
      <c r="I207" s="151">
        <f t="shared" si="3"/>
        <v>0</v>
      </c>
    </row>
    <row r="208" spans="1:9" ht="52.5" customHeight="1">
      <c r="A208" s="94" t="s">
        <v>316</v>
      </c>
      <c r="B208" s="147" t="s">
        <v>295</v>
      </c>
      <c r="C208" s="15" t="s">
        <v>113</v>
      </c>
      <c r="D208" s="13" t="s">
        <v>119</v>
      </c>
      <c r="E208" s="13" t="s">
        <v>327</v>
      </c>
      <c r="F208" s="5"/>
      <c r="G208" s="179">
        <f>G209</f>
        <v>0</v>
      </c>
      <c r="H208" s="179">
        <f>H209</f>
        <v>309000</v>
      </c>
      <c r="I208" s="151">
        <f t="shared" si="3"/>
        <v>309000</v>
      </c>
    </row>
    <row r="209" spans="1:9" ht="19.5" customHeight="1">
      <c r="A209" s="55" t="s">
        <v>193</v>
      </c>
      <c r="B209" s="147" t="s">
        <v>295</v>
      </c>
      <c r="C209" s="16" t="s">
        <v>113</v>
      </c>
      <c r="D209" s="5" t="s">
        <v>119</v>
      </c>
      <c r="E209" s="5" t="s">
        <v>327</v>
      </c>
      <c r="F209" s="5" t="s">
        <v>196</v>
      </c>
      <c r="G209" s="178">
        <v>0</v>
      </c>
      <c r="H209" s="178">
        <v>309000</v>
      </c>
      <c r="I209" s="151">
        <f>H209-G209</f>
        <v>309000</v>
      </c>
    </row>
    <row r="210" spans="1:9" ht="52.5" customHeight="1">
      <c r="A210" s="198" t="s">
        <v>333</v>
      </c>
      <c r="B210" s="199" t="s">
        <v>295</v>
      </c>
      <c r="C210" s="71" t="s">
        <v>113</v>
      </c>
      <c r="D210" s="22" t="s">
        <v>119</v>
      </c>
      <c r="E210" s="22" t="s">
        <v>348</v>
      </c>
      <c r="F210" s="22"/>
      <c r="G210" s="96">
        <f>G211</f>
        <v>0</v>
      </c>
      <c r="H210" s="96">
        <f>H211</f>
        <v>735000</v>
      </c>
      <c r="I210" s="151">
        <f aca="true" t="shared" si="6" ref="I210:I215">H210-G210</f>
        <v>735000</v>
      </c>
    </row>
    <row r="211" spans="1:9" ht="26.25" customHeight="1">
      <c r="A211" s="200" t="s">
        <v>202</v>
      </c>
      <c r="B211" s="201" t="s">
        <v>295</v>
      </c>
      <c r="C211" s="35" t="s">
        <v>113</v>
      </c>
      <c r="D211" s="24" t="s">
        <v>119</v>
      </c>
      <c r="E211" s="24" t="s">
        <v>348</v>
      </c>
      <c r="F211" s="24" t="s">
        <v>182</v>
      </c>
      <c r="G211" s="97"/>
      <c r="H211" s="97">
        <v>735000</v>
      </c>
      <c r="I211" s="151">
        <f>H211-G211</f>
        <v>735000</v>
      </c>
    </row>
    <row r="212" spans="1:9" ht="54" customHeight="1">
      <c r="A212" s="198" t="s">
        <v>350</v>
      </c>
      <c r="B212" s="199" t="s">
        <v>295</v>
      </c>
      <c r="C212" s="71" t="s">
        <v>113</v>
      </c>
      <c r="D212" s="22" t="s">
        <v>119</v>
      </c>
      <c r="E212" s="22" t="s">
        <v>348</v>
      </c>
      <c r="F212" s="22"/>
      <c r="G212" s="96">
        <f>G213</f>
        <v>0</v>
      </c>
      <c r="H212" s="96">
        <f>H213</f>
        <v>315000</v>
      </c>
      <c r="I212" s="151">
        <f t="shared" si="6"/>
        <v>315000</v>
      </c>
    </row>
    <row r="213" spans="1:9" ht="26.25" customHeight="1">
      <c r="A213" s="200" t="s">
        <v>202</v>
      </c>
      <c r="B213" s="201" t="s">
        <v>295</v>
      </c>
      <c r="C213" s="35" t="s">
        <v>113</v>
      </c>
      <c r="D213" s="24" t="s">
        <v>119</v>
      </c>
      <c r="E213" s="24" t="s">
        <v>348</v>
      </c>
      <c r="F213" s="24" t="s">
        <v>182</v>
      </c>
      <c r="G213" s="97"/>
      <c r="H213" s="97">
        <v>315000</v>
      </c>
      <c r="I213" s="151">
        <f t="shared" si="6"/>
        <v>315000</v>
      </c>
    </row>
    <row r="214" spans="1:9" ht="66.75" customHeight="1">
      <c r="A214" s="198" t="s">
        <v>351</v>
      </c>
      <c r="B214" s="199" t="s">
        <v>295</v>
      </c>
      <c r="C214" s="71" t="s">
        <v>113</v>
      </c>
      <c r="D214" s="22" t="s">
        <v>119</v>
      </c>
      <c r="E214" s="22" t="s">
        <v>336</v>
      </c>
      <c r="F214" s="22"/>
      <c r="G214" s="96">
        <f>G215</f>
        <v>1000</v>
      </c>
      <c r="H214" s="96">
        <f>H215</f>
        <v>1000</v>
      </c>
      <c r="I214" s="151">
        <f t="shared" si="6"/>
        <v>0</v>
      </c>
    </row>
    <row r="215" spans="1:9" ht="26.25" customHeight="1">
      <c r="A215" s="200" t="s">
        <v>202</v>
      </c>
      <c r="B215" s="201" t="s">
        <v>295</v>
      </c>
      <c r="C215" s="35" t="s">
        <v>113</v>
      </c>
      <c r="D215" s="24" t="s">
        <v>119</v>
      </c>
      <c r="E215" s="24" t="s">
        <v>336</v>
      </c>
      <c r="F215" s="24" t="s">
        <v>182</v>
      </c>
      <c r="G215" s="97">
        <v>1000</v>
      </c>
      <c r="H215" s="97">
        <v>1000</v>
      </c>
      <c r="I215" s="151">
        <f t="shared" si="6"/>
        <v>0</v>
      </c>
    </row>
    <row r="216" spans="1:9" ht="15.75" customHeight="1">
      <c r="A216" s="105" t="s">
        <v>288</v>
      </c>
      <c r="B216" s="147" t="s">
        <v>295</v>
      </c>
      <c r="C216" s="17" t="s">
        <v>113</v>
      </c>
      <c r="D216" s="44" t="s">
        <v>121</v>
      </c>
      <c r="E216" s="4"/>
      <c r="F216" s="45"/>
      <c r="G216" s="28">
        <f>G219+G218</f>
        <v>18082000</v>
      </c>
      <c r="H216" s="28">
        <f>H219+H218</f>
        <v>18082000</v>
      </c>
      <c r="I216" s="151">
        <f t="shared" si="3"/>
        <v>0</v>
      </c>
    </row>
    <row r="217" spans="1:9" ht="29.25" customHeight="1">
      <c r="A217" s="184" t="s">
        <v>324</v>
      </c>
      <c r="B217" s="180" t="s">
        <v>295</v>
      </c>
      <c r="C217" s="182" t="s">
        <v>113</v>
      </c>
      <c r="D217" s="183" t="s">
        <v>121</v>
      </c>
      <c r="E217" s="48" t="s">
        <v>103</v>
      </c>
      <c r="F217" s="45"/>
      <c r="G217" s="197">
        <f>G218</f>
        <v>40000</v>
      </c>
      <c r="H217" s="197">
        <v>40000</v>
      </c>
      <c r="I217" s="151">
        <f t="shared" si="3"/>
        <v>0</v>
      </c>
    </row>
    <row r="218" spans="1:9" ht="12.75">
      <c r="A218" s="203" t="s">
        <v>179</v>
      </c>
      <c r="B218" s="147" t="s">
        <v>295</v>
      </c>
      <c r="C218" s="36" t="s">
        <v>113</v>
      </c>
      <c r="D218" s="47" t="s">
        <v>121</v>
      </c>
      <c r="E218" s="5" t="s">
        <v>103</v>
      </c>
      <c r="F218" s="47" t="s">
        <v>178</v>
      </c>
      <c r="G218" s="25">
        <v>40000</v>
      </c>
      <c r="H218" s="25">
        <v>40000</v>
      </c>
      <c r="I218" s="151">
        <f t="shared" si="3"/>
        <v>0</v>
      </c>
    </row>
    <row r="219" spans="1:9" ht="13.5" customHeight="1">
      <c r="A219" s="94" t="s">
        <v>230</v>
      </c>
      <c r="B219" s="147" t="s">
        <v>295</v>
      </c>
      <c r="C219" s="18" t="s">
        <v>113</v>
      </c>
      <c r="D219" s="46" t="s">
        <v>121</v>
      </c>
      <c r="E219" s="13" t="s">
        <v>50</v>
      </c>
      <c r="F219" s="47"/>
      <c r="G219" s="23">
        <f>G220</f>
        <v>18042000</v>
      </c>
      <c r="H219" s="23">
        <f>H220</f>
        <v>18042000</v>
      </c>
      <c r="I219" s="151">
        <f t="shared" si="3"/>
        <v>0</v>
      </c>
    </row>
    <row r="220" spans="1:9" ht="44.25" customHeight="1">
      <c r="A220" s="55" t="s">
        <v>203</v>
      </c>
      <c r="B220" s="147" t="s">
        <v>295</v>
      </c>
      <c r="C220" s="36" t="s">
        <v>113</v>
      </c>
      <c r="D220" s="47" t="s">
        <v>121</v>
      </c>
      <c r="E220" s="5" t="s">
        <v>50</v>
      </c>
      <c r="F220" s="47" t="s">
        <v>204</v>
      </c>
      <c r="G220" s="25">
        <v>18042000</v>
      </c>
      <c r="H220" s="25">
        <v>18042000</v>
      </c>
      <c r="I220" s="151">
        <f t="shared" si="3"/>
        <v>0</v>
      </c>
    </row>
    <row r="221" spans="1:9" ht="12.75">
      <c r="A221" s="103" t="s">
        <v>177</v>
      </c>
      <c r="B221" s="147" t="s">
        <v>295</v>
      </c>
      <c r="C221" s="56" t="s">
        <v>113</v>
      </c>
      <c r="D221" s="4" t="s">
        <v>113</v>
      </c>
      <c r="E221" s="5"/>
      <c r="F221" s="24"/>
      <c r="G221" s="113">
        <f>G222+G228+G231</f>
        <v>477700</v>
      </c>
      <c r="H221" s="113">
        <f>H222+H228+H231+H225</f>
        <v>1833700</v>
      </c>
      <c r="I221" s="151">
        <f t="shared" si="3"/>
        <v>1356000</v>
      </c>
    </row>
    <row r="222" spans="1:9" ht="12.75">
      <c r="A222" s="94" t="s">
        <v>231</v>
      </c>
      <c r="B222" s="147" t="s">
        <v>295</v>
      </c>
      <c r="C222" s="18" t="s">
        <v>113</v>
      </c>
      <c r="D222" s="13" t="s">
        <v>113</v>
      </c>
      <c r="E222" s="13" t="s">
        <v>77</v>
      </c>
      <c r="F222" s="13"/>
      <c r="G222" s="87">
        <f>SUM(G223:G224)</f>
        <v>120000</v>
      </c>
      <c r="H222" s="87">
        <f>SUM(H223:H224)</f>
        <v>120000</v>
      </c>
      <c r="I222" s="151">
        <f t="shared" si="3"/>
        <v>0</v>
      </c>
    </row>
    <row r="223" spans="1:9" ht="25.5">
      <c r="A223" s="55" t="s">
        <v>202</v>
      </c>
      <c r="B223" s="147" t="s">
        <v>295</v>
      </c>
      <c r="C223" s="36" t="s">
        <v>113</v>
      </c>
      <c r="D223" s="47" t="s">
        <v>113</v>
      </c>
      <c r="E223" s="5" t="s">
        <v>77</v>
      </c>
      <c r="F223" s="5" t="s">
        <v>182</v>
      </c>
      <c r="G223" s="58">
        <v>90000</v>
      </c>
      <c r="H223" s="58">
        <v>90000</v>
      </c>
      <c r="I223" s="151">
        <f t="shared" si="3"/>
        <v>0</v>
      </c>
    </row>
    <row r="224" spans="1:9" ht="12.75">
      <c r="A224" s="55" t="s">
        <v>303</v>
      </c>
      <c r="B224" s="147" t="s">
        <v>295</v>
      </c>
      <c r="C224" s="36" t="s">
        <v>113</v>
      </c>
      <c r="D224" s="47" t="s">
        <v>113</v>
      </c>
      <c r="E224" s="5" t="s">
        <v>77</v>
      </c>
      <c r="F224" s="5" t="s">
        <v>302</v>
      </c>
      <c r="G224" s="58">
        <v>30000</v>
      </c>
      <c r="H224" s="58">
        <v>30000</v>
      </c>
      <c r="I224" s="151">
        <f t="shared" si="3"/>
        <v>0</v>
      </c>
    </row>
    <row r="225" spans="1:9" ht="18" customHeight="1">
      <c r="A225" s="85" t="s">
        <v>329</v>
      </c>
      <c r="B225" s="147" t="s">
        <v>295</v>
      </c>
      <c r="C225" s="194" t="s">
        <v>113</v>
      </c>
      <c r="D225" s="195" t="s">
        <v>113</v>
      </c>
      <c r="E225" s="196" t="s">
        <v>330</v>
      </c>
      <c r="F225" s="196"/>
      <c r="G225" s="193">
        <v>0</v>
      </c>
      <c r="H225" s="193">
        <f>H226+H227</f>
        <v>1356000</v>
      </c>
      <c r="I225" s="151">
        <f t="shared" si="3"/>
        <v>1356000</v>
      </c>
    </row>
    <row r="226" spans="1:9" ht="30" customHeight="1">
      <c r="A226" s="55" t="s">
        <v>202</v>
      </c>
      <c r="B226" s="147" t="s">
        <v>295</v>
      </c>
      <c r="C226" s="36" t="s">
        <v>113</v>
      </c>
      <c r="D226" s="47" t="s">
        <v>113</v>
      </c>
      <c r="E226" s="5" t="s">
        <v>330</v>
      </c>
      <c r="F226" s="5" t="s">
        <v>182</v>
      </c>
      <c r="G226" s="58">
        <v>0</v>
      </c>
      <c r="H226" s="58">
        <v>747232.5</v>
      </c>
      <c r="I226" s="151">
        <f t="shared" si="3"/>
        <v>747232.5</v>
      </c>
    </row>
    <row r="227" spans="1:9" ht="14.25" customHeight="1">
      <c r="A227" s="57" t="s">
        <v>179</v>
      </c>
      <c r="B227" s="147" t="s">
        <v>295</v>
      </c>
      <c r="C227" s="36" t="s">
        <v>113</v>
      </c>
      <c r="D227" s="47" t="s">
        <v>113</v>
      </c>
      <c r="E227" s="5" t="s">
        <v>330</v>
      </c>
      <c r="F227" s="5" t="s">
        <v>178</v>
      </c>
      <c r="G227" s="58">
        <v>0</v>
      </c>
      <c r="H227" s="58">
        <v>608767.5</v>
      </c>
      <c r="I227" s="151">
        <f t="shared" si="3"/>
        <v>608767.5</v>
      </c>
    </row>
    <row r="228" spans="1:9" ht="39.75" customHeight="1">
      <c r="A228" s="94" t="s">
        <v>232</v>
      </c>
      <c r="B228" s="147" t="s">
        <v>295</v>
      </c>
      <c r="C228" s="18" t="s">
        <v>113</v>
      </c>
      <c r="D228" s="13" t="s">
        <v>113</v>
      </c>
      <c r="E228" s="13" t="s">
        <v>328</v>
      </c>
      <c r="F228" s="13"/>
      <c r="G228" s="87">
        <f>SUM(G229:G230)</f>
        <v>150700</v>
      </c>
      <c r="H228" s="87">
        <f>SUM(H229:H230)</f>
        <v>150700</v>
      </c>
      <c r="I228" s="151">
        <f t="shared" si="3"/>
        <v>0</v>
      </c>
    </row>
    <row r="229" spans="1:9" ht="27" customHeight="1">
      <c r="A229" s="55" t="s">
        <v>202</v>
      </c>
      <c r="B229" s="147" t="s">
        <v>295</v>
      </c>
      <c r="C229" s="36" t="s">
        <v>113</v>
      </c>
      <c r="D229" s="47" t="s">
        <v>113</v>
      </c>
      <c r="E229" s="5" t="s">
        <v>328</v>
      </c>
      <c r="F229" s="5" t="s">
        <v>182</v>
      </c>
      <c r="G229" s="58">
        <v>83043</v>
      </c>
      <c r="H229" s="58">
        <v>83043</v>
      </c>
      <c r="I229" s="151">
        <f t="shared" si="3"/>
        <v>0</v>
      </c>
    </row>
    <row r="230" spans="1:9" ht="14.25" customHeight="1">
      <c r="A230" s="57" t="s">
        <v>179</v>
      </c>
      <c r="B230" s="147" t="s">
        <v>295</v>
      </c>
      <c r="C230" s="36" t="s">
        <v>113</v>
      </c>
      <c r="D230" s="47" t="s">
        <v>113</v>
      </c>
      <c r="E230" s="5" t="s">
        <v>328</v>
      </c>
      <c r="F230" s="47" t="s">
        <v>178</v>
      </c>
      <c r="G230" s="58">
        <v>67657</v>
      </c>
      <c r="H230" s="58">
        <v>67657</v>
      </c>
      <c r="I230" s="151">
        <f t="shared" si="3"/>
        <v>0</v>
      </c>
    </row>
    <row r="231" spans="1:9" ht="27.75" customHeight="1">
      <c r="A231" s="94" t="s">
        <v>11</v>
      </c>
      <c r="B231" s="147" t="s">
        <v>295</v>
      </c>
      <c r="C231" s="18" t="s">
        <v>113</v>
      </c>
      <c r="D231" s="13" t="s">
        <v>113</v>
      </c>
      <c r="E231" s="13" t="s">
        <v>52</v>
      </c>
      <c r="F231" s="5"/>
      <c r="G231" s="87">
        <f>G232+G233+G234</f>
        <v>207000</v>
      </c>
      <c r="H231" s="87">
        <f>H232+H233+H234</f>
        <v>207000</v>
      </c>
      <c r="I231" s="151">
        <f t="shared" si="3"/>
        <v>0</v>
      </c>
    </row>
    <row r="232" spans="1:9" ht="12.75">
      <c r="A232" s="55" t="s">
        <v>48</v>
      </c>
      <c r="B232" s="147" t="s">
        <v>295</v>
      </c>
      <c r="C232" s="36" t="s">
        <v>113</v>
      </c>
      <c r="D232" s="5" t="s">
        <v>113</v>
      </c>
      <c r="E232" s="5" t="s">
        <v>52</v>
      </c>
      <c r="F232" s="5" t="s">
        <v>199</v>
      </c>
      <c r="G232" s="114">
        <v>95000</v>
      </c>
      <c r="H232" s="114">
        <v>95000</v>
      </c>
      <c r="I232" s="151">
        <f t="shared" si="3"/>
        <v>0</v>
      </c>
    </row>
    <row r="233" spans="1:9" ht="42" customHeight="1">
      <c r="A233" s="55" t="s">
        <v>43</v>
      </c>
      <c r="B233" s="147" t="s">
        <v>295</v>
      </c>
      <c r="C233" s="36" t="s">
        <v>113</v>
      </c>
      <c r="D233" s="5" t="s">
        <v>113</v>
      </c>
      <c r="E233" s="5" t="s">
        <v>52</v>
      </c>
      <c r="F233" s="5" t="s">
        <v>29</v>
      </c>
      <c r="G233" s="114">
        <v>30000</v>
      </c>
      <c r="H233" s="114">
        <v>30000</v>
      </c>
      <c r="I233" s="151">
        <f t="shared" si="3"/>
        <v>0</v>
      </c>
    </row>
    <row r="234" spans="1:10" ht="16.5" customHeight="1">
      <c r="A234" s="57" t="s">
        <v>179</v>
      </c>
      <c r="B234" s="147" t="s">
        <v>295</v>
      </c>
      <c r="C234" s="36" t="s">
        <v>113</v>
      </c>
      <c r="D234" s="5" t="s">
        <v>113</v>
      </c>
      <c r="E234" s="5" t="s">
        <v>52</v>
      </c>
      <c r="F234" s="5" t="s">
        <v>178</v>
      </c>
      <c r="G234" s="114">
        <v>82000</v>
      </c>
      <c r="H234" s="114">
        <v>82000</v>
      </c>
      <c r="I234" s="151">
        <f t="shared" si="3"/>
        <v>0</v>
      </c>
      <c r="J234" s="64"/>
    </row>
    <row r="235" spans="1:10" ht="12.75">
      <c r="A235" s="105" t="s">
        <v>135</v>
      </c>
      <c r="B235" s="147" t="s">
        <v>295</v>
      </c>
      <c r="C235" s="17" t="s">
        <v>113</v>
      </c>
      <c r="D235" s="4" t="s">
        <v>115</v>
      </c>
      <c r="E235" s="4"/>
      <c r="F235" s="4"/>
      <c r="G235" s="84">
        <f>G236+G246+G251+G254+G244</f>
        <v>12669790.08</v>
      </c>
      <c r="H235" s="84">
        <f>H236+H246+H251+H254</f>
        <v>12670461.540000001</v>
      </c>
      <c r="I235" s="151">
        <f>H235-G235</f>
        <v>671.4600000008941</v>
      </c>
      <c r="J235" s="64"/>
    </row>
    <row r="236" spans="1:9" ht="28.5" customHeight="1">
      <c r="A236" s="109" t="s">
        <v>233</v>
      </c>
      <c r="B236" s="147" t="s">
        <v>295</v>
      </c>
      <c r="C236" s="19" t="s">
        <v>113</v>
      </c>
      <c r="D236" s="8" t="s">
        <v>115</v>
      </c>
      <c r="E236" s="8" t="s">
        <v>78</v>
      </c>
      <c r="F236" s="8"/>
      <c r="G236" s="107">
        <f>SUM(G237:G243)</f>
        <v>10378400</v>
      </c>
      <c r="H236" s="107">
        <f>SUM(H237:H243)</f>
        <v>10378400</v>
      </c>
      <c r="I236" s="151">
        <f t="shared" si="3"/>
        <v>0</v>
      </c>
    </row>
    <row r="237" spans="1:9" ht="12.75">
      <c r="A237" s="55" t="s">
        <v>48</v>
      </c>
      <c r="B237" s="147" t="s">
        <v>295</v>
      </c>
      <c r="C237" s="36" t="s">
        <v>113</v>
      </c>
      <c r="D237" s="5" t="s">
        <v>115</v>
      </c>
      <c r="E237" s="5" t="s">
        <v>78</v>
      </c>
      <c r="F237" s="24" t="s">
        <v>199</v>
      </c>
      <c r="G237" s="58">
        <v>7165000</v>
      </c>
      <c r="H237" s="58">
        <v>7165000</v>
      </c>
      <c r="I237" s="151">
        <f t="shared" si="3"/>
        <v>0</v>
      </c>
    </row>
    <row r="238" spans="1:10" ht="30.75" customHeight="1">
      <c r="A238" s="55" t="s">
        <v>201</v>
      </c>
      <c r="B238" s="147" t="s">
        <v>295</v>
      </c>
      <c r="C238" s="36" t="s">
        <v>113</v>
      </c>
      <c r="D238" s="5" t="s">
        <v>115</v>
      </c>
      <c r="E238" s="5" t="s">
        <v>78</v>
      </c>
      <c r="F238" s="24" t="s">
        <v>200</v>
      </c>
      <c r="G238" s="58">
        <v>300000</v>
      </c>
      <c r="H238" s="58">
        <v>300000</v>
      </c>
      <c r="I238" s="151">
        <f t="shared" si="3"/>
        <v>0</v>
      </c>
      <c r="J238" s="65"/>
    </row>
    <row r="239" spans="1:9" ht="38.25">
      <c r="A239" s="55" t="s">
        <v>43</v>
      </c>
      <c r="B239" s="147" t="s">
        <v>295</v>
      </c>
      <c r="C239" s="36" t="s">
        <v>113</v>
      </c>
      <c r="D239" s="5" t="s">
        <v>115</v>
      </c>
      <c r="E239" s="5" t="s">
        <v>78</v>
      </c>
      <c r="F239" s="24" t="s">
        <v>29</v>
      </c>
      <c r="G239" s="58">
        <v>2191600</v>
      </c>
      <c r="H239" s="58">
        <v>2191600</v>
      </c>
      <c r="I239" s="151">
        <f t="shared" si="3"/>
        <v>0</v>
      </c>
    </row>
    <row r="240" spans="1:9" ht="25.5">
      <c r="A240" s="55" t="s">
        <v>202</v>
      </c>
      <c r="B240" s="147" t="s">
        <v>295</v>
      </c>
      <c r="C240" s="36" t="s">
        <v>113</v>
      </c>
      <c r="D240" s="5" t="s">
        <v>115</v>
      </c>
      <c r="E240" s="5" t="s">
        <v>78</v>
      </c>
      <c r="F240" s="24" t="s">
        <v>182</v>
      </c>
      <c r="G240" s="58">
        <v>586400</v>
      </c>
      <c r="H240" s="58">
        <v>586400</v>
      </c>
      <c r="I240" s="151">
        <f t="shared" si="3"/>
        <v>0</v>
      </c>
    </row>
    <row r="241" spans="1:9" ht="12.75">
      <c r="A241" s="55" t="s">
        <v>193</v>
      </c>
      <c r="B241" s="147" t="s">
        <v>295</v>
      </c>
      <c r="C241" s="36" t="s">
        <v>113</v>
      </c>
      <c r="D241" s="5" t="s">
        <v>115</v>
      </c>
      <c r="E241" s="5" t="s">
        <v>78</v>
      </c>
      <c r="F241" s="5" t="s">
        <v>196</v>
      </c>
      <c r="G241" s="58">
        <v>2400</v>
      </c>
      <c r="H241" s="58">
        <v>2400</v>
      </c>
      <c r="I241" s="151">
        <f t="shared" si="3"/>
        <v>0</v>
      </c>
    </row>
    <row r="242" spans="1:9" ht="12.75">
      <c r="A242" s="55" t="s">
        <v>195</v>
      </c>
      <c r="B242" s="147" t="s">
        <v>295</v>
      </c>
      <c r="C242" s="36" t="s">
        <v>113</v>
      </c>
      <c r="D242" s="5" t="s">
        <v>115</v>
      </c>
      <c r="E242" s="5" t="s">
        <v>78</v>
      </c>
      <c r="F242" s="5" t="s">
        <v>197</v>
      </c>
      <c r="G242" s="58">
        <v>27000</v>
      </c>
      <c r="H242" s="58">
        <v>27000</v>
      </c>
      <c r="I242" s="151">
        <f t="shared" si="3"/>
        <v>0</v>
      </c>
    </row>
    <row r="243" spans="1:9" ht="18" customHeight="1">
      <c r="A243" s="55" t="s">
        <v>96</v>
      </c>
      <c r="B243" s="147" t="s">
        <v>295</v>
      </c>
      <c r="C243" s="36" t="s">
        <v>113</v>
      </c>
      <c r="D243" s="5" t="s">
        <v>115</v>
      </c>
      <c r="E243" s="5" t="s">
        <v>78</v>
      </c>
      <c r="F243" s="5" t="s">
        <v>95</v>
      </c>
      <c r="G243" s="58">
        <v>106000</v>
      </c>
      <c r="H243" s="58">
        <v>106000</v>
      </c>
      <c r="I243" s="151">
        <f t="shared" si="3"/>
        <v>0</v>
      </c>
    </row>
    <row r="244" spans="1:9" ht="27" customHeight="1">
      <c r="A244" s="55" t="s">
        <v>105</v>
      </c>
      <c r="B244" s="147" t="s">
        <v>295</v>
      </c>
      <c r="C244" s="36" t="s">
        <v>113</v>
      </c>
      <c r="D244" s="5" t="s">
        <v>115</v>
      </c>
      <c r="E244" s="5" t="s">
        <v>109</v>
      </c>
      <c r="F244" s="5"/>
      <c r="G244" s="58">
        <v>0</v>
      </c>
      <c r="H244" s="58">
        <v>0</v>
      </c>
      <c r="I244" s="151">
        <f t="shared" si="3"/>
        <v>0</v>
      </c>
    </row>
    <row r="245" spans="1:9" ht="36" customHeight="1">
      <c r="A245" s="55" t="s">
        <v>5</v>
      </c>
      <c r="B245" s="147" t="s">
        <v>295</v>
      </c>
      <c r="C245" s="36" t="s">
        <v>113</v>
      </c>
      <c r="D245" s="5" t="s">
        <v>115</v>
      </c>
      <c r="E245" s="5" t="s">
        <v>109</v>
      </c>
      <c r="F245" s="5" t="s">
        <v>182</v>
      </c>
      <c r="G245" s="58">
        <v>0</v>
      </c>
      <c r="H245" s="58">
        <v>0</v>
      </c>
      <c r="I245" s="151">
        <f t="shared" si="3"/>
        <v>0</v>
      </c>
    </row>
    <row r="246" spans="1:9" ht="54" customHeight="1">
      <c r="A246" s="94" t="s">
        <v>278</v>
      </c>
      <c r="B246" s="147" t="s">
        <v>295</v>
      </c>
      <c r="C246" s="18" t="s">
        <v>113</v>
      </c>
      <c r="D246" s="13" t="s">
        <v>115</v>
      </c>
      <c r="E246" s="13" t="s">
        <v>92</v>
      </c>
      <c r="F246" s="13"/>
      <c r="G246" s="87">
        <f>SUM(G247:G250)</f>
        <v>978875</v>
      </c>
      <c r="H246" s="87">
        <f>SUM(H247:H250)</f>
        <v>979546.46</v>
      </c>
      <c r="I246" s="151">
        <f t="shared" si="3"/>
        <v>671.4599999999627</v>
      </c>
    </row>
    <row r="247" spans="1:9" ht="29.25" customHeight="1">
      <c r="A247" s="55" t="s">
        <v>201</v>
      </c>
      <c r="B247" s="147" t="s">
        <v>295</v>
      </c>
      <c r="C247" s="36" t="s">
        <v>113</v>
      </c>
      <c r="D247" s="47" t="s">
        <v>115</v>
      </c>
      <c r="E247" s="5" t="s">
        <v>92</v>
      </c>
      <c r="F247" s="5" t="s">
        <v>200</v>
      </c>
      <c r="G247" s="58">
        <v>10000</v>
      </c>
      <c r="H247" s="58">
        <v>10000</v>
      </c>
      <c r="I247" s="151">
        <f aca="true" t="shared" si="7" ref="I247:I307">H247-G247</f>
        <v>0</v>
      </c>
    </row>
    <row r="248" spans="1:9" ht="29.25" customHeight="1">
      <c r="A248" s="55" t="s">
        <v>339</v>
      </c>
      <c r="B248" s="147" t="s">
        <v>295</v>
      </c>
      <c r="C248" s="36" t="s">
        <v>113</v>
      </c>
      <c r="D248" s="5" t="s">
        <v>115</v>
      </c>
      <c r="E248" s="5" t="s">
        <v>92</v>
      </c>
      <c r="F248" s="5" t="s">
        <v>182</v>
      </c>
      <c r="G248" s="58">
        <f>177340</f>
        <v>177340</v>
      </c>
      <c r="H248" s="58">
        <f>177340+671.46</f>
        <v>178011.46</v>
      </c>
      <c r="I248" s="151">
        <f t="shared" si="7"/>
        <v>671.4599999999919</v>
      </c>
    </row>
    <row r="249" spans="1:9" ht="37.5" customHeight="1">
      <c r="A249" s="55" t="s">
        <v>286</v>
      </c>
      <c r="B249" s="147" t="s">
        <v>295</v>
      </c>
      <c r="C249" s="36" t="s">
        <v>113</v>
      </c>
      <c r="D249" s="47" t="s">
        <v>115</v>
      </c>
      <c r="E249" s="5" t="s">
        <v>92</v>
      </c>
      <c r="F249" s="5" t="s">
        <v>182</v>
      </c>
      <c r="G249" s="58">
        <v>326000</v>
      </c>
      <c r="H249" s="58">
        <v>326000</v>
      </c>
      <c r="I249" s="151">
        <f t="shared" si="7"/>
        <v>0</v>
      </c>
    </row>
    <row r="250" spans="1:9" ht="25.5">
      <c r="A250" s="55" t="s">
        <v>283</v>
      </c>
      <c r="B250" s="147" t="s">
        <v>295</v>
      </c>
      <c r="C250" s="36" t="s">
        <v>113</v>
      </c>
      <c r="D250" s="47" t="s">
        <v>115</v>
      </c>
      <c r="E250" s="5" t="s">
        <v>92</v>
      </c>
      <c r="F250" s="5" t="s">
        <v>178</v>
      </c>
      <c r="G250" s="58">
        <v>465535</v>
      </c>
      <c r="H250" s="58">
        <v>465535</v>
      </c>
      <c r="I250" s="151">
        <f t="shared" si="7"/>
        <v>0</v>
      </c>
    </row>
    <row r="251" spans="1:9" ht="32.25" customHeight="1">
      <c r="A251" s="94" t="s">
        <v>234</v>
      </c>
      <c r="B251" s="147" t="s">
        <v>295</v>
      </c>
      <c r="C251" s="18" t="s">
        <v>113</v>
      </c>
      <c r="D251" s="13" t="s">
        <v>115</v>
      </c>
      <c r="E251" s="13" t="s">
        <v>53</v>
      </c>
      <c r="F251" s="13"/>
      <c r="G251" s="87">
        <f>G252+G253</f>
        <v>904515.08</v>
      </c>
      <c r="H251" s="87">
        <f>H252+H253</f>
        <v>904515.08</v>
      </c>
      <c r="I251" s="151">
        <f t="shared" si="7"/>
        <v>0</v>
      </c>
    </row>
    <row r="252" spans="1:9" ht="27" customHeight="1">
      <c r="A252" s="55" t="s">
        <v>202</v>
      </c>
      <c r="B252" s="147" t="s">
        <v>295</v>
      </c>
      <c r="C252" s="36" t="s">
        <v>113</v>
      </c>
      <c r="D252" s="5" t="s">
        <v>115</v>
      </c>
      <c r="E252" s="5" t="s">
        <v>53</v>
      </c>
      <c r="F252" s="24" t="s">
        <v>182</v>
      </c>
      <c r="G252" s="58">
        <v>816500</v>
      </c>
      <c r="H252" s="58">
        <v>816500</v>
      </c>
      <c r="I252" s="151">
        <f t="shared" si="7"/>
        <v>0</v>
      </c>
    </row>
    <row r="253" spans="1:9" ht="17.25" customHeight="1">
      <c r="A253" s="57" t="s">
        <v>179</v>
      </c>
      <c r="B253" s="147" t="s">
        <v>295</v>
      </c>
      <c r="C253" s="36" t="s">
        <v>113</v>
      </c>
      <c r="D253" s="5" t="s">
        <v>115</v>
      </c>
      <c r="E253" s="5" t="s">
        <v>53</v>
      </c>
      <c r="F253" s="24" t="s">
        <v>178</v>
      </c>
      <c r="G253" s="58">
        <v>88015.08</v>
      </c>
      <c r="H253" s="58">
        <v>88015.08</v>
      </c>
      <c r="I253" s="151">
        <f t="shared" si="7"/>
        <v>0</v>
      </c>
    </row>
    <row r="254" spans="1:9" ht="25.5">
      <c r="A254" s="94" t="s">
        <v>235</v>
      </c>
      <c r="B254" s="147" t="s">
        <v>295</v>
      </c>
      <c r="C254" s="18" t="s">
        <v>113</v>
      </c>
      <c r="D254" s="13" t="s">
        <v>115</v>
      </c>
      <c r="E254" s="13" t="s">
        <v>54</v>
      </c>
      <c r="F254" s="13"/>
      <c r="G254" s="87">
        <f>G255+G256</f>
        <v>408000</v>
      </c>
      <c r="H254" s="87">
        <f>H255+H256</f>
        <v>408000</v>
      </c>
      <c r="I254" s="151">
        <f t="shared" si="7"/>
        <v>0</v>
      </c>
    </row>
    <row r="255" spans="1:9" ht="26.25" customHeight="1">
      <c r="A255" s="55" t="s">
        <v>202</v>
      </c>
      <c r="B255" s="147" t="s">
        <v>295</v>
      </c>
      <c r="C255" s="36" t="s">
        <v>113</v>
      </c>
      <c r="D255" s="5" t="s">
        <v>115</v>
      </c>
      <c r="E255" s="5" t="s">
        <v>54</v>
      </c>
      <c r="F255" s="24" t="s">
        <v>182</v>
      </c>
      <c r="G255" s="58">
        <v>168000</v>
      </c>
      <c r="H255" s="58">
        <v>168000</v>
      </c>
      <c r="I255" s="151">
        <f t="shared" si="7"/>
        <v>0</v>
      </c>
    </row>
    <row r="256" spans="1:9" ht="17.25" customHeight="1">
      <c r="A256" s="57" t="s">
        <v>179</v>
      </c>
      <c r="B256" s="147" t="s">
        <v>295</v>
      </c>
      <c r="C256" s="36" t="s">
        <v>113</v>
      </c>
      <c r="D256" s="5" t="s">
        <v>115</v>
      </c>
      <c r="E256" s="5" t="s">
        <v>54</v>
      </c>
      <c r="F256" s="24" t="s">
        <v>178</v>
      </c>
      <c r="G256" s="58">
        <v>240000</v>
      </c>
      <c r="H256" s="58">
        <v>240000</v>
      </c>
      <c r="I256" s="151">
        <f t="shared" si="7"/>
        <v>0</v>
      </c>
    </row>
    <row r="257" spans="1:9" ht="18" customHeight="1">
      <c r="A257" s="160" t="s">
        <v>168</v>
      </c>
      <c r="B257" s="156" t="s">
        <v>295</v>
      </c>
      <c r="C257" s="161" t="s">
        <v>114</v>
      </c>
      <c r="D257" s="157"/>
      <c r="E257" s="157"/>
      <c r="F257" s="157"/>
      <c r="G257" s="158">
        <f>G258</f>
        <v>12429500</v>
      </c>
      <c r="H257" s="158">
        <f>H258</f>
        <v>12429500</v>
      </c>
      <c r="I257" s="151">
        <f t="shared" si="7"/>
        <v>0</v>
      </c>
    </row>
    <row r="258" spans="1:9" ht="15" customHeight="1">
      <c r="A258" s="105" t="s">
        <v>136</v>
      </c>
      <c r="B258" s="147" t="s">
        <v>295</v>
      </c>
      <c r="C258" s="10" t="s">
        <v>114</v>
      </c>
      <c r="D258" s="4" t="s">
        <v>112</v>
      </c>
      <c r="E258" s="4"/>
      <c r="F258" s="4"/>
      <c r="G258" s="108">
        <f>G259</f>
        <v>12429500</v>
      </c>
      <c r="H258" s="108">
        <f>H259</f>
        <v>12429500</v>
      </c>
      <c r="I258" s="151">
        <f t="shared" si="7"/>
        <v>0</v>
      </c>
    </row>
    <row r="259" spans="1:9" ht="17.25" customHeight="1">
      <c r="A259" s="109" t="s">
        <v>239</v>
      </c>
      <c r="B259" s="147" t="s">
        <v>295</v>
      </c>
      <c r="C259" s="78" t="s">
        <v>114</v>
      </c>
      <c r="D259" s="42" t="s">
        <v>112</v>
      </c>
      <c r="E259" s="42" t="s">
        <v>15</v>
      </c>
      <c r="F259" s="42"/>
      <c r="G259" s="115">
        <f>G260+G265+G268+G271+G274</f>
        <v>12429500</v>
      </c>
      <c r="H259" s="115">
        <f>H260+H265+H268+H271+H274</f>
        <v>12429500</v>
      </c>
      <c r="I259" s="151">
        <f t="shared" si="7"/>
        <v>0</v>
      </c>
    </row>
    <row r="260" spans="1:9" ht="28.5" customHeight="1">
      <c r="A260" s="83" t="s">
        <v>236</v>
      </c>
      <c r="B260" s="147" t="s">
        <v>295</v>
      </c>
      <c r="C260" s="10" t="s">
        <v>255</v>
      </c>
      <c r="D260" s="4" t="s">
        <v>112</v>
      </c>
      <c r="E260" s="4" t="s">
        <v>16</v>
      </c>
      <c r="F260" s="4"/>
      <c r="G260" s="108">
        <f>G263+G261</f>
        <v>11529500</v>
      </c>
      <c r="H260" s="108">
        <f>H263+H261</f>
        <v>11529500</v>
      </c>
      <c r="I260" s="151">
        <f t="shared" si="7"/>
        <v>0</v>
      </c>
    </row>
    <row r="261" spans="1:9" ht="18.75" customHeight="1">
      <c r="A261" s="86" t="s">
        <v>238</v>
      </c>
      <c r="B261" s="147" t="s">
        <v>295</v>
      </c>
      <c r="C261" s="15" t="s">
        <v>114</v>
      </c>
      <c r="D261" s="13" t="s">
        <v>112</v>
      </c>
      <c r="E261" s="13" t="s">
        <v>55</v>
      </c>
      <c r="F261" s="13"/>
      <c r="G261" s="87">
        <f>SUM(G262:G262)</f>
        <v>9829500</v>
      </c>
      <c r="H261" s="87">
        <f>SUM(H262:H262)</f>
        <v>9829500</v>
      </c>
      <c r="I261" s="151">
        <f t="shared" si="7"/>
        <v>0</v>
      </c>
    </row>
    <row r="262" spans="1:9" ht="24.75" customHeight="1">
      <c r="A262" s="55" t="s">
        <v>203</v>
      </c>
      <c r="B262" s="147" t="s">
        <v>295</v>
      </c>
      <c r="C262" s="79" t="s">
        <v>114</v>
      </c>
      <c r="D262" s="5" t="s">
        <v>112</v>
      </c>
      <c r="E262" s="5" t="s">
        <v>55</v>
      </c>
      <c r="F262" s="24" t="s">
        <v>204</v>
      </c>
      <c r="G262" s="58">
        <v>9829500</v>
      </c>
      <c r="H262" s="58">
        <v>9829500</v>
      </c>
      <c r="I262" s="151">
        <f t="shared" si="7"/>
        <v>0</v>
      </c>
    </row>
    <row r="263" spans="1:9" ht="42" customHeight="1">
      <c r="A263" s="61" t="s">
        <v>237</v>
      </c>
      <c r="B263" s="147" t="s">
        <v>295</v>
      </c>
      <c r="C263" s="15" t="s">
        <v>114</v>
      </c>
      <c r="D263" s="13" t="s">
        <v>112</v>
      </c>
      <c r="E263" s="13" t="s">
        <v>91</v>
      </c>
      <c r="F263" s="13"/>
      <c r="G263" s="87">
        <f>SUM(G264:G264)</f>
        <v>1700000</v>
      </c>
      <c r="H263" s="87">
        <f>SUM(H264:H264)</f>
        <v>1700000</v>
      </c>
      <c r="I263" s="151">
        <f t="shared" si="7"/>
        <v>0</v>
      </c>
    </row>
    <row r="264" spans="1:9" ht="25.5" customHeight="1">
      <c r="A264" s="55" t="s">
        <v>203</v>
      </c>
      <c r="B264" s="147" t="s">
        <v>295</v>
      </c>
      <c r="C264" s="79" t="s">
        <v>114</v>
      </c>
      <c r="D264" s="5" t="s">
        <v>112</v>
      </c>
      <c r="E264" s="5" t="s">
        <v>91</v>
      </c>
      <c r="F264" s="24" t="s">
        <v>204</v>
      </c>
      <c r="G264" s="58">
        <v>1700000</v>
      </c>
      <c r="H264" s="58">
        <v>1700000</v>
      </c>
      <c r="I264" s="151">
        <f t="shared" si="7"/>
        <v>0</v>
      </c>
    </row>
    <row r="265" spans="1:9" ht="20.25" customHeight="1">
      <c r="A265" s="116" t="s">
        <v>240</v>
      </c>
      <c r="B265" s="147" t="s">
        <v>295</v>
      </c>
      <c r="C265" s="80" t="s">
        <v>114</v>
      </c>
      <c r="D265" s="40" t="s">
        <v>112</v>
      </c>
      <c r="E265" s="41" t="s">
        <v>17</v>
      </c>
      <c r="F265" s="41"/>
      <c r="G265" s="117">
        <f>G266</f>
        <v>100000</v>
      </c>
      <c r="H265" s="117">
        <f>H266</f>
        <v>100000</v>
      </c>
      <c r="I265" s="151">
        <f t="shared" si="7"/>
        <v>0</v>
      </c>
    </row>
    <row r="266" spans="1:9" ht="27" customHeight="1">
      <c r="A266" s="81" t="s">
        <v>241</v>
      </c>
      <c r="B266" s="147" t="s">
        <v>295</v>
      </c>
      <c r="C266" s="15" t="s">
        <v>114</v>
      </c>
      <c r="D266" s="31" t="s">
        <v>112</v>
      </c>
      <c r="E266" s="14" t="s">
        <v>56</v>
      </c>
      <c r="F266" s="32"/>
      <c r="G266" s="102">
        <f>G267</f>
        <v>100000</v>
      </c>
      <c r="H266" s="102">
        <f>H267</f>
        <v>100000</v>
      </c>
      <c r="I266" s="151">
        <f t="shared" si="7"/>
        <v>0</v>
      </c>
    </row>
    <row r="267" spans="1:9" ht="22.5" customHeight="1">
      <c r="A267" s="55" t="s">
        <v>179</v>
      </c>
      <c r="B267" s="147" t="s">
        <v>295</v>
      </c>
      <c r="C267" s="16" t="s">
        <v>114</v>
      </c>
      <c r="D267" s="5" t="s">
        <v>112</v>
      </c>
      <c r="E267" s="5" t="s">
        <v>56</v>
      </c>
      <c r="F267" s="5" t="s">
        <v>178</v>
      </c>
      <c r="G267" s="58">
        <v>100000</v>
      </c>
      <c r="H267" s="58">
        <v>100000</v>
      </c>
      <c r="I267" s="151">
        <f t="shared" si="7"/>
        <v>0</v>
      </c>
    </row>
    <row r="268" spans="1:9" ht="15" customHeight="1">
      <c r="A268" s="118" t="s">
        <v>242</v>
      </c>
      <c r="B268" s="147" t="s">
        <v>295</v>
      </c>
      <c r="C268" s="43" t="s">
        <v>114</v>
      </c>
      <c r="D268" s="40" t="s">
        <v>112</v>
      </c>
      <c r="E268" s="40" t="s">
        <v>18</v>
      </c>
      <c r="F268" s="40"/>
      <c r="G268" s="119">
        <f>G269</f>
        <v>400000</v>
      </c>
      <c r="H268" s="119">
        <f>H269</f>
        <v>400000</v>
      </c>
      <c r="I268" s="151">
        <f t="shared" si="7"/>
        <v>0</v>
      </c>
    </row>
    <row r="269" spans="1:9" ht="12.75">
      <c r="A269" s="94" t="s">
        <v>243</v>
      </c>
      <c r="B269" s="147" t="s">
        <v>295</v>
      </c>
      <c r="C269" s="18" t="s">
        <v>114</v>
      </c>
      <c r="D269" s="13" t="s">
        <v>112</v>
      </c>
      <c r="E269" s="13" t="s">
        <v>57</v>
      </c>
      <c r="F269" s="13"/>
      <c r="G269" s="87">
        <f>G270</f>
        <v>400000</v>
      </c>
      <c r="H269" s="87">
        <f>H270</f>
        <v>400000</v>
      </c>
      <c r="I269" s="151">
        <f t="shared" si="7"/>
        <v>0</v>
      </c>
    </row>
    <row r="270" spans="1:9" ht="12.75">
      <c r="A270" s="55" t="s">
        <v>179</v>
      </c>
      <c r="B270" s="147" t="s">
        <v>295</v>
      </c>
      <c r="C270" s="36" t="s">
        <v>114</v>
      </c>
      <c r="D270" s="5" t="s">
        <v>112</v>
      </c>
      <c r="E270" s="5" t="s">
        <v>57</v>
      </c>
      <c r="F270" s="5" t="s">
        <v>178</v>
      </c>
      <c r="G270" s="58">
        <v>400000</v>
      </c>
      <c r="H270" s="58">
        <v>400000</v>
      </c>
      <c r="I270" s="151">
        <f t="shared" si="7"/>
        <v>0</v>
      </c>
    </row>
    <row r="271" spans="1:9" ht="12" customHeight="1">
      <c r="A271" s="109" t="s">
        <v>235</v>
      </c>
      <c r="B271" s="147" t="s">
        <v>295</v>
      </c>
      <c r="C271" s="43" t="s">
        <v>114</v>
      </c>
      <c r="D271" s="40" t="s">
        <v>112</v>
      </c>
      <c r="E271" s="8" t="s">
        <v>19</v>
      </c>
      <c r="F271" s="40"/>
      <c r="G271" s="119">
        <f>G272</f>
        <v>150000</v>
      </c>
      <c r="H271" s="119">
        <f>H272</f>
        <v>150000</v>
      </c>
      <c r="I271" s="151">
        <f t="shared" si="7"/>
        <v>0</v>
      </c>
    </row>
    <row r="272" spans="1:9" ht="26.25" customHeight="1">
      <c r="A272" s="94" t="s">
        <v>244</v>
      </c>
      <c r="B272" s="147" t="s">
        <v>295</v>
      </c>
      <c r="C272" s="18" t="s">
        <v>114</v>
      </c>
      <c r="D272" s="13" t="s">
        <v>112</v>
      </c>
      <c r="E272" s="13" t="s">
        <v>58</v>
      </c>
      <c r="F272" s="13"/>
      <c r="G272" s="87">
        <f>G273</f>
        <v>150000</v>
      </c>
      <c r="H272" s="87">
        <f>H273</f>
        <v>150000</v>
      </c>
      <c r="I272" s="151">
        <f t="shared" si="7"/>
        <v>0</v>
      </c>
    </row>
    <row r="273" spans="1:9" ht="18.75" customHeight="1">
      <c r="A273" s="55" t="s">
        <v>179</v>
      </c>
      <c r="B273" s="147" t="s">
        <v>295</v>
      </c>
      <c r="C273" s="36" t="s">
        <v>114</v>
      </c>
      <c r="D273" s="5" t="s">
        <v>112</v>
      </c>
      <c r="E273" s="5" t="s">
        <v>58</v>
      </c>
      <c r="F273" s="5" t="s">
        <v>178</v>
      </c>
      <c r="G273" s="58">
        <v>150000</v>
      </c>
      <c r="H273" s="58">
        <v>150000</v>
      </c>
      <c r="I273" s="151">
        <f t="shared" si="7"/>
        <v>0</v>
      </c>
    </row>
    <row r="274" spans="1:9" ht="18.75" customHeight="1">
      <c r="A274" s="120" t="s">
        <v>245</v>
      </c>
      <c r="B274" s="147" t="s">
        <v>295</v>
      </c>
      <c r="C274" s="43" t="s">
        <v>114</v>
      </c>
      <c r="D274" s="40" t="s">
        <v>112</v>
      </c>
      <c r="E274" s="40" t="s">
        <v>20</v>
      </c>
      <c r="F274" s="40"/>
      <c r="G274" s="119">
        <f>G275</f>
        <v>250000</v>
      </c>
      <c r="H274" s="119">
        <f>H275</f>
        <v>250000</v>
      </c>
      <c r="I274" s="151">
        <f t="shared" si="7"/>
        <v>0</v>
      </c>
    </row>
    <row r="275" spans="1:9" ht="24.75" customHeight="1">
      <c r="A275" s="81" t="s">
        <v>246</v>
      </c>
      <c r="B275" s="147" t="s">
        <v>295</v>
      </c>
      <c r="C275" s="18" t="s">
        <v>114</v>
      </c>
      <c r="D275" s="13" t="s">
        <v>112</v>
      </c>
      <c r="E275" s="13" t="s">
        <v>59</v>
      </c>
      <c r="F275" s="13"/>
      <c r="G275" s="87">
        <f>G276</f>
        <v>250000</v>
      </c>
      <c r="H275" s="87">
        <f>H276</f>
        <v>250000</v>
      </c>
      <c r="I275" s="151">
        <f t="shared" si="7"/>
        <v>0</v>
      </c>
    </row>
    <row r="276" spans="1:9" ht="18.75" customHeight="1">
      <c r="A276" s="55" t="s">
        <v>179</v>
      </c>
      <c r="B276" s="147" t="s">
        <v>295</v>
      </c>
      <c r="C276" s="36" t="s">
        <v>114</v>
      </c>
      <c r="D276" s="5" t="s">
        <v>112</v>
      </c>
      <c r="E276" s="5" t="s">
        <v>59</v>
      </c>
      <c r="F276" s="5" t="s">
        <v>178</v>
      </c>
      <c r="G276" s="58">
        <v>250000</v>
      </c>
      <c r="H276" s="58">
        <v>250000</v>
      </c>
      <c r="I276" s="151">
        <f t="shared" si="7"/>
        <v>0</v>
      </c>
    </row>
    <row r="277" spans="1:9" ht="20.25" customHeight="1">
      <c r="A277" s="162" t="s">
        <v>256</v>
      </c>
      <c r="B277" s="156" t="s">
        <v>295</v>
      </c>
      <c r="C277" s="161" t="s">
        <v>115</v>
      </c>
      <c r="D277" s="157"/>
      <c r="E277" s="157"/>
      <c r="F277" s="157"/>
      <c r="G277" s="163">
        <f aca="true" t="shared" si="8" ref="G277:H279">G278</f>
        <v>325000</v>
      </c>
      <c r="H277" s="163">
        <f t="shared" si="8"/>
        <v>325000</v>
      </c>
      <c r="I277" s="151">
        <f t="shared" si="7"/>
        <v>0</v>
      </c>
    </row>
    <row r="278" spans="1:9" ht="20.25" customHeight="1">
      <c r="A278" s="98" t="s">
        <v>257</v>
      </c>
      <c r="B278" s="147" t="s">
        <v>295</v>
      </c>
      <c r="C278" s="56" t="s">
        <v>115</v>
      </c>
      <c r="D278" s="4" t="s">
        <v>112</v>
      </c>
      <c r="E278" s="4"/>
      <c r="F278" s="4"/>
      <c r="G278" s="84">
        <f t="shared" si="8"/>
        <v>325000</v>
      </c>
      <c r="H278" s="84">
        <f t="shared" si="8"/>
        <v>325000</v>
      </c>
      <c r="I278" s="151">
        <f t="shared" si="7"/>
        <v>0</v>
      </c>
    </row>
    <row r="279" spans="1:9" ht="19.5" customHeight="1">
      <c r="A279" s="122" t="s">
        <v>266</v>
      </c>
      <c r="B279" s="147" t="s">
        <v>295</v>
      </c>
      <c r="C279" s="15" t="s">
        <v>115</v>
      </c>
      <c r="D279" s="13" t="s">
        <v>112</v>
      </c>
      <c r="E279" s="13" t="s">
        <v>60</v>
      </c>
      <c r="F279" s="13"/>
      <c r="G279" s="87">
        <f t="shared" si="8"/>
        <v>325000</v>
      </c>
      <c r="H279" s="87">
        <f t="shared" si="8"/>
        <v>325000</v>
      </c>
      <c r="I279" s="151">
        <f t="shared" si="7"/>
        <v>0</v>
      </c>
    </row>
    <row r="280" spans="1:9" ht="18.75" customHeight="1">
      <c r="A280" s="138" t="s">
        <v>179</v>
      </c>
      <c r="B280" s="147" t="s">
        <v>295</v>
      </c>
      <c r="C280" s="79" t="s">
        <v>115</v>
      </c>
      <c r="D280" s="5" t="s">
        <v>112</v>
      </c>
      <c r="E280" s="5" t="s">
        <v>60</v>
      </c>
      <c r="F280" s="5" t="s">
        <v>331</v>
      </c>
      <c r="G280" s="58">
        <v>325000</v>
      </c>
      <c r="H280" s="58">
        <v>325000</v>
      </c>
      <c r="I280" s="151">
        <f t="shared" si="7"/>
        <v>0</v>
      </c>
    </row>
    <row r="281" spans="1:9" ht="20.25" customHeight="1">
      <c r="A281" s="160" t="s">
        <v>123</v>
      </c>
      <c r="B281" s="156" t="s">
        <v>295</v>
      </c>
      <c r="C281" s="161" t="s">
        <v>117</v>
      </c>
      <c r="D281" s="157"/>
      <c r="E281" s="157"/>
      <c r="F281" s="157"/>
      <c r="G281" s="163">
        <f>G282+G285+G290+G298+G305</f>
        <v>36560000</v>
      </c>
      <c r="H281" s="163">
        <f>H282+H285+H290+H298+H305</f>
        <v>44456000</v>
      </c>
      <c r="I281" s="151">
        <f t="shared" si="7"/>
        <v>7896000</v>
      </c>
    </row>
    <row r="282" spans="1:9" ht="14.25" customHeight="1">
      <c r="A282" s="83" t="s">
        <v>128</v>
      </c>
      <c r="B282" s="147" t="s">
        <v>295</v>
      </c>
      <c r="C282" s="56" t="s">
        <v>117</v>
      </c>
      <c r="D282" s="4" t="s">
        <v>112</v>
      </c>
      <c r="E282" s="4"/>
      <c r="F282" s="4"/>
      <c r="G282" s="84">
        <f>G283</f>
        <v>4668000</v>
      </c>
      <c r="H282" s="84">
        <f>H283</f>
        <v>4668000</v>
      </c>
      <c r="I282" s="151">
        <f t="shared" si="7"/>
        <v>0</v>
      </c>
    </row>
    <row r="283" spans="1:9" ht="18" customHeight="1">
      <c r="A283" s="94" t="s">
        <v>141</v>
      </c>
      <c r="B283" s="147" t="s">
        <v>295</v>
      </c>
      <c r="C283" s="15" t="s">
        <v>117</v>
      </c>
      <c r="D283" s="13" t="s">
        <v>112</v>
      </c>
      <c r="E283" s="13" t="s">
        <v>61</v>
      </c>
      <c r="F283" s="13"/>
      <c r="G283" s="87">
        <f>G284</f>
        <v>4668000</v>
      </c>
      <c r="H283" s="87">
        <f>H284</f>
        <v>4668000</v>
      </c>
      <c r="I283" s="151">
        <f t="shared" si="7"/>
        <v>0</v>
      </c>
    </row>
    <row r="284" spans="1:9" ht="15" customHeight="1">
      <c r="A284" s="57" t="s">
        <v>207</v>
      </c>
      <c r="B284" s="147" t="s">
        <v>295</v>
      </c>
      <c r="C284" s="79" t="s">
        <v>117</v>
      </c>
      <c r="D284" s="5" t="s">
        <v>112</v>
      </c>
      <c r="E284" s="5" t="s">
        <v>61</v>
      </c>
      <c r="F284" s="5" t="s">
        <v>208</v>
      </c>
      <c r="G284" s="58">
        <v>4668000</v>
      </c>
      <c r="H284" s="58">
        <v>4668000</v>
      </c>
      <c r="I284" s="151">
        <f t="shared" si="7"/>
        <v>0</v>
      </c>
    </row>
    <row r="285" spans="1:9" ht="15.75" customHeight="1">
      <c r="A285" s="83" t="s">
        <v>124</v>
      </c>
      <c r="B285" s="147" t="s">
        <v>295</v>
      </c>
      <c r="C285" s="56" t="s">
        <v>117</v>
      </c>
      <c r="D285" s="4" t="s">
        <v>119</v>
      </c>
      <c r="E285" s="5"/>
      <c r="F285" s="5"/>
      <c r="G285" s="84">
        <f>G286+G288</f>
        <v>22672000</v>
      </c>
      <c r="H285" s="84">
        <f>H286+H288</f>
        <v>22672000</v>
      </c>
      <c r="I285" s="151">
        <f t="shared" si="7"/>
        <v>0</v>
      </c>
    </row>
    <row r="286" spans="1:9" ht="51" customHeight="1">
      <c r="A286" s="123" t="s">
        <v>148</v>
      </c>
      <c r="B286" s="147" t="s">
        <v>295</v>
      </c>
      <c r="C286" s="34" t="s">
        <v>117</v>
      </c>
      <c r="D286" s="31" t="s">
        <v>119</v>
      </c>
      <c r="E286" s="31" t="s">
        <v>62</v>
      </c>
      <c r="F286" s="31"/>
      <c r="G286" s="82">
        <f>G287</f>
        <v>21958000</v>
      </c>
      <c r="H286" s="82">
        <f>H287</f>
        <v>21958000</v>
      </c>
      <c r="I286" s="151">
        <f t="shared" si="7"/>
        <v>0</v>
      </c>
    </row>
    <row r="287" spans="1:9" ht="42" customHeight="1">
      <c r="A287" s="124" t="s">
        <v>203</v>
      </c>
      <c r="B287" s="147" t="s">
        <v>295</v>
      </c>
      <c r="C287" s="16" t="s">
        <v>117</v>
      </c>
      <c r="D287" s="5" t="s">
        <v>119</v>
      </c>
      <c r="E287" s="5" t="s">
        <v>62</v>
      </c>
      <c r="F287" s="5" t="s">
        <v>204</v>
      </c>
      <c r="G287" s="58">
        <v>21958000</v>
      </c>
      <c r="H287" s="58">
        <v>21958000</v>
      </c>
      <c r="I287" s="151">
        <f t="shared" si="7"/>
        <v>0</v>
      </c>
    </row>
    <row r="288" spans="1:9" ht="129.75" customHeight="1">
      <c r="A288" s="125" t="s">
        <v>146</v>
      </c>
      <c r="B288" s="147" t="s">
        <v>295</v>
      </c>
      <c r="C288" s="15" t="s">
        <v>117</v>
      </c>
      <c r="D288" s="13" t="s">
        <v>119</v>
      </c>
      <c r="E288" s="13" t="s">
        <v>63</v>
      </c>
      <c r="F288" s="13"/>
      <c r="G288" s="87">
        <f>G289</f>
        <v>714000</v>
      </c>
      <c r="H288" s="87">
        <f>H289</f>
        <v>714000</v>
      </c>
      <c r="I288" s="151">
        <f t="shared" si="7"/>
        <v>0</v>
      </c>
    </row>
    <row r="289" spans="1:9" ht="14.25" customHeight="1">
      <c r="A289" s="57" t="s">
        <v>179</v>
      </c>
      <c r="B289" s="147" t="s">
        <v>295</v>
      </c>
      <c r="C289" s="16" t="s">
        <v>117</v>
      </c>
      <c r="D289" s="5" t="s">
        <v>119</v>
      </c>
      <c r="E289" s="5" t="s">
        <v>63</v>
      </c>
      <c r="F289" s="5" t="s">
        <v>178</v>
      </c>
      <c r="G289" s="58">
        <v>714000</v>
      </c>
      <c r="H289" s="58">
        <v>714000</v>
      </c>
      <c r="I289" s="151">
        <f t="shared" si="7"/>
        <v>0</v>
      </c>
    </row>
    <row r="290" spans="1:9" ht="16.5" customHeight="1">
      <c r="A290" s="83" t="s">
        <v>125</v>
      </c>
      <c r="B290" s="147" t="s">
        <v>295</v>
      </c>
      <c r="C290" s="56" t="s">
        <v>117</v>
      </c>
      <c r="D290" s="4" t="s">
        <v>121</v>
      </c>
      <c r="E290" s="5"/>
      <c r="F290" s="5"/>
      <c r="G290" s="84">
        <f>G291+G293</f>
        <v>389000</v>
      </c>
      <c r="H290" s="84">
        <f>H291+H293+H295</f>
        <v>8285000</v>
      </c>
      <c r="I290" s="151">
        <f t="shared" si="7"/>
        <v>7896000</v>
      </c>
    </row>
    <row r="291" spans="1:9" ht="18" customHeight="1">
      <c r="A291" s="94" t="s">
        <v>258</v>
      </c>
      <c r="B291" s="147" t="s">
        <v>295</v>
      </c>
      <c r="C291" s="15" t="s">
        <v>117</v>
      </c>
      <c r="D291" s="13" t="s">
        <v>121</v>
      </c>
      <c r="E291" s="13" t="s">
        <v>301</v>
      </c>
      <c r="F291" s="13"/>
      <c r="G291" s="87">
        <f>G292</f>
        <v>39000</v>
      </c>
      <c r="H291" s="87">
        <f>H292</f>
        <v>39000</v>
      </c>
      <c r="I291" s="151">
        <f t="shared" si="7"/>
        <v>0</v>
      </c>
    </row>
    <row r="292" spans="1:9" ht="16.5" customHeight="1">
      <c r="A292" s="57" t="s">
        <v>224</v>
      </c>
      <c r="B292" s="147" t="s">
        <v>295</v>
      </c>
      <c r="C292" s="16" t="s">
        <v>117</v>
      </c>
      <c r="D292" s="5" t="s">
        <v>121</v>
      </c>
      <c r="E292" s="5" t="s">
        <v>301</v>
      </c>
      <c r="F292" s="5" t="s">
        <v>223</v>
      </c>
      <c r="G292" s="58">
        <v>39000</v>
      </c>
      <c r="H292" s="58">
        <v>39000</v>
      </c>
      <c r="I292" s="151">
        <f t="shared" si="7"/>
        <v>0</v>
      </c>
    </row>
    <row r="293" spans="1:9" ht="26.25" customHeight="1">
      <c r="A293" s="94" t="s">
        <v>270</v>
      </c>
      <c r="B293" s="147" t="s">
        <v>295</v>
      </c>
      <c r="C293" s="15" t="s">
        <v>117</v>
      </c>
      <c r="D293" s="13" t="s">
        <v>121</v>
      </c>
      <c r="E293" s="13" t="s">
        <v>64</v>
      </c>
      <c r="F293" s="13"/>
      <c r="G293" s="87">
        <f>G294</f>
        <v>350000</v>
      </c>
      <c r="H293" s="87">
        <f>H294</f>
        <v>350000</v>
      </c>
      <c r="I293" s="151">
        <f t="shared" si="7"/>
        <v>0</v>
      </c>
    </row>
    <row r="294" spans="1:11" s="66" customFormat="1" ht="15.75" customHeight="1">
      <c r="A294" s="57" t="s">
        <v>179</v>
      </c>
      <c r="B294" s="147" t="s">
        <v>295</v>
      </c>
      <c r="C294" s="16" t="s">
        <v>117</v>
      </c>
      <c r="D294" s="5" t="s">
        <v>121</v>
      </c>
      <c r="E294" s="5" t="s">
        <v>64</v>
      </c>
      <c r="F294" s="5" t="s">
        <v>178</v>
      </c>
      <c r="G294" s="58">
        <v>350000</v>
      </c>
      <c r="H294" s="58">
        <v>350000</v>
      </c>
      <c r="I294" s="151">
        <f t="shared" si="7"/>
        <v>0</v>
      </c>
      <c r="J294" s="67"/>
      <c r="K294" s="67"/>
    </row>
    <row r="295" spans="1:11" s="66" customFormat="1" ht="40.5" customHeight="1">
      <c r="A295" s="94" t="s">
        <v>341</v>
      </c>
      <c r="B295" s="147" t="s">
        <v>295</v>
      </c>
      <c r="C295" s="202" t="s">
        <v>117</v>
      </c>
      <c r="D295" s="196" t="s">
        <v>121</v>
      </c>
      <c r="E295" s="196" t="s">
        <v>332</v>
      </c>
      <c r="F295" s="196"/>
      <c r="G295" s="193">
        <v>0</v>
      </c>
      <c r="H295" s="193">
        <f>H296+H297</f>
        <v>7896000</v>
      </c>
      <c r="I295" s="151">
        <f t="shared" si="7"/>
        <v>7896000</v>
      </c>
      <c r="J295" s="67"/>
      <c r="K295" s="67"/>
    </row>
    <row r="296" spans="1:11" s="66" customFormat="1" ht="25.5" customHeight="1">
      <c r="A296" s="57" t="s">
        <v>323</v>
      </c>
      <c r="B296" s="147" t="s">
        <v>295</v>
      </c>
      <c r="C296" s="16" t="s">
        <v>117</v>
      </c>
      <c r="D296" s="5" t="s">
        <v>121</v>
      </c>
      <c r="E296" s="5" t="s">
        <v>332</v>
      </c>
      <c r="F296" s="5" t="s">
        <v>322</v>
      </c>
      <c r="G296" s="58">
        <v>0</v>
      </c>
      <c r="H296" s="58">
        <v>3435000</v>
      </c>
      <c r="I296" s="151">
        <f t="shared" si="7"/>
        <v>3435000</v>
      </c>
      <c r="J296" s="67"/>
      <c r="K296" s="67"/>
    </row>
    <row r="297" spans="1:11" s="66" customFormat="1" ht="17.25" customHeight="1">
      <c r="A297" s="57" t="s">
        <v>179</v>
      </c>
      <c r="B297" s="147" t="s">
        <v>295</v>
      </c>
      <c r="C297" s="16" t="s">
        <v>117</v>
      </c>
      <c r="D297" s="5" t="s">
        <v>121</v>
      </c>
      <c r="E297" s="5" t="s">
        <v>332</v>
      </c>
      <c r="F297" s="5" t="s">
        <v>178</v>
      </c>
      <c r="G297" s="58">
        <v>0</v>
      </c>
      <c r="H297" s="58">
        <v>4461000</v>
      </c>
      <c r="I297" s="151">
        <f t="shared" si="7"/>
        <v>4461000</v>
      </c>
      <c r="J297" s="67"/>
      <c r="K297" s="67"/>
    </row>
    <row r="298" spans="1:9" ht="13.5" customHeight="1">
      <c r="A298" s="83" t="s">
        <v>159</v>
      </c>
      <c r="B298" s="147" t="s">
        <v>295</v>
      </c>
      <c r="C298" s="56" t="s">
        <v>117</v>
      </c>
      <c r="D298" s="4" t="s">
        <v>122</v>
      </c>
      <c r="E298" s="7"/>
      <c r="F298" s="7"/>
      <c r="G298" s="84">
        <f>G299+G303</f>
        <v>8044000</v>
      </c>
      <c r="H298" s="84">
        <f>H299+H303</f>
        <v>8044000</v>
      </c>
      <c r="I298" s="151">
        <f>H298-G298</f>
        <v>0</v>
      </c>
    </row>
    <row r="299" spans="1:9" ht="51.75" customHeight="1">
      <c r="A299" s="94" t="s">
        <v>154</v>
      </c>
      <c r="B299" s="147" t="s">
        <v>295</v>
      </c>
      <c r="C299" s="18" t="s">
        <v>117</v>
      </c>
      <c r="D299" s="46" t="s">
        <v>122</v>
      </c>
      <c r="E299" s="13" t="s">
        <v>66</v>
      </c>
      <c r="F299" s="46"/>
      <c r="G299" s="87">
        <f>SUM(G300:G302)</f>
        <v>6797000</v>
      </c>
      <c r="H299" s="87">
        <f>SUM(H300:H302)</f>
        <v>6797000</v>
      </c>
      <c r="I299" s="151">
        <f t="shared" si="7"/>
        <v>0</v>
      </c>
    </row>
    <row r="300" spans="1:9" ht="31.5" customHeight="1">
      <c r="A300" s="55" t="s">
        <v>181</v>
      </c>
      <c r="B300" s="147" t="s">
        <v>295</v>
      </c>
      <c r="C300" s="36" t="s">
        <v>117</v>
      </c>
      <c r="D300" s="47" t="s">
        <v>122</v>
      </c>
      <c r="E300" s="5" t="s">
        <v>66</v>
      </c>
      <c r="F300" s="47" t="s">
        <v>182</v>
      </c>
      <c r="G300" s="58">
        <v>129420</v>
      </c>
      <c r="H300" s="58">
        <v>129420</v>
      </c>
      <c r="I300" s="151">
        <f t="shared" si="7"/>
        <v>0</v>
      </c>
    </row>
    <row r="301" spans="1:9" ht="30" customHeight="1">
      <c r="A301" s="57" t="s">
        <v>205</v>
      </c>
      <c r="B301" s="147" t="s">
        <v>295</v>
      </c>
      <c r="C301" s="36" t="s">
        <v>117</v>
      </c>
      <c r="D301" s="47" t="s">
        <v>122</v>
      </c>
      <c r="E301" s="5" t="s">
        <v>66</v>
      </c>
      <c r="F301" s="47" t="s">
        <v>206</v>
      </c>
      <c r="G301" s="58">
        <v>6267580</v>
      </c>
      <c r="H301" s="58">
        <v>6267580</v>
      </c>
      <c r="I301" s="151">
        <f t="shared" si="7"/>
        <v>0</v>
      </c>
    </row>
    <row r="302" spans="1:9" ht="19.5" customHeight="1">
      <c r="A302" s="57" t="s">
        <v>179</v>
      </c>
      <c r="B302" s="147" t="s">
        <v>295</v>
      </c>
      <c r="C302" s="36" t="s">
        <v>209</v>
      </c>
      <c r="D302" s="47" t="s">
        <v>122</v>
      </c>
      <c r="E302" s="5" t="s">
        <v>66</v>
      </c>
      <c r="F302" s="47" t="s">
        <v>178</v>
      </c>
      <c r="G302" s="58">
        <v>400000</v>
      </c>
      <c r="H302" s="58">
        <v>400000</v>
      </c>
      <c r="I302" s="151">
        <f t="shared" si="7"/>
        <v>0</v>
      </c>
    </row>
    <row r="303" spans="1:9" ht="43.5" customHeight="1">
      <c r="A303" s="126" t="s">
        <v>106</v>
      </c>
      <c r="B303" s="147" t="s">
        <v>295</v>
      </c>
      <c r="C303" s="18" t="s">
        <v>117</v>
      </c>
      <c r="D303" s="46" t="s">
        <v>122</v>
      </c>
      <c r="E303" s="13" t="s">
        <v>107</v>
      </c>
      <c r="F303" s="46"/>
      <c r="G303" s="87">
        <f>G304</f>
        <v>1247000</v>
      </c>
      <c r="H303" s="87">
        <f>H304</f>
        <v>1247000</v>
      </c>
      <c r="I303" s="151">
        <f t="shared" si="7"/>
        <v>0</v>
      </c>
    </row>
    <row r="304" spans="1:9" ht="25.5">
      <c r="A304" s="55" t="s">
        <v>181</v>
      </c>
      <c r="B304" s="147" t="s">
        <v>295</v>
      </c>
      <c r="C304" s="36" t="s">
        <v>117</v>
      </c>
      <c r="D304" s="47" t="s">
        <v>122</v>
      </c>
      <c r="E304" s="5" t="s">
        <v>107</v>
      </c>
      <c r="F304" s="47" t="s">
        <v>222</v>
      </c>
      <c r="G304" s="58">
        <v>1247000</v>
      </c>
      <c r="H304" s="58">
        <v>1247000</v>
      </c>
      <c r="I304" s="151">
        <f t="shared" si="7"/>
        <v>0</v>
      </c>
    </row>
    <row r="305" spans="1:9" ht="12.75">
      <c r="A305" s="83" t="s">
        <v>248</v>
      </c>
      <c r="B305" s="147" t="s">
        <v>295</v>
      </c>
      <c r="C305" s="56" t="s">
        <v>117</v>
      </c>
      <c r="D305" s="4" t="s">
        <v>249</v>
      </c>
      <c r="E305" s="7"/>
      <c r="F305" s="7"/>
      <c r="G305" s="84">
        <f>G306+G308</f>
        <v>787000</v>
      </c>
      <c r="H305" s="84">
        <f>H306+H308</f>
        <v>787000</v>
      </c>
      <c r="I305" s="151">
        <f t="shared" si="7"/>
        <v>0</v>
      </c>
    </row>
    <row r="306" spans="1:9" ht="18.75" customHeight="1">
      <c r="A306" s="94" t="s">
        <v>247</v>
      </c>
      <c r="B306" s="147" t="s">
        <v>295</v>
      </c>
      <c r="C306" s="18" t="s">
        <v>117</v>
      </c>
      <c r="D306" s="46" t="s">
        <v>249</v>
      </c>
      <c r="E306" s="13" t="s">
        <v>67</v>
      </c>
      <c r="F306" s="46"/>
      <c r="G306" s="87">
        <f>G307</f>
        <v>200000</v>
      </c>
      <c r="H306" s="87">
        <f>H307</f>
        <v>200000</v>
      </c>
      <c r="I306" s="151">
        <f t="shared" si="7"/>
        <v>0</v>
      </c>
    </row>
    <row r="307" spans="1:9" ht="22.5" customHeight="1">
      <c r="A307" s="55" t="s">
        <v>181</v>
      </c>
      <c r="B307" s="147" t="s">
        <v>295</v>
      </c>
      <c r="C307" s="36" t="s">
        <v>117</v>
      </c>
      <c r="D307" s="47" t="s">
        <v>249</v>
      </c>
      <c r="E307" s="5" t="s">
        <v>67</v>
      </c>
      <c r="F307" s="47" t="s">
        <v>182</v>
      </c>
      <c r="G307" s="58">
        <v>200000</v>
      </c>
      <c r="H307" s="58">
        <v>200000</v>
      </c>
      <c r="I307" s="151">
        <f t="shared" si="7"/>
        <v>0</v>
      </c>
    </row>
    <row r="308" spans="1:9" ht="22.5" customHeight="1">
      <c r="A308" s="126" t="s">
        <v>160</v>
      </c>
      <c r="B308" s="147" t="s">
        <v>295</v>
      </c>
      <c r="C308" s="18" t="s">
        <v>117</v>
      </c>
      <c r="D308" s="46" t="s">
        <v>249</v>
      </c>
      <c r="E308" s="13" t="s">
        <v>65</v>
      </c>
      <c r="F308" s="46"/>
      <c r="G308" s="87">
        <f>SUM(G309:G311)</f>
        <v>587000</v>
      </c>
      <c r="H308" s="87">
        <f>SUM(H309:H311)</f>
        <v>587000</v>
      </c>
      <c r="I308" s="151">
        <f aca="true" t="shared" si="9" ref="I308:I320">H308-G308</f>
        <v>0</v>
      </c>
    </row>
    <row r="309" spans="1:9" ht="22.5" customHeight="1">
      <c r="A309" s="55" t="s">
        <v>183</v>
      </c>
      <c r="B309" s="147" t="s">
        <v>295</v>
      </c>
      <c r="C309" s="16" t="s">
        <v>117</v>
      </c>
      <c r="D309" s="5" t="s">
        <v>249</v>
      </c>
      <c r="E309" s="5" t="s">
        <v>65</v>
      </c>
      <c r="F309" s="5" t="s">
        <v>184</v>
      </c>
      <c r="G309" s="58">
        <v>451000</v>
      </c>
      <c r="H309" s="58">
        <v>451000</v>
      </c>
      <c r="I309" s="151">
        <f t="shared" si="9"/>
        <v>0</v>
      </c>
    </row>
    <row r="310" spans="1:9" ht="22.5" customHeight="1">
      <c r="A310" s="55" t="s">
        <v>180</v>
      </c>
      <c r="B310" s="147" t="s">
        <v>295</v>
      </c>
      <c r="C310" s="16" t="s">
        <v>117</v>
      </c>
      <c r="D310" s="5" t="s">
        <v>249</v>
      </c>
      <c r="E310" s="5" t="s">
        <v>65</v>
      </c>
      <c r="F310" s="5" t="s">
        <v>74</v>
      </c>
      <c r="G310" s="58">
        <v>61000</v>
      </c>
      <c r="H310" s="58">
        <v>61000</v>
      </c>
      <c r="I310" s="151">
        <f t="shared" si="9"/>
        <v>0</v>
      </c>
    </row>
    <row r="311" spans="1:9" ht="29.25" customHeight="1">
      <c r="A311" s="55" t="s">
        <v>181</v>
      </c>
      <c r="B311" s="147" t="s">
        <v>295</v>
      </c>
      <c r="C311" s="16" t="s">
        <v>117</v>
      </c>
      <c r="D311" s="5" t="s">
        <v>249</v>
      </c>
      <c r="E311" s="5" t="s">
        <v>65</v>
      </c>
      <c r="F311" s="5" t="s">
        <v>182</v>
      </c>
      <c r="G311" s="58">
        <v>75000</v>
      </c>
      <c r="H311" s="58">
        <v>75000</v>
      </c>
      <c r="I311" s="151">
        <f t="shared" si="9"/>
        <v>0</v>
      </c>
    </row>
    <row r="312" spans="1:10" ht="17.25" customHeight="1">
      <c r="A312" s="164" t="s">
        <v>161</v>
      </c>
      <c r="B312" s="156" t="s">
        <v>295</v>
      </c>
      <c r="C312" s="165" t="s">
        <v>142</v>
      </c>
      <c r="D312" s="165"/>
      <c r="E312" s="159"/>
      <c r="F312" s="165"/>
      <c r="G312" s="163">
        <f>G313</f>
        <v>3834000</v>
      </c>
      <c r="H312" s="163">
        <f>H313</f>
        <v>6638821</v>
      </c>
      <c r="I312" s="151">
        <f t="shared" si="9"/>
        <v>2804821</v>
      </c>
      <c r="J312" s="64"/>
    </row>
    <row r="313" spans="1:9" ht="16.5" customHeight="1">
      <c r="A313" s="83" t="s">
        <v>167</v>
      </c>
      <c r="B313" s="147" t="s">
        <v>295</v>
      </c>
      <c r="C313" s="17" t="s">
        <v>142</v>
      </c>
      <c r="D313" s="44" t="s">
        <v>118</v>
      </c>
      <c r="E313" s="4"/>
      <c r="F313" s="44"/>
      <c r="G313" s="84">
        <f>G314</f>
        <v>3834000</v>
      </c>
      <c r="H313" s="84">
        <f>H315+H317+H319</f>
        <v>6638821</v>
      </c>
      <c r="I313" s="151">
        <f t="shared" si="9"/>
        <v>2804821</v>
      </c>
    </row>
    <row r="314" spans="1:9" ht="24.75" customHeight="1">
      <c r="A314" s="109" t="s">
        <v>259</v>
      </c>
      <c r="B314" s="147" t="s">
        <v>295</v>
      </c>
      <c r="C314" s="80" t="s">
        <v>142</v>
      </c>
      <c r="D314" s="40" t="s">
        <v>118</v>
      </c>
      <c r="E314" s="40" t="s">
        <v>21</v>
      </c>
      <c r="F314" s="40"/>
      <c r="G314" s="119">
        <f>G315+G320</f>
        <v>3834000</v>
      </c>
      <c r="H314" s="119">
        <f>H315+H320</f>
        <v>3834000</v>
      </c>
      <c r="I314" s="151">
        <f t="shared" si="9"/>
        <v>0</v>
      </c>
    </row>
    <row r="315" spans="1:9" ht="25.5">
      <c r="A315" s="94" t="s">
        <v>250</v>
      </c>
      <c r="B315" s="147" t="s">
        <v>295</v>
      </c>
      <c r="C315" s="15" t="s">
        <v>142</v>
      </c>
      <c r="D315" s="13" t="s">
        <v>118</v>
      </c>
      <c r="E315" s="13" t="s">
        <v>68</v>
      </c>
      <c r="F315" s="13"/>
      <c r="G315" s="87">
        <f>G316</f>
        <v>330000</v>
      </c>
      <c r="H315" s="87">
        <f>H316</f>
        <v>330000</v>
      </c>
      <c r="I315" s="151">
        <f t="shared" si="9"/>
        <v>0</v>
      </c>
    </row>
    <row r="316" spans="1:10" ht="25.5">
      <c r="A316" s="55" t="s">
        <v>181</v>
      </c>
      <c r="B316" s="147" t="s">
        <v>295</v>
      </c>
      <c r="C316" s="16" t="s">
        <v>142</v>
      </c>
      <c r="D316" s="5" t="s">
        <v>118</v>
      </c>
      <c r="E316" s="5" t="s">
        <v>68</v>
      </c>
      <c r="F316" s="5" t="s">
        <v>182</v>
      </c>
      <c r="G316" s="58">
        <v>330000</v>
      </c>
      <c r="H316" s="58">
        <v>330000</v>
      </c>
      <c r="I316" s="151">
        <f t="shared" si="9"/>
        <v>0</v>
      </c>
      <c r="J316" s="65"/>
    </row>
    <row r="317" spans="1:10" ht="28.5" customHeight="1">
      <c r="A317" s="185" t="s">
        <v>100</v>
      </c>
      <c r="B317" s="186" t="s">
        <v>295</v>
      </c>
      <c r="C317" s="187" t="s">
        <v>142</v>
      </c>
      <c r="D317" s="188" t="s">
        <v>118</v>
      </c>
      <c r="E317" s="188" t="s">
        <v>99</v>
      </c>
      <c r="F317" s="188"/>
      <c r="G317" s="189">
        <v>0</v>
      </c>
      <c r="H317" s="189">
        <f>H318</f>
        <v>2804821</v>
      </c>
      <c r="I317" s="151">
        <f t="shared" si="9"/>
        <v>2804821</v>
      </c>
      <c r="J317" s="65"/>
    </row>
    <row r="318" spans="1:10" ht="29.25" customHeight="1">
      <c r="A318" s="55" t="s">
        <v>272</v>
      </c>
      <c r="B318" s="147" t="s">
        <v>295</v>
      </c>
      <c r="C318" s="16" t="s">
        <v>142</v>
      </c>
      <c r="D318" s="5" t="s">
        <v>118</v>
      </c>
      <c r="E318" s="5" t="s">
        <v>99</v>
      </c>
      <c r="F318" s="5" t="s">
        <v>220</v>
      </c>
      <c r="G318" s="58">
        <v>0</v>
      </c>
      <c r="H318" s="58">
        <v>2804821</v>
      </c>
      <c r="I318" s="151">
        <f t="shared" si="9"/>
        <v>2804821</v>
      </c>
      <c r="J318" s="65"/>
    </row>
    <row r="319" spans="1:9" ht="17.25" customHeight="1">
      <c r="A319" s="94" t="s">
        <v>251</v>
      </c>
      <c r="B319" s="147" t="s">
        <v>295</v>
      </c>
      <c r="C319" s="60" t="s">
        <v>142</v>
      </c>
      <c r="D319" s="13" t="s">
        <v>118</v>
      </c>
      <c r="E319" s="59" t="s">
        <v>79</v>
      </c>
      <c r="F319" s="13"/>
      <c r="G319" s="87">
        <f>G320</f>
        <v>3504000</v>
      </c>
      <c r="H319" s="87">
        <f>H320</f>
        <v>3504000</v>
      </c>
      <c r="I319" s="151">
        <f t="shared" si="9"/>
        <v>0</v>
      </c>
    </row>
    <row r="320" spans="1:9" ht="25.5">
      <c r="A320" s="55" t="s">
        <v>252</v>
      </c>
      <c r="B320" s="147" t="s">
        <v>295</v>
      </c>
      <c r="C320" s="16" t="s">
        <v>142</v>
      </c>
      <c r="D320" s="5" t="s">
        <v>118</v>
      </c>
      <c r="E320" s="5" t="s">
        <v>79</v>
      </c>
      <c r="F320" s="5" t="s">
        <v>253</v>
      </c>
      <c r="G320" s="58">
        <v>3504000</v>
      </c>
      <c r="H320" s="58">
        <v>3504000</v>
      </c>
      <c r="I320" s="151">
        <f t="shared" si="9"/>
        <v>0</v>
      </c>
    </row>
    <row r="321" spans="1:9" ht="12.75">
      <c r="A321" s="164" t="s">
        <v>162</v>
      </c>
      <c r="B321" s="156" t="s">
        <v>295</v>
      </c>
      <c r="C321" s="165" t="s">
        <v>116</v>
      </c>
      <c r="D321" s="165"/>
      <c r="E321" s="159"/>
      <c r="F321" s="165"/>
      <c r="G321" s="163">
        <f aca="true" t="shared" si="10" ref="G321:H323">G322</f>
        <v>600000</v>
      </c>
      <c r="H321" s="163">
        <f t="shared" si="10"/>
        <v>600000</v>
      </c>
      <c r="I321" s="151">
        <f aca="true" t="shared" si="11" ref="I321:I337">H321-G321</f>
        <v>0</v>
      </c>
    </row>
    <row r="322" spans="1:9" ht="12.75">
      <c r="A322" s="83" t="s">
        <v>138</v>
      </c>
      <c r="B322" s="147" t="s">
        <v>295</v>
      </c>
      <c r="C322" s="17" t="s">
        <v>116</v>
      </c>
      <c r="D322" s="44" t="s">
        <v>119</v>
      </c>
      <c r="E322" s="4"/>
      <c r="F322" s="44"/>
      <c r="G322" s="84">
        <f t="shared" si="10"/>
        <v>600000</v>
      </c>
      <c r="H322" s="84">
        <f t="shared" si="10"/>
        <v>600000</v>
      </c>
      <c r="I322" s="151">
        <f t="shared" si="11"/>
        <v>0</v>
      </c>
    </row>
    <row r="323" spans="1:9" ht="25.5">
      <c r="A323" s="127" t="s">
        <v>260</v>
      </c>
      <c r="B323" s="147" t="s">
        <v>295</v>
      </c>
      <c r="C323" s="21" t="s">
        <v>116</v>
      </c>
      <c r="D323" s="9" t="s">
        <v>119</v>
      </c>
      <c r="E323" s="9" t="s">
        <v>69</v>
      </c>
      <c r="F323" s="9"/>
      <c r="G323" s="107">
        <f t="shared" si="10"/>
        <v>600000</v>
      </c>
      <c r="H323" s="107">
        <f t="shared" si="10"/>
        <v>600000</v>
      </c>
      <c r="I323" s="151">
        <f t="shared" si="11"/>
        <v>0</v>
      </c>
    </row>
    <row r="324" spans="1:9" ht="27.75" customHeight="1">
      <c r="A324" s="55" t="s">
        <v>215</v>
      </c>
      <c r="B324" s="147" t="s">
        <v>295</v>
      </c>
      <c r="C324" s="16" t="s">
        <v>116</v>
      </c>
      <c r="D324" s="5" t="s">
        <v>119</v>
      </c>
      <c r="E324" s="5" t="s">
        <v>69</v>
      </c>
      <c r="F324" s="5" t="s">
        <v>214</v>
      </c>
      <c r="G324" s="58">
        <v>600000</v>
      </c>
      <c r="H324" s="58">
        <v>600000</v>
      </c>
      <c r="I324" s="151">
        <f t="shared" si="11"/>
        <v>0</v>
      </c>
    </row>
    <row r="325" spans="1:9" ht="21.75" customHeight="1">
      <c r="A325" s="160" t="s">
        <v>158</v>
      </c>
      <c r="B325" s="156" t="s">
        <v>295</v>
      </c>
      <c r="C325" s="161" t="s">
        <v>155</v>
      </c>
      <c r="D325" s="157"/>
      <c r="E325" s="157"/>
      <c r="F325" s="157"/>
      <c r="G325" s="158">
        <f aca="true" t="shared" si="12" ref="G325:H327">G326</f>
        <v>3600000</v>
      </c>
      <c r="H325" s="158">
        <f t="shared" si="12"/>
        <v>3600000</v>
      </c>
      <c r="I325" s="151">
        <f t="shared" si="11"/>
        <v>0</v>
      </c>
    </row>
    <row r="326" spans="1:10" ht="12.75">
      <c r="A326" s="139" t="s">
        <v>210</v>
      </c>
      <c r="B326" s="147" t="s">
        <v>295</v>
      </c>
      <c r="C326" s="133" t="s">
        <v>155</v>
      </c>
      <c r="D326" s="10" t="s">
        <v>112</v>
      </c>
      <c r="E326" s="10"/>
      <c r="F326" s="10"/>
      <c r="G326" s="140">
        <f t="shared" si="12"/>
        <v>3600000</v>
      </c>
      <c r="H326" s="140">
        <f t="shared" si="12"/>
        <v>3600000</v>
      </c>
      <c r="I326" s="151">
        <f t="shared" si="11"/>
        <v>0</v>
      </c>
      <c r="J326" s="64"/>
    </row>
    <row r="327" spans="1:9" ht="12.75">
      <c r="A327" s="94" t="s">
        <v>210</v>
      </c>
      <c r="B327" s="147" t="s">
        <v>295</v>
      </c>
      <c r="C327" s="15" t="s">
        <v>155</v>
      </c>
      <c r="D327" s="13" t="s">
        <v>112</v>
      </c>
      <c r="E327" s="13" t="s">
        <v>70</v>
      </c>
      <c r="F327" s="13"/>
      <c r="G327" s="87">
        <f t="shared" si="12"/>
        <v>3600000</v>
      </c>
      <c r="H327" s="87">
        <f t="shared" si="12"/>
        <v>3600000</v>
      </c>
      <c r="I327" s="151">
        <f t="shared" si="11"/>
        <v>0</v>
      </c>
    </row>
    <row r="328" spans="1:9" ht="16.5" customHeight="1">
      <c r="A328" s="57" t="s">
        <v>254</v>
      </c>
      <c r="B328" s="147" t="s">
        <v>295</v>
      </c>
      <c r="C328" s="16" t="s">
        <v>155</v>
      </c>
      <c r="D328" s="5" t="s">
        <v>112</v>
      </c>
      <c r="E328" s="5" t="s">
        <v>70</v>
      </c>
      <c r="F328" s="5" t="s">
        <v>211</v>
      </c>
      <c r="G328" s="58">
        <v>3600000</v>
      </c>
      <c r="H328" s="58">
        <v>3600000</v>
      </c>
      <c r="I328" s="151">
        <f t="shared" si="11"/>
        <v>0</v>
      </c>
    </row>
    <row r="329" spans="1:10" ht="39" customHeight="1">
      <c r="A329" s="164" t="s">
        <v>163</v>
      </c>
      <c r="B329" s="156" t="s">
        <v>295</v>
      </c>
      <c r="C329" s="166" t="s">
        <v>144</v>
      </c>
      <c r="D329" s="159"/>
      <c r="E329" s="159"/>
      <c r="F329" s="159"/>
      <c r="G329" s="163">
        <f>G330</f>
        <v>7258000</v>
      </c>
      <c r="H329" s="163">
        <f>H330</f>
        <v>7258000</v>
      </c>
      <c r="I329" s="151">
        <f t="shared" si="11"/>
        <v>0</v>
      </c>
      <c r="J329" s="64"/>
    </row>
    <row r="330" spans="1:9" ht="25.5">
      <c r="A330" s="137" t="s">
        <v>164</v>
      </c>
      <c r="B330" s="147" t="s">
        <v>295</v>
      </c>
      <c r="C330" s="56" t="s">
        <v>144</v>
      </c>
      <c r="D330" s="10" t="s">
        <v>112</v>
      </c>
      <c r="E330" s="10"/>
      <c r="F330" s="10"/>
      <c r="G330" s="84">
        <f>G335+G333+G331</f>
        <v>7258000</v>
      </c>
      <c r="H330" s="84">
        <f>H335+H333+H331</f>
        <v>7258000</v>
      </c>
      <c r="I330" s="151">
        <f t="shared" si="11"/>
        <v>0</v>
      </c>
    </row>
    <row r="331" spans="1:9" ht="25.5">
      <c r="A331" s="128" t="s">
        <v>149</v>
      </c>
      <c r="B331" s="147" t="s">
        <v>295</v>
      </c>
      <c r="C331" s="20" t="s">
        <v>144</v>
      </c>
      <c r="D331" s="20" t="s">
        <v>112</v>
      </c>
      <c r="E331" s="20" t="s">
        <v>72</v>
      </c>
      <c r="F331" s="14"/>
      <c r="G331" s="87">
        <f>G332</f>
        <v>1762000</v>
      </c>
      <c r="H331" s="87">
        <f>H332</f>
        <v>1762000</v>
      </c>
      <c r="I331" s="151">
        <f t="shared" si="11"/>
        <v>0</v>
      </c>
    </row>
    <row r="332" spans="1:10" ht="15.75" customHeight="1">
      <c r="A332" s="129" t="s">
        <v>212</v>
      </c>
      <c r="B332" s="147" t="s">
        <v>295</v>
      </c>
      <c r="C332" s="16" t="s">
        <v>144</v>
      </c>
      <c r="D332" s="11" t="s">
        <v>112</v>
      </c>
      <c r="E332" s="53" t="s">
        <v>72</v>
      </c>
      <c r="F332" s="11" t="s">
        <v>213</v>
      </c>
      <c r="G332" s="121">
        <v>1762000</v>
      </c>
      <c r="H332" s="121">
        <v>1762000</v>
      </c>
      <c r="I332" s="151">
        <f t="shared" si="11"/>
        <v>0</v>
      </c>
      <c r="J332" s="65"/>
    </row>
    <row r="333" spans="1:10" ht="19.5" customHeight="1">
      <c r="A333" s="128" t="s">
        <v>150</v>
      </c>
      <c r="B333" s="147" t="s">
        <v>295</v>
      </c>
      <c r="C333" s="20" t="s">
        <v>144</v>
      </c>
      <c r="D333" s="20" t="s">
        <v>112</v>
      </c>
      <c r="E333" s="20" t="s">
        <v>71</v>
      </c>
      <c r="F333" s="14"/>
      <c r="G333" s="87">
        <f>G334</f>
        <v>4000000</v>
      </c>
      <c r="H333" s="87">
        <f>H334</f>
        <v>4000000</v>
      </c>
      <c r="I333" s="151">
        <f t="shared" si="11"/>
        <v>0</v>
      </c>
      <c r="J333" s="65"/>
    </row>
    <row r="334" spans="1:9" ht="12.75">
      <c r="A334" s="176" t="s">
        <v>212</v>
      </c>
      <c r="B334" s="147" t="s">
        <v>295</v>
      </c>
      <c r="C334" s="16" t="s">
        <v>144</v>
      </c>
      <c r="D334" s="11" t="s">
        <v>112</v>
      </c>
      <c r="E334" s="53" t="s">
        <v>71</v>
      </c>
      <c r="F334" s="11" t="s">
        <v>213</v>
      </c>
      <c r="G334" s="177">
        <v>4000000</v>
      </c>
      <c r="H334" s="177">
        <v>4000000</v>
      </c>
      <c r="I334" s="151">
        <f t="shared" si="11"/>
        <v>0</v>
      </c>
    </row>
    <row r="335" spans="1:9" ht="38.25">
      <c r="A335" s="171" t="s">
        <v>287</v>
      </c>
      <c r="B335" s="172" t="s">
        <v>295</v>
      </c>
      <c r="C335" s="173" t="s">
        <v>144</v>
      </c>
      <c r="D335" s="173" t="s">
        <v>112</v>
      </c>
      <c r="E335" s="173" t="s">
        <v>298</v>
      </c>
      <c r="F335" s="174"/>
      <c r="G335" s="175">
        <f>G336</f>
        <v>1496000</v>
      </c>
      <c r="H335" s="175">
        <f>H336</f>
        <v>1496000</v>
      </c>
      <c r="I335" s="151">
        <f t="shared" si="11"/>
        <v>0</v>
      </c>
    </row>
    <row r="336" spans="1:9" ht="13.5" thickBot="1">
      <c r="A336" s="141" t="s">
        <v>212</v>
      </c>
      <c r="B336" s="147" t="s">
        <v>295</v>
      </c>
      <c r="C336" s="142" t="s">
        <v>144</v>
      </c>
      <c r="D336" s="143" t="s">
        <v>112</v>
      </c>
      <c r="E336" s="144" t="s">
        <v>298</v>
      </c>
      <c r="F336" s="143" t="s">
        <v>213</v>
      </c>
      <c r="G336" s="153">
        <v>1496000</v>
      </c>
      <c r="H336" s="153">
        <v>1496000</v>
      </c>
      <c r="I336" s="151">
        <f t="shared" si="11"/>
        <v>0</v>
      </c>
    </row>
    <row r="337" spans="1:9" ht="18.75" customHeight="1" thickBot="1">
      <c r="A337" s="167" t="s">
        <v>129</v>
      </c>
      <c r="B337" s="156" t="s">
        <v>295</v>
      </c>
      <c r="C337" s="168"/>
      <c r="D337" s="168"/>
      <c r="E337" s="169"/>
      <c r="F337" s="169"/>
      <c r="G337" s="170">
        <f>G10+G79+G83+G103+G126+G257+G277+G281+G312+G321+G325+G329</f>
        <v>364834000</v>
      </c>
      <c r="H337" s="170">
        <f>H10+H79+H83+H103+H126+H257+H277+H281+H312+H321+H325+H329</f>
        <v>401821776.00000006</v>
      </c>
      <c r="I337" s="151">
        <f t="shared" si="11"/>
        <v>36987776.00000006</v>
      </c>
    </row>
    <row r="339" ht="12.75">
      <c r="J339" s="190"/>
    </row>
    <row r="340" ht="12.75">
      <c r="J340" s="190"/>
    </row>
    <row r="341" spans="4:10" ht="12.75">
      <c r="D341" s="37" t="s">
        <v>169</v>
      </c>
      <c r="E341" s="37"/>
      <c r="F341" s="37"/>
      <c r="G341" s="38">
        <f>G11+G16+G21+G57+G61+G68+G77+G90+G100+G116+G118+G124+G131+G133+G165+G170+G196+G205+G214+G219+G222+G228+G231+G236+G246+G244+G251+G254+G261+G265+G269+G271+G275+G279+G283+G291+G293+G306+G314+G323+G327+G333+G335</f>
        <v>153438000</v>
      </c>
      <c r="H341" s="38">
        <f>H11+H16+H21+H57+H61+H68+H77+H90+H100+H116+H118+H124+H131+H133+H165+H170+H196+H205+H214+H219+H222+H228+H231+H236+H246+H244+H251+H254+H261+H265+H269+H271+H275+H279+H283+H291+H293+H306+H314+H323+H327+H333+H335</f>
        <v>153938671.45999998</v>
      </c>
      <c r="I341" s="38">
        <f>I11+I16+I21+I57+I61+I68+I77+I90+I100+I116+I118+I124+I131+I133+I170+I196+I205+I214+I219+I222+I228+I231+I236+I246+I244+I251+I254+I261+I265+I269+I271+I275+I279+I283+I291+I293+I306+I314+I323+I327+I333+I335</f>
        <v>500671.45999999996</v>
      </c>
      <c r="J341" s="192"/>
    </row>
    <row r="342" spans="4:10" ht="12.75">
      <c r="D342" s="37" t="s">
        <v>108</v>
      </c>
      <c r="E342" s="37"/>
      <c r="F342" s="37"/>
      <c r="G342" s="37"/>
      <c r="H342" s="37"/>
      <c r="I342" s="37"/>
      <c r="J342" s="192"/>
    </row>
    <row r="343" spans="4:10" ht="12.75">
      <c r="D343" s="37" t="s">
        <v>170</v>
      </c>
      <c r="E343" s="37"/>
      <c r="F343" s="37"/>
      <c r="G343" s="38">
        <f>G129+G168</f>
        <v>16088000</v>
      </c>
      <c r="H343" s="38">
        <f>H129+H168</f>
        <v>16088000</v>
      </c>
      <c r="I343" s="38">
        <f>J129+J168</f>
        <v>0</v>
      </c>
      <c r="J343" s="192"/>
    </row>
    <row r="344" spans="4:10" ht="12.75">
      <c r="D344" s="37" t="s">
        <v>171</v>
      </c>
      <c r="E344" s="37"/>
      <c r="F344" s="37"/>
      <c r="G344" s="38">
        <f>G24+G29+G33+G81+G85+G95+G97+G109+G111+G143+G151+G154+G158+G160+G180+G183+G192+G200+G208+G210+G212+G217+G225+G286+G288+G295+G299+G303+G308+G317+G331</f>
        <v>192365000</v>
      </c>
      <c r="H344" s="38">
        <f>H24+H29+H33+H81+H85+H95+H97+H109+H111+H121+H114+H143+H151+H154+H158+H160+H180+H183+H192+H200+H208+H210+H212+H217+H225+H286+H288+H295+H299+H303+H308+H317+H331</f>
        <v>228752104.54</v>
      </c>
      <c r="I344" s="38">
        <f>I24+I29+I33+I81+I85+I95+I97+I109+I111+I121+I114+I143+I151+I154+I158+I160+I180+I183+I192+I200+I208+I210+I212+I217+I225+I286+I288+I295+I299+I303+I308+I317+I331</f>
        <v>36387104.54</v>
      </c>
      <c r="J344" s="192">
        <f>I83+I104+I160+I158+I200+I209+I225+I281+I313</f>
        <v>32966276.54</v>
      </c>
    </row>
    <row r="345" spans="4:10" ht="12.75">
      <c r="D345" s="37" t="s">
        <v>3</v>
      </c>
      <c r="E345" s="204"/>
      <c r="F345" s="37"/>
      <c r="G345" s="38">
        <f>G105+G107</f>
        <v>900000</v>
      </c>
      <c r="H345" s="38">
        <f>H105+H107</f>
        <v>900000</v>
      </c>
      <c r="I345" s="38">
        <f>J105+J107</f>
        <v>0</v>
      </c>
      <c r="J345" s="192"/>
    </row>
    <row r="346" spans="4:10" ht="12.75">
      <c r="D346" s="37" t="s">
        <v>172</v>
      </c>
      <c r="E346" s="37"/>
      <c r="F346" s="68"/>
      <c r="G346" s="38">
        <f>G39+G41+G45+G47+G49+G53+G55+G87+G263</f>
        <v>2043000</v>
      </c>
      <c r="H346" s="38">
        <f>H39+H41+H45+H47+H49+H53+H55+H87+H263</f>
        <v>2143000</v>
      </c>
      <c r="I346" s="38">
        <f>I39+I41+I45+I47+I49+I53+I55+I87+I263</f>
        <v>100000</v>
      </c>
      <c r="J346" s="192"/>
    </row>
    <row r="347" spans="4:10" ht="12.75">
      <c r="D347" s="37"/>
      <c r="E347" s="37"/>
      <c r="F347" s="37"/>
      <c r="G347" s="38">
        <f>G341+G342+G343+G344+G345+G346</f>
        <v>364834000</v>
      </c>
      <c r="H347" s="38">
        <f>H341+H342+H343+H344+H345+H346</f>
        <v>401821776</v>
      </c>
      <c r="I347" s="38">
        <f>I341+I342+I343+I344+I345+I346</f>
        <v>36987776</v>
      </c>
      <c r="J347" s="192"/>
    </row>
    <row r="348" ht="12.75">
      <c r="J348" s="191"/>
    </row>
    <row r="349" spans="7:10" ht="12.75">
      <c r="G349" s="54" t="s">
        <v>2</v>
      </c>
      <c r="I349" s="50">
        <f>H335+H331+H334+H96+H98+H110+H112+H318+H80+H38</f>
        <v>27393276.54</v>
      </c>
      <c r="J349" s="50"/>
    </row>
    <row r="350" ht="12.75">
      <c r="J350"/>
    </row>
  </sheetData>
  <sheetProtection/>
  <mergeCells count="10">
    <mergeCell ref="I3:I8"/>
    <mergeCell ref="H3:H8"/>
    <mergeCell ref="A1:G1"/>
    <mergeCell ref="F3:F8"/>
    <mergeCell ref="G3:G8"/>
    <mergeCell ref="A3:A8"/>
    <mergeCell ref="B3:B8"/>
    <mergeCell ref="C3:C8"/>
    <mergeCell ref="D3:D8"/>
    <mergeCell ref="E3:E8"/>
  </mergeCells>
  <printOptions/>
  <pageMargins left="0.17" right="0.17" top="0.22" bottom="0.17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USN1</cp:lastModifiedBy>
  <cp:lastPrinted>2017-05-05T06:21:43Z</cp:lastPrinted>
  <dcterms:created xsi:type="dcterms:W3CDTF">2004-09-08T10:28:32Z</dcterms:created>
  <dcterms:modified xsi:type="dcterms:W3CDTF">2017-05-15T11:15:22Z</dcterms:modified>
  <cp:category/>
  <cp:version/>
  <cp:contentType/>
  <cp:contentStatus/>
</cp:coreProperties>
</file>