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2017" sheetId="1" r:id="rId1"/>
    <sheet name="Пояснительная" sheetId="2" r:id="rId2"/>
  </sheets>
  <definedNames>
    <definedName name="_xlnm.Print_Area" localSheetId="0">'2017'!$A$1:$S$140</definedName>
    <definedName name="_xlnm.Print_Area" localSheetId="1">'Пояснительная'!$A$3:$U$168</definedName>
  </definedNames>
  <calcPr fullCalcOnLoad="1"/>
</workbook>
</file>

<file path=xl/sharedStrings.xml><?xml version="1.0" encoding="utf-8"?>
<sst xmlns="http://schemas.openxmlformats.org/spreadsheetml/2006/main" count="2510" uniqueCount="285">
  <si>
    <t>Плата за выбросы загрязняющих веществ в водные объекта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</si>
  <si>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</si>
  <si>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</si>
  <si>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</si>
  <si>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</si>
  <si>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</si>
  <si>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30</t>
  </si>
  <si>
    <t>Денежные взыскания (штрафы) за нарушение законодательства Российской Федерации об охране и использовании животного мира</t>
  </si>
  <si>
    <t>8.2.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</si>
  <si>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</si>
  <si>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</si>
  <si>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</si>
  <si>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</si>
  <si>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</si>
  <si>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</si>
  <si>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</si>
  <si>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</si>
  <si>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</si>
  <si>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</si>
  <si>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</si>
  <si>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</si>
  <si>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</si>
  <si>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</si>
  <si>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</si>
  <si>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</si>
  <si>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</si>
  <si>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</si>
  <si>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</si>
  <si>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</si>
  <si>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</si>
  <si>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</si>
  <si>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</si>
  <si>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</si>
  <si>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</si>
  <si>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</si>
  <si>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</si>
  <si>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</si>
  <si>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</si>
  <si>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</si>
  <si>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</si>
  <si>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</si>
  <si>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</si>
  <si>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</si>
  <si>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</si>
  <si>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</si>
  <si>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</si>
  <si>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</si>
  <si>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</si>
  <si>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</si>
  <si>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</si>
  <si>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ГОСУДАРСТВЕННАЯ   ПОШЛИНА</t>
  </si>
  <si>
    <t>08</t>
  </si>
  <si>
    <t>04</t>
  </si>
  <si>
    <t>07</t>
  </si>
  <si>
    <t>140</t>
  </si>
  <si>
    <t>5.</t>
  </si>
  <si>
    <t>5.1.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</si>
  <si>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</si>
  <si>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</si>
  <si>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</si>
  <si>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</si>
  <si>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</si>
  <si>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012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</si>
  <si>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</si>
  <si>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</si>
  <si>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</si>
  <si>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</si>
  <si>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</si>
  <si>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</si>
  <si>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</si>
  <si>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</si>
  <si>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</si>
  <si>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</si>
  <si>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</si>
  <si>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ДОХОДЫ ОТ ПРОДАЖИ МАТЕРИАЛЬНЫХ И НЕМАТЕРИАЛЬНЫХ АКТИВОВ</t>
  </si>
  <si>
    <t>14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</si>
  <si>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</si>
  <si>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</si>
  <si>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</si>
  <si>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</si>
  <si>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</si>
  <si>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</si>
  <si>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</si>
  <si>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</si>
  <si>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</si>
  <si>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</si>
  <si>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</si>
  <si>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</si>
  <si>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</si>
  <si>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</si>
  <si>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</si>
  <si>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</si>
  <si>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</si>
  <si>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</si>
  <si>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</si>
  <si>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</si>
  <si>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</si>
  <si>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</si>
  <si>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</si>
  <si>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</si>
  <si>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</si>
  <si>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</si>
  <si>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</si>
  <si>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>3.1.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</si>
  <si>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</si>
  <si>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</si>
  <si>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</si>
  <si>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</si>
  <si>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035</t>
  </si>
  <si>
    <t>1.3.</t>
  </si>
  <si>
    <t xml:space="preserve">к решению "О бюджете муниципального образования </t>
  </si>
  <si>
    <t>Приложение № 4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</si>
  <si>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</si>
  <si>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</si>
  <si>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</si>
  <si>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</si>
  <si>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1.4.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</si>
  <si>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</si>
  <si>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</si>
  <si>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</si>
  <si>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</si>
  <si>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25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</si>
  <si>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</si>
  <si>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</si>
  <si>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</si>
  <si>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(рублей)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</si>
  <si>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</si>
  <si>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</si>
  <si>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Прочие субвенции бюджетам муниципальных районов</t>
  </si>
  <si>
    <t xml:space="preserve">Прочие субвенции бюджетам </t>
  </si>
  <si>
    <t>1.2.</t>
  </si>
  <si>
    <t>Прочие субсидии</t>
  </si>
  <si>
    <t>Прочие субсидии бюджетам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</si>
  <si>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</si>
  <si>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</si>
  <si>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</si>
  <si>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</si>
  <si>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</si>
  <si>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</si>
  <si>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</si>
  <si>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</si>
  <si>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</si>
  <si>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</si>
  <si>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</si>
  <si>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025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</si>
  <si>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</si>
  <si>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</si>
  <si>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</si>
  <si>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</si>
  <si>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</si>
  <si>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земельного законодательства</t>
  </si>
  <si>
    <t>060</t>
  </si>
  <si>
    <t>43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</si>
  <si>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</si>
  <si>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</si>
  <si>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Прочие доходы от оказания платных услуг (работ) получателями средств бюджетов муниципальных районов</t>
  </si>
  <si>
    <t>2.3.</t>
  </si>
  <si>
    <t>Налог, взимаемый всвязи с применением патентной системы налогообложения</t>
  </si>
  <si>
    <t>Прочие межбюджетные трансферты, передаваемые бюджетам муниципальных районов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</si>
  <si>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</si>
  <si>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</si>
  <si>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 xml:space="preserve">Прочие доходы от оказания платных услуг (работ) </t>
  </si>
  <si>
    <t>990</t>
  </si>
  <si>
    <t>7.1.</t>
  </si>
  <si>
    <t>1.5.</t>
  </si>
  <si>
    <t xml:space="preserve">Проценты, полученные от предоставления бюджетных кредитов внутри страны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</si>
  <si>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</si>
  <si>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</si>
  <si>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</si>
  <si>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</si>
  <si>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</si>
  <si>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</si>
  <si>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Отклонение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</si>
  <si>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</si>
  <si>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</si>
  <si>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4.</t>
  </si>
  <si>
    <t>4.1.</t>
  </si>
  <si>
    <t>4.2.</t>
  </si>
  <si>
    <t>8.3.</t>
  </si>
  <si>
    <t>8.4.</t>
  </si>
  <si>
    <t>8.5.</t>
  </si>
  <si>
    <t>8.6.</t>
  </si>
  <si>
    <t>8.7.</t>
  </si>
  <si>
    <t>8.9.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</si>
  <si>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</si>
  <si>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Структура доходов бюджета муниципального образования "Суоярвский район" в 2017 году</t>
  </si>
  <si>
    <t>"Суоярвский район" на 2017 год "</t>
  </si>
  <si>
    <t xml:space="preserve"> Пояснительная записка  доходов бюджета муниципального образования "Суоярвский район" на  2017 г.</t>
  </si>
  <si>
    <t xml:space="preserve">План на 2017 год </t>
  </si>
  <si>
    <t>182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</si>
  <si>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</si>
  <si>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</si>
  <si>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</si>
  <si>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</si>
  <si>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</si>
  <si>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</si>
  <si>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</si>
  <si>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</si>
  <si>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</si>
  <si>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</si>
  <si>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</si>
  <si>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</si>
  <si>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</si>
  <si>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</si>
  <si>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048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</si>
  <si>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</si>
  <si>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7.2.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</si>
  <si>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</si>
  <si>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</si>
  <si>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</si>
  <si>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</si>
  <si>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</si>
  <si>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188</t>
  </si>
  <si>
    <t>803</t>
  </si>
  <si>
    <t>141</t>
  </si>
  <si>
    <t>Суммы по искам о возмещении вреда, причиненного окружающей среде</t>
  </si>
  <si>
    <t>35</t>
  </si>
  <si>
    <t>Суммы по искам о возмещении вреда, причиненного окружающей среде, подлежащие зачислению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</si>
  <si>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</si>
  <si>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15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</si>
  <si>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</si>
  <si>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118</t>
  </si>
  <si>
    <t>082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</si>
  <si>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</si>
  <si>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39</t>
  </si>
  <si>
    <t>40</t>
  </si>
  <si>
    <t xml:space="preserve">Прочие межбюджетные трансферты, передаваемые бюджетам </t>
  </si>
  <si>
    <t>49</t>
  </si>
  <si>
    <t>20</t>
  </si>
  <si>
    <t>29</t>
  </si>
  <si>
    <t>Субсидии бюджетам бюджетной системы Российской Федерации (межбюджетные субсидии)</t>
  </si>
  <si>
    <t>60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</si>
  <si>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</si>
  <si>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</si>
  <si>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299</t>
  </si>
  <si>
    <t>302</t>
  </si>
  <si>
    <t>45</t>
  </si>
  <si>
    <t>160</t>
  </si>
  <si>
    <t>097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</si>
  <si>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</si>
  <si>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Причины отклонений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</si>
  <si>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</si>
  <si>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</si>
  <si>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льготы на селе педагоги</t>
  </si>
  <si>
    <t>субвенция КЦСОНу</t>
  </si>
  <si>
    <t>дотация поселениям</t>
  </si>
  <si>
    <t>регулир.цен</t>
  </si>
  <si>
    <t>администрат.комиссии</t>
  </si>
  <si>
    <t>опека и попеч</t>
  </si>
  <si>
    <t>безнадзорные животные</t>
  </si>
  <si>
    <t>социальная поддержка</t>
  </si>
  <si>
    <t>компенсация  платы взимаемая с родителей</t>
  </si>
  <si>
    <t>инвалиды в образовании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</si>
  <si>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</si>
  <si>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555</t>
  </si>
  <si>
    <t>560</t>
  </si>
  <si>
    <t>Субсидии бюджетам муниципальных районов  на поддержку обустройства мест массового отдыха населения (городских парков).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</si>
  <si>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</si>
  <si>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обустройства мест массового отдыха населения (городских парков)</t>
  </si>
  <si>
    <t>Регулир.цен</t>
  </si>
  <si>
    <t>РАСШИФРОВКА СУБВЕНЦИЙ И СУБСИДИЙ</t>
  </si>
  <si>
    <t xml:space="preserve"> Прочие субсидии , всего</t>
  </si>
  <si>
    <t>Компенсация налога на имущество организаций</t>
  </si>
  <si>
    <t>Содержание и ремонт дорог</t>
  </si>
  <si>
    <t>Безопасность дорожного движения</t>
  </si>
  <si>
    <t>Поддержка местных инициатив</t>
  </si>
  <si>
    <t>АП малоимущим</t>
  </si>
  <si>
    <t>Отдых детей в каникулярное время</t>
  </si>
  <si>
    <t>Развитие образования</t>
  </si>
  <si>
    <t>Субвенции на переданные госполномочия, всего</t>
  </si>
  <si>
    <t>Поправки на 13.09.17</t>
  </si>
  <si>
    <t>Прочие доходы от компенсации затрат государства</t>
  </si>
  <si>
    <t>Прочие доходы от компесации затрат бюджетов муниципальных районов</t>
  </si>
  <si>
    <t>321</t>
  </si>
  <si>
    <t>076</t>
  </si>
  <si>
    <t>177</t>
  </si>
  <si>
    <t>827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</si>
  <si>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</si>
  <si>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</si>
  <si>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519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</si>
  <si>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</si>
  <si>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</si>
  <si>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558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</si>
  <si>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</si>
  <si>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Налогового кодекса Российской Федерации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</si>
</sst>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[$-FC19]d\ mmmm\ yyyy\ &quot;г.&quot;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\-#,##0.00;0.00"/>
    <numFmt numFmtId="182" formatCode="00\.00"/>
    <numFmt numFmtId="183" formatCode="000\.00\.000\.0"/>
    <numFmt numFmtId="184" formatCode="000"/>
    <numFmt numFmtId="185" formatCode="00\.00\.00"/>
    <numFmt numFmtId="186" formatCode="0\.00\.0"/>
    <numFmt numFmtId="187" formatCode="0000\.00\.00"/>
    <numFmt numFmtId="188" formatCode="#,##0.00;[Red]\-#,##0.00"/>
  </numFmts>
  <fonts count="90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b/>
      <u val="single"/>
      <sz val="12"/>
      <color indexed="14"/>
      <name val="Times New Roman"/>
      <family val="1"/>
    </font>
    <font>
      <sz val="12"/>
      <color indexed="58"/>
      <name val="Times New Roman"/>
      <family val="1"/>
    </font>
    <font>
      <sz val="12"/>
      <color indexed="59"/>
      <name val="Times New Roman"/>
      <family val="1"/>
    </font>
    <font>
      <sz val="14"/>
      <color indexed="58"/>
      <name val="Times New Roman"/>
      <family val="1"/>
    </font>
    <font>
      <b/>
      <sz val="12"/>
      <name val="Times New Roman Cyr"/>
      <family val="1"/>
    </font>
    <font>
      <sz val="14"/>
      <color indexed="60"/>
      <name val="Times New Roman"/>
      <family val="1"/>
    </font>
    <font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sz val="14"/>
      <color indexed="30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sz val="13"/>
      <name val="Times New Roman"/>
      <family val="1"/>
    </font>
    <font>
      <b/>
      <sz val="14"/>
      <color indexed="60"/>
      <name val="Times New Roman"/>
      <family val="1"/>
    </font>
    <font>
      <sz val="8"/>
      <name val="Times New Roman"/>
      <family val="1"/>
    </font>
    <font>
      <sz val="12"/>
      <color indexed="62"/>
      <name val="Times New Roman"/>
      <family val="1"/>
    </font>
    <font>
      <sz val="13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3"/>
      <color indexed="60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36"/>
      <name val="Times New Roman"/>
      <family val="1"/>
    </font>
    <font>
      <b/>
      <u val="single"/>
      <sz val="14"/>
      <color indexed="14"/>
      <name val="Times New Roman"/>
      <family val="1"/>
    </font>
    <font>
      <vertAlign val="superscript"/>
      <sz val="14"/>
      <name val="Times New Roman"/>
      <family val="1"/>
    </font>
    <font>
      <b/>
      <sz val="14"/>
      <color indexed="62"/>
      <name val="Times New Roman"/>
      <family val="1"/>
    </font>
    <font>
      <sz val="14"/>
      <color indexed="59"/>
      <name val="Times New Roman"/>
      <family val="1"/>
    </font>
    <font>
      <b/>
      <sz val="14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9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41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6" fillId="0" borderId="12" xfId="0" applyFont="1" applyBorder="1" applyAlignment="1">
      <alignment vertical="center"/>
    </xf>
    <xf numFmtId="16" fontId="15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4" fillId="0" borderId="12" xfId="0" applyFont="1" applyBorder="1" applyAlignment="1">
      <alignment vertical="center"/>
    </xf>
    <xf numFmtId="3" fontId="13" fillId="0" borderId="14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0" fontId="17" fillId="0" borderId="12" xfId="0" applyFont="1" applyBorder="1" applyAlignment="1">
      <alignment vertical="top"/>
    </xf>
    <xf numFmtId="16" fontId="14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49" fontId="18" fillId="0" borderId="1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1" fontId="15" fillId="0" borderId="15" xfId="0" applyNumberFormat="1" applyFont="1" applyBorder="1" applyAlignment="1">
      <alignment vertical="top"/>
    </xf>
    <xf numFmtId="1" fontId="15" fillId="0" borderId="12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20" fillId="0" borderId="12" xfId="0" applyNumberFormat="1" applyFont="1" applyBorder="1" applyAlignment="1">
      <alignment horizontal="left" vertical="center" wrapText="1"/>
    </xf>
    <xf numFmtId="3" fontId="23" fillId="0" borderId="12" xfId="0" applyNumberFormat="1" applyFont="1" applyBorder="1" applyAlignment="1">
      <alignment vertical="top"/>
    </xf>
    <xf numFmtId="3" fontId="23" fillId="0" borderId="14" xfId="0" applyNumberFormat="1" applyFont="1" applyBorder="1" applyAlignment="1">
      <alignment vertical="top"/>
    </xf>
    <xf numFmtId="0" fontId="5" fillId="0" borderId="12" xfId="76" applyNumberFormat="1" applyFont="1" applyFill="1" applyBorder="1" applyAlignment="1" applyProtection="1">
      <alignment horizontal="left" vertical="center" wrapText="1"/>
      <protection hidden="1"/>
    </xf>
    <xf numFmtId="49" fontId="19" fillId="0" borderId="12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181" fontId="1" fillId="0" borderId="12" xfId="76" applyNumberFormat="1" applyFont="1" applyFill="1" applyBorder="1" applyAlignment="1" applyProtection="1">
      <alignment horizontal="right" vertical="justify"/>
      <protection hidden="1"/>
    </xf>
    <xf numFmtId="4" fontId="1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center"/>
    </xf>
    <xf numFmtId="181" fontId="19" fillId="0" borderId="12" xfId="76" applyNumberFormat="1" applyFont="1" applyFill="1" applyBorder="1" applyAlignment="1" applyProtection="1">
      <alignment horizontal="right" vertical="justify"/>
      <protection hidden="1"/>
    </xf>
    <xf numFmtId="4" fontId="19" fillId="0" borderId="12" xfId="0" applyNumberFormat="1" applyFont="1" applyBorder="1" applyAlignment="1">
      <alignment vertical="justify"/>
    </xf>
    <xf numFmtId="4" fontId="5" fillId="0" borderId="12" xfId="0" applyNumberFormat="1" applyFont="1" applyBorder="1" applyAlignment="1">
      <alignment vertical="justify"/>
    </xf>
    <xf numFmtId="4" fontId="4" fillId="0" borderId="12" xfId="0" applyNumberFormat="1" applyFont="1" applyBorder="1" applyAlignment="1">
      <alignment vertical="justify"/>
    </xf>
    <xf numFmtId="4" fontId="20" fillId="0" borderId="12" xfId="0" applyNumberFormat="1" applyFont="1" applyBorder="1" applyAlignment="1">
      <alignment vertical="top"/>
    </xf>
    <xf numFmtId="4" fontId="25" fillId="0" borderId="12" xfId="0" applyNumberFormat="1" applyFont="1" applyBorder="1" applyAlignment="1">
      <alignment vertical="justify"/>
    </xf>
    <xf numFmtId="0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49" fontId="18" fillId="0" borderId="12" xfId="0" applyNumberFormat="1" applyFont="1" applyBorder="1" applyAlignment="1" quotePrefix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/>
    </xf>
    <xf numFmtId="49" fontId="24" fillId="0" borderId="12" xfId="0" applyNumberFormat="1" applyFont="1" applyBorder="1" applyAlignment="1">
      <alignment horizontal="center" vertical="top" wrapText="1"/>
    </xf>
    <xf numFmtId="4" fontId="24" fillId="0" borderId="12" xfId="0" applyNumberFormat="1" applyFont="1" applyBorder="1" applyAlignment="1">
      <alignment vertical="top"/>
    </xf>
    <xf numFmtId="49" fontId="28" fillId="0" borderId="12" xfId="0" applyNumberFormat="1" applyFont="1" applyBorder="1" applyAlignment="1">
      <alignment horizontal="center" vertical="top" wrapText="1"/>
    </xf>
    <xf numFmtId="49" fontId="29" fillId="0" borderId="12" xfId="0" applyNumberFormat="1" applyFont="1" applyBorder="1" applyAlignment="1">
      <alignment horizontal="center" vertical="top" wrapText="1"/>
    </xf>
    <xf numFmtId="16" fontId="30" fillId="0" borderId="12" xfId="0" applyNumberFormat="1" applyFont="1" applyBorder="1" applyAlignment="1">
      <alignment vertical="top"/>
    </xf>
    <xf numFmtId="49" fontId="30" fillId="0" borderId="12" xfId="0" applyNumberFormat="1" applyFont="1" applyBorder="1" applyAlignment="1">
      <alignment vertical="top"/>
    </xf>
    <xf numFmtId="0" fontId="11" fillId="0" borderId="17" xfId="0" applyFont="1" applyBorder="1" applyAlignment="1">
      <alignment vertical="top"/>
    </xf>
    <xf numFmtId="4" fontId="5" fillId="0" borderId="17" xfId="0" applyNumberFormat="1" applyFont="1" applyBorder="1" applyAlignment="1">
      <alignment vertical="top"/>
    </xf>
    <xf numFmtId="4" fontId="2" fillId="0" borderId="18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5" fillId="0" borderId="19" xfId="0" applyNumberFormat="1" applyFont="1" applyBorder="1" applyAlignment="1">
      <alignment vertical="top"/>
    </xf>
    <xf numFmtId="181" fontId="1" fillId="0" borderId="18" xfId="78" applyNumberFormat="1" applyFont="1" applyFill="1" applyBorder="1" applyAlignment="1" applyProtection="1">
      <alignment horizontal="right" vertical="center"/>
      <protection hidden="1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4" fontId="5" fillId="0" borderId="18" xfId="0" applyNumberFormat="1" applyFont="1" applyBorder="1" applyAlignment="1">
      <alignment vertical="top"/>
    </xf>
    <xf numFmtId="4" fontId="1" fillId="0" borderId="18" xfId="0" applyNumberFormat="1" applyFont="1" applyBorder="1" applyAlignment="1">
      <alignment vertical="top"/>
    </xf>
    <xf numFmtId="4" fontId="24" fillId="0" borderId="18" xfId="0" applyNumberFormat="1" applyFont="1" applyBorder="1" applyAlignment="1">
      <alignment vertical="top"/>
    </xf>
    <xf numFmtId="4" fontId="19" fillId="0" borderId="18" xfId="0" applyNumberFormat="1" applyFont="1" applyBorder="1" applyAlignment="1">
      <alignment vertical="top"/>
    </xf>
    <xf numFmtId="4" fontId="4" fillId="0" borderId="18" xfId="0" applyNumberFormat="1" applyFont="1" applyBorder="1" applyAlignment="1">
      <alignment vertical="top"/>
    </xf>
    <xf numFmtId="4" fontId="20" fillId="0" borderId="18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9" fontId="11" fillId="0" borderId="12" xfId="0" applyNumberFormat="1" applyFont="1" applyBorder="1" applyAlignment="1">
      <alignment vertical="top"/>
    </xf>
    <xf numFmtId="49" fontId="2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" fontId="26" fillId="0" borderId="18" xfId="0" applyNumberFormat="1" applyFon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0" fontId="27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76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49" fontId="33" fillId="0" borderId="12" xfId="0" applyNumberFormat="1" applyFont="1" applyBorder="1" applyAlignment="1">
      <alignment horizontal="center" vertical="top" wrapText="1"/>
    </xf>
    <xf numFmtId="3" fontId="34" fillId="0" borderId="12" xfId="0" applyNumberFormat="1" applyFont="1" applyBorder="1" applyAlignment="1">
      <alignment vertical="top"/>
    </xf>
    <xf numFmtId="3" fontId="34" fillId="0" borderId="14" xfId="0" applyNumberFormat="1" applyFont="1" applyBorder="1" applyAlignment="1">
      <alignment vertical="top"/>
    </xf>
    <xf numFmtId="4" fontId="33" fillId="0" borderId="12" xfId="0" applyNumberFormat="1" applyFont="1" applyBorder="1" applyAlignment="1">
      <alignment vertical="top"/>
    </xf>
    <xf numFmtId="0" fontId="18" fillId="0" borderId="12" xfId="0" applyFont="1" applyBorder="1" applyAlignment="1">
      <alignment horizontal="left" vertical="center" wrapText="1"/>
    </xf>
    <xf numFmtId="3" fontId="35" fillId="0" borderId="12" xfId="0" applyNumberFormat="1" applyFont="1" applyBorder="1" applyAlignment="1">
      <alignment vertical="top"/>
    </xf>
    <xf numFmtId="3" fontId="35" fillId="0" borderId="14" xfId="0" applyNumberFormat="1" applyFont="1" applyBorder="1" applyAlignment="1">
      <alignment vertical="top"/>
    </xf>
    <xf numFmtId="0" fontId="37" fillId="0" borderId="12" xfId="0" applyFont="1" applyBorder="1" applyAlignment="1">
      <alignment horizontal="left" vertical="center" wrapText="1"/>
    </xf>
    <xf numFmtId="49" fontId="37" fillId="0" borderId="12" xfId="0" applyNumberFormat="1" applyFont="1" applyBorder="1" applyAlignment="1">
      <alignment horizontal="center" vertical="top" wrapText="1"/>
    </xf>
    <xf numFmtId="3" fontId="38" fillId="0" borderId="12" xfId="0" applyNumberFormat="1" applyFont="1" applyBorder="1" applyAlignment="1">
      <alignment vertical="top"/>
    </xf>
    <xf numFmtId="3" fontId="38" fillId="0" borderId="14" xfId="0" applyNumberFormat="1" applyFont="1" applyBorder="1" applyAlignment="1">
      <alignment vertical="top"/>
    </xf>
    <xf numFmtId="4" fontId="37" fillId="0" borderId="12" xfId="0" applyNumberFormat="1" applyFont="1" applyBorder="1" applyAlignment="1">
      <alignment vertical="top"/>
    </xf>
    <xf numFmtId="0" fontId="36" fillId="0" borderId="12" xfId="0" applyFont="1" applyBorder="1" applyAlignment="1">
      <alignment horizontal="left" wrapText="1"/>
    </xf>
    <xf numFmtId="0" fontId="24" fillId="0" borderId="0" xfId="0" applyNumberFormat="1" applyFont="1" applyAlignment="1">
      <alignment horizontal="left" vertical="center" wrapText="1"/>
    </xf>
    <xf numFmtId="3" fontId="15" fillId="0" borderId="12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4" fontId="33" fillId="0" borderId="18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center"/>
    </xf>
    <xf numFmtId="0" fontId="1" fillId="0" borderId="18" xfId="76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 horizontal="left" vertical="center" wrapText="1"/>
    </xf>
    <xf numFmtId="0" fontId="5" fillId="0" borderId="18" xfId="76" applyNumberFormat="1" applyFont="1" applyFill="1" applyBorder="1" applyAlignment="1" applyProtection="1">
      <alignment horizontal="left" vertical="center" wrapText="1"/>
      <protection hidden="1"/>
    </xf>
    <xf numFmtId="0" fontId="1" fillId="0" borderId="18" xfId="77" applyNumberFormat="1" applyFont="1" applyFill="1" applyBorder="1" applyAlignment="1" applyProtection="1">
      <alignment horizontal="left" vertical="center" wrapText="1"/>
      <protection hidden="1"/>
    </xf>
    <xf numFmtId="4" fontId="28" fillId="0" borderId="15" xfId="0" applyNumberFormat="1" applyFont="1" applyBorder="1" applyAlignment="1">
      <alignment vertical="top"/>
    </xf>
    <xf numFmtId="0" fontId="19" fillId="0" borderId="12" xfId="76" applyNumberFormat="1" applyFont="1" applyFill="1" applyBorder="1" applyAlignment="1" applyProtection="1">
      <alignment horizontal="left" vertical="center" wrapText="1"/>
      <protection hidden="1"/>
    </xf>
    <xf numFmtId="4" fontId="5" fillId="0" borderId="15" xfId="0" applyNumberFormat="1" applyFont="1" applyBorder="1" applyAlignment="1">
      <alignment vertical="top"/>
    </xf>
    <xf numFmtId="0" fontId="28" fillId="0" borderId="18" xfId="77" applyNumberFormat="1" applyFont="1" applyFill="1" applyBorder="1" applyAlignment="1" applyProtection="1">
      <alignment horizontal="left" vertical="center" wrapText="1"/>
      <protection hidden="1"/>
    </xf>
    <xf numFmtId="0" fontId="28" fillId="0" borderId="12" xfId="76" applyNumberFormat="1" applyFont="1" applyFill="1" applyBorder="1" applyAlignment="1" applyProtection="1">
      <alignment horizontal="left" vertical="center" wrapText="1"/>
      <protection hidden="1"/>
    </xf>
    <xf numFmtId="181" fontId="28" fillId="0" borderId="15" xfId="76" applyNumberFormat="1" applyFont="1" applyFill="1" applyBorder="1" applyAlignment="1" applyProtection="1">
      <alignment horizontal="right" vertical="justify"/>
      <protection hidden="1"/>
    </xf>
    <xf numFmtId="4" fontId="29" fillId="0" borderId="15" xfId="0" applyNumberFormat="1" applyFont="1" applyBorder="1" applyAlignment="1">
      <alignment vertical="justify"/>
    </xf>
    <xf numFmtId="4" fontId="37" fillId="0" borderId="15" xfId="0" applyNumberFormat="1" applyFont="1" applyBorder="1" applyAlignment="1">
      <alignment vertical="justify"/>
    </xf>
    <xf numFmtId="16" fontId="11" fillId="0" borderId="12" xfId="0" applyNumberFormat="1" applyFont="1" applyBorder="1" applyAlignment="1">
      <alignment vertical="top"/>
    </xf>
    <xf numFmtId="0" fontId="18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49" fontId="26" fillId="0" borderId="12" xfId="0" applyNumberFormat="1" applyFont="1" applyBorder="1" applyAlignment="1">
      <alignment horizontal="center" vertical="top" wrapText="1"/>
    </xf>
    <xf numFmtId="3" fontId="32" fillId="0" borderId="12" xfId="0" applyNumberFormat="1" applyFont="1" applyBorder="1" applyAlignment="1">
      <alignment vertical="top"/>
    </xf>
    <xf numFmtId="3" fontId="32" fillId="0" borderId="14" xfId="0" applyNumberFormat="1" applyFont="1" applyBorder="1" applyAlignment="1">
      <alignment vertical="top"/>
    </xf>
    <xf numFmtId="4" fontId="26" fillId="0" borderId="12" xfId="0" applyNumberFormat="1" applyFont="1" applyBorder="1" applyAlignment="1">
      <alignment vertical="top"/>
    </xf>
    <xf numFmtId="3" fontId="11" fillId="0" borderId="15" xfId="0" applyNumberFormat="1" applyFont="1" applyBorder="1" applyAlignment="1">
      <alignment vertical="top"/>
    </xf>
    <xf numFmtId="0" fontId="26" fillId="0" borderId="15" xfId="0" applyNumberFormat="1" applyFont="1" applyBorder="1" applyAlignment="1">
      <alignment horizontal="left" vertical="center" wrapText="1"/>
    </xf>
    <xf numFmtId="3" fontId="32" fillId="0" borderId="15" xfId="0" applyNumberFormat="1" applyFont="1" applyBorder="1" applyAlignment="1">
      <alignment vertical="top"/>
    </xf>
    <xf numFmtId="0" fontId="18" fillId="0" borderId="0" xfId="0" applyFont="1" applyAlignment="1">
      <alignment horizontal="left" vertical="center" wrapText="1"/>
    </xf>
    <xf numFmtId="1" fontId="11" fillId="0" borderId="15" xfId="0" applyNumberFormat="1" applyFont="1" applyBorder="1" applyAlignment="1">
      <alignment vertical="top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20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0" fontId="39" fillId="0" borderId="12" xfId="0" applyFont="1" applyBorder="1" applyAlignment="1">
      <alignment horizontal="left" vertical="center" wrapText="1"/>
    </xf>
    <xf numFmtId="49" fontId="39" fillId="0" borderId="12" xfId="0" applyNumberFormat="1" applyFont="1" applyBorder="1" applyAlignment="1">
      <alignment horizontal="center" vertical="top" wrapText="1"/>
    </xf>
    <xf numFmtId="1" fontId="40" fillId="0" borderId="20" xfId="0" applyNumberFormat="1" applyFont="1" applyBorder="1" applyAlignment="1">
      <alignment vertical="top"/>
    </xf>
    <xf numFmtId="1" fontId="40" fillId="0" borderId="13" xfId="0" applyNumberFormat="1" applyFont="1" applyBorder="1" applyAlignment="1">
      <alignment vertical="top"/>
    </xf>
    <xf numFmtId="1" fontId="40" fillId="0" borderId="14" xfId="0" applyNumberFormat="1" applyFont="1" applyBorder="1" applyAlignment="1">
      <alignment vertical="top"/>
    </xf>
    <xf numFmtId="1" fontId="11" fillId="0" borderId="21" xfId="0" applyNumberFormat="1" applyFont="1" applyBorder="1" applyAlignment="1">
      <alignment vertical="top"/>
    </xf>
    <xf numFmtId="1" fontId="11" fillId="0" borderId="22" xfId="0" applyNumberFormat="1" applyFont="1" applyBorder="1" applyAlignment="1">
      <alignment vertical="top"/>
    </xf>
    <xf numFmtId="0" fontId="26" fillId="0" borderId="12" xfId="0" applyNumberFormat="1" applyFont="1" applyBorder="1" applyAlignment="1">
      <alignment horizontal="left" vertical="center" wrapText="1"/>
    </xf>
    <xf numFmtId="1" fontId="32" fillId="0" borderId="0" xfId="0" applyNumberFormat="1" applyFont="1" applyBorder="1" applyAlignment="1">
      <alignment vertical="top"/>
    </xf>
    <xf numFmtId="0" fontId="1" fillId="0" borderId="13" xfId="0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18" fillId="0" borderId="12" xfId="0" applyNumberFormat="1" applyFont="1" applyBorder="1" applyAlignment="1">
      <alignment horizontal="left" wrapText="1"/>
    </xf>
    <xf numFmtId="0" fontId="24" fillId="0" borderId="12" xfId="0" applyNumberFormat="1" applyFont="1" applyBorder="1" applyAlignment="1">
      <alignment horizontal="left" wrapText="1"/>
    </xf>
    <xf numFmtId="0" fontId="33" fillId="0" borderId="12" xfId="0" applyNumberFormat="1" applyFont="1" applyBorder="1" applyAlignment="1">
      <alignment horizontal="left" wrapText="1"/>
    </xf>
    <xf numFmtId="4" fontId="39" fillId="0" borderId="18" xfId="0" applyNumberFormat="1" applyFont="1" applyBorder="1" applyAlignment="1">
      <alignment vertical="top"/>
    </xf>
    <xf numFmtId="181" fontId="1" fillId="0" borderId="18" xfId="76" applyNumberFormat="1" applyFont="1" applyFill="1" applyBorder="1" applyAlignment="1" applyProtection="1">
      <alignment horizontal="right" vertical="justify"/>
      <protection hidden="1"/>
    </xf>
    <xf numFmtId="181" fontId="26" fillId="0" borderId="18" xfId="76" applyNumberFormat="1" applyFont="1" applyFill="1" applyBorder="1" applyAlignment="1" applyProtection="1">
      <alignment horizontal="right" vertical="justify"/>
      <protection hidden="1"/>
    </xf>
    <xf numFmtId="0" fontId="5" fillId="0" borderId="12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4" fontId="5" fillId="0" borderId="18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horizontal="center" wrapText="1"/>
    </xf>
    <xf numFmtId="3" fontId="11" fillId="0" borderId="0" xfId="0" applyNumberFormat="1" applyFont="1" applyAlignment="1">
      <alignment/>
    </xf>
    <xf numFmtId="4" fontId="5" fillId="0" borderId="18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/>
    </xf>
    <xf numFmtId="3" fontId="31" fillId="0" borderId="13" xfId="0" applyNumberFormat="1" applyFont="1" applyBorder="1" applyAlignment="1">
      <alignment horizontal="center" vertical="center" wrapText="1"/>
    </xf>
    <xf numFmtId="3" fontId="31" fillId="0" borderId="22" xfId="0" applyNumberFormat="1" applyFont="1" applyBorder="1" applyAlignment="1">
      <alignment horizontal="center" vertical="center" wrapText="1"/>
    </xf>
    <xf numFmtId="0" fontId="1" fillId="0" borderId="12" xfId="64" applyNumberFormat="1" applyFont="1" applyFill="1" applyBorder="1" applyAlignment="1" applyProtection="1">
      <alignment horizontal="left" vertical="top" wrapText="1"/>
      <protection hidden="1"/>
    </xf>
    <xf numFmtId="0" fontId="18" fillId="0" borderId="12" xfId="68" applyNumberFormat="1" applyFont="1" applyFill="1" applyBorder="1" applyAlignment="1" applyProtection="1">
      <alignment horizontal="left" vertical="top" wrapText="1"/>
      <protection hidden="1"/>
    </xf>
    <xf numFmtId="49" fontId="18" fillId="0" borderId="12" xfId="0" applyNumberFormat="1" applyFont="1" applyBorder="1" applyAlignment="1">
      <alignment horizontal="center" vertical="top" wrapText="1"/>
    </xf>
    <xf numFmtId="4" fontId="39" fillId="0" borderId="12" xfId="0" applyNumberFormat="1" applyFont="1" applyBorder="1" applyAlignment="1">
      <alignment vertical="top"/>
    </xf>
    <xf numFmtId="4" fontId="39" fillId="0" borderId="18" xfId="0" applyNumberFormat="1" applyFont="1" applyBorder="1" applyAlignment="1">
      <alignment vertical="top"/>
    </xf>
    <xf numFmtId="1" fontId="11" fillId="0" borderId="0" xfId="0" applyNumberFormat="1" applyFont="1" applyBorder="1" applyAlignment="1">
      <alignment vertical="top"/>
    </xf>
    <xf numFmtId="49" fontId="26" fillId="0" borderId="12" xfId="0" applyNumberFormat="1" applyFont="1" applyBorder="1" applyAlignment="1">
      <alignment horizontal="center" vertical="top" wrapText="1"/>
    </xf>
    <xf numFmtId="1" fontId="32" fillId="0" borderId="0" xfId="0" applyNumberFormat="1" applyFont="1" applyBorder="1" applyAlignment="1">
      <alignment vertical="top"/>
    </xf>
    <xf numFmtId="181" fontId="26" fillId="0" borderId="18" xfId="76" applyNumberFormat="1" applyFont="1" applyFill="1" applyBorder="1" applyAlignment="1" applyProtection="1">
      <alignment horizontal="right" vertical="justify"/>
      <protection hidden="1"/>
    </xf>
    <xf numFmtId="4" fontId="26" fillId="0" borderId="18" xfId="0" applyNumberFormat="1" applyFont="1" applyBorder="1" applyAlignment="1">
      <alignment vertical="top"/>
    </xf>
    <xf numFmtId="3" fontId="32" fillId="0" borderId="12" xfId="0" applyNumberFormat="1" applyFont="1" applyBorder="1" applyAlignment="1">
      <alignment vertical="top"/>
    </xf>
    <xf numFmtId="3" fontId="32" fillId="0" borderId="14" xfId="0" applyNumberFormat="1" applyFont="1" applyBorder="1" applyAlignment="1">
      <alignment vertical="top"/>
    </xf>
    <xf numFmtId="0" fontId="45" fillId="0" borderId="12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3" fontId="42" fillId="0" borderId="15" xfId="0" applyNumberFormat="1" applyFont="1" applyBorder="1" applyAlignment="1">
      <alignment vertical="top"/>
    </xf>
    <xf numFmtId="3" fontId="42" fillId="0" borderId="12" xfId="0" applyNumberFormat="1" applyFont="1" applyBorder="1" applyAlignment="1">
      <alignment vertical="top"/>
    </xf>
    <xf numFmtId="3" fontId="42" fillId="0" borderId="14" xfId="0" applyNumberFormat="1" applyFont="1" applyBorder="1" applyAlignment="1">
      <alignment vertical="top"/>
    </xf>
    <xf numFmtId="1" fontId="16" fillId="0" borderId="15" xfId="0" applyNumberFormat="1" applyFont="1" applyBorder="1" applyAlignment="1">
      <alignment vertical="top"/>
    </xf>
    <xf numFmtId="1" fontId="16" fillId="0" borderId="12" xfId="0" applyNumberFormat="1" applyFont="1" applyBorder="1" applyAlignment="1">
      <alignment vertical="top"/>
    </xf>
    <xf numFmtId="1" fontId="16" fillId="0" borderId="14" xfId="0" applyNumberFormat="1" applyFont="1" applyBorder="1" applyAlignment="1">
      <alignment vertical="top"/>
    </xf>
    <xf numFmtId="49" fontId="46" fillId="0" borderId="12" xfId="0" applyNumberFormat="1" applyFont="1" applyBorder="1" applyAlignment="1">
      <alignment horizontal="center" vertical="top" wrapText="1"/>
    </xf>
    <xf numFmtId="3" fontId="42" fillId="0" borderId="12" xfId="0" applyNumberFormat="1" applyFont="1" applyBorder="1" applyAlignment="1">
      <alignment vertical="top"/>
    </xf>
    <xf numFmtId="3" fontId="42" fillId="0" borderId="14" xfId="0" applyNumberFormat="1" applyFont="1" applyBorder="1" applyAlignment="1">
      <alignment vertical="top"/>
    </xf>
    <xf numFmtId="4" fontId="46" fillId="0" borderId="12" xfId="0" applyNumberFormat="1" applyFont="1" applyBorder="1" applyAlignment="1">
      <alignment vertical="top"/>
    </xf>
    <xf numFmtId="0" fontId="46" fillId="32" borderId="18" xfId="63" applyNumberFormat="1" applyFont="1" applyFill="1" applyBorder="1" applyAlignment="1" applyProtection="1">
      <alignment horizontal="left" vertical="top" wrapText="1"/>
      <protection hidden="1"/>
    </xf>
    <xf numFmtId="0" fontId="46" fillId="32" borderId="18" xfId="66" applyNumberFormat="1" applyFont="1" applyFill="1" applyBorder="1" applyAlignment="1" applyProtection="1">
      <alignment horizontal="left" vertical="top" wrapText="1"/>
      <protection hidden="1"/>
    </xf>
    <xf numFmtId="0" fontId="47" fillId="0" borderId="12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3" fontId="49" fillId="0" borderId="12" xfId="0" applyNumberFormat="1" applyFont="1" applyBorder="1" applyAlignment="1">
      <alignment vertical="top"/>
    </xf>
    <xf numFmtId="3" fontId="49" fillId="0" borderId="14" xfId="0" applyNumberFormat="1" applyFont="1" applyBorder="1" applyAlignment="1">
      <alignment vertical="top"/>
    </xf>
    <xf numFmtId="4" fontId="18" fillId="0" borderId="12" xfId="0" applyNumberFormat="1" applyFont="1" applyBorder="1" applyAlignment="1">
      <alignment vertical="top"/>
    </xf>
    <xf numFmtId="4" fontId="18" fillId="0" borderId="18" xfId="0" applyNumberFormat="1" applyFont="1" applyBorder="1" applyAlignment="1">
      <alignment vertical="top"/>
    </xf>
    <xf numFmtId="0" fontId="39" fillId="0" borderId="12" xfId="0" applyNumberFormat="1" applyFont="1" applyBorder="1" applyAlignment="1">
      <alignment horizontal="left" vertical="center" wrapText="1"/>
    </xf>
    <xf numFmtId="49" fontId="39" fillId="0" borderId="12" xfId="0" applyNumberFormat="1" applyFont="1" applyBorder="1" applyAlignment="1">
      <alignment horizontal="center" vertical="top" wrapText="1"/>
    </xf>
    <xf numFmtId="3" fontId="40" fillId="0" borderId="12" xfId="0" applyNumberFormat="1" applyFont="1" applyBorder="1" applyAlignment="1">
      <alignment vertical="top"/>
    </xf>
    <xf numFmtId="3" fontId="40" fillId="0" borderId="14" xfId="0" applyNumberFormat="1" applyFont="1" applyBorder="1" applyAlignment="1">
      <alignment vertical="top"/>
    </xf>
    <xf numFmtId="4" fontId="1" fillId="0" borderId="23" xfId="0" applyNumberFormat="1" applyFont="1" applyBorder="1" applyAlignment="1">
      <alignment vertical="top"/>
    </xf>
    <xf numFmtId="4" fontId="19" fillId="0" borderId="12" xfId="0" applyNumberFormat="1" applyFont="1" applyBorder="1" applyAlignment="1">
      <alignment vertical="top"/>
    </xf>
    <xf numFmtId="4" fontId="26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 vertical="top" wrapText="1"/>
    </xf>
    <xf numFmtId="4" fontId="43" fillId="0" borderId="12" xfId="0" applyNumberFormat="1" applyFont="1" applyBorder="1" applyAlignment="1">
      <alignment vertical="top" wrapText="1"/>
    </xf>
    <xf numFmtId="4" fontId="26" fillId="0" borderId="12" xfId="0" applyNumberFormat="1" applyFont="1" applyBorder="1" applyAlignment="1">
      <alignment vertical="top" wrapText="1"/>
    </xf>
    <xf numFmtId="4" fontId="44" fillId="0" borderId="18" xfId="0" applyNumberFormat="1" applyFont="1" applyBorder="1" applyAlignment="1">
      <alignment vertical="top"/>
    </xf>
    <xf numFmtId="4" fontId="50" fillId="0" borderId="18" xfId="0" applyNumberFormat="1" applyFont="1" applyBorder="1" applyAlignment="1">
      <alignment vertical="top"/>
    </xf>
    <xf numFmtId="4" fontId="46" fillId="0" borderId="18" xfId="0" applyNumberFormat="1" applyFont="1" applyBorder="1" applyAlignment="1">
      <alignment vertical="top"/>
    </xf>
    <xf numFmtId="0" fontId="46" fillId="0" borderId="0" xfId="0" applyFont="1" applyAlignment="1">
      <alignment horizontal="justify" vertical="top" wrapText="1"/>
    </xf>
    <xf numFmtId="49" fontId="11" fillId="0" borderId="12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vertical="top"/>
    </xf>
    <xf numFmtId="49" fontId="11" fillId="0" borderId="13" xfId="0" applyNumberFormat="1" applyFont="1" applyBorder="1" applyAlignment="1">
      <alignment horizontal="center" vertical="top"/>
    </xf>
    <xf numFmtId="3" fontId="11" fillId="0" borderId="13" xfId="0" applyNumberFormat="1" applyFont="1" applyBorder="1" applyAlignment="1">
      <alignment vertical="top"/>
    </xf>
    <xf numFmtId="4" fontId="5" fillId="0" borderId="13" xfId="0" applyNumberFormat="1" applyFont="1" applyBorder="1" applyAlignment="1">
      <alignment/>
    </xf>
    <xf numFmtId="49" fontId="37" fillId="0" borderId="12" xfId="0" applyNumberFormat="1" applyFont="1" applyBorder="1" applyAlignment="1">
      <alignment horizontal="center" vertical="top" wrapText="1"/>
    </xf>
    <xf numFmtId="3" fontId="38" fillId="0" borderId="12" xfId="0" applyNumberFormat="1" applyFont="1" applyBorder="1" applyAlignment="1">
      <alignment vertical="top"/>
    </xf>
    <xf numFmtId="3" fontId="38" fillId="0" borderId="14" xfId="0" applyNumberFormat="1" applyFont="1" applyBorder="1" applyAlignment="1">
      <alignment vertical="top"/>
    </xf>
    <xf numFmtId="4" fontId="37" fillId="0" borderId="12" xfId="0" applyNumberFormat="1" applyFont="1" applyBorder="1" applyAlignment="1">
      <alignment vertical="top"/>
    </xf>
    <xf numFmtId="4" fontId="37" fillId="0" borderId="18" xfId="0" applyNumberFormat="1" applyFont="1" applyBorder="1" applyAlignment="1">
      <alignment vertical="top"/>
    </xf>
    <xf numFmtId="4" fontId="44" fillId="0" borderId="18" xfId="0" applyNumberFormat="1" applyFont="1" applyBorder="1" applyAlignment="1">
      <alignment vertical="top"/>
    </xf>
    <xf numFmtId="0" fontId="1" fillId="0" borderId="12" xfId="58" applyNumberFormat="1" applyFont="1" applyFill="1" applyBorder="1" applyAlignment="1" applyProtection="1">
      <alignment horizontal="left" vertical="top" wrapText="1"/>
      <protection hidden="1"/>
    </xf>
    <xf numFmtId="0" fontId="46" fillId="32" borderId="18" xfId="57" applyNumberFormat="1" applyFont="1" applyFill="1" applyBorder="1" applyAlignment="1" applyProtection="1">
      <alignment horizontal="left" vertical="top" wrapText="1"/>
      <protection hidden="1"/>
    </xf>
    <xf numFmtId="0" fontId="1" fillId="0" borderId="12" xfId="60" applyNumberFormat="1" applyFont="1" applyFill="1" applyBorder="1" applyAlignment="1" applyProtection="1">
      <alignment horizontal="left" vertical="top" wrapText="1"/>
      <protection hidden="1"/>
    </xf>
    <xf numFmtId="0" fontId="46" fillId="32" borderId="18" xfId="59" applyNumberFormat="1" applyFont="1" applyFill="1" applyBorder="1" applyAlignment="1" applyProtection="1">
      <alignment horizontal="left" vertical="top" wrapText="1"/>
      <protection hidden="1"/>
    </xf>
    <xf numFmtId="4" fontId="37" fillId="0" borderId="15" xfId="0" applyNumberFormat="1" applyFont="1" applyBorder="1" applyAlignment="1">
      <alignment vertical="justify"/>
    </xf>
    <xf numFmtId="2" fontId="5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vertical="top"/>
    </xf>
    <xf numFmtId="176" fontId="6" fillId="0" borderId="12" xfId="0" applyNumberFormat="1" applyFont="1" applyBorder="1" applyAlignment="1">
      <alignment vertical="top"/>
    </xf>
    <xf numFmtId="176" fontId="5" fillId="0" borderId="12" xfId="0" applyNumberFormat="1" applyFont="1" applyBorder="1" applyAlignment="1">
      <alignment/>
    </xf>
    <xf numFmtId="176" fontId="1" fillId="0" borderId="12" xfId="0" applyNumberFormat="1" applyFont="1" applyBorder="1" applyAlignment="1">
      <alignment vertical="top"/>
    </xf>
    <xf numFmtId="0" fontId="51" fillId="0" borderId="12" xfId="0" applyFont="1" applyBorder="1" applyAlignment="1">
      <alignment horizontal="left" vertical="center" wrapText="1"/>
    </xf>
    <xf numFmtId="49" fontId="13" fillId="0" borderId="12" xfId="0" applyNumberFormat="1" applyFont="1" applyBorder="1" applyAlignment="1" quotePrefix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vertical="top"/>
    </xf>
    <xf numFmtId="0" fontId="14" fillId="0" borderId="12" xfId="0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 vertical="top" wrapText="1"/>
    </xf>
    <xf numFmtId="49" fontId="14" fillId="0" borderId="12" xfId="0" applyNumberFormat="1" applyFont="1" applyBorder="1" applyAlignment="1" quotePrefix="1">
      <alignment horizontal="center" vertical="top" wrapText="1"/>
    </xf>
    <xf numFmtId="4" fontId="14" fillId="0" borderId="12" xfId="0" applyNumberFormat="1" applyFont="1" applyBorder="1" applyAlignment="1">
      <alignment vertical="top"/>
    </xf>
    <xf numFmtId="0" fontId="15" fillId="0" borderId="12" xfId="0" applyFont="1" applyBorder="1" applyAlignment="1">
      <alignment horizontal="left" vertical="center" wrapText="1"/>
    </xf>
    <xf numFmtId="49" fontId="15" fillId="0" borderId="12" xfId="0" applyNumberFormat="1" applyFont="1" applyBorder="1" applyAlignment="1" quotePrefix="1">
      <alignment horizontal="center" vertical="top" wrapText="1"/>
    </xf>
    <xf numFmtId="4" fontId="15" fillId="0" borderId="12" xfId="0" applyNumberFormat="1" applyFont="1" applyBorder="1" applyAlignment="1">
      <alignment vertical="top"/>
    </xf>
    <xf numFmtId="0" fontId="11" fillId="0" borderId="12" xfId="0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center" vertical="top" wrapText="1"/>
    </xf>
    <xf numFmtId="4" fontId="11" fillId="0" borderId="15" xfId="0" applyNumberFormat="1" applyFont="1" applyBorder="1" applyAlignment="1">
      <alignment vertical="top"/>
    </xf>
    <xf numFmtId="49" fontId="49" fillId="0" borderId="12" xfId="0" applyNumberFormat="1" applyFont="1" applyBorder="1" applyAlignment="1">
      <alignment horizontal="center" vertical="top" wrapText="1"/>
    </xf>
    <xf numFmtId="49" fontId="49" fillId="0" borderId="12" xfId="0" applyNumberFormat="1" applyFont="1" applyBorder="1" applyAlignment="1" quotePrefix="1">
      <alignment horizontal="center" vertical="top" wrapText="1"/>
    </xf>
    <xf numFmtId="0" fontId="11" fillId="0" borderId="12" xfId="0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vertical="top"/>
    </xf>
    <xf numFmtId="0" fontId="11" fillId="0" borderId="12" xfId="76" applyNumberFormat="1" applyFont="1" applyFill="1" applyBorder="1" applyAlignment="1" applyProtection="1">
      <alignment horizontal="left" vertical="center" wrapText="1"/>
      <protection hidden="1"/>
    </xf>
    <xf numFmtId="181" fontId="11" fillId="0" borderId="12" xfId="76" applyNumberFormat="1" applyFont="1" applyFill="1" applyBorder="1" applyAlignment="1" applyProtection="1">
      <alignment horizontal="right" vertical="justify"/>
      <protection hidden="1"/>
    </xf>
    <xf numFmtId="0" fontId="11" fillId="0" borderId="0" xfId="0" applyFont="1" applyAlignment="1">
      <alignment horizontal="left" vertical="center" wrapText="1"/>
    </xf>
    <xf numFmtId="0" fontId="15" fillId="0" borderId="12" xfId="76" applyNumberFormat="1" applyFont="1" applyFill="1" applyBorder="1" applyAlignment="1" applyProtection="1">
      <alignment horizontal="left" vertical="center" wrapText="1"/>
      <protection hidden="1"/>
    </xf>
    <xf numFmtId="49" fontId="53" fillId="0" borderId="12" xfId="0" applyNumberFormat="1" applyFont="1" applyBorder="1" applyAlignment="1">
      <alignment horizontal="center" vertical="top" wrapText="1"/>
    </xf>
    <xf numFmtId="0" fontId="15" fillId="0" borderId="0" xfId="0" applyNumberFormat="1" applyFont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49" fontId="35" fillId="0" borderId="12" xfId="0" applyNumberFormat="1" applyFont="1" applyBorder="1" applyAlignment="1">
      <alignment horizontal="center" vertical="top" wrapText="1"/>
    </xf>
    <xf numFmtId="4" fontId="35" fillId="0" borderId="12" xfId="0" applyNumberFormat="1" applyFont="1" applyBorder="1" applyAlignment="1">
      <alignment vertical="top"/>
    </xf>
    <xf numFmtId="0" fontId="49" fillId="0" borderId="12" xfId="0" applyNumberFormat="1" applyFont="1" applyBorder="1" applyAlignment="1">
      <alignment horizontal="left" wrapText="1"/>
    </xf>
    <xf numFmtId="0" fontId="23" fillId="0" borderId="12" xfId="0" applyNumberFormat="1" applyFont="1" applyBorder="1" applyAlignment="1">
      <alignment horizontal="left" wrapText="1"/>
    </xf>
    <xf numFmtId="49" fontId="23" fillId="0" borderId="12" xfId="0" applyNumberFormat="1" applyFont="1" applyBorder="1" applyAlignment="1">
      <alignment horizontal="center" vertical="top" wrapText="1"/>
    </xf>
    <xf numFmtId="4" fontId="23" fillId="0" borderId="18" xfId="0" applyNumberFormat="1" applyFont="1" applyBorder="1" applyAlignment="1">
      <alignment vertical="top"/>
    </xf>
    <xf numFmtId="0" fontId="49" fillId="0" borderId="12" xfId="0" applyFont="1" applyBorder="1" applyAlignment="1">
      <alignment horizontal="left" wrapText="1"/>
    </xf>
    <xf numFmtId="0" fontId="35" fillId="0" borderId="12" xfId="0" applyNumberFormat="1" applyFont="1" applyBorder="1" applyAlignment="1">
      <alignment horizontal="left" wrapText="1"/>
    </xf>
    <xf numFmtId="0" fontId="49" fillId="0" borderId="12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49" fontId="38" fillId="0" borderId="12" xfId="0" applyNumberFormat="1" applyFont="1" applyBorder="1" applyAlignment="1">
      <alignment horizontal="center" vertical="top" wrapText="1"/>
    </xf>
    <xf numFmtId="4" fontId="38" fillId="0" borderId="12" xfId="0" applyNumberFormat="1" applyFont="1" applyBorder="1" applyAlignment="1">
      <alignment vertical="top"/>
    </xf>
    <xf numFmtId="0" fontId="11" fillId="0" borderId="12" xfId="0" applyFont="1" applyBorder="1" applyAlignment="1">
      <alignment horizontal="left" wrapText="1"/>
    </xf>
    <xf numFmtId="4" fontId="14" fillId="0" borderId="18" xfId="0" applyNumberFormat="1" applyFont="1" applyBorder="1" applyAlignment="1">
      <alignment vertical="top"/>
    </xf>
    <xf numFmtId="49" fontId="38" fillId="0" borderId="12" xfId="0" applyNumberFormat="1" applyFont="1" applyBorder="1" applyAlignment="1">
      <alignment horizontal="center" vertical="top" wrapText="1"/>
    </xf>
    <xf numFmtId="4" fontId="38" fillId="0" borderId="12" xfId="0" applyNumberFormat="1" applyFont="1" applyBorder="1" applyAlignment="1">
      <alignment vertical="top"/>
    </xf>
    <xf numFmtId="0" fontId="23" fillId="0" borderId="0" xfId="0" applyNumberFormat="1" applyFont="1" applyAlignment="1">
      <alignment horizontal="left" vertical="center" wrapText="1"/>
    </xf>
    <xf numFmtId="4" fontId="23" fillId="0" borderId="12" xfId="0" applyNumberFormat="1" applyFont="1" applyBorder="1" applyAlignment="1">
      <alignment vertical="top"/>
    </xf>
    <xf numFmtId="0" fontId="11" fillId="0" borderId="12" xfId="0" applyNumberFormat="1" applyFont="1" applyBorder="1" applyAlignment="1">
      <alignment horizontal="left" vertical="center" wrapText="1"/>
    </xf>
    <xf numFmtId="4" fontId="35" fillId="0" borderId="18" xfId="0" applyNumberFormat="1" applyFont="1" applyBorder="1" applyAlignment="1">
      <alignment vertical="top"/>
    </xf>
    <xf numFmtId="181" fontId="11" fillId="0" borderId="18" xfId="78" applyNumberFormat="1" applyFont="1" applyFill="1" applyBorder="1" applyAlignment="1" applyProtection="1">
      <alignment horizontal="right" vertical="center"/>
      <protection hidden="1"/>
    </xf>
    <xf numFmtId="49" fontId="14" fillId="0" borderId="12" xfId="0" applyNumberFormat="1" applyFont="1" applyBorder="1" applyAlignment="1" quotePrefix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vertical="center"/>
    </xf>
    <xf numFmtId="0" fontId="15" fillId="0" borderId="12" xfId="0" applyFont="1" applyBorder="1" applyAlignment="1">
      <alignment vertical="justify" wrapText="1"/>
    </xf>
    <xf numFmtId="4" fontId="15" fillId="0" borderId="12" xfId="0" applyNumberFormat="1" applyFont="1" applyBorder="1" applyAlignment="1">
      <alignment vertical="center"/>
    </xf>
    <xf numFmtId="0" fontId="11" fillId="0" borderId="18" xfId="76" applyNumberFormat="1" applyFont="1" applyFill="1" applyBorder="1" applyAlignment="1" applyProtection="1">
      <alignment horizontal="left" vertical="center" wrapText="1"/>
      <protection hidden="1"/>
    </xf>
    <xf numFmtId="0" fontId="15" fillId="0" borderId="18" xfId="76" applyNumberFormat="1" applyFont="1" applyFill="1" applyBorder="1" applyAlignment="1" applyProtection="1">
      <alignment horizontal="left" vertical="center" wrapText="1"/>
      <protection hidden="1"/>
    </xf>
    <xf numFmtId="0" fontId="11" fillId="0" borderId="18" xfId="77" applyNumberFormat="1" applyFont="1" applyFill="1" applyBorder="1" applyAlignment="1" applyProtection="1">
      <alignment horizontal="left" vertical="center" wrapText="1"/>
      <protection hidden="1"/>
    </xf>
    <xf numFmtId="49" fontId="30" fillId="0" borderId="12" xfId="0" applyNumberFormat="1" applyFont="1" applyBorder="1" applyAlignment="1">
      <alignment horizontal="center" vertical="top" wrapText="1"/>
    </xf>
    <xf numFmtId="4" fontId="30" fillId="0" borderId="15" xfId="0" applyNumberFormat="1" applyFont="1" applyBorder="1" applyAlignment="1">
      <alignment vertical="top"/>
    </xf>
    <xf numFmtId="0" fontId="53" fillId="0" borderId="12" xfId="76" applyNumberFormat="1" applyFont="1" applyFill="1" applyBorder="1" applyAlignment="1" applyProtection="1">
      <alignment horizontal="left" vertical="center" wrapText="1"/>
      <protection hidden="1"/>
    </xf>
    <xf numFmtId="4" fontId="15" fillId="0" borderId="15" xfId="0" applyNumberFormat="1" applyFont="1" applyBorder="1" applyAlignment="1">
      <alignment vertical="top"/>
    </xf>
    <xf numFmtId="0" fontId="30" fillId="0" borderId="18" xfId="77" applyNumberFormat="1" applyFont="1" applyFill="1" applyBorder="1" applyAlignment="1" applyProtection="1">
      <alignment horizontal="left" vertical="center" wrapText="1"/>
      <protection hidden="1"/>
    </xf>
    <xf numFmtId="0" fontId="15" fillId="0" borderId="18" xfId="76" applyNumberFormat="1" applyFont="1" applyFill="1" applyBorder="1" applyAlignment="1" applyProtection="1">
      <alignment horizontal="left" vertical="center" wrapText="1"/>
      <protection hidden="1"/>
    </xf>
    <xf numFmtId="49" fontId="15" fillId="0" borderId="12" xfId="0" applyNumberFormat="1" applyFont="1" applyBorder="1" applyAlignment="1">
      <alignment horizontal="center" vertical="top" wrapText="1"/>
    </xf>
    <xf numFmtId="0" fontId="30" fillId="0" borderId="12" xfId="76" applyNumberFormat="1" applyFont="1" applyFill="1" applyBorder="1" applyAlignment="1" applyProtection="1">
      <alignment horizontal="left" vertical="center" wrapText="1"/>
      <protection hidden="1"/>
    </xf>
    <xf numFmtId="181" fontId="53" fillId="0" borderId="12" xfId="76" applyNumberFormat="1" applyFont="1" applyFill="1" applyBorder="1" applyAlignment="1" applyProtection="1">
      <alignment horizontal="right" vertical="justify"/>
      <protection hidden="1"/>
    </xf>
    <xf numFmtId="181" fontId="30" fillId="0" borderId="15" xfId="76" applyNumberFormat="1" applyFont="1" applyFill="1" applyBorder="1" applyAlignment="1" applyProtection="1">
      <alignment horizontal="right" vertical="justify"/>
      <protection hidden="1"/>
    </xf>
    <xf numFmtId="4" fontId="53" fillId="0" borderId="12" xfId="0" applyNumberFormat="1" applyFont="1" applyBorder="1" applyAlignment="1">
      <alignment vertical="justify"/>
    </xf>
    <xf numFmtId="49" fontId="54" fillId="0" borderId="12" xfId="0" applyNumberFormat="1" applyFont="1" applyBorder="1" applyAlignment="1">
      <alignment horizontal="center" vertical="top" wrapText="1"/>
    </xf>
    <xf numFmtId="4" fontId="54" fillId="0" borderId="15" xfId="0" applyNumberFormat="1" applyFont="1" applyBorder="1" applyAlignment="1">
      <alignment vertical="justify"/>
    </xf>
    <xf numFmtId="4" fontId="38" fillId="0" borderId="15" xfId="0" applyNumberFormat="1" applyFont="1" applyBorder="1" applyAlignment="1">
      <alignment vertical="justify"/>
    </xf>
    <xf numFmtId="4" fontId="38" fillId="0" borderId="15" xfId="0" applyNumberFormat="1" applyFont="1" applyBorder="1" applyAlignment="1">
      <alignment vertical="justify"/>
    </xf>
    <xf numFmtId="0" fontId="15" fillId="0" borderId="12" xfId="0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vertical="justify"/>
    </xf>
    <xf numFmtId="3" fontId="42" fillId="0" borderId="12" xfId="0" applyNumberFormat="1" applyFont="1" applyBorder="1" applyAlignment="1">
      <alignment vertical="top"/>
    </xf>
    <xf numFmtId="3" fontId="42" fillId="0" borderId="14" xfId="0" applyNumberFormat="1" applyFont="1" applyBorder="1" applyAlignment="1">
      <alignment vertical="top"/>
    </xf>
    <xf numFmtId="4" fontId="14" fillId="0" borderId="12" xfId="0" applyNumberFormat="1" applyFont="1" applyBorder="1" applyAlignment="1">
      <alignment vertical="justify"/>
    </xf>
    <xf numFmtId="4" fontId="15" fillId="0" borderId="12" xfId="0" applyNumberFormat="1" applyFont="1" applyBorder="1" applyAlignment="1">
      <alignment vertical="justify"/>
    </xf>
    <xf numFmtId="3" fontId="32" fillId="0" borderId="12" xfId="0" applyNumberFormat="1" applyFont="1" applyBorder="1" applyAlignment="1">
      <alignment vertical="top"/>
    </xf>
    <xf numFmtId="3" fontId="32" fillId="0" borderId="14" xfId="0" applyNumberFormat="1" applyFont="1" applyBorder="1" applyAlignment="1">
      <alignment vertical="top"/>
    </xf>
    <xf numFmtId="0" fontId="42" fillId="32" borderId="18" xfId="63" applyNumberFormat="1" applyFont="1" applyFill="1" applyBorder="1" applyAlignment="1" applyProtection="1">
      <alignment horizontal="left" vertical="top" wrapText="1"/>
      <protection hidden="1"/>
    </xf>
    <xf numFmtId="49" fontId="42" fillId="0" borderId="12" xfId="0" applyNumberFormat="1" applyFont="1" applyBorder="1" applyAlignment="1">
      <alignment horizontal="center" vertical="top" wrapText="1"/>
    </xf>
    <xf numFmtId="4" fontId="42" fillId="0" borderId="12" xfId="0" applyNumberFormat="1" applyFont="1" applyBorder="1" applyAlignment="1">
      <alignment vertical="top"/>
    </xf>
    <xf numFmtId="0" fontId="11" fillId="0" borderId="12" xfId="64" applyNumberFormat="1" applyFont="1" applyFill="1" applyBorder="1" applyAlignment="1" applyProtection="1">
      <alignment horizontal="left" vertical="top" wrapText="1"/>
      <protection hidden="1"/>
    </xf>
    <xf numFmtId="49" fontId="49" fillId="0" borderId="12" xfId="0" applyNumberFormat="1" applyFont="1" applyBorder="1" applyAlignment="1">
      <alignment horizontal="center" vertical="top" wrapText="1"/>
    </xf>
    <xf numFmtId="0" fontId="42" fillId="32" borderId="18" xfId="66" applyNumberFormat="1" applyFont="1" applyFill="1" applyBorder="1" applyAlignment="1" applyProtection="1">
      <alignment horizontal="left" vertical="top" wrapText="1"/>
      <protection hidden="1"/>
    </xf>
    <xf numFmtId="0" fontId="49" fillId="0" borderId="12" xfId="68" applyNumberFormat="1" applyFont="1" applyFill="1" applyBorder="1" applyAlignment="1" applyProtection="1">
      <alignment horizontal="left" vertical="top" wrapText="1"/>
      <protection hidden="1"/>
    </xf>
    <xf numFmtId="0" fontId="42" fillId="0" borderId="12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4" fontId="49" fillId="0" borderId="12" xfId="0" applyNumberFormat="1" applyFont="1" applyBorder="1" applyAlignment="1">
      <alignment vertical="top"/>
    </xf>
    <xf numFmtId="0" fontId="42" fillId="32" borderId="18" xfId="57" applyNumberFormat="1" applyFont="1" applyFill="1" applyBorder="1" applyAlignment="1" applyProtection="1">
      <alignment horizontal="left" vertical="top" wrapText="1"/>
      <protection hidden="1"/>
    </xf>
    <xf numFmtId="0" fontId="11" fillId="0" borderId="12" xfId="58" applyNumberFormat="1" applyFont="1" applyFill="1" applyBorder="1" applyAlignment="1" applyProtection="1">
      <alignment horizontal="left" vertical="top" wrapText="1"/>
      <protection hidden="1"/>
    </xf>
    <xf numFmtId="0" fontId="42" fillId="0" borderId="0" xfId="0" applyFont="1" applyAlignment="1">
      <alignment horizontal="justify" vertical="top" wrapText="1"/>
    </xf>
    <xf numFmtId="0" fontId="11" fillId="0" borderId="12" xfId="0" applyFont="1" applyBorder="1" applyAlignment="1">
      <alignment wrapText="1"/>
    </xf>
    <xf numFmtId="0" fontId="42" fillId="32" borderId="18" xfId="59" applyNumberFormat="1" applyFont="1" applyFill="1" applyBorder="1" applyAlignment="1" applyProtection="1">
      <alignment horizontal="left" vertical="top" wrapText="1"/>
      <protection hidden="1"/>
    </xf>
    <xf numFmtId="0" fontId="11" fillId="0" borderId="12" xfId="60" applyNumberFormat="1" applyFont="1" applyFill="1" applyBorder="1" applyAlignment="1" applyProtection="1">
      <alignment horizontal="left" vertical="top" wrapText="1"/>
      <protection hidden="1"/>
    </xf>
    <xf numFmtId="49" fontId="32" fillId="0" borderId="12" xfId="0" applyNumberFormat="1" applyFont="1" applyBorder="1" applyAlignment="1">
      <alignment horizontal="center" vertical="top" wrapText="1"/>
    </xf>
    <xf numFmtId="0" fontId="40" fillId="0" borderId="12" xfId="0" applyNumberFormat="1" applyFont="1" applyBorder="1" applyAlignment="1">
      <alignment horizontal="left" vertical="center" wrapText="1"/>
    </xf>
    <xf numFmtId="49" fontId="40" fillId="0" borderId="12" xfId="0" applyNumberFormat="1" applyFont="1" applyBorder="1" applyAlignment="1">
      <alignment horizontal="center" vertical="top" wrapText="1"/>
    </xf>
    <xf numFmtId="3" fontId="32" fillId="0" borderId="15" xfId="0" applyNumberFormat="1" applyFont="1" applyBorder="1" applyAlignment="1">
      <alignment vertical="top"/>
    </xf>
    <xf numFmtId="3" fontId="32" fillId="0" borderId="12" xfId="0" applyNumberFormat="1" applyFont="1" applyBorder="1" applyAlignment="1">
      <alignment vertical="top"/>
    </xf>
    <xf numFmtId="3" fontId="32" fillId="0" borderId="14" xfId="0" applyNumberFormat="1" applyFont="1" applyBorder="1" applyAlignment="1">
      <alignment vertical="top"/>
    </xf>
    <xf numFmtId="4" fontId="40" fillId="0" borderId="12" xfId="0" applyNumberFormat="1" applyFont="1" applyBorder="1" applyAlignment="1">
      <alignment vertical="top"/>
    </xf>
    <xf numFmtId="0" fontId="17" fillId="0" borderId="12" xfId="0" applyNumberFormat="1" applyFont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center" vertical="top" wrapText="1"/>
    </xf>
    <xf numFmtId="4" fontId="55" fillId="0" borderId="12" xfId="0" applyNumberFormat="1" applyFont="1" applyBorder="1" applyAlignment="1">
      <alignment vertical="justify"/>
    </xf>
    <xf numFmtId="0" fontId="32" fillId="0" borderId="15" xfId="0" applyNumberFormat="1" applyFont="1" applyBorder="1" applyAlignment="1">
      <alignment horizontal="left" vertical="center" wrapText="1"/>
    </xf>
    <xf numFmtId="49" fontId="32" fillId="0" borderId="12" xfId="0" applyNumberFormat="1" applyFont="1" applyBorder="1" applyAlignment="1">
      <alignment horizontal="center" vertical="top" wrapText="1"/>
    </xf>
    <xf numFmtId="1" fontId="15" fillId="0" borderId="15" xfId="0" applyNumberFormat="1" applyFont="1" applyBorder="1" applyAlignment="1">
      <alignment vertical="top"/>
    </xf>
    <xf numFmtId="1" fontId="15" fillId="0" borderId="12" xfId="0" applyNumberFormat="1" applyFont="1" applyBorder="1" applyAlignment="1">
      <alignment vertical="top"/>
    </xf>
    <xf numFmtId="4" fontId="32" fillId="0" borderId="12" xfId="0" applyNumberFormat="1" applyFont="1" applyBorder="1" applyAlignment="1">
      <alignment vertical="top"/>
    </xf>
    <xf numFmtId="0" fontId="49" fillId="0" borderId="0" xfId="0" applyFont="1" applyAlignment="1">
      <alignment horizontal="left" vertical="center" wrapText="1"/>
    </xf>
    <xf numFmtId="1" fontId="32" fillId="0" borderId="0" xfId="0" applyNumberFormat="1" applyFont="1" applyBorder="1" applyAlignment="1">
      <alignment vertical="top"/>
    </xf>
    <xf numFmtId="4" fontId="32" fillId="0" borderId="12" xfId="0" applyNumberFormat="1" applyFont="1" applyBorder="1" applyAlignment="1">
      <alignment vertical="top"/>
    </xf>
    <xf numFmtId="0" fontId="17" fillId="0" borderId="12" xfId="0" applyFont="1" applyBorder="1" applyAlignment="1">
      <alignment horizontal="left" vertical="center" wrapText="1"/>
    </xf>
    <xf numFmtId="4" fontId="17" fillId="0" borderId="12" xfId="0" applyNumberFormat="1" applyFont="1" applyBorder="1" applyAlignment="1">
      <alignment vertical="top"/>
    </xf>
    <xf numFmtId="4" fontId="11" fillId="0" borderId="18" xfId="0" applyNumberFormat="1" applyFont="1" applyBorder="1" applyAlignment="1">
      <alignment vertical="top"/>
    </xf>
    <xf numFmtId="0" fontId="40" fillId="0" borderId="12" xfId="0" applyFont="1" applyBorder="1" applyAlignment="1">
      <alignment horizontal="left" vertical="center" wrapText="1"/>
    </xf>
    <xf numFmtId="4" fontId="40" fillId="0" borderId="18" xfId="0" applyNumberFormat="1" applyFont="1" applyBorder="1" applyAlignment="1">
      <alignment vertical="top"/>
    </xf>
    <xf numFmtId="4" fontId="17" fillId="0" borderId="18" xfId="0" applyNumberFormat="1" applyFont="1" applyBorder="1" applyAlignment="1">
      <alignment vertical="top"/>
    </xf>
    <xf numFmtId="181" fontId="11" fillId="0" borderId="18" xfId="76" applyNumberFormat="1" applyFont="1" applyFill="1" applyBorder="1" applyAlignment="1" applyProtection="1">
      <alignment horizontal="right" vertical="justify"/>
      <protection hidden="1"/>
    </xf>
    <xf numFmtId="0" fontId="32" fillId="0" borderId="12" xfId="0" applyFont="1" applyBorder="1" applyAlignment="1">
      <alignment wrapText="1"/>
    </xf>
    <xf numFmtId="49" fontId="32" fillId="0" borderId="12" xfId="0" applyNumberFormat="1" applyFont="1" applyBorder="1" applyAlignment="1">
      <alignment horizontal="center" vertical="top" wrapText="1"/>
    </xf>
    <xf numFmtId="181" fontId="32" fillId="0" borderId="18" xfId="76" applyNumberFormat="1" applyFont="1" applyFill="1" applyBorder="1" applyAlignment="1" applyProtection="1">
      <alignment horizontal="right" vertical="justify"/>
      <protection hidden="1"/>
    </xf>
    <xf numFmtId="0" fontId="32" fillId="0" borderId="12" xfId="0" applyNumberFormat="1" applyFont="1" applyBorder="1" applyAlignment="1">
      <alignment horizontal="left" vertical="center" wrapText="1"/>
    </xf>
    <xf numFmtId="4" fontId="15" fillId="0" borderId="18" xfId="0" applyNumberFormat="1" applyFont="1" applyBorder="1" applyAlignment="1">
      <alignment vertical="top"/>
    </xf>
    <xf numFmtId="0" fontId="11" fillId="0" borderId="13" xfId="0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horizontal="center" wrapText="1"/>
    </xf>
    <xf numFmtId="4" fontId="15" fillId="0" borderId="18" xfId="0" applyNumberFormat="1" applyFont="1" applyBorder="1" applyAlignment="1">
      <alignment/>
    </xf>
    <xf numFmtId="0" fontId="11" fillId="0" borderId="14" xfId="0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center" wrapText="1"/>
    </xf>
    <xf numFmtId="4" fontId="11" fillId="0" borderId="18" xfId="0" applyNumberFormat="1" applyFont="1" applyBorder="1" applyAlignment="1">
      <alignment/>
    </xf>
    <xf numFmtId="0" fontId="13" fillId="0" borderId="16" xfId="0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center" vertical="top"/>
    </xf>
    <xf numFmtId="4" fontId="15" fillId="0" borderId="19" xfId="0" applyNumberFormat="1" applyFont="1" applyBorder="1" applyAlignment="1">
      <alignment vertical="top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 wrapText="1"/>
    </xf>
    <xf numFmtId="3" fontId="31" fillId="0" borderId="22" xfId="0" applyNumberFormat="1" applyFont="1" applyBorder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10" xfId="57"/>
    <cellStyle name="Обычный 2 11" xfId="58"/>
    <cellStyle name="Обычный 2 12" xfId="59"/>
    <cellStyle name="Обычный 2 13" xfId="60"/>
    <cellStyle name="Обычный 2 2" xfId="61"/>
    <cellStyle name="Обычный 2 3" xfId="62"/>
    <cellStyle name="Обычный 2 4" xfId="63"/>
    <cellStyle name="Обычный 2 5" xfId="64"/>
    <cellStyle name="Обычный 2 6" xfId="65"/>
    <cellStyle name="Обычный 2 7" xfId="66"/>
    <cellStyle name="Обычный 2 8" xfId="67"/>
    <cellStyle name="Обычный 2 9" xfId="68"/>
    <cellStyle name="Обычный 3" xfId="69"/>
    <cellStyle name="Обычный 4" xfId="70"/>
    <cellStyle name="Обычный 5" xfId="71"/>
    <cellStyle name="Обычный 6" xfId="72"/>
    <cellStyle name="Обычный 7" xfId="73"/>
    <cellStyle name="Обычный 8" xfId="74"/>
    <cellStyle name="Обычный 9" xfId="75"/>
    <cellStyle name="Обычный_tmp" xfId="76"/>
    <cellStyle name="Обычный_tmp_дох" xfId="77"/>
    <cellStyle name="Обычный_tmp_Пояснительная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0"/>
  <sheetViews>
    <sheetView tabSelected="1" view="pageBreakPreview" zoomScale="75" zoomScaleSheetLayoutView="75" zoomScalePageLayoutView="0" workbookViewId="0" topLeftCell="A10">
      <selection activeCell="C24" sqref="C24"/>
    </sheetView>
  </sheetViews>
  <sheetFormatPr defaultColWidth="9.00390625" defaultRowHeight="12.75"/>
  <cols>
    <col min="1" max="1" width="8.25390625" style="1" customWidth="1"/>
    <col min="2" max="2" width="0.875" style="2" hidden="1" customWidth="1"/>
    <col min="3" max="3" width="103.25390625" style="1" customWidth="1"/>
    <col min="4" max="4" width="6.375" style="4" customWidth="1"/>
    <col min="5" max="5" width="7.375" style="4" customWidth="1"/>
    <col min="6" max="6" width="8.375" style="4" customWidth="1"/>
    <col min="7" max="7" width="8.25390625" style="4" customWidth="1"/>
    <col min="8" max="8" width="9.25390625" style="4" customWidth="1"/>
    <col min="9" max="9" width="10.75390625" style="4" customWidth="1"/>
    <col min="10" max="10" width="12.00390625" style="4" customWidth="1"/>
    <col min="11" max="11" width="9.37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25.125" style="1" customWidth="1"/>
    <col min="20" max="16384" width="9.125" style="1" customWidth="1"/>
  </cols>
  <sheetData>
    <row r="1" spans="8:11" ht="15.75">
      <c r="H1" t="s">
        <v>111</v>
      </c>
      <c r="I1"/>
      <c r="J1"/>
      <c r="K1"/>
    </row>
    <row r="2" spans="6:11" ht="15.75">
      <c r="F2" t="s">
        <v>110</v>
      </c>
      <c r="I2"/>
      <c r="J2"/>
      <c r="K2"/>
    </row>
    <row r="3" spans="8:11" ht="15.75">
      <c r="H3" t="s">
        <v>186</v>
      </c>
      <c r="I3"/>
      <c r="J3"/>
      <c r="K3"/>
    </row>
    <row r="4" spans="1:18" ht="16.5" customHeight="1">
      <c r="A4" s="407" t="s">
        <v>185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</row>
    <row r="5" spans="1:18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 t="s">
        <v>10</v>
      </c>
    </row>
    <row r="6" spans="1:19" s="5" customFormat="1" ht="42.75" customHeight="1">
      <c r="A6" s="410" t="s">
        <v>11</v>
      </c>
      <c r="B6" s="16"/>
      <c r="C6" s="408" t="s">
        <v>12</v>
      </c>
      <c r="D6" s="404" t="s">
        <v>13</v>
      </c>
      <c r="E6" s="405"/>
      <c r="F6" s="405"/>
      <c r="G6" s="405"/>
      <c r="H6" s="405"/>
      <c r="I6" s="405"/>
      <c r="J6" s="405"/>
      <c r="K6" s="406"/>
      <c r="L6" s="402" t="s">
        <v>14</v>
      </c>
      <c r="M6" s="402" t="s">
        <v>15</v>
      </c>
      <c r="N6" s="402" t="s">
        <v>16</v>
      </c>
      <c r="O6" s="402" t="s">
        <v>17</v>
      </c>
      <c r="P6" s="402" t="s">
        <v>18</v>
      </c>
      <c r="Q6" s="402"/>
      <c r="R6" s="402" t="s">
        <v>19</v>
      </c>
      <c r="S6" s="402" t="s">
        <v>188</v>
      </c>
    </row>
    <row r="7" spans="1:19" s="5" customFormat="1" ht="110.25" customHeight="1">
      <c r="A7" s="411"/>
      <c r="B7" s="17"/>
      <c r="C7" s="409"/>
      <c r="D7" s="49" t="s">
        <v>138</v>
      </c>
      <c r="E7" s="49" t="s">
        <v>139</v>
      </c>
      <c r="F7" s="49" t="s">
        <v>140</v>
      </c>
      <c r="G7" s="49" t="s">
        <v>20</v>
      </c>
      <c r="H7" s="49" t="s">
        <v>141</v>
      </c>
      <c r="I7" s="49" t="s">
        <v>143</v>
      </c>
      <c r="J7" s="49" t="s">
        <v>142</v>
      </c>
      <c r="K7" s="49" t="s">
        <v>21</v>
      </c>
      <c r="L7" s="403"/>
      <c r="M7" s="403"/>
      <c r="N7" s="403"/>
      <c r="O7" s="403"/>
      <c r="P7" s="403"/>
      <c r="Q7" s="403"/>
      <c r="R7" s="403"/>
      <c r="S7" s="403"/>
    </row>
    <row r="8" spans="1:19" s="6" customFormat="1" ht="18.75" customHeight="1">
      <c r="A8" s="18" t="s">
        <v>22</v>
      </c>
      <c r="B8" s="18"/>
      <c r="C8" s="268" t="s">
        <v>23</v>
      </c>
      <c r="D8" s="269" t="s">
        <v>24</v>
      </c>
      <c r="E8" s="269">
        <v>1</v>
      </c>
      <c r="F8" s="269" t="s">
        <v>25</v>
      </c>
      <c r="G8" s="270" t="s">
        <v>25</v>
      </c>
      <c r="H8" s="270" t="s">
        <v>24</v>
      </c>
      <c r="I8" s="270" t="s">
        <v>25</v>
      </c>
      <c r="J8" s="270" t="s">
        <v>26</v>
      </c>
      <c r="K8" s="270" t="s">
        <v>24</v>
      </c>
      <c r="L8" s="19" t="e">
        <f>L9+L15+#REF!+L20+#REF!+#REF!+L29+L43+L39+L49+#REF!+L68</f>
        <v>#REF!</v>
      </c>
      <c r="M8" s="19" t="e">
        <f>M9+M15+#REF!+M20+#REF!+#REF!+M29+M43+M39+M49+#REF!+M68</f>
        <v>#REF!</v>
      </c>
      <c r="N8" s="19" t="e">
        <f>N9+N15+#REF!+N20+#REF!+#REF!+N29+N39+N49+#REF!</f>
        <v>#REF!</v>
      </c>
      <c r="O8" s="19" t="e">
        <f>O9+O15+#REF!+O20+#REF!+#REF!+O29+O43+O39+O49+#REF!+O68</f>
        <v>#REF!</v>
      </c>
      <c r="P8" s="19" t="e">
        <f>P9+P15+#REF!+P20+#REF!+#REF!+P29+P43+P39+P49+#REF!+P68</f>
        <v>#REF!</v>
      </c>
      <c r="Q8" s="19" t="e">
        <f>Q9+Q15+#REF!+Q20+#REF!+#REF!+Q29+Q43+Q39+Q49+#REF!+Q68</f>
        <v>#REF!</v>
      </c>
      <c r="R8" s="20" t="e">
        <f>#REF!=SUM(L8:Q8)</f>
        <v>#REF!</v>
      </c>
      <c r="S8" s="271">
        <f>S9+S15+S22+S25+S38+S44+S49+S59+S92</f>
        <v>120249000</v>
      </c>
    </row>
    <row r="9" spans="1:19" s="7" customFormat="1" ht="18.75" customHeight="1">
      <c r="A9" s="21" t="s">
        <v>27</v>
      </c>
      <c r="B9" s="21"/>
      <c r="C9" s="272" t="s">
        <v>28</v>
      </c>
      <c r="D9" s="273" t="s">
        <v>189</v>
      </c>
      <c r="E9" s="274">
        <v>1</v>
      </c>
      <c r="F9" s="274" t="s">
        <v>29</v>
      </c>
      <c r="G9" s="273" t="s">
        <v>25</v>
      </c>
      <c r="H9" s="273" t="s">
        <v>24</v>
      </c>
      <c r="I9" s="273" t="s">
        <v>25</v>
      </c>
      <c r="J9" s="273" t="s">
        <v>26</v>
      </c>
      <c r="K9" s="273" t="s">
        <v>24</v>
      </c>
      <c r="L9" s="22" t="e">
        <f aca="true" t="shared" si="0" ref="L9:Q9">L10</f>
        <v>#REF!</v>
      </c>
      <c r="M9" s="22" t="e">
        <f t="shared" si="0"/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3" t="e">
        <f t="shared" si="0"/>
        <v>#REF!</v>
      </c>
      <c r="R9" s="23" t="e">
        <f>#REF!=SUM(L9:Q9)</f>
        <v>#REF!</v>
      </c>
      <c r="S9" s="275">
        <f>S10</f>
        <v>81147267</v>
      </c>
    </row>
    <row r="10" spans="1:19" s="8" customFormat="1" ht="19.5" customHeight="1">
      <c r="A10" s="24" t="s">
        <v>30</v>
      </c>
      <c r="B10" s="24"/>
      <c r="C10" s="276" t="s">
        <v>31</v>
      </c>
      <c r="D10" s="25" t="s">
        <v>189</v>
      </c>
      <c r="E10" s="277">
        <v>1</v>
      </c>
      <c r="F10" s="277" t="s">
        <v>29</v>
      </c>
      <c r="G10" s="25" t="s">
        <v>32</v>
      </c>
      <c r="H10" s="25" t="s">
        <v>24</v>
      </c>
      <c r="I10" s="25" t="s">
        <v>29</v>
      </c>
      <c r="J10" s="25" t="s">
        <v>26</v>
      </c>
      <c r="K10" s="25" t="s">
        <v>33</v>
      </c>
      <c r="L10" s="26" t="e">
        <f>#REF!+L12+#REF!+#REF!</f>
        <v>#REF!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7" t="e">
        <f>#REF!+Q12+#REF!+#REF!</f>
        <v>#REF!</v>
      </c>
      <c r="R10" s="27" t="e">
        <f>#REF!=SUM(L10:Q10)</f>
        <v>#REF!</v>
      </c>
      <c r="S10" s="278">
        <f>S11+S12+S13+S14</f>
        <v>81147267</v>
      </c>
    </row>
    <row r="11" spans="1:19" s="8" customFormat="1" ht="82.5" customHeight="1">
      <c r="A11" s="107"/>
      <c r="B11" s="24"/>
      <c r="C11" s="279" t="s">
        <v>283</v>
      </c>
      <c r="D11" s="280" t="s">
        <v>189</v>
      </c>
      <c r="E11" s="280" t="s">
        <v>36</v>
      </c>
      <c r="F11" s="280" t="s">
        <v>29</v>
      </c>
      <c r="G11" s="280" t="s">
        <v>32</v>
      </c>
      <c r="H11" s="280" t="s">
        <v>34</v>
      </c>
      <c r="I11" s="280" t="s">
        <v>29</v>
      </c>
      <c r="J11" s="280" t="s">
        <v>26</v>
      </c>
      <c r="K11" s="280" t="s">
        <v>33</v>
      </c>
      <c r="L11" s="26"/>
      <c r="M11" s="26"/>
      <c r="N11" s="26"/>
      <c r="O11" s="26"/>
      <c r="P11" s="26"/>
      <c r="Q11" s="27"/>
      <c r="R11" s="27"/>
      <c r="S11" s="281">
        <f>81323717-6450-500000</f>
        <v>80817267</v>
      </c>
    </row>
    <row r="12" spans="1:19" ht="101.25" customHeight="1">
      <c r="A12" s="107"/>
      <c r="B12" s="28"/>
      <c r="C12" s="279" t="s">
        <v>145</v>
      </c>
      <c r="D12" s="282" t="s">
        <v>189</v>
      </c>
      <c r="E12" s="283">
        <v>1</v>
      </c>
      <c r="F12" s="283" t="s">
        <v>29</v>
      </c>
      <c r="G12" s="282" t="s">
        <v>32</v>
      </c>
      <c r="H12" s="282" t="s">
        <v>35</v>
      </c>
      <c r="I12" s="282" t="s">
        <v>29</v>
      </c>
      <c r="J12" s="282" t="s">
        <v>26</v>
      </c>
      <c r="K12" s="282" t="s">
        <v>33</v>
      </c>
      <c r="L12" s="98">
        <f aca="true" t="shared" si="1" ref="L12:Q12">SUM(L13:L14)</f>
        <v>10201</v>
      </c>
      <c r="M12" s="98">
        <f t="shared" si="1"/>
        <v>1327</v>
      </c>
      <c r="N12" s="98">
        <f t="shared" si="1"/>
        <v>1996</v>
      </c>
      <c r="O12" s="98">
        <f t="shared" si="1"/>
        <v>1647</v>
      </c>
      <c r="P12" s="98">
        <f t="shared" si="1"/>
        <v>262</v>
      </c>
      <c r="Q12" s="99">
        <f t="shared" si="1"/>
        <v>0</v>
      </c>
      <c r="R12" s="99" t="e">
        <f>#REF!=SUM(L12:Q12)</f>
        <v>#REF!</v>
      </c>
      <c r="S12" s="281">
        <v>120000</v>
      </c>
    </row>
    <row r="13" spans="1:19" ht="39.75" customHeight="1">
      <c r="A13" s="107"/>
      <c r="B13" s="28"/>
      <c r="C13" s="279" t="s">
        <v>146</v>
      </c>
      <c r="D13" s="282" t="s">
        <v>189</v>
      </c>
      <c r="E13" s="283">
        <v>1</v>
      </c>
      <c r="F13" s="283" t="s">
        <v>29</v>
      </c>
      <c r="G13" s="282" t="s">
        <v>32</v>
      </c>
      <c r="H13" s="282" t="s">
        <v>37</v>
      </c>
      <c r="I13" s="282" t="s">
        <v>29</v>
      </c>
      <c r="J13" s="282" t="s">
        <v>26</v>
      </c>
      <c r="K13" s="282" t="s">
        <v>33</v>
      </c>
      <c r="L13" s="98">
        <v>10201</v>
      </c>
      <c r="M13" s="98">
        <v>1327</v>
      </c>
      <c r="N13" s="98">
        <v>1996</v>
      </c>
      <c r="O13" s="98">
        <v>1647</v>
      </c>
      <c r="P13" s="98">
        <v>262</v>
      </c>
      <c r="Q13" s="99">
        <v>0</v>
      </c>
      <c r="R13" s="99" t="e">
        <f>#REF!=SUM(L13:Q13)</f>
        <v>#REF!</v>
      </c>
      <c r="S13" s="281">
        <v>90000</v>
      </c>
    </row>
    <row r="14" spans="1:19" ht="64.5" customHeight="1">
      <c r="A14" s="107"/>
      <c r="B14" s="28"/>
      <c r="C14" s="279" t="s">
        <v>284</v>
      </c>
      <c r="D14" s="282" t="s">
        <v>189</v>
      </c>
      <c r="E14" s="283">
        <v>1</v>
      </c>
      <c r="F14" s="283" t="s">
        <v>29</v>
      </c>
      <c r="G14" s="282" t="s">
        <v>32</v>
      </c>
      <c r="H14" s="282" t="s">
        <v>48</v>
      </c>
      <c r="I14" s="282" t="s">
        <v>29</v>
      </c>
      <c r="J14" s="282" t="s">
        <v>26</v>
      </c>
      <c r="K14" s="282" t="s">
        <v>33</v>
      </c>
      <c r="L14" s="98"/>
      <c r="M14" s="98"/>
      <c r="N14" s="98"/>
      <c r="O14" s="98"/>
      <c r="P14" s="98"/>
      <c r="Q14" s="99"/>
      <c r="R14" s="99" t="e">
        <f>#REF!=SUM(L14:Q14)</f>
        <v>#REF!</v>
      </c>
      <c r="S14" s="281">
        <v>120000</v>
      </c>
    </row>
    <row r="15" spans="1:19" s="8" customFormat="1" ht="18" customHeight="1">
      <c r="A15" s="21" t="s">
        <v>38</v>
      </c>
      <c r="B15" s="21"/>
      <c r="C15" s="272" t="s">
        <v>39</v>
      </c>
      <c r="D15" s="274" t="s">
        <v>24</v>
      </c>
      <c r="E15" s="273" t="s">
        <v>36</v>
      </c>
      <c r="F15" s="273" t="s">
        <v>40</v>
      </c>
      <c r="G15" s="273" t="s">
        <v>25</v>
      </c>
      <c r="H15" s="273" t="s">
        <v>24</v>
      </c>
      <c r="I15" s="273" t="s">
        <v>25</v>
      </c>
      <c r="J15" s="273" t="s">
        <v>26</v>
      </c>
      <c r="K15" s="273" t="s">
        <v>24</v>
      </c>
      <c r="L15" s="22">
        <f aca="true" t="shared" si="2" ref="L15:Q15">L16</f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3">
        <f t="shared" si="2"/>
        <v>0</v>
      </c>
      <c r="R15" s="23" t="e">
        <f>#REF!=SUM(L15:Q15)</f>
        <v>#REF!</v>
      </c>
      <c r="S15" s="275">
        <f>S16+S18+S20</f>
        <v>6560000</v>
      </c>
    </row>
    <row r="16" spans="1:19" s="8" customFormat="1" ht="18.75" customHeight="1">
      <c r="A16" s="24" t="s">
        <v>41</v>
      </c>
      <c r="B16" s="24"/>
      <c r="C16" s="276" t="s">
        <v>42</v>
      </c>
      <c r="D16" s="25" t="s">
        <v>189</v>
      </c>
      <c r="E16" s="25" t="s">
        <v>36</v>
      </c>
      <c r="F16" s="25" t="s">
        <v>40</v>
      </c>
      <c r="G16" s="25" t="s">
        <v>32</v>
      </c>
      <c r="H16" s="25" t="s">
        <v>24</v>
      </c>
      <c r="I16" s="25" t="s">
        <v>32</v>
      </c>
      <c r="J16" s="25" t="s">
        <v>26</v>
      </c>
      <c r="K16" s="25" t="s">
        <v>33</v>
      </c>
      <c r="L16" s="26"/>
      <c r="M16" s="26"/>
      <c r="N16" s="26"/>
      <c r="O16" s="26"/>
      <c r="P16" s="26"/>
      <c r="Q16" s="27"/>
      <c r="R16" s="27" t="e">
        <f>#REF!=SUM(L16:Q16)</f>
        <v>#REF!</v>
      </c>
      <c r="S16" s="278">
        <f>S17</f>
        <v>6000000</v>
      </c>
    </row>
    <row r="17" spans="1:19" ht="20.25" customHeight="1">
      <c r="A17" s="107"/>
      <c r="B17" s="24"/>
      <c r="C17" s="284" t="s">
        <v>42</v>
      </c>
      <c r="D17" s="280" t="s">
        <v>189</v>
      </c>
      <c r="E17" s="280" t="s">
        <v>36</v>
      </c>
      <c r="F17" s="280" t="s">
        <v>40</v>
      </c>
      <c r="G17" s="280" t="s">
        <v>32</v>
      </c>
      <c r="H17" s="280" t="s">
        <v>34</v>
      </c>
      <c r="I17" s="280" t="s">
        <v>32</v>
      </c>
      <c r="J17" s="280" t="s">
        <v>26</v>
      </c>
      <c r="K17" s="280" t="s">
        <v>33</v>
      </c>
      <c r="L17" s="98"/>
      <c r="M17" s="98"/>
      <c r="N17" s="98"/>
      <c r="O17" s="98"/>
      <c r="P17" s="98"/>
      <c r="Q17" s="99"/>
      <c r="R17" s="99" t="e">
        <f>#REF!=SUM(L17:Q17)</f>
        <v>#REF!</v>
      </c>
      <c r="S17" s="285">
        <v>6000000</v>
      </c>
    </row>
    <row r="18" spans="1:19" ht="24.75" customHeight="1">
      <c r="A18" s="24" t="s">
        <v>43</v>
      </c>
      <c r="B18" s="24"/>
      <c r="C18" s="276" t="s">
        <v>44</v>
      </c>
      <c r="D18" s="25" t="s">
        <v>189</v>
      </c>
      <c r="E18" s="25" t="s">
        <v>36</v>
      </c>
      <c r="F18" s="25" t="s">
        <v>40</v>
      </c>
      <c r="G18" s="25" t="s">
        <v>45</v>
      </c>
      <c r="H18" s="25" t="s">
        <v>24</v>
      </c>
      <c r="I18" s="25" t="s">
        <v>29</v>
      </c>
      <c r="J18" s="25" t="s">
        <v>26</v>
      </c>
      <c r="K18" s="25" t="s">
        <v>33</v>
      </c>
      <c r="L18" s="26"/>
      <c r="M18" s="26"/>
      <c r="N18" s="26"/>
      <c r="O18" s="26"/>
      <c r="P18" s="26"/>
      <c r="Q18" s="27"/>
      <c r="R18" s="27"/>
      <c r="S18" s="278">
        <f>S19</f>
        <v>400000</v>
      </c>
    </row>
    <row r="19" spans="1:19" ht="19.5" customHeight="1">
      <c r="A19" s="107"/>
      <c r="B19" s="21"/>
      <c r="C19" s="286" t="s">
        <v>190</v>
      </c>
      <c r="D19" s="280" t="s">
        <v>189</v>
      </c>
      <c r="E19" s="280" t="s">
        <v>36</v>
      </c>
      <c r="F19" s="280" t="s">
        <v>40</v>
      </c>
      <c r="G19" s="280" t="s">
        <v>45</v>
      </c>
      <c r="H19" s="280" t="s">
        <v>34</v>
      </c>
      <c r="I19" s="280" t="s">
        <v>29</v>
      </c>
      <c r="J19" s="280" t="s">
        <v>26</v>
      </c>
      <c r="K19" s="280" t="s">
        <v>33</v>
      </c>
      <c r="L19" s="26"/>
      <c r="M19" s="26"/>
      <c r="N19" s="26"/>
      <c r="O19" s="26"/>
      <c r="P19" s="26"/>
      <c r="Q19" s="27"/>
      <c r="R19" s="27"/>
      <c r="S19" s="285">
        <v>400000</v>
      </c>
    </row>
    <row r="20" spans="1:19" s="8" customFormat="1" ht="26.25" customHeight="1">
      <c r="A20" s="24" t="s">
        <v>156</v>
      </c>
      <c r="B20" s="24"/>
      <c r="C20" s="276" t="s">
        <v>157</v>
      </c>
      <c r="D20" s="25" t="s">
        <v>189</v>
      </c>
      <c r="E20" s="25" t="s">
        <v>36</v>
      </c>
      <c r="F20" s="25" t="s">
        <v>40</v>
      </c>
      <c r="G20" s="25" t="s">
        <v>52</v>
      </c>
      <c r="H20" s="25" t="s">
        <v>24</v>
      </c>
      <c r="I20" s="25" t="s">
        <v>32</v>
      </c>
      <c r="J20" s="25" t="s">
        <v>26</v>
      </c>
      <c r="K20" s="25" t="s">
        <v>33</v>
      </c>
      <c r="L20" s="22" t="e">
        <f>L22+#REF!+#REF!</f>
        <v>#REF!</v>
      </c>
      <c r="M20" s="22" t="e">
        <f>M22+#REF!+#REF!</f>
        <v>#REF!</v>
      </c>
      <c r="N20" s="22" t="e">
        <f>N22+#REF!+#REF!</f>
        <v>#REF!</v>
      </c>
      <c r="O20" s="22" t="e">
        <f>O22+#REF!+#REF!</f>
        <v>#REF!</v>
      </c>
      <c r="P20" s="22" t="e">
        <f>P22+#REF!+#REF!</f>
        <v>#REF!</v>
      </c>
      <c r="Q20" s="23" t="e">
        <f>Q22+#REF!+#REF!</f>
        <v>#REF!</v>
      </c>
      <c r="R20" s="23" t="e">
        <f>#REF!=SUM(L20:Q20)</f>
        <v>#REF!</v>
      </c>
      <c r="S20" s="278">
        <f>S21</f>
        <v>160000</v>
      </c>
    </row>
    <row r="21" spans="1:19" ht="34.5" customHeight="1">
      <c r="A21" s="107"/>
      <c r="B21" s="29"/>
      <c r="C21" s="286" t="s">
        <v>191</v>
      </c>
      <c r="D21" s="280" t="s">
        <v>189</v>
      </c>
      <c r="E21" s="280" t="s">
        <v>36</v>
      </c>
      <c r="F21" s="280" t="s">
        <v>40</v>
      </c>
      <c r="G21" s="280" t="s">
        <v>52</v>
      </c>
      <c r="H21" s="280" t="s">
        <v>35</v>
      </c>
      <c r="I21" s="280" t="s">
        <v>32</v>
      </c>
      <c r="J21" s="280" t="s">
        <v>26</v>
      </c>
      <c r="K21" s="280" t="s">
        <v>33</v>
      </c>
      <c r="L21" s="22"/>
      <c r="M21" s="22"/>
      <c r="N21" s="22"/>
      <c r="O21" s="22"/>
      <c r="P21" s="22"/>
      <c r="Q21" s="23"/>
      <c r="R21" s="23"/>
      <c r="S21" s="287">
        <v>160000</v>
      </c>
    </row>
    <row r="22" spans="1:19" ht="21.75" customHeight="1">
      <c r="A22" s="21" t="s">
        <v>101</v>
      </c>
      <c r="B22" s="29"/>
      <c r="C22" s="272" t="s">
        <v>50</v>
      </c>
      <c r="D22" s="274" t="s">
        <v>24</v>
      </c>
      <c r="E22" s="273" t="s">
        <v>36</v>
      </c>
      <c r="F22" s="273" t="s">
        <v>51</v>
      </c>
      <c r="G22" s="273" t="s">
        <v>25</v>
      </c>
      <c r="H22" s="273" t="s">
        <v>24</v>
      </c>
      <c r="I22" s="273" t="s">
        <v>25</v>
      </c>
      <c r="J22" s="273" t="s">
        <v>26</v>
      </c>
      <c r="K22" s="273" t="s">
        <v>24</v>
      </c>
      <c r="L22" s="98"/>
      <c r="M22" s="98"/>
      <c r="N22" s="98"/>
      <c r="O22" s="98"/>
      <c r="P22" s="98"/>
      <c r="Q22" s="99"/>
      <c r="R22" s="99" t="e">
        <f>#REF!=SUM(L22:Q22)</f>
        <v>#REF!</v>
      </c>
      <c r="S22" s="275">
        <f>S23</f>
        <v>3000000</v>
      </c>
    </row>
    <row r="23" spans="1:19" ht="40.5" customHeight="1">
      <c r="A23" s="24" t="s">
        <v>103</v>
      </c>
      <c r="B23" s="21"/>
      <c r="C23" s="276" t="s">
        <v>133</v>
      </c>
      <c r="D23" s="25" t="s">
        <v>24</v>
      </c>
      <c r="E23" s="25" t="s">
        <v>36</v>
      </c>
      <c r="F23" s="25" t="s">
        <v>51</v>
      </c>
      <c r="G23" s="25" t="s">
        <v>45</v>
      </c>
      <c r="H23" s="25" t="s">
        <v>24</v>
      </c>
      <c r="I23" s="25" t="s">
        <v>29</v>
      </c>
      <c r="J23" s="25" t="s">
        <v>26</v>
      </c>
      <c r="K23" s="25" t="s">
        <v>24</v>
      </c>
      <c r="L23" s="98"/>
      <c r="M23" s="98"/>
      <c r="N23" s="98"/>
      <c r="O23" s="98"/>
      <c r="P23" s="98"/>
      <c r="Q23" s="99"/>
      <c r="R23" s="99"/>
      <c r="S23" s="278">
        <f>S24</f>
        <v>3000000</v>
      </c>
    </row>
    <row r="24" spans="1:19" ht="51" customHeight="1">
      <c r="A24" s="24"/>
      <c r="B24" s="21"/>
      <c r="C24" s="288" t="s">
        <v>134</v>
      </c>
      <c r="D24" s="282" t="s">
        <v>189</v>
      </c>
      <c r="E24" s="282" t="s">
        <v>36</v>
      </c>
      <c r="F24" s="282" t="s">
        <v>51</v>
      </c>
      <c r="G24" s="282" t="s">
        <v>45</v>
      </c>
      <c r="H24" s="282" t="s">
        <v>34</v>
      </c>
      <c r="I24" s="282" t="s">
        <v>29</v>
      </c>
      <c r="J24" s="282" t="s">
        <v>26</v>
      </c>
      <c r="K24" s="282" t="s">
        <v>33</v>
      </c>
      <c r="L24" s="98"/>
      <c r="M24" s="98"/>
      <c r="N24" s="98"/>
      <c r="O24" s="98"/>
      <c r="P24" s="98"/>
      <c r="Q24" s="99"/>
      <c r="R24" s="99"/>
      <c r="S24" s="285">
        <v>3000000</v>
      </c>
    </row>
    <row r="25" spans="1:19" ht="39.75" customHeight="1">
      <c r="A25" s="21" t="s">
        <v>175</v>
      </c>
      <c r="B25" s="21"/>
      <c r="C25" s="272" t="s">
        <v>58</v>
      </c>
      <c r="D25" s="274" t="s">
        <v>24</v>
      </c>
      <c r="E25" s="273" t="s">
        <v>36</v>
      </c>
      <c r="F25" s="273" t="s">
        <v>59</v>
      </c>
      <c r="G25" s="273" t="s">
        <v>25</v>
      </c>
      <c r="H25" s="273" t="s">
        <v>24</v>
      </c>
      <c r="I25" s="273" t="s">
        <v>25</v>
      </c>
      <c r="J25" s="273" t="s">
        <v>26</v>
      </c>
      <c r="K25" s="273" t="s">
        <v>24</v>
      </c>
      <c r="L25" s="98"/>
      <c r="M25" s="98"/>
      <c r="N25" s="98"/>
      <c r="O25" s="98"/>
      <c r="P25" s="98"/>
      <c r="Q25" s="99"/>
      <c r="R25" s="99"/>
      <c r="S25" s="275">
        <f>S26+S28</f>
        <v>7600000</v>
      </c>
    </row>
    <row r="26" spans="1:19" ht="27.75" customHeight="1">
      <c r="A26" s="30" t="s">
        <v>176</v>
      </c>
      <c r="B26" s="24"/>
      <c r="C26" s="289" t="s">
        <v>165</v>
      </c>
      <c r="D26" s="290" t="s">
        <v>78</v>
      </c>
      <c r="E26" s="290" t="s">
        <v>36</v>
      </c>
      <c r="F26" s="290" t="s">
        <v>59</v>
      </c>
      <c r="G26" s="290" t="s">
        <v>45</v>
      </c>
      <c r="H26" s="290" t="s">
        <v>24</v>
      </c>
      <c r="I26" s="290" t="s">
        <v>25</v>
      </c>
      <c r="J26" s="290" t="s">
        <v>26</v>
      </c>
      <c r="K26" s="290" t="s">
        <v>60</v>
      </c>
      <c r="L26" s="98" t="e">
        <f>#REF!</f>
        <v>#REF!</v>
      </c>
      <c r="M26" s="98" t="e">
        <f>#REF!</f>
        <v>#REF!</v>
      </c>
      <c r="N26" s="98" t="e">
        <f>#REF!</f>
        <v>#REF!</v>
      </c>
      <c r="O26" s="98" t="e">
        <f>#REF!</f>
        <v>#REF!</v>
      </c>
      <c r="P26" s="98" t="e">
        <f>#REF!</f>
        <v>#REF!</v>
      </c>
      <c r="Q26" s="99" t="e">
        <f>#REF!</f>
        <v>#REF!</v>
      </c>
      <c r="R26" s="99" t="e">
        <f>#REF!=SUM(L26:Q26)</f>
        <v>#REF!</v>
      </c>
      <c r="S26" s="278">
        <f>S27</f>
        <v>700000</v>
      </c>
    </row>
    <row r="27" spans="1:19" ht="34.5" customHeight="1">
      <c r="A27" s="107"/>
      <c r="B27" s="24"/>
      <c r="C27" s="286" t="s">
        <v>148</v>
      </c>
      <c r="D27" s="280" t="s">
        <v>78</v>
      </c>
      <c r="E27" s="280" t="s">
        <v>36</v>
      </c>
      <c r="F27" s="280" t="s">
        <v>59</v>
      </c>
      <c r="G27" s="280" t="s">
        <v>45</v>
      </c>
      <c r="H27" s="280" t="s">
        <v>57</v>
      </c>
      <c r="I27" s="280" t="s">
        <v>40</v>
      </c>
      <c r="J27" s="280" t="s">
        <v>26</v>
      </c>
      <c r="K27" s="280" t="s">
        <v>60</v>
      </c>
      <c r="L27" s="98"/>
      <c r="M27" s="98"/>
      <c r="N27" s="98"/>
      <c r="O27" s="98"/>
      <c r="P27" s="98"/>
      <c r="Q27" s="99"/>
      <c r="R27" s="99"/>
      <c r="S27" s="285">
        <v>700000</v>
      </c>
    </row>
    <row r="28" spans="1:19" s="7" customFormat="1" ht="106.5" customHeight="1">
      <c r="A28" s="30" t="s">
        <v>177</v>
      </c>
      <c r="B28" s="28"/>
      <c r="C28" s="291" t="s">
        <v>193</v>
      </c>
      <c r="D28" s="25" t="s">
        <v>78</v>
      </c>
      <c r="E28" s="25" t="s">
        <v>36</v>
      </c>
      <c r="F28" s="25" t="s">
        <v>59</v>
      </c>
      <c r="G28" s="25" t="s">
        <v>40</v>
      </c>
      <c r="H28" s="25" t="s">
        <v>24</v>
      </c>
      <c r="I28" s="25" t="s">
        <v>25</v>
      </c>
      <c r="J28" s="25" t="s">
        <v>26</v>
      </c>
      <c r="K28" s="25" t="s">
        <v>60</v>
      </c>
      <c r="L28" s="98"/>
      <c r="M28" s="98"/>
      <c r="N28" s="98"/>
      <c r="O28" s="98"/>
      <c r="P28" s="98"/>
      <c r="Q28" s="99"/>
      <c r="R28" s="99"/>
      <c r="S28" s="278">
        <f>S29+S32+S34+S36</f>
        <v>6900000</v>
      </c>
    </row>
    <row r="29" spans="1:19" s="7" customFormat="1" ht="66" customHeight="1">
      <c r="A29" s="30"/>
      <c r="B29" s="28"/>
      <c r="C29" s="292" t="s">
        <v>194</v>
      </c>
      <c r="D29" s="293" t="s">
        <v>78</v>
      </c>
      <c r="E29" s="293" t="s">
        <v>36</v>
      </c>
      <c r="F29" s="293" t="s">
        <v>59</v>
      </c>
      <c r="G29" s="293" t="s">
        <v>40</v>
      </c>
      <c r="H29" s="293" t="s">
        <v>34</v>
      </c>
      <c r="I29" s="293" t="s">
        <v>25</v>
      </c>
      <c r="J29" s="293" t="s">
        <v>26</v>
      </c>
      <c r="K29" s="293" t="s">
        <v>60</v>
      </c>
      <c r="L29" s="121" t="e">
        <f>L30+#REF!+#REF!</f>
        <v>#REF!</v>
      </c>
      <c r="M29" s="121" t="e">
        <f>M30+#REF!+#REF!</f>
        <v>#REF!</v>
      </c>
      <c r="N29" s="121" t="e">
        <f>N30+#REF!+#REF!</f>
        <v>#REF!</v>
      </c>
      <c r="O29" s="121" t="e">
        <f>O30+#REF!+#REF!</f>
        <v>#REF!</v>
      </c>
      <c r="P29" s="121" t="e">
        <f>P30+#REF!+#REF!</f>
        <v>#REF!</v>
      </c>
      <c r="Q29" s="122" t="e">
        <f>Q30+#REF!+#REF!</f>
        <v>#REF!</v>
      </c>
      <c r="R29" s="122" t="e">
        <f>#REF!=SUM(L29:Q29)</f>
        <v>#REF!</v>
      </c>
      <c r="S29" s="294">
        <f>S30+S31</f>
        <v>2700000</v>
      </c>
    </row>
    <row r="30" spans="1:19" s="8" customFormat="1" ht="78.75" customHeight="1">
      <c r="A30" s="107"/>
      <c r="B30" s="28"/>
      <c r="C30" s="295" t="s">
        <v>195</v>
      </c>
      <c r="D30" s="282" t="s">
        <v>78</v>
      </c>
      <c r="E30" s="282" t="s">
        <v>36</v>
      </c>
      <c r="F30" s="282" t="s">
        <v>59</v>
      </c>
      <c r="G30" s="282" t="s">
        <v>40</v>
      </c>
      <c r="H30" s="282" t="s">
        <v>49</v>
      </c>
      <c r="I30" s="282" t="s">
        <v>47</v>
      </c>
      <c r="J30" s="282" t="s">
        <v>26</v>
      </c>
      <c r="K30" s="282" t="s">
        <v>60</v>
      </c>
      <c r="L30" s="26"/>
      <c r="M30" s="26"/>
      <c r="N30" s="26"/>
      <c r="O30" s="26"/>
      <c r="P30" s="26"/>
      <c r="Q30" s="27"/>
      <c r="R30" s="27" t="e">
        <f>#REF!=SUM(L30:Q30)</f>
        <v>#REF!</v>
      </c>
      <c r="S30" s="281">
        <v>1700000</v>
      </c>
    </row>
    <row r="31" spans="1:19" s="9" customFormat="1" ht="77.25" customHeight="1">
      <c r="A31" s="107"/>
      <c r="B31" s="28"/>
      <c r="C31" s="295" t="s">
        <v>166</v>
      </c>
      <c r="D31" s="282" t="s">
        <v>78</v>
      </c>
      <c r="E31" s="282" t="s">
        <v>36</v>
      </c>
      <c r="F31" s="282" t="s">
        <v>59</v>
      </c>
      <c r="G31" s="282" t="s">
        <v>40</v>
      </c>
      <c r="H31" s="282" t="s">
        <v>49</v>
      </c>
      <c r="I31" s="282" t="s">
        <v>71</v>
      </c>
      <c r="J31" s="282" t="s">
        <v>26</v>
      </c>
      <c r="K31" s="282" t="s">
        <v>60</v>
      </c>
      <c r="L31" s="26"/>
      <c r="M31" s="26"/>
      <c r="N31" s="26"/>
      <c r="O31" s="26"/>
      <c r="P31" s="26"/>
      <c r="Q31" s="27"/>
      <c r="R31" s="27"/>
      <c r="S31" s="281">
        <v>1000000</v>
      </c>
    </row>
    <row r="32" spans="1:19" s="8" customFormat="1" ht="78" customHeight="1">
      <c r="A32" s="30"/>
      <c r="B32" s="28"/>
      <c r="C32" s="296" t="s">
        <v>196</v>
      </c>
      <c r="D32" s="297" t="s">
        <v>24</v>
      </c>
      <c r="E32" s="297" t="s">
        <v>36</v>
      </c>
      <c r="F32" s="297" t="s">
        <v>59</v>
      </c>
      <c r="G32" s="297" t="s">
        <v>40</v>
      </c>
      <c r="H32" s="297" t="s">
        <v>35</v>
      </c>
      <c r="I32" s="297" t="s">
        <v>25</v>
      </c>
      <c r="J32" s="297" t="s">
        <v>26</v>
      </c>
      <c r="K32" s="297" t="s">
        <v>60</v>
      </c>
      <c r="L32" s="187"/>
      <c r="M32" s="187"/>
      <c r="N32" s="187"/>
      <c r="O32" s="187"/>
      <c r="P32" s="187"/>
      <c r="Q32" s="188"/>
      <c r="R32" s="188"/>
      <c r="S32" s="298">
        <v>400000</v>
      </c>
    </row>
    <row r="33" spans="1:19" s="9" customFormat="1" ht="78.75" customHeight="1">
      <c r="A33" s="107"/>
      <c r="B33" s="28"/>
      <c r="C33" s="299" t="s">
        <v>197</v>
      </c>
      <c r="D33" s="282" t="s">
        <v>78</v>
      </c>
      <c r="E33" s="282" t="s">
        <v>36</v>
      </c>
      <c r="F33" s="282" t="s">
        <v>59</v>
      </c>
      <c r="G33" s="282" t="s">
        <v>40</v>
      </c>
      <c r="H33" s="282" t="s">
        <v>144</v>
      </c>
      <c r="I33" s="282" t="s">
        <v>40</v>
      </c>
      <c r="J33" s="282" t="s">
        <v>26</v>
      </c>
      <c r="K33" s="282" t="s">
        <v>60</v>
      </c>
      <c r="L33" s="26"/>
      <c r="M33" s="26"/>
      <c r="N33" s="26"/>
      <c r="O33" s="26"/>
      <c r="P33" s="26"/>
      <c r="Q33" s="27"/>
      <c r="R33" s="27"/>
      <c r="S33" s="281">
        <v>400000</v>
      </c>
    </row>
    <row r="34" spans="1:19" ht="82.5" customHeight="1">
      <c r="A34" s="30"/>
      <c r="B34" s="28"/>
      <c r="C34" s="300" t="s">
        <v>198</v>
      </c>
      <c r="D34" s="293" t="s">
        <v>78</v>
      </c>
      <c r="E34" s="293" t="s">
        <v>36</v>
      </c>
      <c r="F34" s="293" t="s">
        <v>59</v>
      </c>
      <c r="G34" s="293" t="s">
        <v>40</v>
      </c>
      <c r="H34" s="293" t="s">
        <v>37</v>
      </c>
      <c r="I34" s="293" t="s">
        <v>25</v>
      </c>
      <c r="J34" s="293" t="s">
        <v>26</v>
      </c>
      <c r="K34" s="293" t="s">
        <v>60</v>
      </c>
      <c r="L34" s="125"/>
      <c r="M34" s="125"/>
      <c r="N34" s="125"/>
      <c r="O34" s="125"/>
      <c r="P34" s="125"/>
      <c r="Q34" s="126"/>
      <c r="R34" s="126"/>
      <c r="S34" s="294">
        <f>S35</f>
        <v>1300000</v>
      </c>
    </row>
    <row r="35" spans="1:19" ht="82.5" customHeight="1">
      <c r="A35" s="107"/>
      <c r="B35" s="34"/>
      <c r="C35" s="301" t="s">
        <v>199</v>
      </c>
      <c r="D35" s="282" t="s">
        <v>78</v>
      </c>
      <c r="E35" s="282" t="s">
        <v>36</v>
      </c>
      <c r="F35" s="282" t="s">
        <v>59</v>
      </c>
      <c r="G35" s="282" t="s">
        <v>40</v>
      </c>
      <c r="H35" s="282" t="s">
        <v>108</v>
      </c>
      <c r="I35" s="282" t="s">
        <v>40</v>
      </c>
      <c r="J35" s="282" t="s">
        <v>26</v>
      </c>
      <c r="K35" s="282" t="s">
        <v>60</v>
      </c>
      <c r="L35" s="98"/>
      <c r="M35" s="98"/>
      <c r="N35" s="98"/>
      <c r="O35" s="98"/>
      <c r="P35" s="98"/>
      <c r="Q35" s="99"/>
      <c r="R35" s="99"/>
      <c r="S35" s="285">
        <v>1300000</v>
      </c>
    </row>
    <row r="36" spans="1:19" ht="45" customHeight="1">
      <c r="A36" s="107"/>
      <c r="B36" s="34"/>
      <c r="C36" s="302" t="s">
        <v>202</v>
      </c>
      <c r="D36" s="303" t="s">
        <v>78</v>
      </c>
      <c r="E36" s="303" t="s">
        <v>36</v>
      </c>
      <c r="F36" s="303" t="s">
        <v>59</v>
      </c>
      <c r="G36" s="303" t="s">
        <v>40</v>
      </c>
      <c r="H36" s="303" t="s">
        <v>203</v>
      </c>
      <c r="I36" s="303" t="s">
        <v>25</v>
      </c>
      <c r="J36" s="303" t="s">
        <v>26</v>
      </c>
      <c r="K36" s="303" t="s">
        <v>60</v>
      </c>
      <c r="L36" s="129"/>
      <c r="M36" s="129"/>
      <c r="N36" s="129"/>
      <c r="O36" s="129"/>
      <c r="P36" s="129"/>
      <c r="Q36" s="130"/>
      <c r="R36" s="130"/>
      <c r="S36" s="304">
        <f>S37</f>
        <v>2500000</v>
      </c>
    </row>
    <row r="37" spans="1:19" ht="42.75" customHeight="1">
      <c r="A37" s="107"/>
      <c r="B37" s="34"/>
      <c r="C37" s="305" t="s">
        <v>200</v>
      </c>
      <c r="D37" s="282" t="s">
        <v>78</v>
      </c>
      <c r="E37" s="282" t="s">
        <v>36</v>
      </c>
      <c r="F37" s="282" t="s">
        <v>59</v>
      </c>
      <c r="G37" s="282" t="s">
        <v>40</v>
      </c>
      <c r="H37" s="282" t="s">
        <v>201</v>
      </c>
      <c r="I37" s="282" t="s">
        <v>40</v>
      </c>
      <c r="J37" s="282" t="s">
        <v>26</v>
      </c>
      <c r="K37" s="282" t="s">
        <v>60</v>
      </c>
      <c r="L37" s="98"/>
      <c r="M37" s="98"/>
      <c r="N37" s="98"/>
      <c r="O37" s="98"/>
      <c r="P37" s="98"/>
      <c r="Q37" s="99"/>
      <c r="R37" s="99"/>
      <c r="S37" s="285">
        <v>2500000</v>
      </c>
    </row>
    <row r="38" spans="1:19" s="7" customFormat="1" ht="18.75" customHeight="1">
      <c r="A38" s="21" t="s">
        <v>55</v>
      </c>
      <c r="B38" s="24"/>
      <c r="C38" s="272" t="s">
        <v>64</v>
      </c>
      <c r="D38" s="273" t="s">
        <v>24</v>
      </c>
      <c r="E38" s="273" t="s">
        <v>36</v>
      </c>
      <c r="F38" s="273" t="s">
        <v>65</v>
      </c>
      <c r="G38" s="273" t="s">
        <v>25</v>
      </c>
      <c r="H38" s="273" t="s">
        <v>24</v>
      </c>
      <c r="I38" s="273" t="s">
        <v>25</v>
      </c>
      <c r="J38" s="273" t="s">
        <v>26</v>
      </c>
      <c r="K38" s="273" t="s">
        <v>24</v>
      </c>
      <c r="L38" s="98"/>
      <c r="M38" s="98"/>
      <c r="N38" s="98"/>
      <c r="O38" s="98"/>
      <c r="P38" s="98"/>
      <c r="Q38" s="99"/>
      <c r="R38" s="99"/>
      <c r="S38" s="275">
        <f>S39</f>
        <v>599000</v>
      </c>
    </row>
    <row r="39" spans="1:19" ht="21" customHeight="1">
      <c r="A39" s="30" t="s">
        <v>56</v>
      </c>
      <c r="B39" s="31"/>
      <c r="C39" s="276" t="s">
        <v>67</v>
      </c>
      <c r="D39" s="25" t="s">
        <v>204</v>
      </c>
      <c r="E39" s="25" t="s">
        <v>36</v>
      </c>
      <c r="F39" s="25" t="s">
        <v>65</v>
      </c>
      <c r="G39" s="25" t="s">
        <v>29</v>
      </c>
      <c r="H39" s="25" t="s">
        <v>24</v>
      </c>
      <c r="I39" s="25" t="s">
        <v>29</v>
      </c>
      <c r="J39" s="25" t="s">
        <v>26</v>
      </c>
      <c r="K39" s="25" t="s">
        <v>60</v>
      </c>
      <c r="L39" s="22"/>
      <c r="M39" s="22">
        <v>0</v>
      </c>
      <c r="N39" s="22"/>
      <c r="O39" s="22"/>
      <c r="P39" s="98"/>
      <c r="Q39" s="99"/>
      <c r="R39" s="99"/>
      <c r="S39" s="278">
        <f>S40+S41+S42+S43</f>
        <v>599000</v>
      </c>
    </row>
    <row r="40" spans="1:19" s="11" customFormat="1" ht="34.5" customHeight="1">
      <c r="A40" s="86"/>
      <c r="B40" s="28"/>
      <c r="C40" s="286" t="s">
        <v>153</v>
      </c>
      <c r="D40" s="282" t="s">
        <v>204</v>
      </c>
      <c r="E40" s="282" t="s">
        <v>36</v>
      </c>
      <c r="F40" s="282" t="s">
        <v>65</v>
      </c>
      <c r="G40" s="282" t="s">
        <v>29</v>
      </c>
      <c r="H40" s="282" t="s">
        <v>34</v>
      </c>
      <c r="I40" s="282" t="s">
        <v>29</v>
      </c>
      <c r="J40" s="282" t="s">
        <v>26</v>
      </c>
      <c r="K40" s="282" t="s">
        <v>60</v>
      </c>
      <c r="L40" s="98"/>
      <c r="M40" s="98"/>
      <c r="N40" s="98"/>
      <c r="O40" s="98"/>
      <c r="P40" s="98"/>
      <c r="Q40" s="99"/>
      <c r="R40" s="99"/>
      <c r="S40" s="281">
        <v>150000</v>
      </c>
    </row>
    <row r="41" spans="1:19" s="7" customFormat="1" ht="37.5" customHeight="1">
      <c r="A41" s="86"/>
      <c r="B41" s="42"/>
      <c r="C41" s="286" t="s">
        <v>154</v>
      </c>
      <c r="D41" s="282" t="s">
        <v>204</v>
      </c>
      <c r="E41" s="282" t="s">
        <v>36</v>
      </c>
      <c r="F41" s="282" t="s">
        <v>65</v>
      </c>
      <c r="G41" s="282" t="s">
        <v>29</v>
      </c>
      <c r="H41" s="282" t="s">
        <v>35</v>
      </c>
      <c r="I41" s="282" t="s">
        <v>29</v>
      </c>
      <c r="J41" s="282" t="s">
        <v>26</v>
      </c>
      <c r="K41" s="282" t="s">
        <v>60</v>
      </c>
      <c r="L41" s="98"/>
      <c r="M41" s="98"/>
      <c r="N41" s="98"/>
      <c r="O41" s="98"/>
      <c r="P41" s="98"/>
      <c r="Q41" s="99"/>
      <c r="R41" s="99"/>
      <c r="S41" s="281">
        <v>5000</v>
      </c>
    </row>
    <row r="42" spans="1:19" s="8" customFormat="1" ht="23.25" customHeight="1">
      <c r="A42" s="86"/>
      <c r="B42" s="42"/>
      <c r="C42" s="286" t="s">
        <v>0</v>
      </c>
      <c r="D42" s="282" t="s">
        <v>204</v>
      </c>
      <c r="E42" s="282" t="s">
        <v>36</v>
      </c>
      <c r="F42" s="282" t="s">
        <v>65</v>
      </c>
      <c r="G42" s="282" t="s">
        <v>29</v>
      </c>
      <c r="H42" s="282" t="s">
        <v>37</v>
      </c>
      <c r="I42" s="282" t="s">
        <v>29</v>
      </c>
      <c r="J42" s="282" t="s">
        <v>26</v>
      </c>
      <c r="K42" s="282" t="s">
        <v>60</v>
      </c>
      <c r="L42" s="98"/>
      <c r="M42" s="98"/>
      <c r="N42" s="98"/>
      <c r="O42" s="98"/>
      <c r="P42" s="98"/>
      <c r="Q42" s="99"/>
      <c r="R42" s="99"/>
      <c r="S42" s="281">
        <v>1000</v>
      </c>
    </row>
    <row r="43" spans="1:19" ht="26.25" customHeight="1">
      <c r="A43" s="86"/>
      <c r="B43" s="25"/>
      <c r="C43" s="286" t="s">
        <v>149</v>
      </c>
      <c r="D43" s="282" t="s">
        <v>204</v>
      </c>
      <c r="E43" s="282" t="s">
        <v>36</v>
      </c>
      <c r="F43" s="282" t="s">
        <v>65</v>
      </c>
      <c r="G43" s="282" t="s">
        <v>29</v>
      </c>
      <c r="H43" s="282" t="s">
        <v>48</v>
      </c>
      <c r="I43" s="282" t="s">
        <v>29</v>
      </c>
      <c r="J43" s="282" t="s">
        <v>26</v>
      </c>
      <c r="K43" s="282" t="s">
        <v>60</v>
      </c>
      <c r="L43" s="22">
        <f aca="true" t="shared" si="3" ref="L43:Q44">L44</f>
        <v>0</v>
      </c>
      <c r="M43" s="22">
        <f t="shared" si="3"/>
        <v>0</v>
      </c>
      <c r="N43" s="22">
        <f t="shared" si="3"/>
        <v>0</v>
      </c>
      <c r="O43" s="22">
        <f t="shared" si="3"/>
        <v>0</v>
      </c>
      <c r="P43" s="22">
        <f t="shared" si="3"/>
        <v>0</v>
      </c>
      <c r="Q43" s="23">
        <f t="shared" si="3"/>
        <v>0</v>
      </c>
      <c r="R43" s="23" t="e">
        <f>#REF!=SUM(L43:Q43)</f>
        <v>#REF!</v>
      </c>
      <c r="S43" s="281">
        <v>443000</v>
      </c>
    </row>
    <row r="44" spans="1:19" ht="25.5" customHeight="1">
      <c r="A44" s="21" t="s">
        <v>63</v>
      </c>
      <c r="B44" s="24"/>
      <c r="C44" s="272" t="s">
        <v>70</v>
      </c>
      <c r="D44" s="273" t="s">
        <v>24</v>
      </c>
      <c r="E44" s="273" t="s">
        <v>36</v>
      </c>
      <c r="F44" s="273" t="s">
        <v>71</v>
      </c>
      <c r="G44" s="273" t="s">
        <v>25</v>
      </c>
      <c r="H44" s="273" t="s">
        <v>24</v>
      </c>
      <c r="I44" s="273" t="s">
        <v>25</v>
      </c>
      <c r="J44" s="273" t="s">
        <v>26</v>
      </c>
      <c r="K44" s="273" t="s">
        <v>24</v>
      </c>
      <c r="L44" s="26">
        <f t="shared" si="3"/>
        <v>0</v>
      </c>
      <c r="M44" s="26">
        <f t="shared" si="3"/>
        <v>0</v>
      </c>
      <c r="N44" s="26">
        <f t="shared" si="3"/>
        <v>0</v>
      </c>
      <c r="O44" s="26">
        <f t="shared" si="3"/>
        <v>0</v>
      </c>
      <c r="P44" s="26">
        <f t="shared" si="3"/>
        <v>0</v>
      </c>
      <c r="Q44" s="27">
        <f t="shared" si="3"/>
        <v>0</v>
      </c>
      <c r="R44" s="27" t="e">
        <f>#REF!=SUM(L44:Q44)</f>
        <v>#REF!</v>
      </c>
      <c r="S44" s="306">
        <f>S45+S47</f>
        <v>16594450</v>
      </c>
    </row>
    <row r="45" spans="1:19" ht="23.25" customHeight="1">
      <c r="A45" s="39" t="s">
        <v>66</v>
      </c>
      <c r="B45" s="24"/>
      <c r="C45" s="276" t="s">
        <v>161</v>
      </c>
      <c r="D45" s="307" t="s">
        <v>78</v>
      </c>
      <c r="E45" s="307" t="s">
        <v>36</v>
      </c>
      <c r="F45" s="307" t="s">
        <v>71</v>
      </c>
      <c r="G45" s="307" t="s">
        <v>29</v>
      </c>
      <c r="H45" s="307" t="s">
        <v>162</v>
      </c>
      <c r="I45" s="307" t="s">
        <v>25</v>
      </c>
      <c r="J45" s="307" t="s">
        <v>26</v>
      </c>
      <c r="K45" s="307" t="s">
        <v>73</v>
      </c>
      <c r="L45" s="98"/>
      <c r="M45" s="98"/>
      <c r="N45" s="98"/>
      <c r="O45" s="98"/>
      <c r="P45" s="98"/>
      <c r="Q45" s="99"/>
      <c r="R45" s="99" t="e">
        <f>#REF!=SUM(L45:Q45)</f>
        <v>#REF!</v>
      </c>
      <c r="S45" s="308">
        <f>S46</f>
        <v>16588000</v>
      </c>
    </row>
    <row r="46" spans="1:19" ht="42" customHeight="1">
      <c r="A46" s="87"/>
      <c r="B46" s="28"/>
      <c r="C46" s="288" t="s">
        <v>155</v>
      </c>
      <c r="D46" s="282" t="s">
        <v>78</v>
      </c>
      <c r="E46" s="282" t="s">
        <v>36</v>
      </c>
      <c r="F46" s="282" t="s">
        <v>71</v>
      </c>
      <c r="G46" s="282" t="s">
        <v>29</v>
      </c>
      <c r="H46" s="282" t="s">
        <v>147</v>
      </c>
      <c r="I46" s="282" t="s">
        <v>40</v>
      </c>
      <c r="J46" s="282" t="s">
        <v>26</v>
      </c>
      <c r="K46" s="282" t="s">
        <v>73</v>
      </c>
      <c r="L46" s="98"/>
      <c r="M46" s="98"/>
      <c r="N46" s="98"/>
      <c r="O46" s="98"/>
      <c r="P46" s="98"/>
      <c r="Q46" s="99"/>
      <c r="R46" s="99"/>
      <c r="S46" s="285">
        <v>16588000</v>
      </c>
    </row>
    <row r="47" spans="1:19" ht="26.25" customHeight="1">
      <c r="A47" s="87"/>
      <c r="B47" s="28"/>
      <c r="C47" s="276" t="s">
        <v>271</v>
      </c>
      <c r="D47" s="307" t="s">
        <v>78</v>
      </c>
      <c r="E47" s="307" t="s">
        <v>36</v>
      </c>
      <c r="F47" s="307" t="s">
        <v>71</v>
      </c>
      <c r="G47" s="307" t="s">
        <v>32</v>
      </c>
      <c r="H47" s="307" t="s">
        <v>147</v>
      </c>
      <c r="I47" s="307" t="s">
        <v>25</v>
      </c>
      <c r="J47" s="307" t="s">
        <v>26</v>
      </c>
      <c r="K47" s="307" t="s">
        <v>73</v>
      </c>
      <c r="L47" s="54"/>
      <c r="M47" s="54"/>
      <c r="N47" s="54"/>
      <c r="O47" s="54"/>
      <c r="P47" s="54"/>
      <c r="Q47" s="55"/>
      <c r="R47" s="55"/>
      <c r="S47" s="308">
        <f>S48</f>
        <v>6450</v>
      </c>
    </row>
    <row r="48" spans="1:19" ht="21.75" customHeight="1">
      <c r="A48" s="87"/>
      <c r="B48" s="28"/>
      <c r="C48" s="288" t="s">
        <v>272</v>
      </c>
      <c r="D48" s="282" t="s">
        <v>78</v>
      </c>
      <c r="E48" s="282" t="s">
        <v>36</v>
      </c>
      <c r="F48" s="282" t="s">
        <v>71</v>
      </c>
      <c r="G48" s="282" t="s">
        <v>32</v>
      </c>
      <c r="H48" s="282" t="s">
        <v>147</v>
      </c>
      <c r="I48" s="282" t="s">
        <v>40</v>
      </c>
      <c r="J48" s="282" t="s">
        <v>26</v>
      </c>
      <c r="K48" s="282" t="s">
        <v>73</v>
      </c>
      <c r="L48" s="98"/>
      <c r="M48" s="98"/>
      <c r="N48" s="98"/>
      <c r="O48" s="98"/>
      <c r="P48" s="98"/>
      <c r="Q48" s="99"/>
      <c r="R48" s="99"/>
      <c r="S48" s="285">
        <v>6450</v>
      </c>
    </row>
    <row r="49" spans="1:19" ht="25.5" customHeight="1">
      <c r="A49" s="21" t="s">
        <v>77</v>
      </c>
      <c r="B49" s="28"/>
      <c r="C49" s="272" t="s">
        <v>74</v>
      </c>
      <c r="D49" s="273" t="s">
        <v>24</v>
      </c>
      <c r="E49" s="273" t="s">
        <v>36</v>
      </c>
      <c r="F49" s="273" t="s">
        <v>75</v>
      </c>
      <c r="G49" s="273" t="s">
        <v>25</v>
      </c>
      <c r="H49" s="273" t="s">
        <v>24</v>
      </c>
      <c r="I49" s="273" t="s">
        <v>25</v>
      </c>
      <c r="J49" s="273" t="s">
        <v>26</v>
      </c>
      <c r="K49" s="273" t="s">
        <v>24</v>
      </c>
      <c r="L49" s="134"/>
      <c r="M49" s="134" t="e">
        <f>M50+M62</f>
        <v>#REF!</v>
      </c>
      <c r="N49" s="134" t="e">
        <f>N50+N62</f>
        <v>#REF!</v>
      </c>
      <c r="O49" s="134" t="e">
        <f>O50+O62</f>
        <v>#REF!</v>
      </c>
      <c r="P49" s="134" t="e">
        <f>P50+P62</f>
        <v>#REF!</v>
      </c>
      <c r="Q49" s="135" t="e">
        <f>Q50+Q62</f>
        <v>#REF!</v>
      </c>
      <c r="R49" s="135" t="e">
        <f>#REF!=SUM(L49:Q49)</f>
        <v>#REF!</v>
      </c>
      <c r="S49" s="275">
        <f>S50+S53</f>
        <v>1916833</v>
      </c>
    </row>
    <row r="50" spans="1:19" ht="84" customHeight="1">
      <c r="A50" s="24" t="s">
        <v>163</v>
      </c>
      <c r="B50" s="28"/>
      <c r="C50" s="276" t="s">
        <v>120</v>
      </c>
      <c r="D50" s="25" t="s">
        <v>78</v>
      </c>
      <c r="E50" s="25" t="s">
        <v>36</v>
      </c>
      <c r="F50" s="25" t="s">
        <v>75</v>
      </c>
      <c r="G50" s="25" t="s">
        <v>32</v>
      </c>
      <c r="H50" s="25" t="s">
        <v>24</v>
      </c>
      <c r="I50" s="25" t="s">
        <v>25</v>
      </c>
      <c r="J50" s="25" t="s">
        <v>26</v>
      </c>
      <c r="K50" s="25" t="s">
        <v>24</v>
      </c>
      <c r="L50" s="26"/>
      <c r="M50" s="26" t="e">
        <f>M51+#REF!+M53</f>
        <v>#REF!</v>
      </c>
      <c r="N50" s="26" t="e">
        <f>N51+#REF!+N53</f>
        <v>#REF!</v>
      </c>
      <c r="O50" s="26" t="e">
        <f>O51+#REF!+O53</f>
        <v>#REF!</v>
      </c>
      <c r="P50" s="26" t="e">
        <f>P51+#REF!+P53</f>
        <v>#REF!</v>
      </c>
      <c r="Q50" s="26" t="e">
        <f>Q51+#REF!+Q53</f>
        <v>#REF!</v>
      </c>
      <c r="R50" s="27" t="e">
        <f>#REF!=SUM(L50:Q50)</f>
        <v>#REF!</v>
      </c>
      <c r="S50" s="278">
        <f>S51</f>
        <v>1000000</v>
      </c>
    </row>
    <row r="51" spans="1:19" ht="47.25" customHeight="1">
      <c r="A51" s="87"/>
      <c r="B51" s="18"/>
      <c r="C51" s="309" t="s">
        <v>205</v>
      </c>
      <c r="D51" s="297" t="s">
        <v>78</v>
      </c>
      <c r="E51" s="297" t="s">
        <v>36</v>
      </c>
      <c r="F51" s="297" t="s">
        <v>75</v>
      </c>
      <c r="G51" s="297" t="s">
        <v>32</v>
      </c>
      <c r="H51" s="297" t="s">
        <v>57</v>
      </c>
      <c r="I51" s="297" t="s">
        <v>40</v>
      </c>
      <c r="J51" s="297" t="s">
        <v>26</v>
      </c>
      <c r="K51" s="297" t="s">
        <v>76</v>
      </c>
      <c r="L51" s="98"/>
      <c r="M51" s="98"/>
      <c r="N51" s="98"/>
      <c r="O51" s="98"/>
      <c r="P51" s="98"/>
      <c r="Q51" s="99"/>
      <c r="R51" s="99" t="e">
        <f>#REF!=SUM(L51:Q51)</f>
        <v>#REF!</v>
      </c>
      <c r="S51" s="310">
        <f>S52</f>
        <v>1000000</v>
      </c>
    </row>
    <row r="52" spans="1:19" ht="91.5" customHeight="1">
      <c r="A52" s="87"/>
      <c r="B52" s="21"/>
      <c r="C52" s="311" t="s">
        <v>168</v>
      </c>
      <c r="D52" s="280" t="s">
        <v>78</v>
      </c>
      <c r="E52" s="280" t="s">
        <v>36</v>
      </c>
      <c r="F52" s="280" t="s">
        <v>75</v>
      </c>
      <c r="G52" s="280" t="s">
        <v>32</v>
      </c>
      <c r="H52" s="280" t="s">
        <v>68</v>
      </c>
      <c r="I52" s="280" t="s">
        <v>40</v>
      </c>
      <c r="J52" s="280" t="s">
        <v>26</v>
      </c>
      <c r="K52" s="280" t="s">
        <v>76</v>
      </c>
      <c r="L52" s="125"/>
      <c r="M52" s="125"/>
      <c r="N52" s="125"/>
      <c r="O52" s="125"/>
      <c r="P52" s="125"/>
      <c r="Q52" s="126"/>
      <c r="R52" s="126"/>
      <c r="S52" s="285">
        <v>1000000</v>
      </c>
    </row>
    <row r="53" spans="1:19" ht="39.75" customHeight="1">
      <c r="A53" s="24" t="s">
        <v>206</v>
      </c>
      <c r="B53" s="24"/>
      <c r="C53" s="276" t="s">
        <v>207</v>
      </c>
      <c r="D53" s="25" t="s">
        <v>78</v>
      </c>
      <c r="E53" s="25" t="s">
        <v>36</v>
      </c>
      <c r="F53" s="25" t="s">
        <v>75</v>
      </c>
      <c r="G53" s="25" t="s">
        <v>46</v>
      </c>
      <c r="H53" s="25" t="s">
        <v>24</v>
      </c>
      <c r="I53" s="25" t="s">
        <v>25</v>
      </c>
      <c r="J53" s="25" t="s">
        <v>26</v>
      </c>
      <c r="K53" s="25" t="s">
        <v>122</v>
      </c>
      <c r="L53" s="98"/>
      <c r="M53" s="98"/>
      <c r="N53" s="98"/>
      <c r="O53" s="98"/>
      <c r="P53" s="98"/>
      <c r="Q53" s="99"/>
      <c r="R53" s="99" t="e">
        <f>#REF!=SUM(L53:Q53)</f>
        <v>#REF!</v>
      </c>
      <c r="S53" s="278">
        <f>S54+S57</f>
        <v>916833</v>
      </c>
    </row>
    <row r="54" spans="1:19" s="8" customFormat="1" ht="24.75" customHeight="1">
      <c r="A54" s="87"/>
      <c r="B54" s="24"/>
      <c r="C54" s="292" t="s">
        <v>208</v>
      </c>
      <c r="D54" s="293" t="s">
        <v>78</v>
      </c>
      <c r="E54" s="293" t="s">
        <v>36</v>
      </c>
      <c r="F54" s="293" t="s">
        <v>75</v>
      </c>
      <c r="G54" s="293" t="s">
        <v>46</v>
      </c>
      <c r="H54" s="293" t="s">
        <v>34</v>
      </c>
      <c r="I54" s="293" t="s">
        <v>25</v>
      </c>
      <c r="J54" s="293" t="s">
        <v>26</v>
      </c>
      <c r="K54" s="293" t="s">
        <v>122</v>
      </c>
      <c r="L54" s="54"/>
      <c r="M54" s="54"/>
      <c r="N54" s="54"/>
      <c r="O54" s="54"/>
      <c r="P54" s="54"/>
      <c r="Q54" s="55"/>
      <c r="R54" s="55"/>
      <c r="S54" s="294">
        <f>S55+S56</f>
        <v>866833</v>
      </c>
    </row>
    <row r="55" spans="1:19" s="8" customFormat="1" ht="35.25" customHeight="1">
      <c r="A55" s="87"/>
      <c r="B55" s="37"/>
      <c r="C55" s="284" t="s">
        <v>167</v>
      </c>
      <c r="D55" s="282" t="s">
        <v>78</v>
      </c>
      <c r="E55" s="282" t="s">
        <v>36</v>
      </c>
      <c r="F55" s="282" t="s">
        <v>75</v>
      </c>
      <c r="G55" s="282" t="s">
        <v>46</v>
      </c>
      <c r="H55" s="282" t="s">
        <v>49</v>
      </c>
      <c r="I55" s="282" t="s">
        <v>47</v>
      </c>
      <c r="J55" s="282" t="s">
        <v>26</v>
      </c>
      <c r="K55" s="282" t="s">
        <v>122</v>
      </c>
      <c r="L55" s="125"/>
      <c r="M55" s="125"/>
      <c r="N55" s="125"/>
      <c r="O55" s="125"/>
      <c r="P55" s="125"/>
      <c r="Q55" s="126"/>
      <c r="R55" s="126"/>
      <c r="S55" s="281">
        <v>516833</v>
      </c>
    </row>
    <row r="56" spans="1:19" s="8" customFormat="1" ht="42" customHeight="1">
      <c r="A56" s="87"/>
      <c r="B56" s="37"/>
      <c r="C56" s="284" t="s">
        <v>171</v>
      </c>
      <c r="D56" s="282" t="s">
        <v>78</v>
      </c>
      <c r="E56" s="282" t="s">
        <v>36</v>
      </c>
      <c r="F56" s="282" t="s">
        <v>75</v>
      </c>
      <c r="G56" s="282" t="s">
        <v>46</v>
      </c>
      <c r="H56" s="282" t="s">
        <v>49</v>
      </c>
      <c r="I56" s="282" t="s">
        <v>71</v>
      </c>
      <c r="J56" s="282" t="s">
        <v>26</v>
      </c>
      <c r="K56" s="282" t="s">
        <v>122</v>
      </c>
      <c r="L56" s="98"/>
      <c r="M56" s="98"/>
      <c r="N56" s="98"/>
      <c r="O56" s="98"/>
      <c r="P56" s="98"/>
      <c r="Q56" s="99"/>
      <c r="R56" s="99"/>
      <c r="S56" s="281">
        <v>350000</v>
      </c>
    </row>
    <row r="57" spans="1:19" s="8" customFormat="1" ht="59.25" customHeight="1">
      <c r="A57" s="87"/>
      <c r="B57" s="37"/>
      <c r="C57" s="292" t="s">
        <v>209</v>
      </c>
      <c r="D57" s="293" t="s">
        <v>78</v>
      </c>
      <c r="E57" s="293" t="s">
        <v>36</v>
      </c>
      <c r="F57" s="293" t="s">
        <v>75</v>
      </c>
      <c r="G57" s="293" t="s">
        <v>46</v>
      </c>
      <c r="H57" s="293" t="s">
        <v>35</v>
      </c>
      <c r="I57" s="293" t="s">
        <v>25</v>
      </c>
      <c r="J57" s="293" t="s">
        <v>26</v>
      </c>
      <c r="K57" s="293" t="s">
        <v>122</v>
      </c>
      <c r="L57" s="98"/>
      <c r="M57" s="98"/>
      <c r="N57" s="98"/>
      <c r="O57" s="98"/>
      <c r="P57" s="98"/>
      <c r="Q57" s="99"/>
      <c r="R57" s="99"/>
      <c r="S57" s="312">
        <f>S58</f>
        <v>50000</v>
      </c>
    </row>
    <row r="58" spans="1:19" s="8" customFormat="1" ht="58.5" customHeight="1">
      <c r="A58" s="87"/>
      <c r="B58" s="28"/>
      <c r="C58" s="284" t="s">
        <v>169</v>
      </c>
      <c r="D58" s="282" t="s">
        <v>78</v>
      </c>
      <c r="E58" s="282" t="s">
        <v>36</v>
      </c>
      <c r="F58" s="282" t="s">
        <v>75</v>
      </c>
      <c r="G58" s="282" t="s">
        <v>46</v>
      </c>
      <c r="H58" s="282" t="s">
        <v>144</v>
      </c>
      <c r="I58" s="282" t="s">
        <v>40</v>
      </c>
      <c r="J58" s="282" t="s">
        <v>26</v>
      </c>
      <c r="K58" s="282" t="s">
        <v>122</v>
      </c>
      <c r="L58" s="98"/>
      <c r="M58" s="98"/>
      <c r="N58" s="98"/>
      <c r="O58" s="98"/>
      <c r="P58" s="98"/>
      <c r="Q58" s="99"/>
      <c r="R58" s="99"/>
      <c r="S58" s="313">
        <v>50000</v>
      </c>
    </row>
    <row r="59" spans="1:19" s="8" customFormat="1" ht="27" customHeight="1">
      <c r="A59" s="34" t="s">
        <v>80</v>
      </c>
      <c r="B59" s="28"/>
      <c r="C59" s="272" t="s">
        <v>82</v>
      </c>
      <c r="D59" s="314" t="s">
        <v>24</v>
      </c>
      <c r="E59" s="315" t="s">
        <v>36</v>
      </c>
      <c r="F59" s="315" t="s">
        <v>83</v>
      </c>
      <c r="G59" s="315" t="s">
        <v>25</v>
      </c>
      <c r="H59" s="315" t="s">
        <v>24</v>
      </c>
      <c r="I59" s="315" t="s">
        <v>25</v>
      </c>
      <c r="J59" s="315" t="s">
        <v>26</v>
      </c>
      <c r="K59" s="315" t="s">
        <v>24</v>
      </c>
      <c r="L59" s="98"/>
      <c r="M59" s="98"/>
      <c r="N59" s="98"/>
      <c r="O59" s="98"/>
      <c r="P59" s="98"/>
      <c r="Q59" s="99"/>
      <c r="R59" s="99"/>
      <c r="S59" s="316">
        <f>S60+S63+S65+S68+S72+S74+S76+S84</f>
        <v>2231450</v>
      </c>
    </row>
    <row r="60" spans="1:19" s="8" customFormat="1" ht="22.5" customHeight="1">
      <c r="A60" s="34"/>
      <c r="B60" s="28"/>
      <c r="C60" s="317" t="s">
        <v>84</v>
      </c>
      <c r="D60" s="25" t="s">
        <v>189</v>
      </c>
      <c r="E60" s="25" t="s">
        <v>36</v>
      </c>
      <c r="F60" s="25" t="s">
        <v>83</v>
      </c>
      <c r="G60" s="25" t="s">
        <v>45</v>
      </c>
      <c r="H60" s="25" t="s">
        <v>24</v>
      </c>
      <c r="I60" s="25" t="s">
        <v>25</v>
      </c>
      <c r="J60" s="25" t="s">
        <v>26</v>
      </c>
      <c r="K60" s="25" t="s">
        <v>54</v>
      </c>
      <c r="L60" s="32"/>
      <c r="M60" s="32"/>
      <c r="N60" s="32"/>
      <c r="O60" s="32"/>
      <c r="P60" s="32"/>
      <c r="Q60" s="33"/>
      <c r="R60" s="33"/>
      <c r="S60" s="318">
        <f>S61+S62</f>
        <v>48000</v>
      </c>
    </row>
    <row r="61" spans="1:19" ht="75.75" customHeight="1">
      <c r="A61" s="30" t="s">
        <v>81</v>
      </c>
      <c r="B61" s="28"/>
      <c r="C61" s="319" t="s">
        <v>210</v>
      </c>
      <c r="D61" s="282" t="s">
        <v>189</v>
      </c>
      <c r="E61" s="282" t="s">
        <v>36</v>
      </c>
      <c r="F61" s="282" t="s">
        <v>83</v>
      </c>
      <c r="G61" s="282" t="s">
        <v>45</v>
      </c>
      <c r="H61" s="282" t="s">
        <v>34</v>
      </c>
      <c r="I61" s="282" t="s">
        <v>29</v>
      </c>
      <c r="J61" s="282" t="s">
        <v>26</v>
      </c>
      <c r="K61" s="282" t="s">
        <v>54</v>
      </c>
      <c r="L61" s="98"/>
      <c r="M61" s="98"/>
      <c r="N61" s="98"/>
      <c r="O61" s="98"/>
      <c r="P61" s="98"/>
      <c r="Q61" s="99"/>
      <c r="R61" s="99"/>
      <c r="S61" s="281">
        <v>45000</v>
      </c>
    </row>
    <row r="62" spans="1:19" ht="60.75" customHeight="1">
      <c r="A62" s="34"/>
      <c r="B62" s="28"/>
      <c r="C62" s="288" t="s">
        <v>85</v>
      </c>
      <c r="D62" s="282" t="s">
        <v>189</v>
      </c>
      <c r="E62" s="282" t="s">
        <v>36</v>
      </c>
      <c r="F62" s="282" t="s">
        <v>83</v>
      </c>
      <c r="G62" s="282" t="s">
        <v>45</v>
      </c>
      <c r="H62" s="282" t="s">
        <v>37</v>
      </c>
      <c r="I62" s="282" t="s">
        <v>29</v>
      </c>
      <c r="J62" s="282" t="s">
        <v>26</v>
      </c>
      <c r="K62" s="282" t="s">
        <v>54</v>
      </c>
      <c r="L62" s="26">
        <f aca="true" t="shared" si="4" ref="L62:Q62">L64</f>
        <v>0</v>
      </c>
      <c r="M62" s="26">
        <f t="shared" si="4"/>
        <v>0</v>
      </c>
      <c r="N62" s="26">
        <f t="shared" si="4"/>
        <v>0</v>
      </c>
      <c r="O62" s="26">
        <f t="shared" si="4"/>
        <v>0</v>
      </c>
      <c r="P62" s="26">
        <f t="shared" si="4"/>
        <v>0</v>
      </c>
      <c r="Q62" s="27">
        <f t="shared" si="4"/>
        <v>0</v>
      </c>
      <c r="R62" s="27" t="e">
        <f>#REF!=SUM(L62:Q62)</f>
        <v>#REF!</v>
      </c>
      <c r="S62" s="281">
        <v>3000</v>
      </c>
    </row>
    <row r="63" spans="1:19" ht="55.5" customHeight="1">
      <c r="A63" s="30" t="s">
        <v>8</v>
      </c>
      <c r="B63" s="28"/>
      <c r="C63" s="320" t="s">
        <v>1</v>
      </c>
      <c r="D63" s="25" t="s">
        <v>189</v>
      </c>
      <c r="E63" s="25" t="s">
        <v>36</v>
      </c>
      <c r="F63" s="25" t="s">
        <v>83</v>
      </c>
      <c r="G63" s="25" t="s">
        <v>46</v>
      </c>
      <c r="H63" s="25" t="s">
        <v>24</v>
      </c>
      <c r="I63" s="25" t="s">
        <v>25</v>
      </c>
      <c r="J63" s="25" t="s">
        <v>26</v>
      </c>
      <c r="K63" s="25" t="s">
        <v>25</v>
      </c>
      <c r="L63" s="26"/>
      <c r="M63" s="26"/>
      <c r="N63" s="26"/>
      <c r="O63" s="26"/>
      <c r="P63" s="26"/>
      <c r="Q63" s="27"/>
      <c r="R63" s="27"/>
      <c r="S63" s="278">
        <f>S64</f>
        <v>85000</v>
      </c>
    </row>
    <row r="64" spans="1:19" ht="51.75" customHeight="1">
      <c r="A64" s="86"/>
      <c r="B64" s="28"/>
      <c r="C64" s="321" t="s">
        <v>1</v>
      </c>
      <c r="D64" s="322" t="s">
        <v>189</v>
      </c>
      <c r="E64" s="322" t="s">
        <v>36</v>
      </c>
      <c r="F64" s="322" t="s">
        <v>83</v>
      </c>
      <c r="G64" s="322" t="s">
        <v>46</v>
      </c>
      <c r="H64" s="322" t="s">
        <v>24</v>
      </c>
      <c r="I64" s="322" t="s">
        <v>29</v>
      </c>
      <c r="J64" s="322" t="s">
        <v>26</v>
      </c>
      <c r="K64" s="322" t="s">
        <v>54</v>
      </c>
      <c r="L64" s="98"/>
      <c r="M64" s="98"/>
      <c r="N64" s="98"/>
      <c r="O64" s="98"/>
      <c r="P64" s="98"/>
      <c r="Q64" s="99"/>
      <c r="R64" s="99" t="e">
        <f>#REF!=SUM(L64:Q64)</f>
        <v>#REF!</v>
      </c>
      <c r="S64" s="323">
        <v>85000</v>
      </c>
    </row>
    <row r="65" spans="1:19" ht="48" customHeight="1">
      <c r="A65" s="30" t="s">
        <v>178</v>
      </c>
      <c r="B65" s="28"/>
      <c r="C65" s="324" t="s">
        <v>211</v>
      </c>
      <c r="D65" s="25" t="s">
        <v>212</v>
      </c>
      <c r="E65" s="25" t="s">
        <v>36</v>
      </c>
      <c r="F65" s="25" t="s">
        <v>83</v>
      </c>
      <c r="G65" s="25" t="s">
        <v>51</v>
      </c>
      <c r="H65" s="25" t="s">
        <v>24</v>
      </c>
      <c r="I65" s="25" t="s">
        <v>25</v>
      </c>
      <c r="J65" s="25" t="s">
        <v>26</v>
      </c>
      <c r="K65" s="25" t="s">
        <v>25</v>
      </c>
      <c r="L65" s="98"/>
      <c r="M65" s="98"/>
      <c r="N65" s="98"/>
      <c r="O65" s="98"/>
      <c r="P65" s="98"/>
      <c r="Q65" s="99"/>
      <c r="R65" s="99"/>
      <c r="S65" s="325">
        <f>S66+S67</f>
        <v>15000</v>
      </c>
    </row>
    <row r="66" spans="1:19" ht="36.75" customHeight="1">
      <c r="A66" s="30"/>
      <c r="B66" s="24"/>
      <c r="C66" s="326" t="s">
        <v>3</v>
      </c>
      <c r="D66" s="322" t="s">
        <v>212</v>
      </c>
      <c r="E66" s="322" t="s">
        <v>36</v>
      </c>
      <c r="F66" s="322" t="s">
        <v>83</v>
      </c>
      <c r="G66" s="322" t="s">
        <v>51</v>
      </c>
      <c r="H66" s="322" t="s">
        <v>34</v>
      </c>
      <c r="I66" s="322" t="s">
        <v>29</v>
      </c>
      <c r="J66" s="322" t="s">
        <v>26</v>
      </c>
      <c r="K66" s="322" t="s">
        <v>54</v>
      </c>
      <c r="L66" s="98"/>
      <c r="M66" s="98"/>
      <c r="N66" s="98"/>
      <c r="O66" s="98"/>
      <c r="P66" s="98"/>
      <c r="Q66" s="99"/>
      <c r="R66" s="99"/>
      <c r="S66" s="323">
        <v>8000</v>
      </c>
    </row>
    <row r="67" spans="1:19" ht="32.25" customHeight="1">
      <c r="A67" s="86"/>
      <c r="B67" s="24"/>
      <c r="C67" s="326" t="s">
        <v>170</v>
      </c>
      <c r="D67" s="322" t="s">
        <v>212</v>
      </c>
      <c r="E67" s="322" t="s">
        <v>36</v>
      </c>
      <c r="F67" s="322" t="s">
        <v>83</v>
      </c>
      <c r="G67" s="322" t="s">
        <v>51</v>
      </c>
      <c r="H67" s="322" t="s">
        <v>35</v>
      </c>
      <c r="I67" s="322" t="s">
        <v>29</v>
      </c>
      <c r="J67" s="322" t="s">
        <v>26</v>
      </c>
      <c r="K67" s="322" t="s">
        <v>54</v>
      </c>
      <c r="L67" s="98"/>
      <c r="M67" s="98"/>
      <c r="N67" s="98"/>
      <c r="O67" s="98"/>
      <c r="P67" s="98"/>
      <c r="Q67" s="99"/>
      <c r="R67" s="99"/>
      <c r="S67" s="323">
        <v>7000</v>
      </c>
    </row>
    <row r="68" spans="1:19" ht="123" customHeight="1">
      <c r="A68" s="30" t="s">
        <v>179</v>
      </c>
      <c r="B68" s="24"/>
      <c r="C68" s="327" t="s">
        <v>2</v>
      </c>
      <c r="D68" s="328" t="s">
        <v>24</v>
      </c>
      <c r="E68" s="328" t="s">
        <v>36</v>
      </c>
      <c r="F68" s="328" t="s">
        <v>83</v>
      </c>
      <c r="G68" s="328" t="s">
        <v>121</v>
      </c>
      <c r="H68" s="328" t="s">
        <v>24</v>
      </c>
      <c r="I68" s="328" t="s">
        <v>25</v>
      </c>
      <c r="J68" s="328" t="s">
        <v>26</v>
      </c>
      <c r="K68" s="328" t="s">
        <v>24</v>
      </c>
      <c r="L68" s="98"/>
      <c r="M68" s="98"/>
      <c r="N68" s="98"/>
      <c r="O68" s="98"/>
      <c r="P68" s="98"/>
      <c r="Q68" s="99"/>
      <c r="R68" s="99" t="e">
        <f>#REF!=SUM(L68:Q68)</f>
        <v>#REF!</v>
      </c>
      <c r="S68" s="325">
        <f>S69+S70+S71</f>
        <v>128000</v>
      </c>
    </row>
    <row r="69" spans="1:19" ht="48" customHeight="1">
      <c r="A69" s="30"/>
      <c r="B69" s="24"/>
      <c r="C69" s="329" t="s">
        <v>7</v>
      </c>
      <c r="D69" s="322" t="s">
        <v>274</v>
      </c>
      <c r="E69" s="322" t="s">
        <v>36</v>
      </c>
      <c r="F69" s="322" t="s">
        <v>83</v>
      </c>
      <c r="G69" s="322" t="s">
        <v>121</v>
      </c>
      <c r="H69" s="322" t="s">
        <v>37</v>
      </c>
      <c r="I69" s="322" t="s">
        <v>29</v>
      </c>
      <c r="J69" s="322" t="s">
        <v>26</v>
      </c>
      <c r="K69" s="322" t="s">
        <v>54</v>
      </c>
      <c r="L69" s="98"/>
      <c r="M69" s="98"/>
      <c r="N69" s="98"/>
      <c r="O69" s="98"/>
      <c r="P69" s="98"/>
      <c r="Q69" s="99"/>
      <c r="R69" s="99"/>
      <c r="S69" s="323">
        <v>3000</v>
      </c>
    </row>
    <row r="70" spans="1:19" ht="33.75" customHeight="1">
      <c r="A70" s="30"/>
      <c r="B70" s="24"/>
      <c r="C70" s="329" t="s">
        <v>7</v>
      </c>
      <c r="D70" s="322" t="s">
        <v>213</v>
      </c>
      <c r="E70" s="322" t="s">
        <v>36</v>
      </c>
      <c r="F70" s="322" t="s">
        <v>83</v>
      </c>
      <c r="G70" s="322" t="s">
        <v>121</v>
      </c>
      <c r="H70" s="322" t="s">
        <v>37</v>
      </c>
      <c r="I70" s="322" t="s">
        <v>29</v>
      </c>
      <c r="J70" s="322" t="s">
        <v>26</v>
      </c>
      <c r="K70" s="322" t="s">
        <v>54</v>
      </c>
      <c r="L70" s="98"/>
      <c r="M70" s="98"/>
      <c r="N70" s="98"/>
      <c r="O70" s="98"/>
      <c r="P70" s="98"/>
      <c r="Q70" s="99"/>
      <c r="R70" s="99"/>
      <c r="S70" s="323">
        <v>25000</v>
      </c>
    </row>
    <row r="71" spans="1:19" ht="22.5" customHeight="1">
      <c r="A71" s="86"/>
      <c r="B71" s="24"/>
      <c r="C71" s="329" t="s">
        <v>150</v>
      </c>
      <c r="D71" s="322" t="s">
        <v>273</v>
      </c>
      <c r="E71" s="322" t="s">
        <v>36</v>
      </c>
      <c r="F71" s="322" t="s">
        <v>83</v>
      </c>
      <c r="G71" s="322" t="s">
        <v>121</v>
      </c>
      <c r="H71" s="322" t="s">
        <v>151</v>
      </c>
      <c r="I71" s="322" t="s">
        <v>29</v>
      </c>
      <c r="J71" s="322" t="s">
        <v>26</v>
      </c>
      <c r="K71" s="322" t="s">
        <v>54</v>
      </c>
      <c r="L71" s="98"/>
      <c r="M71" s="98"/>
      <c r="N71" s="98"/>
      <c r="O71" s="98"/>
      <c r="P71" s="98"/>
      <c r="Q71" s="99"/>
      <c r="R71" s="99"/>
      <c r="S71" s="323">
        <v>100000</v>
      </c>
    </row>
    <row r="72" spans="1:19" ht="59.25" customHeight="1">
      <c r="A72" s="30" t="s">
        <v>180</v>
      </c>
      <c r="B72" s="40"/>
      <c r="C72" s="324" t="s">
        <v>4</v>
      </c>
      <c r="D72" s="25" t="s">
        <v>214</v>
      </c>
      <c r="E72" s="25" t="s">
        <v>36</v>
      </c>
      <c r="F72" s="25" t="s">
        <v>83</v>
      </c>
      <c r="G72" s="25" t="s">
        <v>102</v>
      </c>
      <c r="H72" s="25" t="s">
        <v>24</v>
      </c>
      <c r="I72" s="25" t="s">
        <v>29</v>
      </c>
      <c r="J72" s="25" t="s">
        <v>26</v>
      </c>
      <c r="K72" s="25" t="s">
        <v>54</v>
      </c>
      <c r="L72" s="19" t="e">
        <f aca="true" t="shared" si="5" ref="L72:Q72">L83</f>
        <v>#REF!</v>
      </c>
      <c r="M72" s="19" t="e">
        <f t="shared" si="5"/>
        <v>#REF!</v>
      </c>
      <c r="N72" s="19" t="e">
        <f t="shared" si="5"/>
        <v>#REF!</v>
      </c>
      <c r="O72" s="19" t="e">
        <f t="shared" si="5"/>
        <v>#REF!</v>
      </c>
      <c r="P72" s="19" t="e">
        <f t="shared" si="5"/>
        <v>#REF!</v>
      </c>
      <c r="Q72" s="35" t="e">
        <f t="shared" si="5"/>
        <v>#REF!</v>
      </c>
      <c r="R72" s="35" t="e">
        <f>#REF!=SUM(L72:Q72)</f>
        <v>#REF!</v>
      </c>
      <c r="S72" s="330">
        <f>S73</f>
        <v>100000</v>
      </c>
    </row>
    <row r="73" spans="1:19" ht="56.25" customHeight="1">
      <c r="A73" s="30"/>
      <c r="B73" s="28"/>
      <c r="C73" s="321" t="s">
        <v>4</v>
      </c>
      <c r="D73" s="322" t="s">
        <v>214</v>
      </c>
      <c r="E73" s="322" t="s">
        <v>36</v>
      </c>
      <c r="F73" s="322" t="s">
        <v>83</v>
      </c>
      <c r="G73" s="322" t="s">
        <v>102</v>
      </c>
      <c r="H73" s="322" t="s">
        <v>24</v>
      </c>
      <c r="I73" s="322" t="s">
        <v>29</v>
      </c>
      <c r="J73" s="322" t="s">
        <v>26</v>
      </c>
      <c r="K73" s="322" t="s">
        <v>54</v>
      </c>
      <c r="L73" s="19"/>
      <c r="M73" s="19"/>
      <c r="N73" s="19"/>
      <c r="O73" s="19"/>
      <c r="P73" s="19"/>
      <c r="Q73" s="35"/>
      <c r="R73" s="35"/>
      <c r="S73" s="331">
        <v>100000</v>
      </c>
    </row>
    <row r="74" spans="1:19" ht="30" customHeight="1">
      <c r="A74" s="30" t="s">
        <v>181</v>
      </c>
      <c r="B74" s="28"/>
      <c r="C74" s="327" t="s">
        <v>215</v>
      </c>
      <c r="D74" s="328" t="s">
        <v>204</v>
      </c>
      <c r="E74" s="328" t="s">
        <v>36</v>
      </c>
      <c r="F74" s="328" t="s">
        <v>83</v>
      </c>
      <c r="G74" s="328" t="s">
        <v>216</v>
      </c>
      <c r="H74" s="328" t="s">
        <v>24</v>
      </c>
      <c r="I74" s="328" t="s">
        <v>25</v>
      </c>
      <c r="J74" s="328" t="s">
        <v>26</v>
      </c>
      <c r="K74" s="328" t="s">
        <v>24</v>
      </c>
      <c r="L74" s="19"/>
      <c r="M74" s="19"/>
      <c r="N74" s="19"/>
      <c r="O74" s="19"/>
      <c r="P74" s="19"/>
      <c r="Q74" s="35"/>
      <c r="R74" s="35"/>
      <c r="S74" s="332">
        <f>S75</f>
        <v>135000</v>
      </c>
    </row>
    <row r="75" spans="1:19" ht="36.75" customHeight="1">
      <c r="A75" s="30"/>
      <c r="B75" s="28"/>
      <c r="C75" s="321" t="s">
        <v>217</v>
      </c>
      <c r="D75" s="333" t="s">
        <v>204</v>
      </c>
      <c r="E75" s="333" t="s">
        <v>36</v>
      </c>
      <c r="F75" s="333" t="s">
        <v>83</v>
      </c>
      <c r="G75" s="333" t="s">
        <v>216</v>
      </c>
      <c r="H75" s="333" t="s">
        <v>37</v>
      </c>
      <c r="I75" s="333" t="s">
        <v>40</v>
      </c>
      <c r="J75" s="333" t="s">
        <v>26</v>
      </c>
      <c r="K75" s="333" t="s">
        <v>54</v>
      </c>
      <c r="L75" s="19"/>
      <c r="M75" s="19"/>
      <c r="N75" s="19"/>
      <c r="O75" s="19"/>
      <c r="P75" s="19"/>
      <c r="Q75" s="35"/>
      <c r="R75" s="35"/>
      <c r="S75" s="334">
        <v>135000</v>
      </c>
    </row>
    <row r="76" spans="1:19" ht="50.25" customHeight="1">
      <c r="A76" s="30" t="s">
        <v>182</v>
      </c>
      <c r="B76" s="28"/>
      <c r="C76" s="289" t="s">
        <v>5</v>
      </c>
      <c r="D76" s="25" t="s">
        <v>24</v>
      </c>
      <c r="E76" s="25" t="s">
        <v>36</v>
      </c>
      <c r="F76" s="25" t="s">
        <v>83</v>
      </c>
      <c r="G76" s="25" t="s">
        <v>152</v>
      </c>
      <c r="H76" s="25" t="s">
        <v>24</v>
      </c>
      <c r="I76" s="25" t="s">
        <v>29</v>
      </c>
      <c r="J76" s="25" t="s">
        <v>26</v>
      </c>
      <c r="K76" s="25" t="s">
        <v>24</v>
      </c>
      <c r="L76" s="19"/>
      <c r="M76" s="19"/>
      <c r="N76" s="19"/>
      <c r="O76" s="19"/>
      <c r="P76" s="19"/>
      <c r="Q76" s="35"/>
      <c r="R76" s="35"/>
      <c r="S76" s="332">
        <f>S77+S78+S79+S80+S81+S82+S83</f>
        <v>820250</v>
      </c>
    </row>
    <row r="77" spans="1:19" ht="59.25" customHeight="1">
      <c r="A77" s="30"/>
      <c r="B77" s="28"/>
      <c r="C77" s="321" t="s">
        <v>5</v>
      </c>
      <c r="D77" s="333" t="s">
        <v>78</v>
      </c>
      <c r="E77" s="333" t="s">
        <v>36</v>
      </c>
      <c r="F77" s="333" t="s">
        <v>83</v>
      </c>
      <c r="G77" s="333" t="s">
        <v>152</v>
      </c>
      <c r="H77" s="333" t="s">
        <v>24</v>
      </c>
      <c r="I77" s="333" t="s">
        <v>29</v>
      </c>
      <c r="J77" s="333" t="s">
        <v>26</v>
      </c>
      <c r="K77" s="333" t="s">
        <v>54</v>
      </c>
      <c r="L77" s="19"/>
      <c r="M77" s="19"/>
      <c r="N77" s="19"/>
      <c r="O77" s="19"/>
      <c r="P77" s="19"/>
      <c r="Q77" s="35"/>
      <c r="R77" s="35"/>
      <c r="S77" s="335">
        <v>12000</v>
      </c>
    </row>
    <row r="78" spans="1:19" ht="65.25" customHeight="1">
      <c r="A78" s="30"/>
      <c r="B78" s="28"/>
      <c r="C78" s="321" t="s">
        <v>5</v>
      </c>
      <c r="D78" s="333" t="s">
        <v>274</v>
      </c>
      <c r="E78" s="333" t="s">
        <v>36</v>
      </c>
      <c r="F78" s="333" t="s">
        <v>83</v>
      </c>
      <c r="G78" s="333" t="s">
        <v>152</v>
      </c>
      <c r="H78" s="333" t="s">
        <v>24</v>
      </c>
      <c r="I78" s="333" t="s">
        <v>29</v>
      </c>
      <c r="J78" s="333" t="s">
        <v>26</v>
      </c>
      <c r="K78" s="333" t="s">
        <v>54</v>
      </c>
      <c r="L78" s="19"/>
      <c r="M78" s="19"/>
      <c r="N78" s="19"/>
      <c r="O78" s="19"/>
      <c r="P78" s="19"/>
      <c r="Q78" s="35"/>
      <c r="R78" s="35"/>
      <c r="S78" s="335">
        <v>4000</v>
      </c>
    </row>
    <row r="79" spans="1:19" ht="46.5" customHeight="1">
      <c r="A79" s="30"/>
      <c r="B79" s="28"/>
      <c r="C79" s="321" t="s">
        <v>5</v>
      </c>
      <c r="D79" s="333" t="s">
        <v>214</v>
      </c>
      <c r="E79" s="333" t="s">
        <v>36</v>
      </c>
      <c r="F79" s="333" t="s">
        <v>83</v>
      </c>
      <c r="G79" s="333" t="s">
        <v>152</v>
      </c>
      <c r="H79" s="333" t="s">
        <v>24</v>
      </c>
      <c r="I79" s="333" t="s">
        <v>29</v>
      </c>
      <c r="J79" s="333" t="s">
        <v>26</v>
      </c>
      <c r="K79" s="333" t="s">
        <v>54</v>
      </c>
      <c r="L79" s="19"/>
      <c r="M79" s="19"/>
      <c r="N79" s="19"/>
      <c r="O79" s="19"/>
      <c r="P79" s="19"/>
      <c r="Q79" s="35"/>
      <c r="R79" s="35"/>
      <c r="S79" s="335">
        <v>40000</v>
      </c>
    </row>
    <row r="80" spans="1:19" ht="51" customHeight="1">
      <c r="A80" s="30"/>
      <c r="B80" s="28"/>
      <c r="C80" s="321" t="s">
        <v>5</v>
      </c>
      <c r="D80" s="333" t="s">
        <v>192</v>
      </c>
      <c r="E80" s="333" t="s">
        <v>36</v>
      </c>
      <c r="F80" s="333" t="s">
        <v>83</v>
      </c>
      <c r="G80" s="333" t="s">
        <v>152</v>
      </c>
      <c r="H80" s="333" t="s">
        <v>24</v>
      </c>
      <c r="I80" s="333" t="s">
        <v>29</v>
      </c>
      <c r="J80" s="333" t="s">
        <v>26</v>
      </c>
      <c r="K80" s="333" t="s">
        <v>54</v>
      </c>
      <c r="L80" s="22" t="e">
        <f>#REF!+L89+#REF!+#REF!</f>
        <v>#REF!</v>
      </c>
      <c r="M80" s="22" t="e">
        <f>#REF!+M89+#REF!+#REF!</f>
        <v>#REF!</v>
      </c>
      <c r="N80" s="22" t="e">
        <f>#REF!+N89+#REF!+#REF!</f>
        <v>#REF!</v>
      </c>
      <c r="O80" s="22" t="e">
        <f>#REF!+O89+#REF!+#REF!</f>
        <v>#REF!</v>
      </c>
      <c r="P80" s="22" t="e">
        <f>#REF!+P89+#REF!+#REF!</f>
        <v>#REF!</v>
      </c>
      <c r="Q80" s="23" t="e">
        <f>#REF!+Q89+#REF!+#REF!</f>
        <v>#REF!</v>
      </c>
      <c r="R80" s="23" t="e">
        <f>#REF!=SUM(L80:Q80)</f>
        <v>#REF!</v>
      </c>
      <c r="S80" s="335">
        <v>3250</v>
      </c>
    </row>
    <row r="81" spans="1:19" ht="62.25" customHeight="1">
      <c r="A81" s="30"/>
      <c r="B81" s="28"/>
      <c r="C81" s="321" t="s">
        <v>5</v>
      </c>
      <c r="D81" s="333" t="s">
        <v>275</v>
      </c>
      <c r="E81" s="333" t="s">
        <v>36</v>
      </c>
      <c r="F81" s="333" t="s">
        <v>83</v>
      </c>
      <c r="G81" s="333" t="s">
        <v>152</v>
      </c>
      <c r="H81" s="333" t="s">
        <v>24</v>
      </c>
      <c r="I81" s="333" t="s">
        <v>29</v>
      </c>
      <c r="J81" s="333" t="s">
        <v>26</v>
      </c>
      <c r="K81" s="333" t="s">
        <v>54</v>
      </c>
      <c r="L81" s="22" t="e">
        <f>#REF!+L88+#REF!+#REF!</f>
        <v>#REF!</v>
      </c>
      <c r="M81" s="22" t="e">
        <f>#REF!+M88+#REF!+#REF!</f>
        <v>#REF!</v>
      </c>
      <c r="N81" s="22" t="e">
        <f>#REF!+N88+#REF!+#REF!</f>
        <v>#REF!</v>
      </c>
      <c r="O81" s="22" t="e">
        <f>#REF!+O88+#REF!+#REF!</f>
        <v>#REF!</v>
      </c>
      <c r="P81" s="22" t="e">
        <f>#REF!+P88+#REF!+#REF!</f>
        <v>#REF!</v>
      </c>
      <c r="Q81" s="23" t="e">
        <f>#REF!+Q88+#REF!+#REF!</f>
        <v>#REF!</v>
      </c>
      <c r="R81" s="23" t="e">
        <f>#REF!=SUM(L81:Q81)</f>
        <v>#REF!</v>
      </c>
      <c r="S81" s="335">
        <v>1000</v>
      </c>
    </row>
    <row r="82" spans="1:19" ht="63.75" customHeight="1">
      <c r="A82" s="30"/>
      <c r="B82" s="28"/>
      <c r="C82" s="321" t="s">
        <v>5</v>
      </c>
      <c r="D82" s="333" t="s">
        <v>189</v>
      </c>
      <c r="E82" s="333" t="s">
        <v>36</v>
      </c>
      <c r="F82" s="333" t="s">
        <v>83</v>
      </c>
      <c r="G82" s="333" t="s">
        <v>152</v>
      </c>
      <c r="H82" s="333" t="s">
        <v>24</v>
      </c>
      <c r="I82" s="333" t="s">
        <v>29</v>
      </c>
      <c r="J82" s="333" t="s">
        <v>26</v>
      </c>
      <c r="K82" s="333" t="s">
        <v>54</v>
      </c>
      <c r="L82" s="22" t="e">
        <f>#REF!+L89+#REF!+#REF!</f>
        <v>#REF!</v>
      </c>
      <c r="M82" s="22" t="e">
        <f>#REF!+M89+#REF!+#REF!</f>
        <v>#REF!</v>
      </c>
      <c r="N82" s="22" t="e">
        <f>#REF!+N89+#REF!+#REF!</f>
        <v>#REF!</v>
      </c>
      <c r="O82" s="22" t="e">
        <f>#REF!+O89+#REF!+#REF!</f>
        <v>#REF!</v>
      </c>
      <c r="P82" s="22" t="e">
        <f>#REF!+P89+#REF!+#REF!</f>
        <v>#REF!</v>
      </c>
      <c r="Q82" s="23" t="e">
        <f>#REF!+Q89+#REF!+#REF!</f>
        <v>#REF!</v>
      </c>
      <c r="R82" s="23" t="e">
        <f>#REF!=SUM(L82:Q82)</f>
        <v>#REF!</v>
      </c>
      <c r="S82" s="336">
        <v>410000</v>
      </c>
    </row>
    <row r="83" spans="1:19" ht="54.75" customHeight="1">
      <c r="A83" s="30"/>
      <c r="B83" s="28"/>
      <c r="C83" s="321" t="s">
        <v>5</v>
      </c>
      <c r="D83" s="333" t="s">
        <v>212</v>
      </c>
      <c r="E83" s="333" t="s">
        <v>36</v>
      </c>
      <c r="F83" s="333" t="s">
        <v>83</v>
      </c>
      <c r="G83" s="333" t="s">
        <v>152</v>
      </c>
      <c r="H83" s="333" t="s">
        <v>24</v>
      </c>
      <c r="I83" s="333" t="s">
        <v>29</v>
      </c>
      <c r="J83" s="333" t="s">
        <v>26</v>
      </c>
      <c r="K83" s="333" t="s">
        <v>54</v>
      </c>
      <c r="L83" s="22" t="e">
        <f>#REF!+L90+#REF!+#REF!</f>
        <v>#REF!</v>
      </c>
      <c r="M83" s="22" t="e">
        <f>#REF!+M90+#REF!+#REF!</f>
        <v>#REF!</v>
      </c>
      <c r="N83" s="22" t="e">
        <f>#REF!+N90+#REF!+#REF!</f>
        <v>#REF!</v>
      </c>
      <c r="O83" s="22" t="e">
        <f>#REF!+O90+#REF!+#REF!</f>
        <v>#REF!</v>
      </c>
      <c r="P83" s="22" t="e">
        <f>#REF!+P90+#REF!+#REF!</f>
        <v>#REF!</v>
      </c>
      <c r="Q83" s="23" t="e">
        <f>#REF!+Q90+#REF!+#REF!</f>
        <v>#REF!</v>
      </c>
      <c r="R83" s="23" t="e">
        <f>#REF!=SUM(L83:Q83)</f>
        <v>#REF!</v>
      </c>
      <c r="S83" s="336">
        <v>350000</v>
      </c>
    </row>
    <row r="84" spans="1:19" ht="39.75" customHeight="1">
      <c r="A84" s="30" t="s">
        <v>183</v>
      </c>
      <c r="B84" s="28"/>
      <c r="C84" s="337" t="s">
        <v>86</v>
      </c>
      <c r="D84" s="328" t="s">
        <v>24</v>
      </c>
      <c r="E84" s="328" t="s">
        <v>36</v>
      </c>
      <c r="F84" s="328" t="s">
        <v>83</v>
      </c>
      <c r="G84" s="328" t="s">
        <v>87</v>
      </c>
      <c r="H84" s="328" t="s">
        <v>24</v>
      </c>
      <c r="I84" s="328" t="s">
        <v>25</v>
      </c>
      <c r="J84" s="328" t="s">
        <v>26</v>
      </c>
      <c r="K84" s="328" t="s">
        <v>54</v>
      </c>
      <c r="L84" s="98"/>
      <c r="M84" s="98"/>
      <c r="N84" s="98"/>
      <c r="O84" s="98"/>
      <c r="P84" s="98"/>
      <c r="Q84" s="99"/>
      <c r="R84" s="99"/>
      <c r="S84" s="338">
        <f>S85+S86+S87+S88+S89+S90+S91</f>
        <v>900200</v>
      </c>
    </row>
    <row r="85" spans="1:19" s="11" customFormat="1" ht="34.5" customHeight="1">
      <c r="A85" s="30"/>
      <c r="B85" s="28"/>
      <c r="C85" s="301" t="s">
        <v>218</v>
      </c>
      <c r="D85" s="282" t="s">
        <v>78</v>
      </c>
      <c r="E85" s="282" t="s">
        <v>36</v>
      </c>
      <c r="F85" s="282" t="s">
        <v>83</v>
      </c>
      <c r="G85" s="282" t="s">
        <v>87</v>
      </c>
      <c r="H85" s="282" t="s">
        <v>57</v>
      </c>
      <c r="I85" s="282" t="s">
        <v>40</v>
      </c>
      <c r="J85" s="282" t="s">
        <v>26</v>
      </c>
      <c r="K85" s="282" t="s">
        <v>54</v>
      </c>
      <c r="L85" s="98"/>
      <c r="M85" s="98"/>
      <c r="N85" s="98"/>
      <c r="O85" s="98"/>
      <c r="P85" s="98"/>
      <c r="Q85" s="99"/>
      <c r="R85" s="99"/>
      <c r="S85" s="281">
        <v>220000</v>
      </c>
    </row>
    <row r="86" spans="1:19" s="11" customFormat="1" ht="31.5" customHeight="1">
      <c r="A86" s="30"/>
      <c r="B86" s="28"/>
      <c r="C86" s="301" t="s">
        <v>218</v>
      </c>
      <c r="D86" s="282" t="s">
        <v>274</v>
      </c>
      <c r="E86" s="282" t="s">
        <v>36</v>
      </c>
      <c r="F86" s="282" t="s">
        <v>83</v>
      </c>
      <c r="G86" s="282" t="s">
        <v>87</v>
      </c>
      <c r="H86" s="282" t="s">
        <v>57</v>
      </c>
      <c r="I86" s="282" t="s">
        <v>40</v>
      </c>
      <c r="J86" s="282" t="s">
        <v>26</v>
      </c>
      <c r="K86" s="282" t="s">
        <v>54</v>
      </c>
      <c r="L86" s="98"/>
      <c r="M86" s="98"/>
      <c r="N86" s="98"/>
      <c r="O86" s="98"/>
      <c r="P86" s="98"/>
      <c r="Q86" s="99"/>
      <c r="R86" s="99"/>
      <c r="S86" s="281">
        <v>51000</v>
      </c>
    </row>
    <row r="87" spans="1:19" s="11" customFormat="1" ht="31.5" customHeight="1">
      <c r="A87" s="30"/>
      <c r="B87" s="28"/>
      <c r="C87" s="301" t="s">
        <v>218</v>
      </c>
      <c r="D87" s="282" t="s">
        <v>214</v>
      </c>
      <c r="E87" s="282" t="s">
        <v>36</v>
      </c>
      <c r="F87" s="282" t="s">
        <v>83</v>
      </c>
      <c r="G87" s="282" t="s">
        <v>87</v>
      </c>
      <c r="H87" s="282" t="s">
        <v>57</v>
      </c>
      <c r="I87" s="282" t="s">
        <v>40</v>
      </c>
      <c r="J87" s="282" t="s">
        <v>26</v>
      </c>
      <c r="K87" s="282" t="s">
        <v>54</v>
      </c>
      <c r="L87" s="98"/>
      <c r="M87" s="98"/>
      <c r="N87" s="98"/>
      <c r="O87" s="98"/>
      <c r="P87" s="98"/>
      <c r="Q87" s="99"/>
      <c r="R87" s="99"/>
      <c r="S87" s="281">
        <v>73000</v>
      </c>
    </row>
    <row r="88" spans="1:19" ht="32.25" customHeight="1">
      <c r="A88" s="30"/>
      <c r="B88" s="28"/>
      <c r="C88" s="301" t="s">
        <v>218</v>
      </c>
      <c r="D88" s="282" t="s">
        <v>192</v>
      </c>
      <c r="E88" s="282" t="s">
        <v>36</v>
      </c>
      <c r="F88" s="282" t="s">
        <v>83</v>
      </c>
      <c r="G88" s="282" t="s">
        <v>87</v>
      </c>
      <c r="H88" s="282" t="s">
        <v>57</v>
      </c>
      <c r="I88" s="282" t="s">
        <v>40</v>
      </c>
      <c r="J88" s="282" t="s">
        <v>26</v>
      </c>
      <c r="K88" s="282" t="s">
        <v>54</v>
      </c>
      <c r="L88" s="32"/>
      <c r="M88" s="32"/>
      <c r="N88" s="32"/>
      <c r="O88" s="32"/>
      <c r="P88" s="32"/>
      <c r="Q88" s="33"/>
      <c r="R88" s="33"/>
      <c r="S88" s="281">
        <v>150000</v>
      </c>
    </row>
    <row r="89" spans="1:19" ht="33" customHeight="1">
      <c r="A89" s="30"/>
      <c r="B89" s="28"/>
      <c r="C89" s="301" t="s">
        <v>218</v>
      </c>
      <c r="D89" s="282" t="s">
        <v>275</v>
      </c>
      <c r="E89" s="282" t="s">
        <v>36</v>
      </c>
      <c r="F89" s="282" t="s">
        <v>83</v>
      </c>
      <c r="G89" s="282" t="s">
        <v>87</v>
      </c>
      <c r="H89" s="282" t="s">
        <v>57</v>
      </c>
      <c r="I89" s="282" t="s">
        <v>40</v>
      </c>
      <c r="J89" s="282" t="s">
        <v>26</v>
      </c>
      <c r="K89" s="282" t="s">
        <v>54</v>
      </c>
      <c r="L89" s="98"/>
      <c r="M89" s="98"/>
      <c r="N89" s="98"/>
      <c r="O89" s="98"/>
      <c r="P89" s="98"/>
      <c r="Q89" s="99"/>
      <c r="R89" s="99"/>
      <c r="S89" s="281">
        <v>3200</v>
      </c>
    </row>
    <row r="90" spans="1:19" ht="35.25" customHeight="1">
      <c r="A90" s="30"/>
      <c r="B90" s="28"/>
      <c r="C90" s="301" t="s">
        <v>218</v>
      </c>
      <c r="D90" s="282" t="s">
        <v>212</v>
      </c>
      <c r="E90" s="282" t="s">
        <v>36</v>
      </c>
      <c r="F90" s="282" t="s">
        <v>83</v>
      </c>
      <c r="G90" s="282" t="s">
        <v>87</v>
      </c>
      <c r="H90" s="282" t="s">
        <v>57</v>
      </c>
      <c r="I90" s="282" t="s">
        <v>40</v>
      </c>
      <c r="J90" s="282" t="s">
        <v>26</v>
      </c>
      <c r="K90" s="282" t="s">
        <v>54</v>
      </c>
      <c r="L90" s="339" t="e">
        <f>#REF!+#REF!</f>
        <v>#REF!</v>
      </c>
      <c r="M90" s="339" t="e">
        <f>#REF!+#REF!</f>
        <v>#REF!</v>
      </c>
      <c r="N90" s="339" t="e">
        <f>#REF!+#REF!</f>
        <v>#REF!</v>
      </c>
      <c r="O90" s="339" t="e">
        <f>#REF!+#REF!</f>
        <v>#REF!</v>
      </c>
      <c r="P90" s="339" t="e">
        <f>#REF!+#REF!</f>
        <v>#REF!</v>
      </c>
      <c r="Q90" s="340" t="e">
        <f>#REF!+#REF!</f>
        <v>#REF!</v>
      </c>
      <c r="R90" s="340" t="e">
        <f>#REF!=SUM(L90:Q90)</f>
        <v>#REF!</v>
      </c>
      <c r="S90" s="281">
        <v>400000</v>
      </c>
    </row>
    <row r="91" spans="1:19" ht="35.25" customHeight="1">
      <c r="A91" s="30"/>
      <c r="B91" s="28"/>
      <c r="C91" s="301" t="s">
        <v>218</v>
      </c>
      <c r="D91" s="282" t="s">
        <v>276</v>
      </c>
      <c r="E91" s="282" t="s">
        <v>36</v>
      </c>
      <c r="F91" s="282" t="s">
        <v>83</v>
      </c>
      <c r="G91" s="282" t="s">
        <v>87</v>
      </c>
      <c r="H91" s="282" t="s">
        <v>57</v>
      </c>
      <c r="I91" s="282" t="s">
        <v>40</v>
      </c>
      <c r="J91" s="282" t="s">
        <v>26</v>
      </c>
      <c r="K91" s="282" t="s">
        <v>54</v>
      </c>
      <c r="L91" s="26"/>
      <c r="M91" s="26"/>
      <c r="N91" s="26"/>
      <c r="O91" s="26"/>
      <c r="P91" s="26"/>
      <c r="Q91" s="27"/>
      <c r="R91" s="27"/>
      <c r="S91" s="281">
        <v>3000</v>
      </c>
    </row>
    <row r="92" spans="1:19" ht="25.5" customHeight="1">
      <c r="A92" s="38" t="s">
        <v>69</v>
      </c>
      <c r="B92" s="28"/>
      <c r="C92" s="272" t="s">
        <v>88</v>
      </c>
      <c r="D92" s="273" t="s">
        <v>24</v>
      </c>
      <c r="E92" s="273" t="s">
        <v>36</v>
      </c>
      <c r="F92" s="273" t="s">
        <v>89</v>
      </c>
      <c r="G92" s="273" t="s">
        <v>25</v>
      </c>
      <c r="H92" s="273" t="s">
        <v>24</v>
      </c>
      <c r="I92" s="273" t="s">
        <v>25</v>
      </c>
      <c r="J92" s="273" t="s">
        <v>26</v>
      </c>
      <c r="K92" s="273" t="s">
        <v>24</v>
      </c>
      <c r="L92" s="26"/>
      <c r="M92" s="26"/>
      <c r="N92" s="26"/>
      <c r="O92" s="26"/>
      <c r="P92" s="26"/>
      <c r="Q92" s="27"/>
      <c r="R92" s="27"/>
      <c r="S92" s="341">
        <f>S93</f>
        <v>600000</v>
      </c>
    </row>
    <row r="93" spans="1:19" ht="21.75" customHeight="1">
      <c r="A93" s="30" t="s">
        <v>72</v>
      </c>
      <c r="B93" s="43"/>
      <c r="C93" s="276" t="s">
        <v>90</v>
      </c>
      <c r="D93" s="25" t="s">
        <v>78</v>
      </c>
      <c r="E93" s="25" t="s">
        <v>36</v>
      </c>
      <c r="F93" s="25" t="s">
        <v>89</v>
      </c>
      <c r="G93" s="25" t="s">
        <v>40</v>
      </c>
      <c r="H93" s="25" t="s">
        <v>24</v>
      </c>
      <c r="I93" s="25" t="s">
        <v>25</v>
      </c>
      <c r="J93" s="25" t="s">
        <v>26</v>
      </c>
      <c r="K93" s="25" t="s">
        <v>24</v>
      </c>
      <c r="L93" s="154"/>
      <c r="M93" s="154"/>
      <c r="N93" s="154"/>
      <c r="O93" s="154"/>
      <c r="P93" s="154"/>
      <c r="Q93" s="155"/>
      <c r="R93" s="155"/>
      <c r="S93" s="342">
        <f>S94</f>
        <v>600000</v>
      </c>
    </row>
    <row r="94" spans="1:19" ht="22.5" customHeight="1">
      <c r="A94" s="150"/>
      <c r="B94" s="37"/>
      <c r="C94" s="301" t="s">
        <v>92</v>
      </c>
      <c r="D94" s="280" t="s">
        <v>78</v>
      </c>
      <c r="E94" s="280" t="s">
        <v>36</v>
      </c>
      <c r="F94" s="280" t="s">
        <v>89</v>
      </c>
      <c r="G94" s="280" t="s">
        <v>40</v>
      </c>
      <c r="H94" s="280" t="s">
        <v>57</v>
      </c>
      <c r="I94" s="280" t="s">
        <v>40</v>
      </c>
      <c r="J94" s="280" t="s">
        <v>26</v>
      </c>
      <c r="K94" s="280" t="s">
        <v>91</v>
      </c>
      <c r="L94" s="98"/>
      <c r="M94" s="98"/>
      <c r="N94" s="98"/>
      <c r="O94" s="98"/>
      <c r="P94" s="98"/>
      <c r="Q94" s="99"/>
      <c r="R94" s="99"/>
      <c r="S94" s="281">
        <v>600000</v>
      </c>
    </row>
    <row r="95" spans="1:19" ht="27.75" customHeight="1">
      <c r="A95" s="18" t="s">
        <v>93</v>
      </c>
      <c r="B95" s="28"/>
      <c r="C95" s="268" t="s">
        <v>94</v>
      </c>
      <c r="D95" s="269" t="s">
        <v>24</v>
      </c>
      <c r="E95" s="270" t="s">
        <v>95</v>
      </c>
      <c r="F95" s="270" t="s">
        <v>25</v>
      </c>
      <c r="G95" s="270" t="s">
        <v>25</v>
      </c>
      <c r="H95" s="270" t="s">
        <v>24</v>
      </c>
      <c r="I95" s="270" t="s">
        <v>25</v>
      </c>
      <c r="J95" s="270" t="s">
        <v>26</v>
      </c>
      <c r="K95" s="270" t="s">
        <v>24</v>
      </c>
      <c r="L95" s="154"/>
      <c r="M95" s="154"/>
      <c r="N95" s="154"/>
      <c r="O95" s="154"/>
      <c r="P95" s="154"/>
      <c r="Q95" s="155"/>
      <c r="R95" s="155"/>
      <c r="S95" s="271">
        <f>S96+S136+S138</f>
        <v>314609994</v>
      </c>
    </row>
    <row r="96" spans="1:19" ht="36" customHeight="1">
      <c r="A96" s="21" t="s">
        <v>27</v>
      </c>
      <c r="B96" s="24"/>
      <c r="C96" s="272" t="s">
        <v>104</v>
      </c>
      <c r="D96" s="274" t="s">
        <v>24</v>
      </c>
      <c r="E96" s="273" t="s">
        <v>95</v>
      </c>
      <c r="F96" s="273" t="s">
        <v>32</v>
      </c>
      <c r="G96" s="273" t="s">
        <v>25</v>
      </c>
      <c r="H96" s="273" t="s">
        <v>24</v>
      </c>
      <c r="I96" s="273" t="s">
        <v>25</v>
      </c>
      <c r="J96" s="273" t="s">
        <v>26</v>
      </c>
      <c r="K96" s="273" t="s">
        <v>24</v>
      </c>
      <c r="L96" s="98"/>
      <c r="M96" s="98"/>
      <c r="N96" s="98"/>
      <c r="O96" s="98"/>
      <c r="P96" s="98"/>
      <c r="Q96" s="99"/>
      <c r="R96" s="99"/>
      <c r="S96" s="275">
        <f>S97+S100+S117+S126</f>
        <v>313732772.4</v>
      </c>
    </row>
    <row r="97" spans="1:19" ht="27" customHeight="1">
      <c r="A97" s="24" t="s">
        <v>30</v>
      </c>
      <c r="B97" s="28"/>
      <c r="C97" s="276" t="s">
        <v>96</v>
      </c>
      <c r="D97" s="25" t="s">
        <v>78</v>
      </c>
      <c r="E97" s="25" t="s">
        <v>95</v>
      </c>
      <c r="F97" s="25" t="s">
        <v>32</v>
      </c>
      <c r="G97" s="25" t="s">
        <v>47</v>
      </c>
      <c r="H97" s="25" t="s">
        <v>24</v>
      </c>
      <c r="I97" s="25" t="s">
        <v>25</v>
      </c>
      <c r="J97" s="25" t="s">
        <v>26</v>
      </c>
      <c r="K97" s="25" t="s">
        <v>97</v>
      </c>
      <c r="L97" s="98"/>
      <c r="M97" s="98"/>
      <c r="N97" s="98"/>
      <c r="O97" s="98"/>
      <c r="P97" s="98"/>
      <c r="Q97" s="99"/>
      <c r="R97" s="99"/>
      <c r="S97" s="278">
        <f>S98</f>
        <v>48182000</v>
      </c>
    </row>
    <row r="98" spans="1:19" ht="23.25" customHeight="1">
      <c r="A98" s="107"/>
      <c r="B98" s="28"/>
      <c r="C98" s="276" t="s">
        <v>105</v>
      </c>
      <c r="D98" s="25" t="s">
        <v>78</v>
      </c>
      <c r="E98" s="25" t="s">
        <v>95</v>
      </c>
      <c r="F98" s="25" t="s">
        <v>32</v>
      </c>
      <c r="G98" s="25" t="s">
        <v>219</v>
      </c>
      <c r="H98" s="25" t="s">
        <v>99</v>
      </c>
      <c r="I98" s="25" t="s">
        <v>25</v>
      </c>
      <c r="J98" s="25" t="s">
        <v>26</v>
      </c>
      <c r="K98" s="25" t="s">
        <v>97</v>
      </c>
      <c r="L98" s="98"/>
      <c r="M98" s="98"/>
      <c r="N98" s="98"/>
      <c r="O98" s="98"/>
      <c r="P98" s="98"/>
      <c r="Q98" s="99"/>
      <c r="R98" s="99"/>
      <c r="S98" s="278">
        <f>S99</f>
        <v>48182000</v>
      </c>
    </row>
    <row r="99" spans="1:19" ht="20.25" customHeight="1">
      <c r="A99" s="107"/>
      <c r="B99" s="28"/>
      <c r="C99" s="301" t="s">
        <v>106</v>
      </c>
      <c r="D99" s="282" t="s">
        <v>78</v>
      </c>
      <c r="E99" s="282" t="s">
        <v>95</v>
      </c>
      <c r="F99" s="282" t="s">
        <v>32</v>
      </c>
      <c r="G99" s="282" t="s">
        <v>219</v>
      </c>
      <c r="H99" s="282" t="s">
        <v>99</v>
      </c>
      <c r="I99" s="282" t="s">
        <v>40</v>
      </c>
      <c r="J99" s="282" t="s">
        <v>26</v>
      </c>
      <c r="K99" s="282" t="s">
        <v>97</v>
      </c>
      <c r="L99" s="343"/>
      <c r="M99" s="343"/>
      <c r="N99" s="343"/>
      <c r="O99" s="343"/>
      <c r="P99" s="343"/>
      <c r="Q99" s="344"/>
      <c r="R99" s="344"/>
      <c r="S99" s="281">
        <v>48182000</v>
      </c>
    </row>
    <row r="100" spans="1:19" ht="49.5" customHeight="1">
      <c r="A100" s="24" t="s">
        <v>130</v>
      </c>
      <c r="B100" s="28"/>
      <c r="C100" s="276" t="s">
        <v>230</v>
      </c>
      <c r="D100" s="25" t="s">
        <v>24</v>
      </c>
      <c r="E100" s="25" t="s">
        <v>95</v>
      </c>
      <c r="F100" s="25" t="s">
        <v>32</v>
      </c>
      <c r="G100" s="25" t="s">
        <v>228</v>
      </c>
      <c r="H100" s="25" t="s">
        <v>24</v>
      </c>
      <c r="I100" s="25" t="s">
        <v>25</v>
      </c>
      <c r="J100" s="25" t="s">
        <v>26</v>
      </c>
      <c r="K100" s="25" t="s">
        <v>97</v>
      </c>
      <c r="L100" s="98"/>
      <c r="M100" s="98"/>
      <c r="N100" s="98"/>
      <c r="O100" s="98"/>
      <c r="P100" s="98"/>
      <c r="Q100" s="99"/>
      <c r="R100" s="99"/>
      <c r="S100" s="278">
        <f>S101+S103+S105++S107+S109+S111+S113+S115</f>
        <v>70293172.4</v>
      </c>
    </row>
    <row r="101" spans="1:19" ht="51.75" customHeight="1">
      <c r="A101" s="107"/>
      <c r="B101" s="46"/>
      <c r="C101" s="345" t="s">
        <v>232</v>
      </c>
      <c r="D101" s="346" t="s">
        <v>24</v>
      </c>
      <c r="E101" s="346" t="s">
        <v>95</v>
      </c>
      <c r="F101" s="346" t="s">
        <v>32</v>
      </c>
      <c r="G101" s="346" t="s">
        <v>228</v>
      </c>
      <c r="H101" s="346" t="s">
        <v>234</v>
      </c>
      <c r="I101" s="346" t="s">
        <v>25</v>
      </c>
      <c r="J101" s="346" t="s">
        <v>26</v>
      </c>
      <c r="K101" s="346" t="s">
        <v>97</v>
      </c>
      <c r="L101" s="339"/>
      <c r="M101" s="339"/>
      <c r="N101" s="339"/>
      <c r="O101" s="339"/>
      <c r="P101" s="339"/>
      <c r="Q101" s="340"/>
      <c r="R101" s="340"/>
      <c r="S101" s="347">
        <f>S102</f>
        <v>35515612.5</v>
      </c>
    </row>
    <row r="102" spans="1:19" ht="21" customHeight="1">
      <c r="A102" s="107"/>
      <c r="B102" s="46"/>
      <c r="C102" s="348" t="s">
        <v>173</v>
      </c>
      <c r="D102" s="349" t="s">
        <v>78</v>
      </c>
      <c r="E102" s="349" t="s">
        <v>95</v>
      </c>
      <c r="F102" s="349" t="s">
        <v>32</v>
      </c>
      <c r="G102" s="349" t="s">
        <v>228</v>
      </c>
      <c r="H102" s="349" t="s">
        <v>234</v>
      </c>
      <c r="I102" s="349" t="s">
        <v>40</v>
      </c>
      <c r="J102" s="349" t="s">
        <v>26</v>
      </c>
      <c r="K102" s="349" t="s">
        <v>97</v>
      </c>
      <c r="L102" s="98"/>
      <c r="M102" s="98"/>
      <c r="N102" s="98"/>
      <c r="O102" s="98"/>
      <c r="P102" s="98"/>
      <c r="Q102" s="99"/>
      <c r="R102" s="99"/>
      <c r="S102" s="285">
        <v>35515612.5</v>
      </c>
    </row>
    <row r="103" spans="1:19" ht="52.5" customHeight="1">
      <c r="A103" s="107"/>
      <c r="B103" s="46"/>
      <c r="C103" s="350" t="s">
        <v>233</v>
      </c>
      <c r="D103" s="346" t="s">
        <v>24</v>
      </c>
      <c r="E103" s="346" t="s">
        <v>95</v>
      </c>
      <c r="F103" s="346" t="s">
        <v>32</v>
      </c>
      <c r="G103" s="346" t="s">
        <v>228</v>
      </c>
      <c r="H103" s="346" t="s">
        <v>235</v>
      </c>
      <c r="I103" s="346" t="s">
        <v>25</v>
      </c>
      <c r="J103" s="346" t="s">
        <v>26</v>
      </c>
      <c r="K103" s="346" t="s">
        <v>97</v>
      </c>
      <c r="L103" s="98"/>
      <c r="M103" s="98"/>
      <c r="N103" s="98"/>
      <c r="O103" s="98"/>
      <c r="P103" s="98"/>
      <c r="Q103" s="99"/>
      <c r="R103" s="99"/>
      <c r="S103" s="347">
        <f>S104</f>
        <v>156660.9</v>
      </c>
    </row>
    <row r="104" spans="1:19" ht="51" customHeight="1">
      <c r="A104" s="107"/>
      <c r="B104" s="46"/>
      <c r="C104" s="351" t="s">
        <v>174</v>
      </c>
      <c r="D104" s="349" t="s">
        <v>78</v>
      </c>
      <c r="E104" s="349" t="s">
        <v>95</v>
      </c>
      <c r="F104" s="349" t="s">
        <v>32</v>
      </c>
      <c r="G104" s="349" t="s">
        <v>228</v>
      </c>
      <c r="H104" s="349" t="s">
        <v>235</v>
      </c>
      <c r="I104" s="349" t="s">
        <v>40</v>
      </c>
      <c r="J104" s="349" t="s">
        <v>26</v>
      </c>
      <c r="K104" s="349" t="s">
        <v>97</v>
      </c>
      <c r="L104" s="98"/>
      <c r="M104" s="98"/>
      <c r="N104" s="98"/>
      <c r="O104" s="98"/>
      <c r="P104" s="98"/>
      <c r="Q104" s="99"/>
      <c r="R104" s="99"/>
      <c r="S104" s="285">
        <v>156660.9</v>
      </c>
    </row>
    <row r="105" spans="1:19" ht="33" customHeight="1">
      <c r="A105" s="107"/>
      <c r="B105" s="46"/>
      <c r="C105" s="352" t="s">
        <v>239</v>
      </c>
      <c r="D105" s="346" t="s">
        <v>24</v>
      </c>
      <c r="E105" s="346" t="s">
        <v>95</v>
      </c>
      <c r="F105" s="346" t="s">
        <v>32</v>
      </c>
      <c r="G105" s="346" t="s">
        <v>121</v>
      </c>
      <c r="H105" s="346" t="s">
        <v>238</v>
      </c>
      <c r="I105" s="346" t="s">
        <v>25</v>
      </c>
      <c r="J105" s="346" t="s">
        <v>26</v>
      </c>
      <c r="K105" s="346" t="s">
        <v>97</v>
      </c>
      <c r="L105" s="98"/>
      <c r="M105" s="98"/>
      <c r="N105" s="98"/>
      <c r="O105" s="98"/>
      <c r="P105" s="98"/>
      <c r="Q105" s="99"/>
      <c r="R105" s="99"/>
      <c r="S105" s="347">
        <f>S106</f>
        <v>1050000</v>
      </c>
    </row>
    <row r="106" spans="1:19" ht="48" customHeight="1">
      <c r="A106" s="107"/>
      <c r="B106" s="46"/>
      <c r="C106" s="353" t="s">
        <v>220</v>
      </c>
      <c r="D106" s="349" t="s">
        <v>78</v>
      </c>
      <c r="E106" s="349" t="s">
        <v>95</v>
      </c>
      <c r="F106" s="349" t="s">
        <v>32</v>
      </c>
      <c r="G106" s="349" t="s">
        <v>121</v>
      </c>
      <c r="H106" s="349" t="s">
        <v>238</v>
      </c>
      <c r="I106" s="349" t="s">
        <v>40</v>
      </c>
      <c r="J106" s="349" t="s">
        <v>26</v>
      </c>
      <c r="K106" s="349" t="s">
        <v>97</v>
      </c>
      <c r="L106" s="98"/>
      <c r="M106" s="98"/>
      <c r="N106" s="98"/>
      <c r="O106" s="98"/>
      <c r="P106" s="98"/>
      <c r="Q106" s="99"/>
      <c r="R106" s="99"/>
      <c r="S106" s="354">
        <v>1050000</v>
      </c>
    </row>
    <row r="107" spans="1:19" ht="24" customHeight="1">
      <c r="A107" s="107"/>
      <c r="B107" s="46"/>
      <c r="C107" s="355" t="s">
        <v>277</v>
      </c>
      <c r="D107" s="346" t="s">
        <v>24</v>
      </c>
      <c r="E107" s="346" t="s">
        <v>95</v>
      </c>
      <c r="F107" s="346" t="s">
        <v>32</v>
      </c>
      <c r="G107" s="346" t="s">
        <v>121</v>
      </c>
      <c r="H107" s="346" t="s">
        <v>279</v>
      </c>
      <c r="I107" s="346" t="s">
        <v>25</v>
      </c>
      <c r="J107" s="346" t="s">
        <v>26</v>
      </c>
      <c r="K107" s="346" t="s">
        <v>97</v>
      </c>
      <c r="L107" s="157"/>
      <c r="M107" s="98"/>
      <c r="N107" s="98"/>
      <c r="O107" s="98"/>
      <c r="P107" s="98"/>
      <c r="Q107" s="99"/>
      <c r="R107" s="99"/>
      <c r="S107" s="347">
        <f>S108</f>
        <v>121250</v>
      </c>
    </row>
    <row r="108" spans="1:19" ht="24" customHeight="1">
      <c r="A108" s="107"/>
      <c r="B108" s="46"/>
      <c r="C108" s="356" t="s">
        <v>278</v>
      </c>
      <c r="D108" s="280" t="s">
        <v>78</v>
      </c>
      <c r="E108" s="280" t="s">
        <v>95</v>
      </c>
      <c r="F108" s="280" t="s">
        <v>32</v>
      </c>
      <c r="G108" s="280" t="s">
        <v>121</v>
      </c>
      <c r="H108" s="280" t="s">
        <v>279</v>
      </c>
      <c r="I108" s="280" t="s">
        <v>40</v>
      </c>
      <c r="J108" s="280" t="s">
        <v>26</v>
      </c>
      <c r="K108" s="280" t="s">
        <v>97</v>
      </c>
      <c r="L108" s="212"/>
      <c r="M108" s="213"/>
      <c r="N108" s="213"/>
      <c r="O108" s="213"/>
      <c r="P108" s="213"/>
      <c r="Q108" s="214"/>
      <c r="R108" s="214"/>
      <c r="S108" s="354">
        <v>121250</v>
      </c>
    </row>
    <row r="109" spans="1:19" ht="33" customHeight="1">
      <c r="A109" s="107"/>
      <c r="B109" s="46"/>
      <c r="C109" s="357" t="s">
        <v>257</v>
      </c>
      <c r="D109" s="346" t="s">
        <v>78</v>
      </c>
      <c r="E109" s="346" t="s">
        <v>95</v>
      </c>
      <c r="F109" s="346" t="s">
        <v>32</v>
      </c>
      <c r="G109" s="346" t="s">
        <v>121</v>
      </c>
      <c r="H109" s="346" t="s">
        <v>254</v>
      </c>
      <c r="I109" s="346" t="s">
        <v>25</v>
      </c>
      <c r="J109" s="346" t="s">
        <v>26</v>
      </c>
      <c r="K109" s="346" t="s">
        <v>97</v>
      </c>
      <c r="L109" s="157"/>
      <c r="M109" s="98"/>
      <c r="N109" s="98"/>
      <c r="O109" s="98"/>
      <c r="P109" s="98"/>
      <c r="Q109" s="99"/>
      <c r="R109" s="99"/>
      <c r="S109" s="347">
        <f>S110</f>
        <v>2269000</v>
      </c>
    </row>
    <row r="110" spans="1:19" ht="67.5" customHeight="1">
      <c r="A110" s="107"/>
      <c r="B110" s="46"/>
      <c r="C110" s="358" t="s">
        <v>253</v>
      </c>
      <c r="D110" s="280" t="s">
        <v>78</v>
      </c>
      <c r="E110" s="280" t="s">
        <v>95</v>
      </c>
      <c r="F110" s="280" t="s">
        <v>32</v>
      </c>
      <c r="G110" s="280" t="s">
        <v>121</v>
      </c>
      <c r="H110" s="280" t="s">
        <v>254</v>
      </c>
      <c r="I110" s="280" t="s">
        <v>40</v>
      </c>
      <c r="J110" s="280" t="s">
        <v>26</v>
      </c>
      <c r="K110" s="280" t="s">
        <v>97</v>
      </c>
      <c r="L110" s="98"/>
      <c r="M110" s="98"/>
      <c r="N110" s="98"/>
      <c r="O110" s="98"/>
      <c r="P110" s="98"/>
      <c r="Q110" s="99"/>
      <c r="R110" s="99"/>
      <c r="S110" s="285">
        <v>2269000</v>
      </c>
    </row>
    <row r="111" spans="1:19" ht="49.5" customHeight="1">
      <c r="A111" s="107"/>
      <c r="B111" s="46"/>
      <c r="C111" s="359" t="s">
        <v>280</v>
      </c>
      <c r="D111" s="346" t="s">
        <v>78</v>
      </c>
      <c r="E111" s="346" t="s">
        <v>95</v>
      </c>
      <c r="F111" s="346" t="s">
        <v>32</v>
      </c>
      <c r="G111" s="346" t="s">
        <v>121</v>
      </c>
      <c r="H111" s="346" t="s">
        <v>282</v>
      </c>
      <c r="I111" s="346" t="s">
        <v>25</v>
      </c>
      <c r="J111" s="346" t="s">
        <v>26</v>
      </c>
      <c r="K111" s="346" t="s">
        <v>97</v>
      </c>
      <c r="L111" s="98"/>
      <c r="M111" s="98"/>
      <c r="N111" s="98"/>
      <c r="O111" s="98"/>
      <c r="P111" s="98"/>
      <c r="Q111" s="99"/>
      <c r="R111" s="99"/>
      <c r="S111" s="347">
        <f>S112</f>
        <v>800000</v>
      </c>
    </row>
    <row r="112" spans="1:19" ht="57" customHeight="1">
      <c r="A112" s="107"/>
      <c r="B112" s="46"/>
      <c r="C112" s="360" t="s">
        <v>281</v>
      </c>
      <c r="D112" s="280" t="s">
        <v>78</v>
      </c>
      <c r="E112" s="280" t="s">
        <v>95</v>
      </c>
      <c r="F112" s="280" t="s">
        <v>32</v>
      </c>
      <c r="G112" s="280" t="s">
        <v>121</v>
      </c>
      <c r="H112" s="280" t="s">
        <v>282</v>
      </c>
      <c r="I112" s="280" t="s">
        <v>40</v>
      </c>
      <c r="J112" s="280" t="s">
        <v>26</v>
      </c>
      <c r="K112" s="280" t="s">
        <v>97</v>
      </c>
      <c r="L112" s="98"/>
      <c r="M112" s="98"/>
      <c r="N112" s="98"/>
      <c r="O112" s="98"/>
      <c r="P112" s="98"/>
      <c r="Q112" s="99"/>
      <c r="R112" s="99"/>
      <c r="S112" s="285">
        <v>800000</v>
      </c>
    </row>
    <row r="113" spans="1:19" ht="30" customHeight="1">
      <c r="A113" s="107"/>
      <c r="B113" s="46"/>
      <c r="C113" s="357" t="s">
        <v>258</v>
      </c>
      <c r="D113" s="361" t="s">
        <v>78</v>
      </c>
      <c r="E113" s="361" t="s">
        <v>95</v>
      </c>
      <c r="F113" s="361" t="s">
        <v>32</v>
      </c>
      <c r="G113" s="361" t="s">
        <v>121</v>
      </c>
      <c r="H113" s="361" t="s">
        <v>255</v>
      </c>
      <c r="I113" s="361" t="s">
        <v>25</v>
      </c>
      <c r="J113" s="361" t="s">
        <v>26</v>
      </c>
      <c r="K113" s="361" t="s">
        <v>97</v>
      </c>
      <c r="L113" s="98"/>
      <c r="M113" s="98"/>
      <c r="N113" s="98"/>
      <c r="O113" s="98"/>
      <c r="P113" s="98"/>
      <c r="Q113" s="99"/>
      <c r="R113" s="99"/>
      <c r="S113" s="347">
        <f>S114</f>
        <v>201828</v>
      </c>
    </row>
    <row r="114" spans="1:19" ht="37.5" customHeight="1">
      <c r="A114" s="107"/>
      <c r="B114" s="46"/>
      <c r="C114" s="358" t="s">
        <v>256</v>
      </c>
      <c r="D114" s="280" t="s">
        <v>78</v>
      </c>
      <c r="E114" s="280" t="s">
        <v>95</v>
      </c>
      <c r="F114" s="280" t="s">
        <v>32</v>
      </c>
      <c r="G114" s="280" t="s">
        <v>121</v>
      </c>
      <c r="H114" s="280" t="s">
        <v>255</v>
      </c>
      <c r="I114" s="280" t="s">
        <v>40</v>
      </c>
      <c r="J114" s="280" t="s">
        <v>26</v>
      </c>
      <c r="K114" s="280" t="s">
        <v>97</v>
      </c>
      <c r="L114" s="159"/>
      <c r="M114" s="154"/>
      <c r="N114" s="154"/>
      <c r="O114" s="154"/>
      <c r="P114" s="154"/>
      <c r="Q114" s="155"/>
      <c r="R114" s="155"/>
      <c r="S114" s="285">
        <v>201828</v>
      </c>
    </row>
    <row r="115" spans="1:19" ht="24.75" customHeight="1">
      <c r="A115" s="107"/>
      <c r="B115" s="13"/>
      <c r="C115" s="362" t="s">
        <v>131</v>
      </c>
      <c r="D115" s="363" t="s">
        <v>24</v>
      </c>
      <c r="E115" s="363" t="s">
        <v>95</v>
      </c>
      <c r="F115" s="363" t="s">
        <v>32</v>
      </c>
      <c r="G115" s="363" t="s">
        <v>229</v>
      </c>
      <c r="H115" s="363" t="s">
        <v>100</v>
      </c>
      <c r="I115" s="363" t="s">
        <v>25</v>
      </c>
      <c r="J115" s="363" t="s">
        <v>26</v>
      </c>
      <c r="K115" s="363" t="s">
        <v>97</v>
      </c>
      <c r="L115" s="364"/>
      <c r="M115" s="365"/>
      <c r="N115" s="365"/>
      <c r="O115" s="365"/>
      <c r="P115" s="365"/>
      <c r="Q115" s="366"/>
      <c r="R115" s="366"/>
      <c r="S115" s="367">
        <f>S116</f>
        <v>30178821</v>
      </c>
    </row>
    <row r="116" spans="1:19" ht="19.5" customHeight="1">
      <c r="A116" s="107"/>
      <c r="B116" s="13"/>
      <c r="C116" s="311" t="s">
        <v>132</v>
      </c>
      <c r="D116" s="280" t="s">
        <v>78</v>
      </c>
      <c r="E116" s="280" t="s">
        <v>95</v>
      </c>
      <c r="F116" s="280" t="s">
        <v>32</v>
      </c>
      <c r="G116" s="280" t="s">
        <v>229</v>
      </c>
      <c r="H116" s="280" t="s">
        <v>100</v>
      </c>
      <c r="I116" s="280" t="s">
        <v>40</v>
      </c>
      <c r="J116" s="280" t="s">
        <v>26</v>
      </c>
      <c r="K116" s="280" t="s">
        <v>97</v>
      </c>
      <c r="L116" s="215"/>
      <c r="M116" s="216"/>
      <c r="N116" s="216"/>
      <c r="O116" s="216"/>
      <c r="P116" s="216"/>
      <c r="Q116" s="217"/>
      <c r="R116" s="217"/>
      <c r="S116" s="287">
        <v>30178821</v>
      </c>
    </row>
    <row r="117" spans="1:19" ht="22.5" customHeight="1">
      <c r="A117" s="24" t="s">
        <v>109</v>
      </c>
      <c r="B117" s="13"/>
      <c r="C117" s="276" t="s">
        <v>107</v>
      </c>
      <c r="D117" s="25" t="s">
        <v>24</v>
      </c>
      <c r="E117" s="25" t="s">
        <v>95</v>
      </c>
      <c r="F117" s="25" t="s">
        <v>32</v>
      </c>
      <c r="G117" s="25" t="s">
        <v>6</v>
      </c>
      <c r="H117" s="25" t="s">
        <v>24</v>
      </c>
      <c r="I117" s="25" t="s">
        <v>25</v>
      </c>
      <c r="J117" s="25" t="s">
        <v>26</v>
      </c>
      <c r="K117" s="25" t="s">
        <v>97</v>
      </c>
      <c r="L117" s="161"/>
      <c r="M117" s="162"/>
      <c r="N117" s="162"/>
      <c r="O117" s="162"/>
      <c r="P117" s="162"/>
      <c r="Q117" s="163"/>
      <c r="R117" s="163"/>
      <c r="S117" s="278">
        <f>S118+S120+S122+S124</f>
        <v>192981000</v>
      </c>
    </row>
    <row r="118" spans="1:19" ht="33.75" customHeight="1">
      <c r="A118" s="107"/>
      <c r="B118" s="13"/>
      <c r="C118" s="368" t="s">
        <v>114</v>
      </c>
      <c r="D118" s="369" t="s">
        <v>78</v>
      </c>
      <c r="E118" s="369" t="s">
        <v>95</v>
      </c>
      <c r="F118" s="369" t="s">
        <v>32</v>
      </c>
      <c r="G118" s="369" t="s">
        <v>6</v>
      </c>
      <c r="H118" s="369" t="s">
        <v>79</v>
      </c>
      <c r="I118" s="369" t="s">
        <v>25</v>
      </c>
      <c r="J118" s="369" t="s">
        <v>26</v>
      </c>
      <c r="K118" s="369" t="s">
        <v>97</v>
      </c>
      <c r="L118" s="164"/>
      <c r="M118" s="165"/>
      <c r="N118" s="165"/>
      <c r="O118" s="165"/>
      <c r="P118" s="165"/>
      <c r="Q118" s="163"/>
      <c r="R118" s="163"/>
      <c r="S118" s="370">
        <f>S119</f>
        <v>38747000</v>
      </c>
    </row>
    <row r="119" spans="1:19" ht="41.25" customHeight="1">
      <c r="A119" s="107"/>
      <c r="B119" s="13"/>
      <c r="C119" s="311" t="s">
        <v>115</v>
      </c>
      <c r="D119" s="280" t="s">
        <v>78</v>
      </c>
      <c r="E119" s="280" t="s">
        <v>95</v>
      </c>
      <c r="F119" s="280" t="s">
        <v>32</v>
      </c>
      <c r="G119" s="280" t="s">
        <v>6</v>
      </c>
      <c r="H119" s="280" t="s">
        <v>79</v>
      </c>
      <c r="I119" s="280" t="s">
        <v>40</v>
      </c>
      <c r="J119" s="280" t="s">
        <v>26</v>
      </c>
      <c r="K119" s="280" t="s">
        <v>97</v>
      </c>
      <c r="L119" s="168"/>
      <c r="M119" s="169"/>
      <c r="N119" s="169"/>
      <c r="O119" s="169"/>
      <c r="P119" s="169"/>
      <c r="Q119" s="170"/>
      <c r="R119" s="170"/>
      <c r="S119" s="281">
        <f>38747000</f>
        <v>38747000</v>
      </c>
    </row>
    <row r="120" spans="1:19" ht="51.75" customHeight="1">
      <c r="A120" s="107"/>
      <c r="B120" s="13"/>
      <c r="C120" s="371" t="s">
        <v>184</v>
      </c>
      <c r="D120" s="372" t="s">
        <v>78</v>
      </c>
      <c r="E120" s="372" t="s">
        <v>95</v>
      </c>
      <c r="F120" s="372" t="s">
        <v>32</v>
      </c>
      <c r="G120" s="372" t="s">
        <v>216</v>
      </c>
      <c r="H120" s="372" t="s">
        <v>222</v>
      </c>
      <c r="I120" s="372" t="s">
        <v>25</v>
      </c>
      <c r="J120" s="372" t="s">
        <v>26</v>
      </c>
      <c r="K120" s="372" t="s">
        <v>97</v>
      </c>
      <c r="L120" s="373"/>
      <c r="M120" s="374"/>
      <c r="N120" s="374"/>
      <c r="O120" s="374"/>
      <c r="P120" s="374"/>
      <c r="Q120" s="374"/>
      <c r="R120" s="374"/>
      <c r="S120" s="375">
        <f>S121</f>
        <v>1863000</v>
      </c>
    </row>
    <row r="121" spans="1:19" ht="69" customHeight="1">
      <c r="A121" s="107"/>
      <c r="B121" s="13"/>
      <c r="C121" s="376" t="s">
        <v>223</v>
      </c>
      <c r="D121" s="282" t="s">
        <v>78</v>
      </c>
      <c r="E121" s="282" t="s">
        <v>95</v>
      </c>
      <c r="F121" s="282" t="s">
        <v>32</v>
      </c>
      <c r="G121" s="282" t="s">
        <v>216</v>
      </c>
      <c r="H121" s="282" t="s">
        <v>222</v>
      </c>
      <c r="I121" s="282" t="s">
        <v>40</v>
      </c>
      <c r="J121" s="282" t="s">
        <v>26</v>
      </c>
      <c r="K121" s="282" t="s">
        <v>97</v>
      </c>
      <c r="L121" s="171"/>
      <c r="M121" s="172"/>
      <c r="N121" s="172"/>
      <c r="O121" s="172"/>
      <c r="P121" s="172"/>
      <c r="Q121" s="163"/>
      <c r="R121" s="163"/>
      <c r="S121" s="281">
        <v>1863000</v>
      </c>
    </row>
    <row r="122" spans="1:19" ht="34.5" customHeight="1">
      <c r="A122" s="107"/>
      <c r="B122" s="13"/>
      <c r="C122" s="368" t="s">
        <v>112</v>
      </c>
      <c r="D122" s="369" t="s">
        <v>78</v>
      </c>
      <c r="E122" s="369" t="s">
        <v>95</v>
      </c>
      <c r="F122" s="369" t="s">
        <v>32</v>
      </c>
      <c r="G122" s="369" t="s">
        <v>216</v>
      </c>
      <c r="H122" s="369" t="s">
        <v>221</v>
      </c>
      <c r="I122" s="369" t="s">
        <v>25</v>
      </c>
      <c r="J122" s="369" t="s">
        <v>26</v>
      </c>
      <c r="K122" s="369" t="s">
        <v>97</v>
      </c>
      <c r="L122" s="377"/>
      <c r="M122" s="377"/>
      <c r="N122" s="377"/>
      <c r="O122" s="377"/>
      <c r="P122" s="377"/>
      <c r="Q122" s="377"/>
      <c r="R122" s="377"/>
      <c r="S122" s="378">
        <f>S123</f>
        <v>636000</v>
      </c>
    </row>
    <row r="123" spans="1:19" ht="33" customHeight="1">
      <c r="A123" s="107"/>
      <c r="B123" s="13"/>
      <c r="C123" s="311" t="s">
        <v>113</v>
      </c>
      <c r="D123" s="282" t="s">
        <v>78</v>
      </c>
      <c r="E123" s="282" t="s">
        <v>95</v>
      </c>
      <c r="F123" s="282" t="s">
        <v>32</v>
      </c>
      <c r="G123" s="282" t="s">
        <v>216</v>
      </c>
      <c r="H123" s="282" t="s">
        <v>221</v>
      </c>
      <c r="I123" s="282" t="s">
        <v>40</v>
      </c>
      <c r="J123" s="282" t="s">
        <v>26</v>
      </c>
      <c r="K123" s="282" t="s">
        <v>97</v>
      </c>
      <c r="L123" s="36"/>
      <c r="M123" s="36"/>
      <c r="N123" s="36"/>
      <c r="O123" s="36"/>
      <c r="P123" s="36"/>
      <c r="Q123" s="36"/>
      <c r="R123" s="36"/>
      <c r="S123" s="281">
        <v>636000</v>
      </c>
    </row>
    <row r="124" spans="1:19" ht="21" customHeight="1">
      <c r="A124" s="107"/>
      <c r="B124" s="13"/>
      <c r="C124" s="379" t="s">
        <v>129</v>
      </c>
      <c r="D124" s="369" t="s">
        <v>78</v>
      </c>
      <c r="E124" s="369" t="s">
        <v>95</v>
      </c>
      <c r="F124" s="369" t="s">
        <v>32</v>
      </c>
      <c r="G124" s="369" t="s">
        <v>224</v>
      </c>
      <c r="H124" s="369" t="s">
        <v>100</v>
      </c>
      <c r="I124" s="369" t="s">
        <v>25</v>
      </c>
      <c r="J124" s="369" t="s">
        <v>26</v>
      </c>
      <c r="K124" s="369" t="s">
        <v>97</v>
      </c>
      <c r="L124" s="36"/>
      <c r="M124" s="36"/>
      <c r="N124" s="36"/>
      <c r="O124" s="36"/>
      <c r="P124" s="36"/>
      <c r="Q124" s="36"/>
      <c r="R124" s="36"/>
      <c r="S124" s="380">
        <f>S125</f>
        <v>151735000</v>
      </c>
    </row>
    <row r="125" spans="1:19" ht="34.5" customHeight="1">
      <c r="A125" s="107"/>
      <c r="B125" s="13"/>
      <c r="C125" s="284" t="s">
        <v>128</v>
      </c>
      <c r="D125" s="282" t="s">
        <v>78</v>
      </c>
      <c r="E125" s="282" t="s">
        <v>95</v>
      </c>
      <c r="F125" s="282" t="s">
        <v>32</v>
      </c>
      <c r="G125" s="282" t="s">
        <v>224</v>
      </c>
      <c r="H125" s="282" t="s">
        <v>100</v>
      </c>
      <c r="I125" s="282" t="s">
        <v>40</v>
      </c>
      <c r="J125" s="282" t="s">
        <v>26</v>
      </c>
      <c r="K125" s="282" t="s">
        <v>97</v>
      </c>
      <c r="L125" s="36"/>
      <c r="M125" s="36"/>
      <c r="N125" s="36"/>
      <c r="O125" s="36"/>
      <c r="P125" s="36"/>
      <c r="Q125" s="36"/>
      <c r="R125" s="36"/>
      <c r="S125" s="281">
        <v>151735000</v>
      </c>
    </row>
    <row r="126" spans="1:19" ht="45.75" customHeight="1">
      <c r="A126" s="24" t="s">
        <v>116</v>
      </c>
      <c r="B126" s="13"/>
      <c r="C126" s="276" t="s">
        <v>117</v>
      </c>
      <c r="D126" s="25" t="s">
        <v>24</v>
      </c>
      <c r="E126" s="25" t="s">
        <v>95</v>
      </c>
      <c r="F126" s="25" t="s">
        <v>32</v>
      </c>
      <c r="G126" s="25" t="s">
        <v>225</v>
      </c>
      <c r="H126" s="25" t="s">
        <v>24</v>
      </c>
      <c r="I126" s="25" t="s">
        <v>25</v>
      </c>
      <c r="J126" s="25" t="s">
        <v>26</v>
      </c>
      <c r="K126" s="25" t="s">
        <v>97</v>
      </c>
      <c r="L126" s="36"/>
      <c r="M126" s="36"/>
      <c r="N126" s="36"/>
      <c r="O126" s="36"/>
      <c r="P126" s="36"/>
      <c r="Q126" s="36"/>
      <c r="R126" s="36"/>
      <c r="S126" s="278">
        <f>S130+S132+S134</f>
        <v>2276600</v>
      </c>
    </row>
    <row r="127" spans="1:19" ht="37.5">
      <c r="A127" s="107"/>
      <c r="B127" s="13"/>
      <c r="C127" s="379" t="s">
        <v>127</v>
      </c>
      <c r="D127" s="369" t="s">
        <v>24</v>
      </c>
      <c r="E127" s="369" t="s">
        <v>95</v>
      </c>
      <c r="F127" s="369" t="s">
        <v>32</v>
      </c>
      <c r="G127" s="369" t="s">
        <v>52</v>
      </c>
      <c r="H127" s="369" t="s">
        <v>62</v>
      </c>
      <c r="I127" s="369" t="s">
        <v>25</v>
      </c>
      <c r="J127" s="369" t="s">
        <v>26</v>
      </c>
      <c r="K127" s="369" t="s">
        <v>97</v>
      </c>
      <c r="L127" s="36"/>
      <c r="M127" s="36"/>
      <c r="N127" s="36"/>
      <c r="O127" s="36"/>
      <c r="P127" s="36"/>
      <c r="Q127" s="36"/>
      <c r="R127" s="36"/>
      <c r="S127" s="380">
        <f>S128</f>
        <v>0</v>
      </c>
    </row>
    <row r="128" spans="1:19" ht="56.25">
      <c r="A128" s="107"/>
      <c r="B128" s="13"/>
      <c r="C128" s="284" t="s">
        <v>126</v>
      </c>
      <c r="D128" s="282" t="s">
        <v>24</v>
      </c>
      <c r="E128" s="282" t="s">
        <v>95</v>
      </c>
      <c r="F128" s="282" t="s">
        <v>32</v>
      </c>
      <c r="G128" s="282" t="s">
        <v>52</v>
      </c>
      <c r="H128" s="282" t="s">
        <v>62</v>
      </c>
      <c r="I128" s="282" t="s">
        <v>40</v>
      </c>
      <c r="J128" s="282" t="s">
        <v>26</v>
      </c>
      <c r="K128" s="282" t="s">
        <v>97</v>
      </c>
      <c r="L128" s="36"/>
      <c r="M128" s="36"/>
      <c r="N128" s="36"/>
      <c r="O128" s="36"/>
      <c r="P128" s="36"/>
      <c r="Q128" s="36"/>
      <c r="R128" s="36"/>
      <c r="S128" s="381">
        <v>0</v>
      </c>
    </row>
    <row r="129" spans="1:19" ht="18.75">
      <c r="A129" s="107"/>
      <c r="B129" s="13"/>
      <c r="C129" s="382" t="s">
        <v>117</v>
      </c>
      <c r="D129" s="363" t="s">
        <v>78</v>
      </c>
      <c r="E129" s="363" t="s">
        <v>95</v>
      </c>
      <c r="F129" s="363" t="s">
        <v>32</v>
      </c>
      <c r="G129" s="363" t="s">
        <v>225</v>
      </c>
      <c r="H129" s="363" t="s">
        <v>25</v>
      </c>
      <c r="I129" s="363" t="s">
        <v>25</v>
      </c>
      <c r="J129" s="363" t="s">
        <v>26</v>
      </c>
      <c r="K129" s="363" t="s">
        <v>97</v>
      </c>
      <c r="L129" s="36"/>
      <c r="M129" s="36"/>
      <c r="N129" s="36"/>
      <c r="O129" s="36"/>
      <c r="P129" s="36"/>
      <c r="Q129" s="36"/>
      <c r="R129" s="36"/>
      <c r="S129" s="383">
        <f>S130+S134</f>
        <v>2176600</v>
      </c>
    </row>
    <row r="130" spans="1:19" ht="56.25">
      <c r="A130" s="107"/>
      <c r="B130" s="13"/>
      <c r="C130" s="368" t="s">
        <v>118</v>
      </c>
      <c r="D130" s="369" t="s">
        <v>78</v>
      </c>
      <c r="E130" s="369" t="s">
        <v>95</v>
      </c>
      <c r="F130" s="369" t="s">
        <v>32</v>
      </c>
      <c r="G130" s="369" t="s">
        <v>225</v>
      </c>
      <c r="H130" s="369" t="s">
        <v>61</v>
      </c>
      <c r="I130" s="369" t="s">
        <v>25</v>
      </c>
      <c r="J130" s="369" t="s">
        <v>26</v>
      </c>
      <c r="K130" s="369" t="s">
        <v>97</v>
      </c>
      <c r="L130" s="36"/>
      <c r="M130" s="36"/>
      <c r="N130" s="36"/>
      <c r="O130" s="36"/>
      <c r="P130" s="36"/>
      <c r="Q130" s="36"/>
      <c r="R130" s="36"/>
      <c r="S130" s="384">
        <f>S131</f>
        <v>2043000</v>
      </c>
    </row>
    <row r="131" spans="1:19" ht="56.25">
      <c r="A131" s="107"/>
      <c r="B131" s="13"/>
      <c r="C131" s="311" t="s">
        <v>119</v>
      </c>
      <c r="D131" s="282" t="s">
        <v>78</v>
      </c>
      <c r="E131" s="282" t="s">
        <v>95</v>
      </c>
      <c r="F131" s="282" t="s">
        <v>32</v>
      </c>
      <c r="G131" s="282" t="s">
        <v>225</v>
      </c>
      <c r="H131" s="282" t="s">
        <v>61</v>
      </c>
      <c r="I131" s="282" t="s">
        <v>40</v>
      </c>
      <c r="J131" s="282" t="s">
        <v>26</v>
      </c>
      <c r="K131" s="282" t="s">
        <v>97</v>
      </c>
      <c r="L131" s="36"/>
      <c r="M131" s="36"/>
      <c r="N131" s="36"/>
      <c r="O131" s="36"/>
      <c r="P131" s="36"/>
      <c r="Q131" s="36"/>
      <c r="R131" s="36"/>
      <c r="S131" s="385">
        <v>2043000</v>
      </c>
    </row>
    <row r="132" spans="1:19" ht="56.25">
      <c r="A132" s="107"/>
      <c r="B132" s="13"/>
      <c r="C132" s="386" t="s">
        <v>242</v>
      </c>
      <c r="D132" s="387" t="s">
        <v>78</v>
      </c>
      <c r="E132" s="387" t="s">
        <v>95</v>
      </c>
      <c r="F132" s="387" t="s">
        <v>32</v>
      </c>
      <c r="G132" s="387" t="s">
        <v>236</v>
      </c>
      <c r="H132" s="387" t="s">
        <v>237</v>
      </c>
      <c r="I132" s="387" t="s">
        <v>25</v>
      </c>
      <c r="J132" s="387" t="s">
        <v>26</v>
      </c>
      <c r="K132" s="387" t="s">
        <v>97</v>
      </c>
      <c r="L132" s="36"/>
      <c r="M132" s="36"/>
      <c r="N132" s="36"/>
      <c r="O132" s="36"/>
      <c r="P132" s="36"/>
      <c r="Q132" s="36"/>
      <c r="R132" s="36"/>
      <c r="S132" s="388">
        <f>S133</f>
        <v>100000</v>
      </c>
    </row>
    <row r="133" spans="1:19" ht="56.25">
      <c r="A133" s="107"/>
      <c r="B133" s="13"/>
      <c r="C133" s="358" t="s">
        <v>241</v>
      </c>
      <c r="D133" s="282" t="s">
        <v>78</v>
      </c>
      <c r="E133" s="282" t="s">
        <v>95</v>
      </c>
      <c r="F133" s="282" t="s">
        <v>32</v>
      </c>
      <c r="G133" s="282" t="s">
        <v>236</v>
      </c>
      <c r="H133" s="282" t="s">
        <v>237</v>
      </c>
      <c r="I133" s="282" t="s">
        <v>40</v>
      </c>
      <c r="J133" s="282" t="s">
        <v>26</v>
      </c>
      <c r="K133" s="282" t="s">
        <v>97</v>
      </c>
      <c r="L133" s="36"/>
      <c r="M133" s="36"/>
      <c r="N133" s="36"/>
      <c r="O133" s="36"/>
      <c r="P133" s="36"/>
      <c r="Q133" s="36"/>
      <c r="R133" s="36"/>
      <c r="S133" s="385">
        <v>100000</v>
      </c>
    </row>
    <row r="134" spans="1:19" ht="18.75">
      <c r="A134" s="107"/>
      <c r="B134" s="13"/>
      <c r="C134" s="389" t="s">
        <v>226</v>
      </c>
      <c r="D134" s="372" t="s">
        <v>78</v>
      </c>
      <c r="E134" s="372" t="s">
        <v>95</v>
      </c>
      <c r="F134" s="372" t="s">
        <v>32</v>
      </c>
      <c r="G134" s="372" t="s">
        <v>227</v>
      </c>
      <c r="H134" s="372" t="s">
        <v>100</v>
      </c>
      <c r="I134" s="372" t="s">
        <v>25</v>
      </c>
      <c r="J134" s="372" t="s">
        <v>26</v>
      </c>
      <c r="K134" s="372" t="s">
        <v>97</v>
      </c>
      <c r="L134" s="36"/>
      <c r="M134" s="36"/>
      <c r="N134" s="36"/>
      <c r="O134" s="36"/>
      <c r="P134" s="36"/>
      <c r="Q134" s="36"/>
      <c r="R134" s="36"/>
      <c r="S134" s="388">
        <f>S135</f>
        <v>133600</v>
      </c>
    </row>
    <row r="135" spans="1:19" ht="37.5">
      <c r="A135" s="107"/>
      <c r="B135" s="13"/>
      <c r="C135" s="311" t="s">
        <v>158</v>
      </c>
      <c r="D135" s="282" t="s">
        <v>78</v>
      </c>
      <c r="E135" s="282" t="s">
        <v>95</v>
      </c>
      <c r="F135" s="282" t="s">
        <v>32</v>
      </c>
      <c r="G135" s="282" t="s">
        <v>227</v>
      </c>
      <c r="H135" s="282" t="s">
        <v>100</v>
      </c>
      <c r="I135" s="282" t="s">
        <v>40</v>
      </c>
      <c r="J135" s="282" t="s">
        <v>26</v>
      </c>
      <c r="K135" s="282" t="s">
        <v>97</v>
      </c>
      <c r="L135" s="36"/>
      <c r="M135" s="36"/>
      <c r="N135" s="36"/>
      <c r="O135" s="36"/>
      <c r="P135" s="36"/>
      <c r="Q135" s="36"/>
      <c r="R135" s="36"/>
      <c r="S135" s="381">
        <v>133600</v>
      </c>
    </row>
    <row r="136" spans="1:19" ht="18.75">
      <c r="A136" s="24" t="s">
        <v>164</v>
      </c>
      <c r="B136" s="13"/>
      <c r="C136" s="276" t="s">
        <v>123</v>
      </c>
      <c r="D136" s="25" t="s">
        <v>78</v>
      </c>
      <c r="E136" s="25" t="s">
        <v>95</v>
      </c>
      <c r="F136" s="25" t="s">
        <v>53</v>
      </c>
      <c r="G136" s="25" t="s">
        <v>25</v>
      </c>
      <c r="H136" s="25" t="s">
        <v>24</v>
      </c>
      <c r="I136" s="25" t="s">
        <v>25</v>
      </c>
      <c r="J136" s="25" t="s">
        <v>26</v>
      </c>
      <c r="K136" s="25" t="s">
        <v>91</v>
      </c>
      <c r="L136" s="36"/>
      <c r="M136" s="36"/>
      <c r="N136" s="36"/>
      <c r="O136" s="36"/>
      <c r="P136" s="36"/>
      <c r="Q136" s="36"/>
      <c r="R136" s="36"/>
      <c r="S136" s="390">
        <f>S137</f>
        <v>900000.74</v>
      </c>
    </row>
    <row r="137" spans="1:19" ht="18.75">
      <c r="A137" s="107"/>
      <c r="B137" s="13"/>
      <c r="C137" s="391" t="s">
        <v>124</v>
      </c>
      <c r="D137" s="392" t="s">
        <v>78</v>
      </c>
      <c r="E137" s="392" t="s">
        <v>95</v>
      </c>
      <c r="F137" s="392" t="s">
        <v>53</v>
      </c>
      <c r="G137" s="392" t="s">
        <v>40</v>
      </c>
      <c r="H137" s="392" t="s">
        <v>37</v>
      </c>
      <c r="I137" s="392" t="s">
        <v>40</v>
      </c>
      <c r="J137" s="392" t="s">
        <v>26</v>
      </c>
      <c r="K137" s="392" t="s">
        <v>91</v>
      </c>
      <c r="L137" s="36"/>
      <c r="M137" s="36"/>
      <c r="N137" s="36"/>
      <c r="O137" s="36"/>
      <c r="P137" s="36"/>
      <c r="Q137" s="36"/>
      <c r="R137" s="36"/>
      <c r="S137" s="393">
        <v>900000.74</v>
      </c>
    </row>
    <row r="138" spans="1:19" ht="56.25">
      <c r="A138" s="24" t="s">
        <v>9</v>
      </c>
      <c r="B138" s="13"/>
      <c r="C138" s="276" t="s">
        <v>135</v>
      </c>
      <c r="D138" s="394" t="s">
        <v>24</v>
      </c>
      <c r="E138" s="394" t="s">
        <v>95</v>
      </c>
      <c r="F138" s="394" t="s">
        <v>136</v>
      </c>
      <c r="G138" s="394" t="s">
        <v>25</v>
      </c>
      <c r="H138" s="394" t="s">
        <v>24</v>
      </c>
      <c r="I138" s="394" t="s">
        <v>25</v>
      </c>
      <c r="J138" s="394" t="s">
        <v>26</v>
      </c>
      <c r="K138" s="394" t="s">
        <v>24</v>
      </c>
      <c r="L138" s="36"/>
      <c r="M138" s="36"/>
      <c r="N138" s="36"/>
      <c r="O138" s="36"/>
      <c r="P138" s="36"/>
      <c r="Q138" s="36"/>
      <c r="R138" s="36"/>
      <c r="S138" s="395">
        <f>S139</f>
        <v>-22779.14</v>
      </c>
    </row>
    <row r="139" spans="1:19" ht="38.25" thickBot="1">
      <c r="A139" s="176"/>
      <c r="B139" s="13"/>
      <c r="C139" s="396" t="s">
        <v>137</v>
      </c>
      <c r="D139" s="397" t="s">
        <v>24</v>
      </c>
      <c r="E139" s="397" t="s">
        <v>95</v>
      </c>
      <c r="F139" s="397" t="s">
        <v>136</v>
      </c>
      <c r="G139" s="397" t="s">
        <v>231</v>
      </c>
      <c r="H139" s="397" t="s">
        <v>99</v>
      </c>
      <c r="I139" s="397" t="s">
        <v>40</v>
      </c>
      <c r="J139" s="397" t="s">
        <v>26</v>
      </c>
      <c r="K139" s="397" t="s">
        <v>97</v>
      </c>
      <c r="L139" s="36"/>
      <c r="M139" s="36"/>
      <c r="N139" s="36"/>
      <c r="O139" s="36"/>
      <c r="P139" s="36"/>
      <c r="Q139" s="36"/>
      <c r="R139" s="36"/>
      <c r="S139" s="398">
        <v>-22779.14</v>
      </c>
    </row>
    <row r="140" spans="1:19" ht="19.5" thickBot="1">
      <c r="A140" s="88"/>
      <c r="B140" s="13"/>
      <c r="C140" s="399" t="s">
        <v>98</v>
      </c>
      <c r="D140" s="400"/>
      <c r="E140" s="400"/>
      <c r="F140" s="400"/>
      <c r="G140" s="400"/>
      <c r="H140" s="400"/>
      <c r="I140" s="400"/>
      <c r="J140" s="400"/>
      <c r="K140" s="400"/>
      <c r="L140" s="36"/>
      <c r="M140" s="36"/>
      <c r="N140" s="36"/>
      <c r="O140" s="36"/>
      <c r="P140" s="36"/>
      <c r="Q140" s="36"/>
      <c r="R140" s="36"/>
      <c r="S140" s="401">
        <f>S8+S95</f>
        <v>434858994</v>
      </c>
    </row>
    <row r="141" spans="1:18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36"/>
      <c r="M141" s="36"/>
      <c r="N141" s="36"/>
      <c r="O141" s="36"/>
      <c r="P141" s="36"/>
      <c r="Q141" s="36"/>
      <c r="R141" s="36"/>
    </row>
    <row r="142" spans="1:18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36"/>
      <c r="M142" s="36"/>
      <c r="N142" s="36"/>
      <c r="O142" s="36"/>
      <c r="P142" s="36"/>
      <c r="Q142" s="36"/>
      <c r="R142" s="36"/>
    </row>
    <row r="143" spans="1:18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36"/>
      <c r="M143" s="36"/>
      <c r="N143" s="36"/>
      <c r="O143" s="36"/>
      <c r="P143" s="36"/>
      <c r="Q143" s="36"/>
      <c r="R143" s="36"/>
    </row>
    <row r="144" spans="1:18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36"/>
      <c r="M144" s="36"/>
      <c r="N144" s="36"/>
      <c r="O144" s="36"/>
      <c r="P144" s="36"/>
      <c r="Q144" s="36"/>
      <c r="R144" s="36"/>
    </row>
    <row r="145" spans="1:18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36"/>
      <c r="M145" s="36"/>
      <c r="N145" s="36"/>
      <c r="O145" s="36"/>
      <c r="P145" s="36"/>
      <c r="Q145" s="36"/>
      <c r="R145" s="36"/>
    </row>
    <row r="146" spans="1:18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36"/>
      <c r="M146" s="36"/>
      <c r="N146" s="36"/>
      <c r="O146" s="36"/>
      <c r="P146" s="36"/>
      <c r="Q146" s="36"/>
      <c r="R146" s="36"/>
    </row>
    <row r="147" spans="1:18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36"/>
      <c r="M147" s="36"/>
      <c r="N147" s="36"/>
      <c r="O147" s="36"/>
      <c r="P147" s="36"/>
      <c r="Q147" s="36"/>
      <c r="R147" s="36"/>
    </row>
    <row r="148" spans="1:18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36"/>
      <c r="M148" s="36"/>
      <c r="N148" s="36"/>
      <c r="O148" s="36"/>
      <c r="P148" s="36"/>
      <c r="Q148" s="36"/>
      <c r="R148" s="36"/>
    </row>
    <row r="149" spans="1:18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36"/>
      <c r="M149" s="36"/>
      <c r="N149" s="36"/>
      <c r="O149" s="36"/>
      <c r="P149" s="36"/>
      <c r="Q149" s="36"/>
      <c r="R149" s="36"/>
    </row>
    <row r="150" spans="1:18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36"/>
      <c r="M150" s="36"/>
      <c r="N150" s="36"/>
      <c r="O150" s="36"/>
      <c r="P150" s="36"/>
      <c r="Q150" s="36"/>
      <c r="R150" s="36"/>
    </row>
    <row r="151" spans="1:18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36"/>
      <c r="M151" s="36"/>
      <c r="N151" s="36"/>
      <c r="O151" s="36"/>
      <c r="P151" s="36"/>
      <c r="Q151" s="36"/>
      <c r="R151" s="36"/>
    </row>
    <row r="152" spans="1:18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36"/>
      <c r="M152" s="36"/>
      <c r="N152" s="36"/>
      <c r="O152" s="36"/>
      <c r="P152" s="36"/>
      <c r="Q152" s="36"/>
      <c r="R152" s="36"/>
    </row>
    <row r="153" spans="1:18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36"/>
      <c r="M153" s="36"/>
      <c r="N153" s="36"/>
      <c r="O153" s="36"/>
      <c r="P153" s="36"/>
      <c r="Q153" s="36"/>
      <c r="R153" s="36"/>
    </row>
    <row r="154" spans="1:18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36"/>
      <c r="M154" s="36"/>
      <c r="N154" s="36"/>
      <c r="O154" s="36"/>
      <c r="P154" s="36"/>
      <c r="Q154" s="36"/>
      <c r="R154" s="36"/>
    </row>
    <row r="155" spans="1:18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36"/>
      <c r="M155" s="36"/>
      <c r="N155" s="36"/>
      <c r="O155" s="36"/>
      <c r="P155" s="36"/>
      <c r="Q155" s="36"/>
      <c r="R155" s="36"/>
    </row>
    <row r="156" spans="1:18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36"/>
      <c r="M156" s="36"/>
      <c r="N156" s="36"/>
      <c r="O156" s="36"/>
      <c r="P156" s="36"/>
      <c r="Q156" s="36"/>
      <c r="R156" s="36"/>
    </row>
    <row r="157" spans="1:18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36"/>
      <c r="M157" s="36"/>
      <c r="N157" s="36"/>
      <c r="O157" s="36"/>
      <c r="P157" s="36"/>
      <c r="Q157" s="36"/>
      <c r="R157" s="36"/>
    </row>
    <row r="158" spans="1:18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36"/>
      <c r="M158" s="36"/>
      <c r="N158" s="36"/>
      <c r="O158" s="36"/>
      <c r="P158" s="36"/>
      <c r="Q158" s="36"/>
      <c r="R158" s="36"/>
    </row>
    <row r="159" spans="1:18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36"/>
      <c r="M159" s="36"/>
      <c r="N159" s="36"/>
      <c r="O159" s="36"/>
      <c r="P159" s="36"/>
      <c r="Q159" s="36"/>
      <c r="R159" s="36"/>
    </row>
    <row r="160" spans="1:18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36"/>
      <c r="M160" s="36"/>
      <c r="N160" s="36"/>
      <c r="O160" s="36"/>
      <c r="P160" s="36"/>
      <c r="Q160" s="36"/>
      <c r="R160" s="36"/>
    </row>
    <row r="161" spans="1:18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36"/>
      <c r="M161" s="36"/>
      <c r="N161" s="36"/>
      <c r="O161" s="36"/>
      <c r="P161" s="36"/>
      <c r="Q161" s="36"/>
      <c r="R161" s="36"/>
    </row>
    <row r="162" spans="1:18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36"/>
      <c r="M162" s="36"/>
      <c r="N162" s="36"/>
      <c r="O162" s="36"/>
      <c r="P162" s="36"/>
      <c r="Q162" s="36"/>
      <c r="R162" s="36"/>
    </row>
    <row r="163" spans="1:18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36"/>
      <c r="M163" s="36"/>
      <c r="N163" s="36"/>
      <c r="O163" s="36"/>
      <c r="P163" s="36"/>
      <c r="Q163" s="36"/>
      <c r="R163" s="36"/>
    </row>
    <row r="164" spans="1:18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36"/>
      <c r="M164" s="36"/>
      <c r="N164" s="36"/>
      <c r="O164" s="36"/>
      <c r="P164" s="36"/>
      <c r="Q164" s="36"/>
      <c r="R164" s="36"/>
    </row>
    <row r="165" spans="1:18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36"/>
      <c r="M165" s="36"/>
      <c r="N165" s="36"/>
      <c r="O165" s="36"/>
      <c r="P165" s="36"/>
      <c r="Q165" s="36"/>
      <c r="R165" s="36"/>
    </row>
    <row r="166" spans="1:18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36"/>
      <c r="M166" s="36"/>
      <c r="N166" s="36"/>
      <c r="O166" s="36"/>
      <c r="P166" s="36"/>
      <c r="Q166" s="36"/>
      <c r="R166" s="36"/>
    </row>
    <row r="167" spans="1:18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36"/>
      <c r="M167" s="36"/>
      <c r="N167" s="36"/>
      <c r="O167" s="36"/>
      <c r="P167" s="36"/>
      <c r="Q167" s="36"/>
      <c r="R167" s="36"/>
    </row>
    <row r="168" spans="1:18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36"/>
      <c r="M168" s="36"/>
      <c r="N168" s="36"/>
      <c r="O168" s="36"/>
      <c r="P168" s="36"/>
      <c r="Q168" s="36"/>
      <c r="R168" s="36"/>
    </row>
    <row r="169" spans="1:18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36"/>
      <c r="M169" s="36"/>
      <c r="N169" s="36"/>
      <c r="O169" s="36"/>
      <c r="P169" s="36"/>
      <c r="Q169" s="36"/>
      <c r="R169" s="36"/>
    </row>
    <row r="170" spans="1:18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36"/>
      <c r="M170" s="36"/>
      <c r="N170" s="36"/>
      <c r="O170" s="36"/>
      <c r="P170" s="36"/>
      <c r="Q170" s="36"/>
      <c r="R170" s="36"/>
    </row>
    <row r="171" spans="1:18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36"/>
      <c r="M171" s="36"/>
      <c r="N171" s="36"/>
      <c r="O171" s="36"/>
      <c r="P171" s="36"/>
      <c r="Q171" s="36"/>
      <c r="R171" s="36"/>
    </row>
    <row r="172" spans="1:18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36"/>
      <c r="M172" s="36"/>
      <c r="N172" s="36"/>
      <c r="O172" s="36"/>
      <c r="P172" s="36"/>
      <c r="Q172" s="36"/>
      <c r="R172" s="36"/>
    </row>
    <row r="173" spans="1:18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36"/>
      <c r="M173" s="36"/>
      <c r="N173" s="36"/>
      <c r="O173" s="36"/>
      <c r="P173" s="36"/>
      <c r="Q173" s="36"/>
      <c r="R173" s="36"/>
    </row>
    <row r="174" spans="1:18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36"/>
      <c r="M174" s="36"/>
      <c r="N174" s="36"/>
      <c r="O174" s="36"/>
      <c r="P174" s="36"/>
      <c r="Q174" s="36"/>
      <c r="R174" s="36"/>
    </row>
    <row r="175" spans="1:18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36"/>
      <c r="M175" s="36"/>
      <c r="N175" s="36"/>
      <c r="O175" s="36"/>
      <c r="P175" s="36"/>
      <c r="Q175" s="36"/>
      <c r="R175" s="36"/>
    </row>
    <row r="176" spans="1:18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36"/>
      <c r="M176" s="36"/>
      <c r="N176" s="36"/>
      <c r="O176" s="36"/>
      <c r="P176" s="36"/>
      <c r="Q176" s="36"/>
      <c r="R176" s="36"/>
    </row>
    <row r="177" spans="1:18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36"/>
      <c r="M177" s="36"/>
      <c r="N177" s="36"/>
      <c r="O177" s="36"/>
      <c r="P177" s="36"/>
      <c r="Q177" s="36"/>
      <c r="R177" s="36"/>
    </row>
    <row r="178" spans="1:18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36"/>
      <c r="M178" s="36"/>
      <c r="N178" s="36"/>
      <c r="O178" s="36"/>
      <c r="P178" s="36"/>
      <c r="Q178" s="36"/>
      <c r="R178" s="36"/>
    </row>
    <row r="179" spans="1:18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36"/>
      <c r="M179" s="36"/>
      <c r="N179" s="36"/>
      <c r="O179" s="36"/>
      <c r="P179" s="36"/>
      <c r="Q179" s="36"/>
      <c r="R179" s="36"/>
    </row>
    <row r="180" spans="1:18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36"/>
      <c r="M180" s="36"/>
      <c r="N180" s="36"/>
      <c r="O180" s="36"/>
      <c r="P180" s="36"/>
      <c r="Q180" s="36"/>
      <c r="R180" s="36"/>
    </row>
    <row r="181" spans="1:18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36"/>
      <c r="M181" s="36"/>
      <c r="N181" s="36"/>
      <c r="O181" s="36"/>
      <c r="P181" s="36"/>
      <c r="Q181" s="36"/>
      <c r="R181" s="36"/>
    </row>
    <row r="182" spans="1:18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36"/>
      <c r="M182" s="36"/>
      <c r="N182" s="36"/>
      <c r="O182" s="36"/>
      <c r="P182" s="36"/>
      <c r="Q182" s="36"/>
      <c r="R182" s="36"/>
    </row>
    <row r="183" spans="1:18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36"/>
      <c r="M183" s="36"/>
      <c r="N183" s="36"/>
      <c r="O183" s="36"/>
      <c r="P183" s="36"/>
      <c r="Q183" s="36"/>
      <c r="R183" s="36"/>
    </row>
    <row r="184" spans="1:18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36"/>
      <c r="M184" s="36"/>
      <c r="N184" s="36"/>
      <c r="O184" s="36"/>
      <c r="P184" s="36"/>
      <c r="Q184" s="36"/>
      <c r="R184" s="36"/>
    </row>
    <row r="185" spans="1:18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36"/>
      <c r="M185" s="36"/>
      <c r="N185" s="36"/>
      <c r="O185" s="36"/>
      <c r="P185" s="36"/>
      <c r="Q185" s="36"/>
      <c r="R185" s="36"/>
    </row>
    <row r="186" spans="1:18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36"/>
      <c r="M186" s="36"/>
      <c r="N186" s="36"/>
      <c r="O186" s="36"/>
      <c r="P186" s="36"/>
      <c r="Q186" s="36"/>
      <c r="R186" s="36"/>
    </row>
    <row r="187" spans="1:18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36"/>
      <c r="M187" s="36"/>
      <c r="N187" s="36"/>
      <c r="O187" s="36"/>
      <c r="P187" s="36"/>
      <c r="Q187" s="36"/>
      <c r="R187" s="36"/>
    </row>
    <row r="188" spans="1:18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36"/>
      <c r="M188" s="36"/>
      <c r="N188" s="36"/>
      <c r="O188" s="36"/>
      <c r="P188" s="36"/>
      <c r="Q188" s="36"/>
      <c r="R188" s="36"/>
    </row>
    <row r="189" spans="1:18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36"/>
      <c r="M189" s="36"/>
      <c r="N189" s="36"/>
      <c r="O189" s="36"/>
      <c r="P189" s="36"/>
      <c r="Q189" s="36"/>
      <c r="R189" s="36"/>
    </row>
    <row r="190" spans="1:18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36"/>
      <c r="M190" s="36"/>
      <c r="N190" s="36"/>
      <c r="O190" s="36"/>
      <c r="P190" s="36"/>
      <c r="Q190" s="36"/>
      <c r="R190" s="36"/>
    </row>
    <row r="191" spans="1:18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36"/>
      <c r="M191" s="36"/>
      <c r="N191" s="36"/>
      <c r="O191" s="36"/>
      <c r="P191" s="36"/>
      <c r="Q191" s="36"/>
      <c r="R191" s="36"/>
    </row>
    <row r="192" spans="1:18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36"/>
      <c r="M192" s="36"/>
      <c r="N192" s="36"/>
      <c r="O192" s="36"/>
      <c r="P192" s="36"/>
      <c r="Q192" s="36"/>
      <c r="R192" s="36"/>
    </row>
    <row r="193" spans="1:18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36"/>
      <c r="M193" s="36"/>
      <c r="N193" s="36"/>
      <c r="O193" s="36"/>
      <c r="P193" s="36"/>
      <c r="Q193" s="36"/>
      <c r="R193" s="36"/>
    </row>
    <row r="194" spans="1:18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36"/>
      <c r="M194" s="36"/>
      <c r="N194" s="36"/>
      <c r="O194" s="36"/>
      <c r="P194" s="36"/>
      <c r="Q194" s="36"/>
      <c r="R194" s="36"/>
    </row>
    <row r="195" spans="1:18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36"/>
      <c r="M195" s="36"/>
      <c r="N195" s="36"/>
      <c r="O195" s="36"/>
      <c r="P195" s="36"/>
      <c r="Q195" s="36"/>
      <c r="R195" s="36"/>
    </row>
    <row r="196" spans="1:18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36"/>
      <c r="M196" s="36"/>
      <c r="N196" s="36"/>
      <c r="O196" s="36"/>
      <c r="P196" s="36"/>
      <c r="Q196" s="36"/>
      <c r="R196" s="36"/>
    </row>
    <row r="197" spans="1:18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36"/>
      <c r="M197" s="36"/>
      <c r="N197" s="36"/>
      <c r="O197" s="36"/>
      <c r="P197" s="36"/>
      <c r="Q197" s="36"/>
      <c r="R197" s="36"/>
    </row>
    <row r="198" spans="1:18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36"/>
      <c r="M198" s="36"/>
      <c r="N198" s="36"/>
      <c r="O198" s="36"/>
      <c r="P198" s="36"/>
      <c r="Q198" s="36"/>
      <c r="R198" s="36"/>
    </row>
    <row r="199" spans="1:18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36"/>
      <c r="M199" s="36"/>
      <c r="N199" s="36"/>
      <c r="O199" s="36"/>
      <c r="P199" s="36"/>
      <c r="Q199" s="36"/>
      <c r="R199" s="36"/>
    </row>
    <row r="200" spans="1:18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36"/>
      <c r="M200" s="36"/>
      <c r="N200" s="36"/>
      <c r="O200" s="36"/>
      <c r="P200" s="36"/>
      <c r="Q200" s="36"/>
      <c r="R200" s="36"/>
    </row>
    <row r="201" spans="1:18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36"/>
      <c r="M201" s="36"/>
      <c r="N201" s="36"/>
      <c r="O201" s="36"/>
      <c r="P201" s="36"/>
      <c r="Q201" s="36"/>
      <c r="R201" s="36"/>
    </row>
    <row r="202" spans="1:18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36"/>
      <c r="M202" s="36"/>
      <c r="N202" s="36"/>
      <c r="O202" s="36"/>
      <c r="P202" s="36"/>
      <c r="Q202" s="36"/>
      <c r="R202" s="36"/>
    </row>
    <row r="203" spans="1:18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36"/>
      <c r="M203" s="36"/>
      <c r="N203" s="36"/>
      <c r="O203" s="36"/>
      <c r="P203" s="36"/>
      <c r="Q203" s="36"/>
      <c r="R203" s="36"/>
    </row>
    <row r="204" spans="1:18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36"/>
      <c r="M204" s="36"/>
      <c r="N204" s="36"/>
      <c r="O204" s="36"/>
      <c r="P204" s="36"/>
      <c r="Q204" s="36"/>
      <c r="R204" s="36"/>
    </row>
    <row r="205" spans="1:18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36"/>
      <c r="M205" s="36"/>
      <c r="N205" s="36"/>
      <c r="O205" s="36"/>
      <c r="P205" s="36"/>
      <c r="Q205" s="36"/>
      <c r="R205" s="36"/>
    </row>
    <row r="206" spans="1:18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36"/>
      <c r="M206" s="36"/>
      <c r="N206" s="36"/>
      <c r="O206" s="36"/>
      <c r="P206" s="36"/>
      <c r="Q206" s="36"/>
      <c r="R206" s="36"/>
    </row>
    <row r="207" spans="1:18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36"/>
      <c r="M207" s="36"/>
      <c r="N207" s="36"/>
      <c r="O207" s="36"/>
      <c r="P207" s="36"/>
      <c r="Q207" s="36"/>
      <c r="R207" s="36"/>
    </row>
    <row r="208" spans="1:18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36"/>
      <c r="M208" s="36"/>
      <c r="N208" s="36"/>
      <c r="O208" s="36"/>
      <c r="P208" s="36"/>
      <c r="Q208" s="36"/>
      <c r="R208" s="36"/>
    </row>
    <row r="209" spans="1:18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36"/>
      <c r="M209" s="36"/>
      <c r="N209" s="36"/>
      <c r="O209" s="36"/>
      <c r="P209" s="36"/>
      <c r="Q209" s="36"/>
      <c r="R209" s="36"/>
    </row>
    <row r="210" spans="1:18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36"/>
      <c r="M210" s="36"/>
      <c r="N210" s="36"/>
      <c r="O210" s="36"/>
      <c r="P210" s="36"/>
      <c r="Q210" s="36"/>
      <c r="R210" s="36"/>
    </row>
  </sheetData>
  <sheetProtection/>
  <mergeCells count="12">
    <mergeCell ref="A6:A7"/>
    <mergeCell ref="M6:M7"/>
    <mergeCell ref="L6:L7"/>
    <mergeCell ref="D6:K6"/>
    <mergeCell ref="S6:S7"/>
    <mergeCell ref="A4:R4"/>
    <mergeCell ref="N6:N7"/>
    <mergeCell ref="O6:O7"/>
    <mergeCell ref="P6:P7"/>
    <mergeCell ref="Q6:Q7"/>
    <mergeCell ref="R6:R7"/>
    <mergeCell ref="C6:C7"/>
  </mergeCells>
  <printOptions/>
  <pageMargins left="0.8661417322834646" right="0.15748031496062992" top="0.1968503937007874" bottom="0.15748031496062992" header="0.15748031496062992" footer="0.11811023622047245"/>
  <pageSetup fitToHeight="0" fitToWidth="1" horizontalDpi="600" verticalDpi="600" orientation="portrait" paperSize="9" scale="45" r:id="rId1"/>
  <rowBreaks count="2" manualBreakCount="2">
    <brk id="35" max="18" man="1"/>
    <brk id="7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70"/>
  <sheetViews>
    <sheetView view="pageBreakPreview" zoomScale="75" zoomScaleSheetLayoutView="75" zoomScalePageLayoutView="0" workbookViewId="0" topLeftCell="A124">
      <selection activeCell="T140" sqref="T140"/>
    </sheetView>
  </sheetViews>
  <sheetFormatPr defaultColWidth="9.00390625" defaultRowHeight="12.75"/>
  <cols>
    <col min="1" max="1" width="10.875" style="1" customWidth="1"/>
    <col min="2" max="2" width="0.875" style="2" hidden="1" customWidth="1"/>
    <col min="3" max="3" width="87.25390625" style="1" customWidth="1"/>
    <col min="4" max="4" width="6.375" style="4" customWidth="1"/>
    <col min="5" max="5" width="7.875" style="4" customWidth="1"/>
    <col min="6" max="6" width="10.875" style="4" customWidth="1"/>
    <col min="7" max="7" width="9.6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7.125" style="1" customWidth="1"/>
    <col min="20" max="20" width="16.75390625" style="1" customWidth="1"/>
    <col min="21" max="21" width="19.75390625" style="1" customWidth="1"/>
    <col min="22" max="22" width="24.00390625" style="1" customWidth="1"/>
    <col min="23" max="16384" width="9.125" style="1" customWidth="1"/>
  </cols>
  <sheetData>
    <row r="1" spans="8:22" ht="15.75">
      <c r="H1"/>
      <c r="I1"/>
      <c r="J1"/>
      <c r="K1"/>
      <c r="S1"/>
      <c r="T1"/>
      <c r="U1"/>
      <c r="V1"/>
    </row>
    <row r="2" spans="6:22" ht="15.75">
      <c r="F2"/>
      <c r="I2"/>
      <c r="J2"/>
      <c r="K2"/>
      <c r="S2"/>
      <c r="T2"/>
      <c r="U2"/>
      <c r="V2"/>
    </row>
    <row r="3" spans="8:22" ht="15.75">
      <c r="H3"/>
      <c r="I3"/>
      <c r="J3"/>
      <c r="K3"/>
      <c r="S3"/>
      <c r="T3"/>
      <c r="U3"/>
      <c r="V3"/>
    </row>
    <row r="4" spans="1:19" ht="16.5" customHeight="1">
      <c r="A4" s="407" t="s">
        <v>187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</row>
    <row r="5" spans="1:22" s="5" customFormat="1" ht="42.7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 t="s">
        <v>10</v>
      </c>
      <c r="S5" s="15" t="s">
        <v>125</v>
      </c>
      <c r="T5" s="15"/>
      <c r="U5" s="15"/>
      <c r="V5" s="15"/>
    </row>
    <row r="6" spans="1:22" s="5" customFormat="1" ht="110.25" customHeight="1">
      <c r="A6" s="410" t="s">
        <v>11</v>
      </c>
      <c r="B6" s="16"/>
      <c r="C6" s="408" t="s">
        <v>12</v>
      </c>
      <c r="D6" s="404" t="s">
        <v>13</v>
      </c>
      <c r="E6" s="405"/>
      <c r="F6" s="405"/>
      <c r="G6" s="405"/>
      <c r="H6" s="405"/>
      <c r="I6" s="405"/>
      <c r="J6" s="405"/>
      <c r="K6" s="406"/>
      <c r="L6" s="402" t="s">
        <v>14</v>
      </c>
      <c r="M6" s="402" t="s">
        <v>15</v>
      </c>
      <c r="N6" s="402" t="s">
        <v>16</v>
      </c>
      <c r="O6" s="402" t="s">
        <v>17</v>
      </c>
      <c r="P6" s="402" t="s">
        <v>18</v>
      </c>
      <c r="Q6" s="402"/>
      <c r="R6" s="402" t="s">
        <v>19</v>
      </c>
      <c r="S6" s="402" t="s">
        <v>188</v>
      </c>
      <c r="T6" s="412" t="s">
        <v>270</v>
      </c>
      <c r="U6" s="412" t="s">
        <v>172</v>
      </c>
      <c r="V6" s="196" t="s">
        <v>240</v>
      </c>
    </row>
    <row r="7" spans="1:22" s="6" customFormat="1" ht="81" customHeight="1">
      <c r="A7" s="411"/>
      <c r="B7" s="17"/>
      <c r="C7" s="409"/>
      <c r="D7" s="49" t="s">
        <v>138</v>
      </c>
      <c r="E7" s="49" t="s">
        <v>139</v>
      </c>
      <c r="F7" s="49" t="s">
        <v>140</v>
      </c>
      <c r="G7" s="49" t="s">
        <v>20</v>
      </c>
      <c r="H7" s="49" t="s">
        <v>141</v>
      </c>
      <c r="I7" s="49" t="s">
        <v>143</v>
      </c>
      <c r="J7" s="49" t="s">
        <v>142</v>
      </c>
      <c r="K7" s="49" t="s">
        <v>21</v>
      </c>
      <c r="L7" s="403"/>
      <c r="M7" s="403"/>
      <c r="N7" s="403"/>
      <c r="O7" s="403"/>
      <c r="P7" s="403"/>
      <c r="Q7" s="403"/>
      <c r="R7" s="403"/>
      <c r="S7" s="403"/>
      <c r="T7" s="413"/>
      <c r="U7" s="413"/>
      <c r="V7" s="197"/>
    </row>
    <row r="8" spans="1:23" s="7" customFormat="1" ht="18.75" customHeight="1">
      <c r="A8" s="18" t="s">
        <v>22</v>
      </c>
      <c r="B8" s="18"/>
      <c r="C8" s="112" t="s">
        <v>23</v>
      </c>
      <c r="D8" s="72" t="s">
        <v>24</v>
      </c>
      <c r="E8" s="72">
        <v>1</v>
      </c>
      <c r="F8" s="72" t="s">
        <v>25</v>
      </c>
      <c r="G8" s="73" t="s">
        <v>25</v>
      </c>
      <c r="H8" s="73" t="s">
        <v>24</v>
      </c>
      <c r="I8" s="73" t="s">
        <v>25</v>
      </c>
      <c r="J8" s="73" t="s">
        <v>26</v>
      </c>
      <c r="K8" s="73" t="s">
        <v>24</v>
      </c>
      <c r="L8" s="19" t="e">
        <f>L9+L15+#REF!+L20+#REF!+#REF!+L29+L43+L39+L51+#REF!+L71</f>
        <v>#REF!</v>
      </c>
      <c r="M8" s="19" t="e">
        <f>M9+M15+#REF!+M20+#REF!+#REF!+M29+M43+M39+M51+#REF!+M71</f>
        <v>#REF!</v>
      </c>
      <c r="N8" s="19" t="e">
        <f>N9+N15+#REF!+N20+#REF!+#REF!+N29+N39+N51+#REF!</f>
        <v>#REF!</v>
      </c>
      <c r="O8" s="19" t="e">
        <f>O9+O15+#REF!+O20+#REF!+#REF!+O29+O43+O39+O51+#REF!+O71</f>
        <v>#REF!</v>
      </c>
      <c r="P8" s="19" t="e">
        <f>P9+P15+#REF!+P20+#REF!+#REF!+P29+P43+P39+P51+#REF!+P71</f>
        <v>#REF!</v>
      </c>
      <c r="Q8" s="19" t="e">
        <f>Q9+Q15+#REF!+Q20+#REF!+#REF!+Q29+Q43+Q39+Q51+#REF!+Q71</f>
        <v>#REF!</v>
      </c>
      <c r="R8" s="20" t="e">
        <f>#REF!=SUM(L8:Q8)</f>
        <v>#REF!</v>
      </c>
      <c r="S8" s="58">
        <f>S9+S15+S22+S25+S38+S44+S49+S59+S92</f>
        <v>111449000</v>
      </c>
      <c r="T8" s="58">
        <f>T9+T15+T22+T25+T38+T44+T49+T59+T92</f>
        <v>120249000</v>
      </c>
      <c r="U8" s="90">
        <f>T8-S8</f>
        <v>8800000</v>
      </c>
      <c r="V8" s="58"/>
      <c r="W8" s="91"/>
    </row>
    <row r="9" spans="1:23" s="8" customFormat="1" ht="19.5" customHeight="1">
      <c r="A9" s="21" t="s">
        <v>27</v>
      </c>
      <c r="B9" s="21"/>
      <c r="C9" s="113" t="s">
        <v>28</v>
      </c>
      <c r="D9" s="50" t="s">
        <v>189</v>
      </c>
      <c r="E9" s="74">
        <v>1</v>
      </c>
      <c r="F9" s="74" t="s">
        <v>29</v>
      </c>
      <c r="G9" s="50" t="s">
        <v>25</v>
      </c>
      <c r="H9" s="50" t="s">
        <v>24</v>
      </c>
      <c r="I9" s="50" t="s">
        <v>25</v>
      </c>
      <c r="J9" s="50" t="s">
        <v>26</v>
      </c>
      <c r="K9" s="50" t="s">
        <v>24</v>
      </c>
      <c r="L9" s="22" t="e">
        <f aca="true" t="shared" si="0" ref="L9:Q9">L10</f>
        <v>#REF!</v>
      </c>
      <c r="M9" s="22" t="e">
        <f t="shared" si="0"/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3" t="e">
        <f t="shared" si="0"/>
        <v>#REF!</v>
      </c>
      <c r="R9" s="23" t="e">
        <f>#REF!=SUM(L9:Q9)</f>
        <v>#REF!</v>
      </c>
      <c r="S9" s="59">
        <f>S10</f>
        <v>73712000</v>
      </c>
      <c r="T9" s="59">
        <f>T10</f>
        <v>81147267</v>
      </c>
      <c r="U9" s="104">
        <f aca="true" t="shared" si="1" ref="U9:U72">T9-S9</f>
        <v>7435267</v>
      </c>
      <c r="V9" s="59"/>
      <c r="W9" s="92"/>
    </row>
    <row r="10" spans="1:23" s="8" customFormat="1" ht="26.25" customHeight="1">
      <c r="A10" s="24" t="s">
        <v>30</v>
      </c>
      <c r="B10" s="24"/>
      <c r="C10" s="114" t="s">
        <v>31</v>
      </c>
      <c r="D10" s="42" t="s">
        <v>189</v>
      </c>
      <c r="E10" s="51">
        <v>1</v>
      </c>
      <c r="F10" s="51" t="s">
        <v>29</v>
      </c>
      <c r="G10" s="42" t="s">
        <v>32</v>
      </c>
      <c r="H10" s="42" t="s">
        <v>24</v>
      </c>
      <c r="I10" s="42" t="s">
        <v>29</v>
      </c>
      <c r="J10" s="42" t="s">
        <v>26</v>
      </c>
      <c r="K10" s="42" t="s">
        <v>33</v>
      </c>
      <c r="L10" s="26" t="e">
        <f>#REF!+L12+#REF!+#REF!</f>
        <v>#REF!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7" t="e">
        <f>#REF!+Q12+#REF!+#REF!</f>
        <v>#REF!</v>
      </c>
      <c r="R10" s="27" t="e">
        <f>#REF!=SUM(L10:Q10)</f>
        <v>#REF!</v>
      </c>
      <c r="S10" s="60">
        <f>S11+S12+S13+S14</f>
        <v>73712000</v>
      </c>
      <c r="T10" s="60">
        <f>T11+T12+T13+T14</f>
        <v>81147267</v>
      </c>
      <c r="U10" s="100">
        <f t="shared" si="1"/>
        <v>7435267</v>
      </c>
      <c r="V10" s="60"/>
      <c r="W10" s="92"/>
    </row>
    <row r="11" spans="1:23" ht="69.75" customHeight="1">
      <c r="A11" s="107"/>
      <c r="B11" s="24"/>
      <c r="C11" s="109" t="s">
        <v>159</v>
      </c>
      <c r="D11" s="52" t="s">
        <v>189</v>
      </c>
      <c r="E11" s="52" t="s">
        <v>36</v>
      </c>
      <c r="F11" s="52" t="s">
        <v>29</v>
      </c>
      <c r="G11" s="52" t="s">
        <v>32</v>
      </c>
      <c r="H11" s="52" t="s">
        <v>34</v>
      </c>
      <c r="I11" s="52" t="s">
        <v>29</v>
      </c>
      <c r="J11" s="52" t="s">
        <v>26</v>
      </c>
      <c r="K11" s="52" t="s">
        <v>33</v>
      </c>
      <c r="L11" s="26"/>
      <c r="M11" s="26"/>
      <c r="N11" s="26"/>
      <c r="O11" s="26"/>
      <c r="P11" s="26"/>
      <c r="Q11" s="27"/>
      <c r="R11" s="27"/>
      <c r="S11" s="111">
        <f>78212000-5000000</f>
        <v>73212000</v>
      </c>
      <c r="T11" s="111">
        <f>81323717-6450-500000</f>
        <v>80817267</v>
      </c>
      <c r="U11" s="101">
        <f>T11-S11</f>
        <v>7605267</v>
      </c>
      <c r="V11" s="62"/>
      <c r="W11" s="2"/>
    </row>
    <row r="12" spans="1:23" ht="88.5" customHeight="1">
      <c r="A12" s="107"/>
      <c r="B12" s="28"/>
      <c r="C12" s="109" t="s">
        <v>145</v>
      </c>
      <c r="D12" s="44" t="s">
        <v>189</v>
      </c>
      <c r="E12" s="75">
        <v>1</v>
      </c>
      <c r="F12" s="75" t="s">
        <v>29</v>
      </c>
      <c r="G12" s="44" t="s">
        <v>32</v>
      </c>
      <c r="H12" s="44" t="s">
        <v>35</v>
      </c>
      <c r="I12" s="44" t="s">
        <v>29</v>
      </c>
      <c r="J12" s="44" t="s">
        <v>26</v>
      </c>
      <c r="K12" s="44" t="s">
        <v>33</v>
      </c>
      <c r="L12" s="98">
        <f aca="true" t="shared" si="2" ref="L12:Q12">SUM(L13:L14)</f>
        <v>10201</v>
      </c>
      <c r="M12" s="98">
        <f t="shared" si="2"/>
        <v>1327</v>
      </c>
      <c r="N12" s="98">
        <f t="shared" si="2"/>
        <v>1996</v>
      </c>
      <c r="O12" s="98">
        <f t="shared" si="2"/>
        <v>1647</v>
      </c>
      <c r="P12" s="98">
        <f t="shared" si="2"/>
        <v>262</v>
      </c>
      <c r="Q12" s="99">
        <f t="shared" si="2"/>
        <v>0</v>
      </c>
      <c r="R12" s="99" t="e">
        <f>#REF!=SUM(L12:Q12)</f>
        <v>#REF!</v>
      </c>
      <c r="S12" s="111">
        <v>100000</v>
      </c>
      <c r="T12" s="111">
        <v>120000</v>
      </c>
      <c r="U12" s="101">
        <f t="shared" si="1"/>
        <v>20000</v>
      </c>
      <c r="V12" s="62"/>
      <c r="W12" s="2"/>
    </row>
    <row r="13" spans="1:23" ht="38.25" customHeight="1">
      <c r="A13" s="107"/>
      <c r="B13" s="28"/>
      <c r="C13" s="109" t="s">
        <v>146</v>
      </c>
      <c r="D13" s="44" t="s">
        <v>189</v>
      </c>
      <c r="E13" s="75">
        <v>1</v>
      </c>
      <c r="F13" s="75" t="s">
        <v>29</v>
      </c>
      <c r="G13" s="44" t="s">
        <v>32</v>
      </c>
      <c r="H13" s="44" t="s">
        <v>37</v>
      </c>
      <c r="I13" s="44" t="s">
        <v>29</v>
      </c>
      <c r="J13" s="44" t="s">
        <v>26</v>
      </c>
      <c r="K13" s="44" t="s">
        <v>33</v>
      </c>
      <c r="L13" s="98">
        <v>10201</v>
      </c>
      <c r="M13" s="98">
        <v>1327</v>
      </c>
      <c r="N13" s="98">
        <v>1996</v>
      </c>
      <c r="O13" s="98">
        <v>1647</v>
      </c>
      <c r="P13" s="98">
        <v>262</v>
      </c>
      <c r="Q13" s="99">
        <v>0</v>
      </c>
      <c r="R13" s="99" t="e">
        <f>#REF!=SUM(L13:Q13)</f>
        <v>#REF!</v>
      </c>
      <c r="S13" s="111">
        <v>280000</v>
      </c>
      <c r="T13" s="111">
        <v>90000</v>
      </c>
      <c r="U13" s="101">
        <f t="shared" si="1"/>
        <v>-190000</v>
      </c>
      <c r="V13" s="62"/>
      <c r="W13" s="2"/>
    </row>
    <row r="14" spans="1:23" s="8" customFormat="1" ht="71.25" customHeight="1">
      <c r="A14" s="107"/>
      <c r="B14" s="28"/>
      <c r="C14" s="109" t="s">
        <v>160</v>
      </c>
      <c r="D14" s="44" t="s">
        <v>189</v>
      </c>
      <c r="E14" s="75">
        <v>1</v>
      </c>
      <c r="F14" s="75" t="s">
        <v>29</v>
      </c>
      <c r="G14" s="44" t="s">
        <v>32</v>
      </c>
      <c r="H14" s="44" t="s">
        <v>48</v>
      </c>
      <c r="I14" s="44" t="s">
        <v>29</v>
      </c>
      <c r="J14" s="44" t="s">
        <v>26</v>
      </c>
      <c r="K14" s="44" t="s">
        <v>33</v>
      </c>
      <c r="L14" s="98"/>
      <c r="M14" s="98"/>
      <c r="N14" s="98"/>
      <c r="O14" s="98"/>
      <c r="P14" s="98"/>
      <c r="Q14" s="99"/>
      <c r="R14" s="99" t="e">
        <f>#REF!=SUM(L14:Q14)</f>
        <v>#REF!</v>
      </c>
      <c r="S14" s="111">
        <v>120000</v>
      </c>
      <c r="T14" s="111">
        <v>120000</v>
      </c>
      <c r="U14" s="101">
        <f t="shared" si="1"/>
        <v>0</v>
      </c>
      <c r="V14" s="62"/>
      <c r="W14" s="92"/>
    </row>
    <row r="15" spans="1:23" s="8" customFormat="1" ht="18.75" customHeight="1">
      <c r="A15" s="21" t="s">
        <v>38</v>
      </c>
      <c r="B15" s="21"/>
      <c r="C15" s="113" t="s">
        <v>39</v>
      </c>
      <c r="D15" s="74" t="s">
        <v>24</v>
      </c>
      <c r="E15" s="50" t="s">
        <v>36</v>
      </c>
      <c r="F15" s="50" t="s">
        <v>40</v>
      </c>
      <c r="G15" s="50" t="s">
        <v>25</v>
      </c>
      <c r="H15" s="50" t="s">
        <v>24</v>
      </c>
      <c r="I15" s="50" t="s">
        <v>25</v>
      </c>
      <c r="J15" s="50" t="s">
        <v>26</v>
      </c>
      <c r="K15" s="50" t="s">
        <v>24</v>
      </c>
      <c r="L15" s="22">
        <f aca="true" t="shared" si="3" ref="L15:Q15">L16</f>
        <v>0</v>
      </c>
      <c r="M15" s="22">
        <f t="shared" si="3"/>
        <v>0</v>
      </c>
      <c r="N15" s="22">
        <f t="shared" si="3"/>
        <v>0</v>
      </c>
      <c r="O15" s="22">
        <f t="shared" si="3"/>
        <v>0</v>
      </c>
      <c r="P15" s="22">
        <f t="shared" si="3"/>
        <v>0</v>
      </c>
      <c r="Q15" s="23">
        <f t="shared" si="3"/>
        <v>0</v>
      </c>
      <c r="R15" s="23" t="e">
        <f>#REF!=SUM(L15:Q15)</f>
        <v>#REF!</v>
      </c>
      <c r="S15" s="59">
        <f>S16+S18+S20</f>
        <v>6560000</v>
      </c>
      <c r="T15" s="59">
        <f>T16+T18+T20</f>
        <v>6560000</v>
      </c>
      <c r="U15" s="104">
        <f t="shared" si="1"/>
        <v>0</v>
      </c>
      <c r="V15" s="59"/>
      <c r="W15" s="92"/>
    </row>
    <row r="16" spans="1:23" ht="23.25" customHeight="1">
      <c r="A16" s="24" t="s">
        <v>41</v>
      </c>
      <c r="B16" s="24"/>
      <c r="C16" s="114" t="s">
        <v>42</v>
      </c>
      <c r="D16" s="42" t="s">
        <v>189</v>
      </c>
      <c r="E16" s="42" t="s">
        <v>36</v>
      </c>
      <c r="F16" s="42" t="s">
        <v>40</v>
      </c>
      <c r="G16" s="42" t="s">
        <v>32</v>
      </c>
      <c r="H16" s="42" t="s">
        <v>24</v>
      </c>
      <c r="I16" s="42" t="s">
        <v>32</v>
      </c>
      <c r="J16" s="42" t="s">
        <v>26</v>
      </c>
      <c r="K16" s="42" t="s">
        <v>33</v>
      </c>
      <c r="L16" s="26"/>
      <c r="M16" s="26"/>
      <c r="N16" s="26"/>
      <c r="O16" s="26"/>
      <c r="P16" s="26"/>
      <c r="Q16" s="27"/>
      <c r="R16" s="27" t="e">
        <f>#REF!=SUM(L16:Q16)</f>
        <v>#REF!</v>
      </c>
      <c r="S16" s="60">
        <f>S17</f>
        <v>6000000</v>
      </c>
      <c r="T16" s="60">
        <f>T17</f>
        <v>6000000</v>
      </c>
      <c r="U16" s="100">
        <f t="shared" si="1"/>
        <v>0</v>
      </c>
      <c r="V16" s="60"/>
      <c r="W16" s="2"/>
    </row>
    <row r="17" spans="1:23" ht="26.25" customHeight="1">
      <c r="A17" s="107"/>
      <c r="B17" s="24"/>
      <c r="C17" s="115" t="s">
        <v>42</v>
      </c>
      <c r="D17" s="52" t="s">
        <v>189</v>
      </c>
      <c r="E17" s="52" t="s">
        <v>36</v>
      </c>
      <c r="F17" s="52" t="s">
        <v>40</v>
      </c>
      <c r="G17" s="52" t="s">
        <v>32</v>
      </c>
      <c r="H17" s="52" t="s">
        <v>34</v>
      </c>
      <c r="I17" s="52" t="s">
        <v>32</v>
      </c>
      <c r="J17" s="52" t="s">
        <v>26</v>
      </c>
      <c r="K17" s="52" t="s">
        <v>33</v>
      </c>
      <c r="L17" s="98"/>
      <c r="M17" s="98"/>
      <c r="N17" s="98"/>
      <c r="O17" s="98"/>
      <c r="P17" s="98"/>
      <c r="Q17" s="99"/>
      <c r="R17" s="99" t="e">
        <f>#REF!=SUM(L17:Q17)</f>
        <v>#REF!</v>
      </c>
      <c r="S17" s="62">
        <v>6000000</v>
      </c>
      <c r="T17" s="62">
        <v>6000000</v>
      </c>
      <c r="U17" s="101">
        <f t="shared" si="1"/>
        <v>0</v>
      </c>
      <c r="V17" s="62"/>
      <c r="W17" s="2"/>
    </row>
    <row r="18" spans="1:23" ht="18.75" customHeight="1">
      <c r="A18" s="24" t="s">
        <v>43</v>
      </c>
      <c r="B18" s="24"/>
      <c r="C18" s="114" t="s">
        <v>44</v>
      </c>
      <c r="D18" s="42" t="s">
        <v>189</v>
      </c>
      <c r="E18" s="42" t="s">
        <v>36</v>
      </c>
      <c r="F18" s="42" t="s">
        <v>40</v>
      </c>
      <c r="G18" s="42" t="s">
        <v>45</v>
      </c>
      <c r="H18" s="42" t="s">
        <v>24</v>
      </c>
      <c r="I18" s="42" t="s">
        <v>29</v>
      </c>
      <c r="J18" s="42" t="s">
        <v>26</v>
      </c>
      <c r="K18" s="42" t="s">
        <v>33</v>
      </c>
      <c r="L18" s="26"/>
      <c r="M18" s="26"/>
      <c r="N18" s="26"/>
      <c r="O18" s="26"/>
      <c r="P18" s="26"/>
      <c r="Q18" s="27"/>
      <c r="R18" s="27"/>
      <c r="S18" s="60">
        <f>S19</f>
        <v>400000</v>
      </c>
      <c r="T18" s="60">
        <f>T19</f>
        <v>400000</v>
      </c>
      <c r="U18" s="100">
        <f t="shared" si="1"/>
        <v>0</v>
      </c>
      <c r="V18" s="60"/>
      <c r="W18" s="2"/>
    </row>
    <row r="19" spans="1:23" ht="27" customHeight="1">
      <c r="A19" s="107"/>
      <c r="B19" s="21"/>
      <c r="C19" s="116" t="s">
        <v>190</v>
      </c>
      <c r="D19" s="52" t="s">
        <v>189</v>
      </c>
      <c r="E19" s="52" t="s">
        <v>36</v>
      </c>
      <c r="F19" s="52" t="s">
        <v>40</v>
      </c>
      <c r="G19" s="52" t="s">
        <v>45</v>
      </c>
      <c r="H19" s="52" t="s">
        <v>34</v>
      </c>
      <c r="I19" s="52" t="s">
        <v>29</v>
      </c>
      <c r="J19" s="52" t="s">
        <v>26</v>
      </c>
      <c r="K19" s="52" t="s">
        <v>33</v>
      </c>
      <c r="L19" s="26"/>
      <c r="M19" s="26"/>
      <c r="N19" s="26"/>
      <c r="O19" s="26"/>
      <c r="P19" s="26"/>
      <c r="Q19" s="27"/>
      <c r="R19" s="27"/>
      <c r="S19" s="62">
        <v>400000</v>
      </c>
      <c r="T19" s="62">
        <v>400000</v>
      </c>
      <c r="U19" s="101">
        <f t="shared" si="1"/>
        <v>0</v>
      </c>
      <c r="V19" s="62"/>
      <c r="W19" s="2"/>
    </row>
    <row r="20" spans="1:23" ht="26.25" customHeight="1">
      <c r="A20" s="24" t="s">
        <v>156</v>
      </c>
      <c r="B20" s="24"/>
      <c r="C20" s="114" t="s">
        <v>157</v>
      </c>
      <c r="D20" s="42" t="s">
        <v>189</v>
      </c>
      <c r="E20" s="42" t="s">
        <v>36</v>
      </c>
      <c r="F20" s="42" t="s">
        <v>40</v>
      </c>
      <c r="G20" s="42" t="s">
        <v>52</v>
      </c>
      <c r="H20" s="42" t="s">
        <v>24</v>
      </c>
      <c r="I20" s="42" t="s">
        <v>32</v>
      </c>
      <c r="J20" s="42" t="s">
        <v>26</v>
      </c>
      <c r="K20" s="42" t="s">
        <v>33</v>
      </c>
      <c r="L20" s="22" t="e">
        <f>L22+#REF!+#REF!</f>
        <v>#REF!</v>
      </c>
      <c r="M20" s="22" t="e">
        <f>M22+#REF!+#REF!</f>
        <v>#REF!</v>
      </c>
      <c r="N20" s="22" t="e">
        <f>N22+#REF!+#REF!</f>
        <v>#REF!</v>
      </c>
      <c r="O20" s="22" t="e">
        <f>O22+#REF!+#REF!</f>
        <v>#REF!</v>
      </c>
      <c r="P20" s="22" t="e">
        <f>P22+#REF!+#REF!</f>
        <v>#REF!</v>
      </c>
      <c r="Q20" s="23" t="e">
        <f>Q22+#REF!+#REF!</f>
        <v>#REF!</v>
      </c>
      <c r="R20" s="23" t="e">
        <f>#REF!=SUM(L20:Q20)</f>
        <v>#REF!</v>
      </c>
      <c r="S20" s="60">
        <f>S21</f>
        <v>160000</v>
      </c>
      <c r="T20" s="60">
        <f>T21</f>
        <v>160000</v>
      </c>
      <c r="U20" s="100">
        <f t="shared" si="1"/>
        <v>0</v>
      </c>
      <c r="V20" s="60"/>
      <c r="W20" s="2"/>
    </row>
    <row r="21" spans="1:23" ht="40.5" customHeight="1">
      <c r="A21" s="107"/>
      <c r="B21" s="29"/>
      <c r="C21" s="116" t="s">
        <v>191</v>
      </c>
      <c r="D21" s="52" t="s">
        <v>189</v>
      </c>
      <c r="E21" s="52" t="s">
        <v>36</v>
      </c>
      <c r="F21" s="52" t="s">
        <v>40</v>
      </c>
      <c r="G21" s="52" t="s">
        <v>52</v>
      </c>
      <c r="H21" s="52" t="s">
        <v>35</v>
      </c>
      <c r="I21" s="52" t="s">
        <v>32</v>
      </c>
      <c r="J21" s="52" t="s">
        <v>26</v>
      </c>
      <c r="K21" s="52" t="s">
        <v>33</v>
      </c>
      <c r="L21" s="22"/>
      <c r="M21" s="22"/>
      <c r="N21" s="22"/>
      <c r="O21" s="22"/>
      <c r="P21" s="22"/>
      <c r="Q21" s="23"/>
      <c r="R21" s="23"/>
      <c r="S21" s="61">
        <v>160000</v>
      </c>
      <c r="T21" s="61">
        <v>160000</v>
      </c>
      <c r="U21" s="101">
        <f t="shared" si="1"/>
        <v>0</v>
      </c>
      <c r="V21" s="62"/>
      <c r="W21" s="2"/>
    </row>
    <row r="22" spans="1:23" ht="19.5" customHeight="1">
      <c r="A22" s="21" t="s">
        <v>101</v>
      </c>
      <c r="B22" s="29"/>
      <c r="C22" s="113" t="s">
        <v>50</v>
      </c>
      <c r="D22" s="74" t="s">
        <v>24</v>
      </c>
      <c r="E22" s="50" t="s">
        <v>36</v>
      </c>
      <c r="F22" s="50" t="s">
        <v>51</v>
      </c>
      <c r="G22" s="50" t="s">
        <v>25</v>
      </c>
      <c r="H22" s="50" t="s">
        <v>24</v>
      </c>
      <c r="I22" s="50" t="s">
        <v>25</v>
      </c>
      <c r="J22" s="50" t="s">
        <v>26</v>
      </c>
      <c r="K22" s="50" t="s">
        <v>24</v>
      </c>
      <c r="L22" s="98"/>
      <c r="M22" s="98"/>
      <c r="N22" s="98"/>
      <c r="O22" s="98"/>
      <c r="P22" s="98"/>
      <c r="Q22" s="99"/>
      <c r="R22" s="99" t="e">
        <f>#REF!=SUM(L22:Q22)</f>
        <v>#REF!</v>
      </c>
      <c r="S22" s="59">
        <f>S23</f>
        <v>3000000</v>
      </c>
      <c r="T22" s="59">
        <f>T23</f>
        <v>3000000</v>
      </c>
      <c r="U22" s="104">
        <f t="shared" si="1"/>
        <v>0</v>
      </c>
      <c r="V22" s="59"/>
      <c r="W22" s="2"/>
    </row>
    <row r="23" spans="1:23" ht="36" customHeight="1">
      <c r="A23" s="24" t="s">
        <v>103</v>
      </c>
      <c r="B23" s="21"/>
      <c r="C23" s="114" t="s">
        <v>133</v>
      </c>
      <c r="D23" s="76" t="s">
        <v>24</v>
      </c>
      <c r="E23" s="76" t="s">
        <v>36</v>
      </c>
      <c r="F23" s="76" t="s">
        <v>51</v>
      </c>
      <c r="G23" s="76" t="s">
        <v>45</v>
      </c>
      <c r="H23" s="76" t="s">
        <v>24</v>
      </c>
      <c r="I23" s="76" t="s">
        <v>29</v>
      </c>
      <c r="J23" s="76" t="s">
        <v>26</v>
      </c>
      <c r="K23" s="76" t="s">
        <v>24</v>
      </c>
      <c r="L23" s="98"/>
      <c r="M23" s="98"/>
      <c r="N23" s="98"/>
      <c r="O23" s="98"/>
      <c r="P23" s="98"/>
      <c r="Q23" s="99"/>
      <c r="R23" s="99"/>
      <c r="S23" s="60">
        <f>S24</f>
        <v>3000000</v>
      </c>
      <c r="T23" s="60">
        <f>T24</f>
        <v>3000000</v>
      </c>
      <c r="U23" s="100">
        <f t="shared" si="1"/>
        <v>0</v>
      </c>
      <c r="V23" s="60"/>
      <c r="W23" s="2"/>
    </row>
    <row r="24" spans="1:23" ht="37.5" customHeight="1">
      <c r="A24" s="24"/>
      <c r="B24" s="21"/>
      <c r="C24" s="117" t="s">
        <v>134</v>
      </c>
      <c r="D24" s="44" t="s">
        <v>189</v>
      </c>
      <c r="E24" s="44" t="s">
        <v>36</v>
      </c>
      <c r="F24" s="44" t="s">
        <v>51</v>
      </c>
      <c r="G24" s="44" t="s">
        <v>45</v>
      </c>
      <c r="H24" s="44" t="s">
        <v>34</v>
      </c>
      <c r="I24" s="44" t="s">
        <v>29</v>
      </c>
      <c r="J24" s="44" t="s">
        <v>26</v>
      </c>
      <c r="K24" s="44" t="s">
        <v>33</v>
      </c>
      <c r="L24" s="98"/>
      <c r="M24" s="98"/>
      <c r="N24" s="98"/>
      <c r="O24" s="98"/>
      <c r="P24" s="98"/>
      <c r="Q24" s="99"/>
      <c r="R24" s="99"/>
      <c r="S24" s="62">
        <v>3000000</v>
      </c>
      <c r="T24" s="62">
        <v>3000000</v>
      </c>
      <c r="U24" s="101">
        <f t="shared" si="1"/>
        <v>0</v>
      </c>
      <c r="V24" s="62"/>
      <c r="W24" s="2"/>
    </row>
    <row r="25" spans="1:23" s="10" customFormat="1" ht="34.5" customHeight="1">
      <c r="A25" s="21" t="s">
        <v>175</v>
      </c>
      <c r="B25" s="21"/>
      <c r="C25" s="113" t="s">
        <v>58</v>
      </c>
      <c r="D25" s="74" t="s">
        <v>24</v>
      </c>
      <c r="E25" s="50" t="s">
        <v>36</v>
      </c>
      <c r="F25" s="50" t="s">
        <v>59</v>
      </c>
      <c r="G25" s="50" t="s">
        <v>25</v>
      </c>
      <c r="H25" s="50" t="s">
        <v>24</v>
      </c>
      <c r="I25" s="50" t="s">
        <v>25</v>
      </c>
      <c r="J25" s="50" t="s">
        <v>26</v>
      </c>
      <c r="K25" s="50" t="s">
        <v>24</v>
      </c>
      <c r="L25" s="98"/>
      <c r="M25" s="98"/>
      <c r="N25" s="98"/>
      <c r="O25" s="98"/>
      <c r="P25" s="98"/>
      <c r="Q25" s="99"/>
      <c r="R25" s="99"/>
      <c r="S25" s="59">
        <f>S26+S28</f>
        <v>7600000</v>
      </c>
      <c r="T25" s="59">
        <f>T26+T28</f>
        <v>7600000</v>
      </c>
      <c r="U25" s="104">
        <f t="shared" si="1"/>
        <v>0</v>
      </c>
      <c r="V25" s="59"/>
      <c r="W25" s="93"/>
    </row>
    <row r="26" spans="1:23" ht="24" customHeight="1">
      <c r="A26" s="30" t="s">
        <v>176</v>
      </c>
      <c r="B26" s="24"/>
      <c r="C26" s="56" t="s">
        <v>165</v>
      </c>
      <c r="D26" s="57" t="s">
        <v>78</v>
      </c>
      <c r="E26" s="57" t="s">
        <v>36</v>
      </c>
      <c r="F26" s="57" t="s">
        <v>59</v>
      </c>
      <c r="G26" s="57" t="s">
        <v>45</v>
      </c>
      <c r="H26" s="57" t="s">
        <v>24</v>
      </c>
      <c r="I26" s="57" t="s">
        <v>25</v>
      </c>
      <c r="J26" s="57" t="s">
        <v>26</v>
      </c>
      <c r="K26" s="57" t="s">
        <v>60</v>
      </c>
      <c r="L26" s="98" t="e">
        <f>#REF!</f>
        <v>#REF!</v>
      </c>
      <c r="M26" s="98" t="e">
        <f>#REF!</f>
        <v>#REF!</v>
      </c>
      <c r="N26" s="98" t="e">
        <f>#REF!</f>
        <v>#REF!</v>
      </c>
      <c r="O26" s="98" t="e">
        <f>#REF!</f>
        <v>#REF!</v>
      </c>
      <c r="P26" s="98" t="e">
        <f>#REF!</f>
        <v>#REF!</v>
      </c>
      <c r="Q26" s="99" t="e">
        <f>#REF!</f>
        <v>#REF!</v>
      </c>
      <c r="R26" s="99" t="e">
        <f>#REF!=SUM(L26:Q26)</f>
        <v>#REF!</v>
      </c>
      <c r="S26" s="60">
        <f>S27</f>
        <v>700000</v>
      </c>
      <c r="T26" s="60">
        <f>T27</f>
        <v>700000</v>
      </c>
      <c r="U26" s="100">
        <f t="shared" si="1"/>
        <v>0</v>
      </c>
      <c r="V26" s="60"/>
      <c r="W26" s="2"/>
    </row>
    <row r="27" spans="1:23" ht="39" customHeight="1">
      <c r="A27" s="107"/>
      <c r="B27" s="24"/>
      <c r="C27" s="116" t="s">
        <v>148</v>
      </c>
      <c r="D27" s="52" t="s">
        <v>78</v>
      </c>
      <c r="E27" s="52" t="s">
        <v>36</v>
      </c>
      <c r="F27" s="52" t="s">
        <v>59</v>
      </c>
      <c r="G27" s="52" t="s">
        <v>45</v>
      </c>
      <c r="H27" s="52" t="s">
        <v>57</v>
      </c>
      <c r="I27" s="52" t="s">
        <v>40</v>
      </c>
      <c r="J27" s="52" t="s">
        <v>26</v>
      </c>
      <c r="K27" s="52" t="s">
        <v>60</v>
      </c>
      <c r="L27" s="98"/>
      <c r="M27" s="98"/>
      <c r="N27" s="98"/>
      <c r="O27" s="98"/>
      <c r="P27" s="98"/>
      <c r="Q27" s="99"/>
      <c r="R27" s="99"/>
      <c r="S27" s="62">
        <v>700000</v>
      </c>
      <c r="T27" s="62">
        <v>700000</v>
      </c>
      <c r="U27" s="101">
        <f t="shared" si="1"/>
        <v>0</v>
      </c>
      <c r="V27" s="62"/>
      <c r="W27" s="2"/>
    </row>
    <row r="28" spans="1:23" ht="84.75" customHeight="1">
      <c r="A28" s="30" t="s">
        <v>177</v>
      </c>
      <c r="B28" s="28"/>
      <c r="C28" s="118" t="s">
        <v>193</v>
      </c>
      <c r="D28" s="42" t="s">
        <v>78</v>
      </c>
      <c r="E28" s="42" t="s">
        <v>36</v>
      </c>
      <c r="F28" s="42" t="s">
        <v>59</v>
      </c>
      <c r="G28" s="42" t="s">
        <v>40</v>
      </c>
      <c r="H28" s="42" t="s">
        <v>24</v>
      </c>
      <c r="I28" s="42" t="s">
        <v>25</v>
      </c>
      <c r="J28" s="42" t="s">
        <v>26</v>
      </c>
      <c r="K28" s="42" t="s">
        <v>60</v>
      </c>
      <c r="L28" s="98"/>
      <c r="M28" s="98"/>
      <c r="N28" s="98"/>
      <c r="O28" s="98"/>
      <c r="P28" s="98"/>
      <c r="Q28" s="99"/>
      <c r="R28" s="99"/>
      <c r="S28" s="60">
        <f>S29+S32+S34+S36</f>
        <v>6900000</v>
      </c>
      <c r="T28" s="60">
        <f>T29+T32+T34+T36</f>
        <v>6900000</v>
      </c>
      <c r="U28" s="100">
        <f t="shared" si="1"/>
        <v>0</v>
      </c>
      <c r="V28" s="60"/>
      <c r="W28" s="2"/>
    </row>
    <row r="29" spans="1:23" ht="48" customHeight="1">
      <c r="A29" s="30"/>
      <c r="B29" s="28"/>
      <c r="C29" s="119" t="s">
        <v>194</v>
      </c>
      <c r="D29" s="120" t="s">
        <v>78</v>
      </c>
      <c r="E29" s="120" t="s">
        <v>36</v>
      </c>
      <c r="F29" s="120" t="s">
        <v>59</v>
      </c>
      <c r="G29" s="120" t="s">
        <v>40</v>
      </c>
      <c r="H29" s="120" t="s">
        <v>34</v>
      </c>
      <c r="I29" s="120" t="s">
        <v>25</v>
      </c>
      <c r="J29" s="120" t="s">
        <v>26</v>
      </c>
      <c r="K29" s="120" t="s">
        <v>60</v>
      </c>
      <c r="L29" s="121" t="e">
        <f>L30+#REF!+#REF!</f>
        <v>#REF!</v>
      </c>
      <c r="M29" s="121" t="e">
        <f>M30+#REF!+#REF!</f>
        <v>#REF!</v>
      </c>
      <c r="N29" s="121" t="e">
        <f>N30+#REF!+#REF!</f>
        <v>#REF!</v>
      </c>
      <c r="O29" s="121" t="e">
        <f>O30+#REF!+#REF!</f>
        <v>#REF!</v>
      </c>
      <c r="P29" s="121" t="e">
        <f>P30+#REF!+#REF!</f>
        <v>#REF!</v>
      </c>
      <c r="Q29" s="122" t="e">
        <f>Q30+#REF!+#REF!</f>
        <v>#REF!</v>
      </c>
      <c r="R29" s="122" t="e">
        <f>#REF!=SUM(L29:Q29)</f>
        <v>#REF!</v>
      </c>
      <c r="S29" s="123">
        <f>S30+S31</f>
        <v>2700000</v>
      </c>
      <c r="T29" s="123">
        <f>T30+T31</f>
        <v>2700000</v>
      </c>
      <c r="U29" s="102">
        <f t="shared" si="1"/>
        <v>0</v>
      </c>
      <c r="V29" s="83"/>
      <c r="W29" s="2"/>
    </row>
    <row r="30" spans="1:23" ht="69.75" customHeight="1">
      <c r="A30" s="107"/>
      <c r="B30" s="28"/>
      <c r="C30" s="179" t="s">
        <v>195</v>
      </c>
      <c r="D30" s="44" t="s">
        <v>78</v>
      </c>
      <c r="E30" s="44" t="s">
        <v>36</v>
      </c>
      <c r="F30" s="44" t="s">
        <v>59</v>
      </c>
      <c r="G30" s="44" t="s">
        <v>40</v>
      </c>
      <c r="H30" s="44" t="s">
        <v>49</v>
      </c>
      <c r="I30" s="44" t="s">
        <v>47</v>
      </c>
      <c r="J30" s="44" t="s">
        <v>26</v>
      </c>
      <c r="K30" s="44" t="s">
        <v>60</v>
      </c>
      <c r="L30" s="26"/>
      <c r="M30" s="26"/>
      <c r="N30" s="26"/>
      <c r="O30" s="26"/>
      <c r="P30" s="26"/>
      <c r="Q30" s="27"/>
      <c r="R30" s="27" t="e">
        <f>#REF!=SUM(L30:Q30)</f>
        <v>#REF!</v>
      </c>
      <c r="S30" s="111">
        <v>1700000</v>
      </c>
      <c r="T30" s="111">
        <v>1700000</v>
      </c>
      <c r="U30" s="101">
        <f t="shared" si="1"/>
        <v>0</v>
      </c>
      <c r="V30" s="62"/>
      <c r="W30" s="2"/>
    </row>
    <row r="31" spans="1:23" ht="66.75" customHeight="1">
      <c r="A31" s="107"/>
      <c r="B31" s="28"/>
      <c r="C31" s="179" t="s">
        <v>166</v>
      </c>
      <c r="D31" s="44" t="s">
        <v>78</v>
      </c>
      <c r="E31" s="44" t="s">
        <v>36</v>
      </c>
      <c r="F31" s="44" t="s">
        <v>59</v>
      </c>
      <c r="G31" s="44" t="s">
        <v>40</v>
      </c>
      <c r="H31" s="44" t="s">
        <v>49</v>
      </c>
      <c r="I31" s="44" t="s">
        <v>71</v>
      </c>
      <c r="J31" s="44" t="s">
        <v>26</v>
      </c>
      <c r="K31" s="44" t="s">
        <v>60</v>
      </c>
      <c r="L31" s="26"/>
      <c r="M31" s="26"/>
      <c r="N31" s="26"/>
      <c r="O31" s="26"/>
      <c r="P31" s="26"/>
      <c r="Q31" s="27"/>
      <c r="R31" s="27"/>
      <c r="S31" s="111">
        <v>1000000</v>
      </c>
      <c r="T31" s="111">
        <v>1000000</v>
      </c>
      <c r="U31" s="101">
        <f t="shared" si="1"/>
        <v>0</v>
      </c>
      <c r="V31" s="238"/>
      <c r="W31" s="2"/>
    </row>
    <row r="32" spans="1:23" ht="67.5" customHeight="1">
      <c r="A32" s="30"/>
      <c r="B32" s="28"/>
      <c r="C32" s="180" t="s">
        <v>196</v>
      </c>
      <c r="D32" s="82" t="s">
        <v>24</v>
      </c>
      <c r="E32" s="82" t="s">
        <v>36</v>
      </c>
      <c r="F32" s="82" t="s">
        <v>59</v>
      </c>
      <c r="G32" s="82" t="s">
        <v>40</v>
      </c>
      <c r="H32" s="82" t="s">
        <v>35</v>
      </c>
      <c r="I32" s="82" t="s">
        <v>25</v>
      </c>
      <c r="J32" s="82" t="s">
        <v>26</v>
      </c>
      <c r="K32" s="82" t="s">
        <v>60</v>
      </c>
      <c r="L32" s="26"/>
      <c r="M32" s="26"/>
      <c r="N32" s="26"/>
      <c r="O32" s="26"/>
      <c r="P32" s="26"/>
      <c r="Q32" s="27"/>
      <c r="R32" s="27"/>
      <c r="S32" s="102">
        <v>400000</v>
      </c>
      <c r="T32" s="102">
        <v>400000</v>
      </c>
      <c r="U32" s="102">
        <f t="shared" si="1"/>
        <v>0</v>
      </c>
      <c r="V32" s="83"/>
      <c r="W32" s="2"/>
    </row>
    <row r="33" spans="1:23" ht="71.25" customHeight="1">
      <c r="A33" s="107"/>
      <c r="B33" s="28"/>
      <c r="C33" s="77" t="s">
        <v>197</v>
      </c>
      <c r="D33" s="44" t="s">
        <v>78</v>
      </c>
      <c r="E33" s="44" t="s">
        <v>36</v>
      </c>
      <c r="F33" s="44" t="s">
        <v>59</v>
      </c>
      <c r="G33" s="44" t="s">
        <v>40</v>
      </c>
      <c r="H33" s="44" t="s">
        <v>144</v>
      </c>
      <c r="I33" s="44" t="s">
        <v>40</v>
      </c>
      <c r="J33" s="44" t="s">
        <v>26</v>
      </c>
      <c r="K33" s="44" t="s">
        <v>60</v>
      </c>
      <c r="L33" s="26"/>
      <c r="M33" s="26"/>
      <c r="N33" s="26"/>
      <c r="O33" s="26"/>
      <c r="P33" s="26"/>
      <c r="Q33" s="27"/>
      <c r="R33" s="27"/>
      <c r="S33" s="111">
        <v>400000</v>
      </c>
      <c r="T33" s="111">
        <v>400000</v>
      </c>
      <c r="U33" s="101">
        <f t="shared" si="1"/>
        <v>0</v>
      </c>
      <c r="V33" s="62"/>
      <c r="W33" s="2"/>
    </row>
    <row r="34" spans="1:23" s="7" customFormat="1" ht="66.75" customHeight="1">
      <c r="A34" s="30"/>
      <c r="B34" s="28"/>
      <c r="C34" s="181" t="s">
        <v>198</v>
      </c>
      <c r="D34" s="120" t="s">
        <v>78</v>
      </c>
      <c r="E34" s="120" t="s">
        <v>36</v>
      </c>
      <c r="F34" s="120" t="s">
        <v>59</v>
      </c>
      <c r="G34" s="120" t="s">
        <v>40</v>
      </c>
      <c r="H34" s="120" t="s">
        <v>37</v>
      </c>
      <c r="I34" s="120" t="s">
        <v>25</v>
      </c>
      <c r="J34" s="120" t="s">
        <v>26</v>
      </c>
      <c r="K34" s="120" t="s">
        <v>60</v>
      </c>
      <c r="L34" s="125"/>
      <c r="M34" s="125"/>
      <c r="N34" s="125"/>
      <c r="O34" s="125"/>
      <c r="P34" s="125"/>
      <c r="Q34" s="126"/>
      <c r="R34" s="126"/>
      <c r="S34" s="123">
        <f>S35</f>
        <v>1300000</v>
      </c>
      <c r="T34" s="123">
        <f>T35</f>
        <v>1300000</v>
      </c>
      <c r="U34" s="241">
        <f t="shared" si="1"/>
        <v>0</v>
      </c>
      <c r="V34" s="59"/>
      <c r="W34" s="91"/>
    </row>
    <row r="35" spans="1:23" s="8" customFormat="1" ht="46.5" customHeight="1">
      <c r="A35" s="107"/>
      <c r="B35" s="34"/>
      <c r="C35" s="124" t="s">
        <v>199</v>
      </c>
      <c r="D35" s="44" t="s">
        <v>78</v>
      </c>
      <c r="E35" s="44" t="s">
        <v>36</v>
      </c>
      <c r="F35" s="44" t="s">
        <v>59</v>
      </c>
      <c r="G35" s="44" t="s">
        <v>40</v>
      </c>
      <c r="H35" s="44" t="s">
        <v>108</v>
      </c>
      <c r="I35" s="44" t="s">
        <v>40</v>
      </c>
      <c r="J35" s="44" t="s">
        <v>26</v>
      </c>
      <c r="K35" s="44" t="s">
        <v>60</v>
      </c>
      <c r="L35" s="98"/>
      <c r="M35" s="98"/>
      <c r="N35" s="98"/>
      <c r="O35" s="98"/>
      <c r="P35" s="98"/>
      <c r="Q35" s="99"/>
      <c r="R35" s="99"/>
      <c r="S35" s="62">
        <v>1300000</v>
      </c>
      <c r="T35" s="62">
        <v>1300000</v>
      </c>
      <c r="U35" s="103">
        <f t="shared" si="1"/>
        <v>0</v>
      </c>
      <c r="V35" s="235"/>
      <c r="W35" s="92"/>
    </row>
    <row r="36" spans="1:23" s="8" customFormat="1" ht="38.25" customHeight="1">
      <c r="A36" s="107"/>
      <c r="B36" s="34"/>
      <c r="C36" s="127" t="s">
        <v>202</v>
      </c>
      <c r="D36" s="128" t="s">
        <v>78</v>
      </c>
      <c r="E36" s="128" t="s">
        <v>36</v>
      </c>
      <c r="F36" s="128" t="s">
        <v>59</v>
      </c>
      <c r="G36" s="128" t="s">
        <v>40</v>
      </c>
      <c r="H36" s="128" t="s">
        <v>203</v>
      </c>
      <c r="I36" s="128" t="s">
        <v>25</v>
      </c>
      <c r="J36" s="128" t="s">
        <v>26</v>
      </c>
      <c r="K36" s="128" t="s">
        <v>60</v>
      </c>
      <c r="L36" s="129"/>
      <c r="M36" s="129"/>
      <c r="N36" s="129"/>
      <c r="O36" s="129"/>
      <c r="P36" s="129"/>
      <c r="Q36" s="130"/>
      <c r="R36" s="130"/>
      <c r="S36" s="131">
        <f>S37</f>
        <v>2500000</v>
      </c>
      <c r="T36" s="131">
        <f>T37</f>
        <v>2500000</v>
      </c>
      <c r="U36" s="101">
        <f t="shared" si="1"/>
        <v>0</v>
      </c>
      <c r="V36" s="62"/>
      <c r="W36" s="92"/>
    </row>
    <row r="37" spans="1:23" s="9" customFormat="1" ht="35.25" customHeight="1">
      <c r="A37" s="107"/>
      <c r="B37" s="34"/>
      <c r="C37" s="132" t="s">
        <v>200</v>
      </c>
      <c r="D37" s="44" t="s">
        <v>78</v>
      </c>
      <c r="E37" s="44" t="s">
        <v>36</v>
      </c>
      <c r="F37" s="44" t="s">
        <v>59</v>
      </c>
      <c r="G37" s="44" t="s">
        <v>40</v>
      </c>
      <c r="H37" s="44" t="s">
        <v>201</v>
      </c>
      <c r="I37" s="44" t="s">
        <v>40</v>
      </c>
      <c r="J37" s="44" t="s">
        <v>26</v>
      </c>
      <c r="K37" s="44" t="s">
        <v>60</v>
      </c>
      <c r="L37" s="98"/>
      <c r="M37" s="98"/>
      <c r="N37" s="98"/>
      <c r="O37" s="98"/>
      <c r="P37" s="98"/>
      <c r="Q37" s="99"/>
      <c r="R37" s="99"/>
      <c r="S37" s="62">
        <v>2500000</v>
      </c>
      <c r="T37" s="62">
        <v>2500000</v>
      </c>
      <c r="U37" s="101">
        <f t="shared" si="1"/>
        <v>0</v>
      </c>
      <c r="V37" s="62"/>
      <c r="W37" s="94"/>
    </row>
    <row r="38" spans="1:23" ht="21" customHeight="1">
      <c r="A38" s="21" t="s">
        <v>55</v>
      </c>
      <c r="B38" s="24"/>
      <c r="C38" s="113" t="s">
        <v>64</v>
      </c>
      <c r="D38" s="50" t="s">
        <v>24</v>
      </c>
      <c r="E38" s="50" t="s">
        <v>36</v>
      </c>
      <c r="F38" s="50" t="s">
        <v>65</v>
      </c>
      <c r="G38" s="50" t="s">
        <v>25</v>
      </c>
      <c r="H38" s="50" t="s">
        <v>24</v>
      </c>
      <c r="I38" s="50" t="s">
        <v>25</v>
      </c>
      <c r="J38" s="50" t="s">
        <v>26</v>
      </c>
      <c r="K38" s="50" t="s">
        <v>24</v>
      </c>
      <c r="L38" s="98"/>
      <c r="M38" s="98"/>
      <c r="N38" s="98"/>
      <c r="O38" s="98"/>
      <c r="P38" s="98"/>
      <c r="Q38" s="99"/>
      <c r="R38" s="99"/>
      <c r="S38" s="59">
        <f>S39</f>
        <v>599000</v>
      </c>
      <c r="T38" s="59">
        <f>T39</f>
        <v>599000</v>
      </c>
      <c r="U38" s="59">
        <f>U39</f>
        <v>0</v>
      </c>
      <c r="V38" s="62"/>
      <c r="W38" s="2"/>
    </row>
    <row r="39" spans="1:23" ht="24.75" customHeight="1">
      <c r="A39" s="30" t="s">
        <v>56</v>
      </c>
      <c r="B39" s="31"/>
      <c r="C39" s="114" t="s">
        <v>67</v>
      </c>
      <c r="D39" s="42" t="s">
        <v>204</v>
      </c>
      <c r="E39" s="42" t="s">
        <v>36</v>
      </c>
      <c r="F39" s="42" t="s">
        <v>65</v>
      </c>
      <c r="G39" s="42" t="s">
        <v>29</v>
      </c>
      <c r="H39" s="42" t="s">
        <v>24</v>
      </c>
      <c r="I39" s="42" t="s">
        <v>29</v>
      </c>
      <c r="J39" s="42" t="s">
        <v>26</v>
      </c>
      <c r="K39" s="42" t="s">
        <v>60</v>
      </c>
      <c r="L39" s="22"/>
      <c r="M39" s="22">
        <v>0</v>
      </c>
      <c r="N39" s="22"/>
      <c r="O39" s="22"/>
      <c r="P39" s="98"/>
      <c r="Q39" s="99"/>
      <c r="R39" s="99"/>
      <c r="S39" s="60">
        <f>S40+S41+S42+S43</f>
        <v>599000</v>
      </c>
      <c r="T39" s="60">
        <f>T40+T41+T42+T43</f>
        <v>599000</v>
      </c>
      <c r="U39" s="60">
        <f>U40+U41+U42+U43</f>
        <v>0</v>
      </c>
      <c r="V39" s="59"/>
      <c r="W39" s="2"/>
    </row>
    <row r="40" spans="1:23" ht="30.75" customHeight="1">
      <c r="A40" s="86"/>
      <c r="B40" s="28"/>
      <c r="C40" s="116" t="s">
        <v>153</v>
      </c>
      <c r="D40" s="44" t="s">
        <v>204</v>
      </c>
      <c r="E40" s="44" t="s">
        <v>36</v>
      </c>
      <c r="F40" s="44" t="s">
        <v>65</v>
      </c>
      <c r="G40" s="44" t="s">
        <v>29</v>
      </c>
      <c r="H40" s="44" t="s">
        <v>34</v>
      </c>
      <c r="I40" s="44" t="s">
        <v>29</v>
      </c>
      <c r="J40" s="44" t="s">
        <v>26</v>
      </c>
      <c r="K40" s="44" t="s">
        <v>60</v>
      </c>
      <c r="L40" s="98"/>
      <c r="M40" s="98"/>
      <c r="N40" s="98"/>
      <c r="O40" s="98"/>
      <c r="P40" s="98"/>
      <c r="Q40" s="99"/>
      <c r="R40" s="99"/>
      <c r="S40" s="111">
        <v>150000</v>
      </c>
      <c r="T40" s="111">
        <v>150000</v>
      </c>
      <c r="U40" s="101">
        <v>0</v>
      </c>
      <c r="V40" s="62"/>
      <c r="W40" s="2"/>
    </row>
    <row r="41" spans="1:23" ht="35.25" customHeight="1">
      <c r="A41" s="86"/>
      <c r="B41" s="42"/>
      <c r="C41" s="116" t="s">
        <v>154</v>
      </c>
      <c r="D41" s="44" t="s">
        <v>204</v>
      </c>
      <c r="E41" s="44" t="s">
        <v>36</v>
      </c>
      <c r="F41" s="44" t="s">
        <v>65</v>
      </c>
      <c r="G41" s="44" t="s">
        <v>29</v>
      </c>
      <c r="H41" s="44" t="s">
        <v>35</v>
      </c>
      <c r="I41" s="44" t="s">
        <v>29</v>
      </c>
      <c r="J41" s="44" t="s">
        <v>26</v>
      </c>
      <c r="K41" s="44" t="s">
        <v>60</v>
      </c>
      <c r="L41" s="98"/>
      <c r="M41" s="98"/>
      <c r="N41" s="98"/>
      <c r="O41" s="98"/>
      <c r="P41" s="98"/>
      <c r="Q41" s="99"/>
      <c r="R41" s="99"/>
      <c r="S41" s="111">
        <v>5000</v>
      </c>
      <c r="T41" s="111">
        <v>5000</v>
      </c>
      <c r="U41" s="101">
        <f t="shared" si="1"/>
        <v>0</v>
      </c>
      <c r="V41" s="62"/>
      <c r="W41" s="2"/>
    </row>
    <row r="42" spans="1:23" s="7" customFormat="1" ht="24" customHeight="1">
      <c r="A42" s="86"/>
      <c r="B42" s="42"/>
      <c r="C42" s="116" t="s">
        <v>0</v>
      </c>
      <c r="D42" s="44" t="s">
        <v>204</v>
      </c>
      <c r="E42" s="44" t="s">
        <v>36</v>
      </c>
      <c r="F42" s="44" t="s">
        <v>65</v>
      </c>
      <c r="G42" s="44" t="s">
        <v>29</v>
      </c>
      <c r="H42" s="44" t="s">
        <v>37</v>
      </c>
      <c r="I42" s="44" t="s">
        <v>29</v>
      </c>
      <c r="J42" s="44" t="s">
        <v>26</v>
      </c>
      <c r="K42" s="44" t="s">
        <v>60</v>
      </c>
      <c r="L42" s="98"/>
      <c r="M42" s="98"/>
      <c r="N42" s="98"/>
      <c r="O42" s="98"/>
      <c r="P42" s="98"/>
      <c r="Q42" s="99"/>
      <c r="R42" s="99"/>
      <c r="S42" s="111">
        <v>1000</v>
      </c>
      <c r="T42" s="111">
        <v>1000</v>
      </c>
      <c r="U42" s="229">
        <f t="shared" si="1"/>
        <v>0</v>
      </c>
      <c r="V42" s="59"/>
      <c r="W42" s="91"/>
    </row>
    <row r="43" spans="1:23" ht="24" customHeight="1">
      <c r="A43" s="86"/>
      <c r="B43" s="25"/>
      <c r="C43" s="116" t="s">
        <v>149</v>
      </c>
      <c r="D43" s="44" t="s">
        <v>204</v>
      </c>
      <c r="E43" s="44" t="s">
        <v>36</v>
      </c>
      <c r="F43" s="44" t="s">
        <v>65</v>
      </c>
      <c r="G43" s="44" t="s">
        <v>29</v>
      </c>
      <c r="H43" s="44" t="s">
        <v>48</v>
      </c>
      <c r="I43" s="44" t="s">
        <v>29</v>
      </c>
      <c r="J43" s="44" t="s">
        <v>26</v>
      </c>
      <c r="K43" s="44" t="s">
        <v>60</v>
      </c>
      <c r="L43" s="22">
        <f aca="true" t="shared" si="4" ref="L43:Q44">L44</f>
        <v>0</v>
      </c>
      <c r="M43" s="22">
        <f t="shared" si="4"/>
        <v>0</v>
      </c>
      <c r="N43" s="22">
        <f t="shared" si="4"/>
        <v>0</v>
      </c>
      <c r="O43" s="22">
        <f t="shared" si="4"/>
        <v>0</v>
      </c>
      <c r="P43" s="22">
        <f t="shared" si="4"/>
        <v>0</v>
      </c>
      <c r="Q43" s="23">
        <f t="shared" si="4"/>
        <v>0</v>
      </c>
      <c r="R43" s="23" t="e">
        <f>#REF!=SUM(L43:Q43)</f>
        <v>#REF!</v>
      </c>
      <c r="S43" s="111">
        <v>443000</v>
      </c>
      <c r="T43" s="111">
        <v>443000</v>
      </c>
      <c r="U43" s="229">
        <f t="shared" si="1"/>
        <v>0</v>
      </c>
      <c r="V43" s="235"/>
      <c r="W43" s="2"/>
    </row>
    <row r="44" spans="1:23" s="11" customFormat="1" ht="40.5" customHeight="1">
      <c r="A44" s="21" t="s">
        <v>63</v>
      </c>
      <c r="B44" s="24"/>
      <c r="C44" s="113" t="s">
        <v>70</v>
      </c>
      <c r="D44" s="50" t="s">
        <v>24</v>
      </c>
      <c r="E44" s="50" t="s">
        <v>36</v>
      </c>
      <c r="F44" s="50" t="s">
        <v>71</v>
      </c>
      <c r="G44" s="50" t="s">
        <v>25</v>
      </c>
      <c r="H44" s="50" t="s">
        <v>24</v>
      </c>
      <c r="I44" s="50" t="s">
        <v>25</v>
      </c>
      <c r="J44" s="50" t="s">
        <v>26</v>
      </c>
      <c r="K44" s="50" t="s">
        <v>24</v>
      </c>
      <c r="L44" s="26">
        <f t="shared" si="4"/>
        <v>0</v>
      </c>
      <c r="M44" s="26">
        <f t="shared" si="4"/>
        <v>0</v>
      </c>
      <c r="N44" s="26">
        <f t="shared" si="4"/>
        <v>0</v>
      </c>
      <c r="O44" s="26">
        <f t="shared" si="4"/>
        <v>0</v>
      </c>
      <c r="P44" s="26">
        <f t="shared" si="4"/>
        <v>0</v>
      </c>
      <c r="Q44" s="27">
        <f t="shared" si="4"/>
        <v>0</v>
      </c>
      <c r="R44" s="27" t="e">
        <f>#REF!=SUM(L44:Q44)</f>
        <v>#REF!</v>
      </c>
      <c r="S44" s="59">
        <f>S45</f>
        <v>16088000</v>
      </c>
      <c r="T44" s="104">
        <f>T45+T47</f>
        <v>16594450</v>
      </c>
      <c r="U44" s="104">
        <f>U45+U47</f>
        <v>506450</v>
      </c>
      <c r="V44" s="62"/>
      <c r="W44" s="95"/>
    </row>
    <row r="45" spans="1:23" s="7" customFormat="1" ht="20.25" customHeight="1">
      <c r="A45" s="39" t="s">
        <v>66</v>
      </c>
      <c r="B45" s="24"/>
      <c r="C45" s="114" t="s">
        <v>161</v>
      </c>
      <c r="D45" s="252" t="s">
        <v>78</v>
      </c>
      <c r="E45" s="252" t="s">
        <v>36</v>
      </c>
      <c r="F45" s="252" t="s">
        <v>71</v>
      </c>
      <c r="G45" s="252" t="s">
        <v>29</v>
      </c>
      <c r="H45" s="252" t="s">
        <v>162</v>
      </c>
      <c r="I45" s="252" t="s">
        <v>25</v>
      </c>
      <c r="J45" s="252" t="s">
        <v>26</v>
      </c>
      <c r="K45" s="252" t="s">
        <v>73</v>
      </c>
      <c r="L45" s="253"/>
      <c r="M45" s="253"/>
      <c r="N45" s="253"/>
      <c r="O45" s="253"/>
      <c r="P45" s="253"/>
      <c r="Q45" s="254"/>
      <c r="R45" s="254" t="e">
        <f>#REF!=SUM(L45:Q45)</f>
        <v>#REF!</v>
      </c>
      <c r="S45" s="255">
        <f>S46</f>
        <v>16088000</v>
      </c>
      <c r="T45" s="255">
        <f>T46</f>
        <v>16588000</v>
      </c>
      <c r="U45" s="256">
        <f t="shared" si="1"/>
        <v>500000</v>
      </c>
      <c r="V45" s="62"/>
      <c r="W45" s="91"/>
    </row>
    <row r="46" spans="1:23" s="8" customFormat="1" ht="33.75" customHeight="1">
      <c r="A46" s="87"/>
      <c r="B46" s="28"/>
      <c r="C46" s="117" t="s">
        <v>155</v>
      </c>
      <c r="D46" s="44" t="s">
        <v>78</v>
      </c>
      <c r="E46" s="44" t="s">
        <v>36</v>
      </c>
      <c r="F46" s="44" t="s">
        <v>71</v>
      </c>
      <c r="G46" s="44" t="s">
        <v>29</v>
      </c>
      <c r="H46" s="44" t="s">
        <v>147</v>
      </c>
      <c r="I46" s="44" t="s">
        <v>40</v>
      </c>
      <c r="J46" s="44" t="s">
        <v>26</v>
      </c>
      <c r="K46" s="44" t="s">
        <v>73</v>
      </c>
      <c r="L46" s="98"/>
      <c r="M46" s="98"/>
      <c r="N46" s="98"/>
      <c r="O46" s="98"/>
      <c r="P46" s="98"/>
      <c r="Q46" s="99"/>
      <c r="R46" s="99"/>
      <c r="S46" s="62">
        <v>16088000</v>
      </c>
      <c r="T46" s="62">
        <v>16588000</v>
      </c>
      <c r="U46" s="229">
        <f t="shared" si="1"/>
        <v>500000</v>
      </c>
      <c r="V46" s="235"/>
      <c r="W46" s="92"/>
    </row>
    <row r="47" spans="1:23" s="8" customFormat="1" ht="21.75" customHeight="1">
      <c r="A47" s="87"/>
      <c r="B47" s="28"/>
      <c r="C47" s="114" t="s">
        <v>271</v>
      </c>
      <c r="D47" s="252" t="s">
        <v>78</v>
      </c>
      <c r="E47" s="252" t="s">
        <v>36</v>
      </c>
      <c r="F47" s="252" t="s">
        <v>71</v>
      </c>
      <c r="G47" s="252" t="s">
        <v>32</v>
      </c>
      <c r="H47" s="252" t="s">
        <v>147</v>
      </c>
      <c r="I47" s="252" t="s">
        <v>25</v>
      </c>
      <c r="J47" s="252" t="s">
        <v>26</v>
      </c>
      <c r="K47" s="252" t="s">
        <v>73</v>
      </c>
      <c r="L47" s="98"/>
      <c r="M47" s="98"/>
      <c r="N47" s="98"/>
      <c r="O47" s="98"/>
      <c r="P47" s="98"/>
      <c r="Q47" s="99"/>
      <c r="R47" s="99"/>
      <c r="S47" s="255">
        <f>S48</f>
        <v>0</v>
      </c>
      <c r="T47" s="255">
        <f>T48</f>
        <v>6450</v>
      </c>
      <c r="U47" s="256">
        <f>T47-S47</f>
        <v>6450</v>
      </c>
      <c r="V47" s="235"/>
      <c r="W47" s="92"/>
    </row>
    <row r="48" spans="1:23" s="8" customFormat="1" ht="27" customHeight="1">
      <c r="A48" s="87"/>
      <c r="B48" s="28"/>
      <c r="C48" s="117" t="s">
        <v>272</v>
      </c>
      <c r="D48" s="44" t="s">
        <v>78</v>
      </c>
      <c r="E48" s="44" t="s">
        <v>36</v>
      </c>
      <c r="F48" s="44" t="s">
        <v>71</v>
      </c>
      <c r="G48" s="44" t="s">
        <v>32</v>
      </c>
      <c r="H48" s="44" t="s">
        <v>147</v>
      </c>
      <c r="I48" s="44" t="s">
        <v>40</v>
      </c>
      <c r="J48" s="44" t="s">
        <v>26</v>
      </c>
      <c r="K48" s="44" t="s">
        <v>73</v>
      </c>
      <c r="L48" s="98"/>
      <c r="M48" s="98"/>
      <c r="N48" s="98"/>
      <c r="O48" s="98"/>
      <c r="P48" s="98"/>
      <c r="Q48" s="99"/>
      <c r="R48" s="99"/>
      <c r="S48" s="62"/>
      <c r="T48" s="62">
        <v>6450</v>
      </c>
      <c r="U48" s="101">
        <f>T48-S48</f>
        <v>6450</v>
      </c>
      <c r="V48" s="235"/>
      <c r="W48" s="92"/>
    </row>
    <row r="49" spans="1:23" s="8" customFormat="1" ht="29.25" customHeight="1">
      <c r="A49" s="21" t="s">
        <v>77</v>
      </c>
      <c r="B49" s="28"/>
      <c r="C49" s="113" t="s">
        <v>74</v>
      </c>
      <c r="D49" s="50" t="s">
        <v>24</v>
      </c>
      <c r="E49" s="50" t="s">
        <v>36</v>
      </c>
      <c r="F49" s="50" t="s">
        <v>75</v>
      </c>
      <c r="G49" s="50" t="s">
        <v>25</v>
      </c>
      <c r="H49" s="50" t="s">
        <v>24</v>
      </c>
      <c r="I49" s="50" t="s">
        <v>25</v>
      </c>
      <c r="J49" s="50" t="s">
        <v>26</v>
      </c>
      <c r="K49" s="50" t="s">
        <v>24</v>
      </c>
      <c r="L49" s="54"/>
      <c r="M49" s="54"/>
      <c r="N49" s="54"/>
      <c r="O49" s="54"/>
      <c r="P49" s="54"/>
      <c r="Q49" s="55"/>
      <c r="R49" s="55"/>
      <c r="S49" s="59">
        <f>S50+S53</f>
        <v>1250000</v>
      </c>
      <c r="T49" s="59">
        <f>T50+T53</f>
        <v>1916833</v>
      </c>
      <c r="U49" s="104">
        <f t="shared" si="1"/>
        <v>666833</v>
      </c>
      <c r="V49" s="62"/>
      <c r="W49" s="92"/>
    </row>
    <row r="50" spans="1:23" ht="68.25" customHeight="1">
      <c r="A50" s="24" t="s">
        <v>163</v>
      </c>
      <c r="B50" s="28"/>
      <c r="C50" s="114" t="s">
        <v>120</v>
      </c>
      <c r="D50" s="42" t="s">
        <v>78</v>
      </c>
      <c r="E50" s="42" t="s">
        <v>36</v>
      </c>
      <c r="F50" s="42" t="s">
        <v>75</v>
      </c>
      <c r="G50" s="42" t="s">
        <v>32</v>
      </c>
      <c r="H50" s="42" t="s">
        <v>24</v>
      </c>
      <c r="I50" s="42" t="s">
        <v>25</v>
      </c>
      <c r="J50" s="42" t="s">
        <v>26</v>
      </c>
      <c r="K50" s="42" t="s">
        <v>24</v>
      </c>
      <c r="L50" s="98"/>
      <c r="M50" s="98"/>
      <c r="N50" s="98"/>
      <c r="O50" s="98"/>
      <c r="P50" s="98"/>
      <c r="Q50" s="99"/>
      <c r="R50" s="99"/>
      <c r="S50" s="60">
        <f>S51</f>
        <v>1000000</v>
      </c>
      <c r="T50" s="60">
        <f>T51</f>
        <v>1000000</v>
      </c>
      <c r="U50" s="202">
        <f>T50-S50</f>
        <v>0</v>
      </c>
      <c r="V50" s="62"/>
      <c r="W50" s="2"/>
    </row>
    <row r="51" spans="1:23" ht="69" customHeight="1">
      <c r="A51" s="87"/>
      <c r="B51" s="18"/>
      <c r="C51" s="133" t="s">
        <v>205</v>
      </c>
      <c r="D51" s="82" t="s">
        <v>78</v>
      </c>
      <c r="E51" s="82" t="s">
        <v>36</v>
      </c>
      <c r="F51" s="82" t="s">
        <v>75</v>
      </c>
      <c r="G51" s="82" t="s">
        <v>32</v>
      </c>
      <c r="H51" s="82" t="s">
        <v>57</v>
      </c>
      <c r="I51" s="82" t="s">
        <v>40</v>
      </c>
      <c r="J51" s="82" t="s">
        <v>26</v>
      </c>
      <c r="K51" s="82" t="s">
        <v>76</v>
      </c>
      <c r="L51" s="134"/>
      <c r="M51" s="134" t="e">
        <f>M52+M64</f>
        <v>#REF!</v>
      </c>
      <c r="N51" s="134" t="e">
        <f>N52+N64</f>
        <v>#REF!</v>
      </c>
      <c r="O51" s="134" t="e">
        <f>O52+O64</f>
        <v>#REF!</v>
      </c>
      <c r="P51" s="134" t="e">
        <f>P52+P64</f>
        <v>#REF!</v>
      </c>
      <c r="Q51" s="135" t="e">
        <f>Q52+Q64</f>
        <v>#REF!</v>
      </c>
      <c r="R51" s="135" t="e">
        <f>#REF!=SUM(L51:Q51)</f>
        <v>#REF!</v>
      </c>
      <c r="S51" s="83">
        <f>S52</f>
        <v>1000000</v>
      </c>
      <c r="T51" s="83">
        <f>T52</f>
        <v>1000000</v>
      </c>
      <c r="U51" s="257">
        <f t="shared" si="1"/>
        <v>0</v>
      </c>
      <c r="V51" s="62"/>
      <c r="W51" s="2"/>
    </row>
    <row r="52" spans="1:23" ht="75" customHeight="1">
      <c r="A52" s="87"/>
      <c r="B52" s="21"/>
      <c r="C52" s="70" t="s">
        <v>168</v>
      </c>
      <c r="D52" s="52" t="s">
        <v>78</v>
      </c>
      <c r="E52" s="52" t="s">
        <v>36</v>
      </c>
      <c r="F52" s="52" t="s">
        <v>75</v>
      </c>
      <c r="G52" s="52" t="s">
        <v>32</v>
      </c>
      <c r="H52" s="52" t="s">
        <v>68</v>
      </c>
      <c r="I52" s="52" t="s">
        <v>40</v>
      </c>
      <c r="J52" s="52" t="s">
        <v>26</v>
      </c>
      <c r="K52" s="52" t="s">
        <v>76</v>
      </c>
      <c r="L52" s="26"/>
      <c r="M52" s="26" t="e">
        <f>M53+#REF!+M55</f>
        <v>#REF!</v>
      </c>
      <c r="N52" s="26" t="e">
        <f>N53+#REF!+N55</f>
        <v>#REF!</v>
      </c>
      <c r="O52" s="26" t="e">
        <f>O53+#REF!+O55</f>
        <v>#REF!</v>
      </c>
      <c r="P52" s="26" t="e">
        <f>P53+#REF!+P55</f>
        <v>#REF!</v>
      </c>
      <c r="Q52" s="26" t="e">
        <f>Q53+#REF!+Q55</f>
        <v>#REF!</v>
      </c>
      <c r="R52" s="27" t="e">
        <f>#REF!=SUM(L52:Q52)</f>
        <v>#REF!</v>
      </c>
      <c r="S52" s="62">
        <v>1000000</v>
      </c>
      <c r="T52" s="62">
        <v>1000000</v>
      </c>
      <c r="U52" s="101">
        <f t="shared" si="1"/>
        <v>0</v>
      </c>
      <c r="V52" s="59"/>
      <c r="W52" s="2"/>
    </row>
    <row r="53" spans="1:23" ht="34.5" customHeight="1">
      <c r="A53" s="24" t="s">
        <v>206</v>
      </c>
      <c r="B53" s="24"/>
      <c r="C53" s="114" t="s">
        <v>207</v>
      </c>
      <c r="D53" s="42" t="s">
        <v>78</v>
      </c>
      <c r="E53" s="42" t="s">
        <v>36</v>
      </c>
      <c r="F53" s="42" t="s">
        <v>75</v>
      </c>
      <c r="G53" s="42" t="s">
        <v>46</v>
      </c>
      <c r="H53" s="42" t="s">
        <v>24</v>
      </c>
      <c r="I53" s="42" t="s">
        <v>25</v>
      </c>
      <c r="J53" s="42" t="s">
        <v>26</v>
      </c>
      <c r="K53" s="42" t="s">
        <v>122</v>
      </c>
      <c r="L53" s="98"/>
      <c r="M53" s="98"/>
      <c r="N53" s="98"/>
      <c r="O53" s="98"/>
      <c r="P53" s="98"/>
      <c r="Q53" s="99"/>
      <c r="R53" s="99" t="e">
        <f>#REF!=SUM(L53:Q53)</f>
        <v>#REF!</v>
      </c>
      <c r="S53" s="60">
        <f>S54+S57</f>
        <v>250000</v>
      </c>
      <c r="T53" s="60">
        <f>T54+T57</f>
        <v>916833</v>
      </c>
      <c r="U53" s="100">
        <f t="shared" si="1"/>
        <v>666833</v>
      </c>
      <c r="V53" s="60"/>
      <c r="W53" s="2"/>
    </row>
    <row r="54" spans="1:23" ht="34.5" customHeight="1">
      <c r="A54" s="87"/>
      <c r="B54" s="24"/>
      <c r="C54" s="119" t="s">
        <v>208</v>
      </c>
      <c r="D54" s="120" t="s">
        <v>78</v>
      </c>
      <c r="E54" s="120" t="s">
        <v>36</v>
      </c>
      <c r="F54" s="120" t="s">
        <v>75</v>
      </c>
      <c r="G54" s="120" t="s">
        <v>46</v>
      </c>
      <c r="H54" s="120" t="s">
        <v>34</v>
      </c>
      <c r="I54" s="120" t="s">
        <v>25</v>
      </c>
      <c r="J54" s="120" t="s">
        <v>26</v>
      </c>
      <c r="K54" s="120" t="s">
        <v>122</v>
      </c>
      <c r="L54" s="125"/>
      <c r="M54" s="125"/>
      <c r="N54" s="125"/>
      <c r="O54" s="125"/>
      <c r="P54" s="125"/>
      <c r="Q54" s="126"/>
      <c r="R54" s="126"/>
      <c r="S54" s="123">
        <f>S55+S56</f>
        <v>200000</v>
      </c>
      <c r="T54" s="123">
        <f>T55+T56</f>
        <v>866833</v>
      </c>
      <c r="U54" s="257">
        <f t="shared" si="1"/>
        <v>666833</v>
      </c>
      <c r="V54" s="62"/>
      <c r="W54" s="2"/>
    </row>
    <row r="55" spans="1:23" ht="34.5" customHeight="1">
      <c r="A55" s="87"/>
      <c r="B55" s="37"/>
      <c r="C55" s="115" t="s">
        <v>167</v>
      </c>
      <c r="D55" s="44" t="s">
        <v>78</v>
      </c>
      <c r="E55" s="44" t="s">
        <v>36</v>
      </c>
      <c r="F55" s="44" t="s">
        <v>75</v>
      </c>
      <c r="G55" s="44" t="s">
        <v>46</v>
      </c>
      <c r="H55" s="44" t="s">
        <v>49</v>
      </c>
      <c r="I55" s="44" t="s">
        <v>47</v>
      </c>
      <c r="J55" s="44" t="s">
        <v>26</v>
      </c>
      <c r="K55" s="44" t="s">
        <v>122</v>
      </c>
      <c r="L55" s="98"/>
      <c r="M55" s="98"/>
      <c r="N55" s="98"/>
      <c r="O55" s="98"/>
      <c r="P55" s="98"/>
      <c r="Q55" s="99"/>
      <c r="R55" s="99" t="e">
        <f>#REF!=SUM(L55:Q55)</f>
        <v>#REF!</v>
      </c>
      <c r="S55" s="111">
        <v>50000</v>
      </c>
      <c r="T55" s="111">
        <v>516833</v>
      </c>
      <c r="U55" s="101">
        <f t="shared" si="1"/>
        <v>466833</v>
      </c>
      <c r="V55" s="62"/>
      <c r="W55" s="2"/>
    </row>
    <row r="56" spans="1:23" ht="42" customHeight="1">
      <c r="A56" s="87"/>
      <c r="B56" s="37"/>
      <c r="C56" s="115" t="s">
        <v>171</v>
      </c>
      <c r="D56" s="44" t="s">
        <v>78</v>
      </c>
      <c r="E56" s="44" t="s">
        <v>36</v>
      </c>
      <c r="F56" s="44" t="s">
        <v>75</v>
      </c>
      <c r="G56" s="44" t="s">
        <v>46</v>
      </c>
      <c r="H56" s="44" t="s">
        <v>49</v>
      </c>
      <c r="I56" s="44" t="s">
        <v>71</v>
      </c>
      <c r="J56" s="44" t="s">
        <v>26</v>
      </c>
      <c r="K56" s="44" t="s">
        <v>122</v>
      </c>
      <c r="L56" s="54"/>
      <c r="M56" s="54"/>
      <c r="N56" s="54"/>
      <c r="O56" s="54"/>
      <c r="P56" s="54"/>
      <c r="Q56" s="55"/>
      <c r="R56" s="55"/>
      <c r="S56" s="111">
        <v>150000</v>
      </c>
      <c r="T56" s="111">
        <v>350000</v>
      </c>
      <c r="U56" s="101">
        <f t="shared" si="1"/>
        <v>200000</v>
      </c>
      <c r="V56" s="60"/>
      <c r="W56" s="2"/>
    </row>
    <row r="57" spans="1:23" ht="55.5" customHeight="1">
      <c r="A57" s="87"/>
      <c r="B57" s="37"/>
      <c r="C57" s="119" t="s">
        <v>209</v>
      </c>
      <c r="D57" s="120" t="s">
        <v>78</v>
      </c>
      <c r="E57" s="120" t="s">
        <v>36</v>
      </c>
      <c r="F57" s="120" t="s">
        <v>75</v>
      </c>
      <c r="G57" s="120" t="s">
        <v>46</v>
      </c>
      <c r="H57" s="120" t="s">
        <v>35</v>
      </c>
      <c r="I57" s="120" t="s">
        <v>25</v>
      </c>
      <c r="J57" s="120" t="s">
        <v>26</v>
      </c>
      <c r="K57" s="120" t="s">
        <v>122</v>
      </c>
      <c r="L57" s="125"/>
      <c r="M57" s="125"/>
      <c r="N57" s="125"/>
      <c r="O57" s="125"/>
      <c r="P57" s="125"/>
      <c r="Q57" s="126"/>
      <c r="R57" s="126"/>
      <c r="S57" s="136">
        <f>S58</f>
        <v>50000</v>
      </c>
      <c r="T57" s="136">
        <f>T58</f>
        <v>50000</v>
      </c>
      <c r="U57" s="101">
        <f t="shared" si="1"/>
        <v>0</v>
      </c>
      <c r="V57" s="62"/>
      <c r="W57" s="2"/>
    </row>
    <row r="58" spans="1:23" ht="55.5" customHeight="1">
      <c r="A58" s="87"/>
      <c r="B58" s="28"/>
      <c r="C58" s="115" t="s">
        <v>169</v>
      </c>
      <c r="D58" s="44" t="s">
        <v>78</v>
      </c>
      <c r="E58" s="44" t="s">
        <v>36</v>
      </c>
      <c r="F58" s="44" t="s">
        <v>75</v>
      </c>
      <c r="G58" s="44" t="s">
        <v>46</v>
      </c>
      <c r="H58" s="44" t="s">
        <v>144</v>
      </c>
      <c r="I58" s="44" t="s">
        <v>40</v>
      </c>
      <c r="J58" s="44" t="s">
        <v>26</v>
      </c>
      <c r="K58" s="44" t="s">
        <v>122</v>
      </c>
      <c r="L58" s="98"/>
      <c r="M58" s="98"/>
      <c r="N58" s="98"/>
      <c r="O58" s="98"/>
      <c r="P58" s="98"/>
      <c r="Q58" s="99"/>
      <c r="R58" s="99"/>
      <c r="S58" s="97">
        <v>50000</v>
      </c>
      <c r="T58" s="97">
        <v>50000</v>
      </c>
      <c r="U58" s="100">
        <f t="shared" si="1"/>
        <v>0</v>
      </c>
      <c r="V58" s="60"/>
      <c r="W58" s="2"/>
    </row>
    <row r="59" spans="1:23" ht="29.25" customHeight="1">
      <c r="A59" s="34" t="s">
        <v>80</v>
      </c>
      <c r="B59" s="28"/>
      <c r="C59" s="113" t="s">
        <v>82</v>
      </c>
      <c r="D59" s="78" t="s">
        <v>24</v>
      </c>
      <c r="E59" s="79" t="s">
        <v>36</v>
      </c>
      <c r="F59" s="79" t="s">
        <v>83</v>
      </c>
      <c r="G59" s="79" t="s">
        <v>25</v>
      </c>
      <c r="H59" s="79" t="s">
        <v>24</v>
      </c>
      <c r="I59" s="79" t="s">
        <v>25</v>
      </c>
      <c r="J59" s="79" t="s">
        <v>26</v>
      </c>
      <c r="K59" s="79" t="s">
        <v>24</v>
      </c>
      <c r="L59" s="98"/>
      <c r="M59" s="98"/>
      <c r="N59" s="98"/>
      <c r="O59" s="98"/>
      <c r="P59" s="98"/>
      <c r="Q59" s="99"/>
      <c r="R59" s="99"/>
      <c r="S59" s="63">
        <f>S60+S63+S65+S68+S72+S74+S76+S84</f>
        <v>2040000</v>
      </c>
      <c r="T59" s="63">
        <f>T60+T63+T65+T68+T72+T74+T76+T84</f>
        <v>2231450</v>
      </c>
      <c r="U59" s="104">
        <f t="shared" si="1"/>
        <v>191450</v>
      </c>
      <c r="V59" s="62"/>
      <c r="W59" s="2"/>
    </row>
    <row r="60" spans="1:23" ht="35.25" customHeight="1">
      <c r="A60" s="34"/>
      <c r="B60" s="28"/>
      <c r="C60" s="41" t="s">
        <v>84</v>
      </c>
      <c r="D60" s="42" t="s">
        <v>189</v>
      </c>
      <c r="E60" s="42" t="s">
        <v>36</v>
      </c>
      <c r="F60" s="42" t="s">
        <v>83</v>
      </c>
      <c r="G60" s="42" t="s">
        <v>45</v>
      </c>
      <c r="H60" s="42" t="s">
        <v>24</v>
      </c>
      <c r="I60" s="42" t="s">
        <v>25</v>
      </c>
      <c r="J60" s="42" t="s">
        <v>26</v>
      </c>
      <c r="K60" s="42" t="s">
        <v>54</v>
      </c>
      <c r="L60" s="98"/>
      <c r="M60" s="98"/>
      <c r="N60" s="98"/>
      <c r="O60" s="98"/>
      <c r="P60" s="98"/>
      <c r="Q60" s="99"/>
      <c r="R60" s="99"/>
      <c r="S60" s="137">
        <f>S61+S62</f>
        <v>48000</v>
      </c>
      <c r="T60" s="137">
        <f>T61+T62</f>
        <v>48000</v>
      </c>
      <c r="U60" s="101">
        <f t="shared" si="1"/>
        <v>0</v>
      </c>
      <c r="V60" s="62"/>
      <c r="W60" s="2"/>
    </row>
    <row r="61" spans="1:23" s="8" customFormat="1" ht="63.75" customHeight="1">
      <c r="A61" s="30" t="s">
        <v>81</v>
      </c>
      <c r="B61" s="28"/>
      <c r="C61" s="138" t="s">
        <v>210</v>
      </c>
      <c r="D61" s="44" t="s">
        <v>189</v>
      </c>
      <c r="E61" s="44" t="s">
        <v>36</v>
      </c>
      <c r="F61" s="44" t="s">
        <v>83</v>
      </c>
      <c r="G61" s="44" t="s">
        <v>45</v>
      </c>
      <c r="H61" s="44" t="s">
        <v>34</v>
      </c>
      <c r="I61" s="44" t="s">
        <v>29</v>
      </c>
      <c r="J61" s="44" t="s">
        <v>26</v>
      </c>
      <c r="K61" s="44" t="s">
        <v>54</v>
      </c>
      <c r="L61" s="98"/>
      <c r="M61" s="98"/>
      <c r="N61" s="98"/>
      <c r="O61" s="98"/>
      <c r="P61" s="98"/>
      <c r="Q61" s="99"/>
      <c r="R61" s="99"/>
      <c r="S61" s="111">
        <v>45000</v>
      </c>
      <c r="T61" s="111">
        <v>45000</v>
      </c>
      <c r="U61" s="100">
        <f t="shared" si="1"/>
        <v>0</v>
      </c>
      <c r="V61" s="60"/>
      <c r="W61" s="92"/>
    </row>
    <row r="62" spans="1:23" s="8" customFormat="1" ht="39" customHeight="1">
      <c r="A62" s="34"/>
      <c r="B62" s="28"/>
      <c r="C62" s="139" t="s">
        <v>85</v>
      </c>
      <c r="D62" s="44" t="s">
        <v>189</v>
      </c>
      <c r="E62" s="44" t="s">
        <v>36</v>
      </c>
      <c r="F62" s="44" t="s">
        <v>83</v>
      </c>
      <c r="G62" s="44" t="s">
        <v>45</v>
      </c>
      <c r="H62" s="44" t="s">
        <v>37</v>
      </c>
      <c r="I62" s="44" t="s">
        <v>29</v>
      </c>
      <c r="J62" s="44" t="s">
        <v>26</v>
      </c>
      <c r="K62" s="44" t="s">
        <v>54</v>
      </c>
      <c r="L62" s="32"/>
      <c r="M62" s="32"/>
      <c r="N62" s="32"/>
      <c r="O62" s="32"/>
      <c r="P62" s="32"/>
      <c r="Q62" s="33"/>
      <c r="R62" s="33"/>
      <c r="S62" s="111">
        <v>3000</v>
      </c>
      <c r="T62" s="111">
        <v>3000</v>
      </c>
      <c r="U62" s="101">
        <f t="shared" si="1"/>
        <v>0</v>
      </c>
      <c r="V62" s="62"/>
      <c r="W62" s="92"/>
    </row>
    <row r="63" spans="1:23" s="8" customFormat="1" ht="43.5" customHeight="1">
      <c r="A63" s="30" t="s">
        <v>8</v>
      </c>
      <c r="B63" s="28"/>
      <c r="C63" s="140" t="s">
        <v>1</v>
      </c>
      <c r="D63" s="42" t="s">
        <v>189</v>
      </c>
      <c r="E63" s="42" t="s">
        <v>36</v>
      </c>
      <c r="F63" s="42" t="s">
        <v>83</v>
      </c>
      <c r="G63" s="42" t="s">
        <v>46</v>
      </c>
      <c r="H63" s="42" t="s">
        <v>24</v>
      </c>
      <c r="I63" s="42" t="s">
        <v>25</v>
      </c>
      <c r="J63" s="42" t="s">
        <v>26</v>
      </c>
      <c r="K63" s="42" t="s">
        <v>25</v>
      </c>
      <c r="L63" s="98"/>
      <c r="M63" s="98"/>
      <c r="N63" s="98"/>
      <c r="O63" s="98"/>
      <c r="P63" s="98"/>
      <c r="Q63" s="99"/>
      <c r="R63" s="99"/>
      <c r="S63" s="60">
        <f>S64</f>
        <v>42000</v>
      </c>
      <c r="T63" s="60">
        <f>T64</f>
        <v>85000</v>
      </c>
      <c r="U63" s="202">
        <f t="shared" si="1"/>
        <v>43000</v>
      </c>
      <c r="V63" s="62"/>
      <c r="W63" s="92"/>
    </row>
    <row r="64" spans="1:23" s="8" customFormat="1" ht="52.5" customHeight="1">
      <c r="A64" s="86"/>
      <c r="B64" s="28"/>
      <c r="C64" s="141" t="s">
        <v>1</v>
      </c>
      <c r="D64" s="84" t="s">
        <v>189</v>
      </c>
      <c r="E64" s="84" t="s">
        <v>36</v>
      </c>
      <c r="F64" s="84" t="s">
        <v>83</v>
      </c>
      <c r="G64" s="84" t="s">
        <v>46</v>
      </c>
      <c r="H64" s="84" t="s">
        <v>24</v>
      </c>
      <c r="I64" s="84" t="s">
        <v>29</v>
      </c>
      <c r="J64" s="84" t="s">
        <v>26</v>
      </c>
      <c r="K64" s="84" t="s">
        <v>54</v>
      </c>
      <c r="L64" s="26">
        <f aca="true" t="shared" si="5" ref="L64:Q64">L66</f>
        <v>0</v>
      </c>
      <c r="M64" s="26">
        <f t="shared" si="5"/>
        <v>0</v>
      </c>
      <c r="N64" s="26">
        <f t="shared" si="5"/>
        <v>0</v>
      </c>
      <c r="O64" s="26">
        <f t="shared" si="5"/>
        <v>0</v>
      </c>
      <c r="P64" s="26">
        <f t="shared" si="5"/>
        <v>0</v>
      </c>
      <c r="Q64" s="27">
        <f t="shared" si="5"/>
        <v>0</v>
      </c>
      <c r="R64" s="27" t="e">
        <f>#REF!=SUM(L64:Q64)</f>
        <v>#REF!</v>
      </c>
      <c r="S64" s="142">
        <v>42000</v>
      </c>
      <c r="T64" s="142">
        <v>85000</v>
      </c>
      <c r="U64" s="101">
        <f t="shared" si="1"/>
        <v>43000</v>
      </c>
      <c r="V64" s="60"/>
      <c r="W64" s="92"/>
    </row>
    <row r="65" spans="1:23" ht="52.5" customHeight="1">
      <c r="A65" s="30" t="s">
        <v>178</v>
      </c>
      <c r="B65" s="28"/>
      <c r="C65" s="143" t="s">
        <v>211</v>
      </c>
      <c r="D65" s="42" t="s">
        <v>212</v>
      </c>
      <c r="E65" s="42" t="s">
        <v>36</v>
      </c>
      <c r="F65" s="42" t="s">
        <v>83</v>
      </c>
      <c r="G65" s="42" t="s">
        <v>51</v>
      </c>
      <c r="H65" s="42" t="s">
        <v>24</v>
      </c>
      <c r="I65" s="42" t="s">
        <v>25</v>
      </c>
      <c r="J65" s="42" t="s">
        <v>26</v>
      </c>
      <c r="K65" s="42" t="s">
        <v>25</v>
      </c>
      <c r="L65" s="26"/>
      <c r="M65" s="26"/>
      <c r="N65" s="26"/>
      <c r="O65" s="26"/>
      <c r="P65" s="26"/>
      <c r="Q65" s="27"/>
      <c r="R65" s="27"/>
      <c r="S65" s="144">
        <f>S66+S67</f>
        <v>15000</v>
      </c>
      <c r="T65" s="144">
        <f>T66+T67</f>
        <v>15000</v>
      </c>
      <c r="U65" s="202">
        <f t="shared" si="1"/>
        <v>0</v>
      </c>
      <c r="V65" s="62"/>
      <c r="W65" s="2"/>
    </row>
    <row r="66" spans="1:23" ht="33" customHeight="1">
      <c r="A66" s="30"/>
      <c r="B66" s="24"/>
      <c r="C66" s="145" t="s">
        <v>3</v>
      </c>
      <c r="D66" s="84" t="s">
        <v>212</v>
      </c>
      <c r="E66" s="84" t="s">
        <v>36</v>
      </c>
      <c r="F66" s="84" t="s">
        <v>83</v>
      </c>
      <c r="G66" s="84" t="s">
        <v>51</v>
      </c>
      <c r="H66" s="84" t="s">
        <v>34</v>
      </c>
      <c r="I66" s="84" t="s">
        <v>29</v>
      </c>
      <c r="J66" s="84" t="s">
        <v>26</v>
      </c>
      <c r="K66" s="84" t="s">
        <v>54</v>
      </c>
      <c r="L66" s="98"/>
      <c r="M66" s="98"/>
      <c r="N66" s="98"/>
      <c r="O66" s="98"/>
      <c r="P66" s="98"/>
      <c r="Q66" s="99"/>
      <c r="R66" s="99" t="e">
        <f>#REF!=SUM(L66:Q66)</f>
        <v>#REF!</v>
      </c>
      <c r="S66" s="142">
        <v>8000</v>
      </c>
      <c r="T66" s="142">
        <v>8000</v>
      </c>
      <c r="U66" s="101">
        <f t="shared" si="1"/>
        <v>0</v>
      </c>
      <c r="V66" s="60"/>
      <c r="W66" s="2"/>
    </row>
    <row r="67" spans="1:23" ht="50.25" customHeight="1">
      <c r="A67" s="86"/>
      <c r="B67" s="24"/>
      <c r="C67" s="145" t="s">
        <v>170</v>
      </c>
      <c r="D67" s="84" t="s">
        <v>212</v>
      </c>
      <c r="E67" s="84" t="s">
        <v>36</v>
      </c>
      <c r="F67" s="84" t="s">
        <v>83</v>
      </c>
      <c r="G67" s="84" t="s">
        <v>51</v>
      </c>
      <c r="H67" s="84" t="s">
        <v>35</v>
      </c>
      <c r="I67" s="84" t="s">
        <v>29</v>
      </c>
      <c r="J67" s="84" t="s">
        <v>26</v>
      </c>
      <c r="K67" s="84" t="s">
        <v>54</v>
      </c>
      <c r="L67" s="98"/>
      <c r="M67" s="98"/>
      <c r="N67" s="98"/>
      <c r="O67" s="98"/>
      <c r="P67" s="98"/>
      <c r="Q67" s="99"/>
      <c r="R67" s="99"/>
      <c r="S67" s="142">
        <v>7000</v>
      </c>
      <c r="T67" s="142">
        <v>7000</v>
      </c>
      <c r="U67" s="101">
        <f t="shared" si="1"/>
        <v>0</v>
      </c>
      <c r="V67" s="58"/>
      <c r="W67" s="2"/>
    </row>
    <row r="68" spans="1:23" ht="30.75" customHeight="1">
      <c r="A68" s="30" t="s">
        <v>179</v>
      </c>
      <c r="B68" s="24"/>
      <c r="C68" s="140" t="s">
        <v>2</v>
      </c>
      <c r="D68" s="42" t="s">
        <v>24</v>
      </c>
      <c r="E68" s="42" t="s">
        <v>36</v>
      </c>
      <c r="F68" s="42" t="s">
        <v>83</v>
      </c>
      <c r="G68" s="42" t="s">
        <v>121</v>
      </c>
      <c r="H68" s="42" t="s">
        <v>24</v>
      </c>
      <c r="I68" s="42" t="s">
        <v>25</v>
      </c>
      <c r="J68" s="42" t="s">
        <v>26</v>
      </c>
      <c r="K68" s="42" t="s">
        <v>24</v>
      </c>
      <c r="L68" s="98"/>
      <c r="M68" s="98"/>
      <c r="N68" s="98"/>
      <c r="O68" s="98"/>
      <c r="P68" s="98"/>
      <c r="Q68" s="99"/>
      <c r="R68" s="99"/>
      <c r="S68" s="144">
        <f>S70+S71</f>
        <v>80000</v>
      </c>
      <c r="T68" s="144">
        <f>T69+T70+T71</f>
        <v>128000</v>
      </c>
      <c r="U68" s="100">
        <f>U69+U70+U71</f>
        <v>48000</v>
      </c>
      <c r="V68" s="60"/>
      <c r="W68" s="2"/>
    </row>
    <row r="69" spans="1:23" ht="30.75" customHeight="1">
      <c r="A69" s="30"/>
      <c r="B69" s="24"/>
      <c r="C69" s="146" t="s">
        <v>7</v>
      </c>
      <c r="D69" s="84" t="s">
        <v>274</v>
      </c>
      <c r="E69" s="84" t="s">
        <v>36</v>
      </c>
      <c r="F69" s="84" t="s">
        <v>83</v>
      </c>
      <c r="G69" s="84" t="s">
        <v>121</v>
      </c>
      <c r="H69" s="84" t="s">
        <v>37</v>
      </c>
      <c r="I69" s="84" t="s">
        <v>29</v>
      </c>
      <c r="J69" s="84" t="s">
        <v>26</v>
      </c>
      <c r="K69" s="84" t="s">
        <v>54</v>
      </c>
      <c r="L69" s="98"/>
      <c r="M69" s="98"/>
      <c r="N69" s="98"/>
      <c r="O69" s="98"/>
      <c r="P69" s="98"/>
      <c r="Q69" s="99"/>
      <c r="R69" s="99"/>
      <c r="S69" s="142">
        <v>0</v>
      </c>
      <c r="T69" s="142">
        <v>3000</v>
      </c>
      <c r="U69" s="101">
        <f>T69-S69</f>
        <v>3000</v>
      </c>
      <c r="V69" s="60"/>
      <c r="W69" s="2"/>
    </row>
    <row r="70" spans="1:23" ht="39" customHeight="1">
      <c r="A70" s="30"/>
      <c r="B70" s="24"/>
      <c r="C70" s="146" t="s">
        <v>7</v>
      </c>
      <c r="D70" s="84" t="s">
        <v>213</v>
      </c>
      <c r="E70" s="84" t="s">
        <v>36</v>
      </c>
      <c r="F70" s="84" t="s">
        <v>83</v>
      </c>
      <c r="G70" s="84" t="s">
        <v>121</v>
      </c>
      <c r="H70" s="84" t="s">
        <v>37</v>
      </c>
      <c r="I70" s="84" t="s">
        <v>29</v>
      </c>
      <c r="J70" s="84" t="s">
        <v>26</v>
      </c>
      <c r="K70" s="84" t="s">
        <v>54</v>
      </c>
      <c r="L70" s="98"/>
      <c r="M70" s="98"/>
      <c r="N70" s="98"/>
      <c r="O70" s="98"/>
      <c r="P70" s="98"/>
      <c r="Q70" s="99"/>
      <c r="R70" s="99"/>
      <c r="S70" s="142">
        <v>25000</v>
      </c>
      <c r="T70" s="142">
        <v>25000</v>
      </c>
      <c r="U70" s="101">
        <f t="shared" si="1"/>
        <v>0</v>
      </c>
      <c r="V70" s="62"/>
      <c r="W70" s="2"/>
    </row>
    <row r="71" spans="1:23" ht="34.5" customHeight="1">
      <c r="A71" s="86"/>
      <c r="B71" s="24"/>
      <c r="C71" s="146" t="s">
        <v>150</v>
      </c>
      <c r="D71" s="84" t="s">
        <v>273</v>
      </c>
      <c r="E71" s="84" t="s">
        <v>36</v>
      </c>
      <c r="F71" s="84" t="s">
        <v>83</v>
      </c>
      <c r="G71" s="84" t="s">
        <v>121</v>
      </c>
      <c r="H71" s="84" t="s">
        <v>151</v>
      </c>
      <c r="I71" s="84" t="s">
        <v>29</v>
      </c>
      <c r="J71" s="84" t="s">
        <v>26</v>
      </c>
      <c r="K71" s="84" t="s">
        <v>54</v>
      </c>
      <c r="L71" s="98"/>
      <c r="M71" s="98"/>
      <c r="N71" s="98"/>
      <c r="O71" s="98"/>
      <c r="P71" s="98"/>
      <c r="Q71" s="99"/>
      <c r="R71" s="99" t="e">
        <f>#REF!=SUM(L71:Q71)</f>
        <v>#REF!</v>
      </c>
      <c r="S71" s="142">
        <v>55000</v>
      </c>
      <c r="T71" s="142">
        <v>100000</v>
      </c>
      <c r="U71" s="101">
        <f t="shared" si="1"/>
        <v>45000</v>
      </c>
      <c r="V71" s="60"/>
      <c r="W71" s="2"/>
    </row>
    <row r="72" spans="1:23" ht="45.75" customHeight="1">
      <c r="A72" s="30" t="s">
        <v>180</v>
      </c>
      <c r="B72" s="40"/>
      <c r="C72" s="143" t="s">
        <v>4</v>
      </c>
      <c r="D72" s="42" t="s">
        <v>214</v>
      </c>
      <c r="E72" s="42" t="s">
        <v>36</v>
      </c>
      <c r="F72" s="42" t="s">
        <v>83</v>
      </c>
      <c r="G72" s="42" t="s">
        <v>102</v>
      </c>
      <c r="H72" s="42" t="s">
        <v>24</v>
      </c>
      <c r="I72" s="42" t="s">
        <v>29</v>
      </c>
      <c r="J72" s="42" t="s">
        <v>26</v>
      </c>
      <c r="K72" s="42" t="s">
        <v>54</v>
      </c>
      <c r="L72" s="98"/>
      <c r="M72" s="98"/>
      <c r="N72" s="98"/>
      <c r="O72" s="98"/>
      <c r="P72" s="98"/>
      <c r="Q72" s="99"/>
      <c r="R72" s="99"/>
      <c r="S72" s="64">
        <f>S73</f>
        <v>100000</v>
      </c>
      <c r="T72" s="64">
        <f>T73</f>
        <v>100000</v>
      </c>
      <c r="U72" s="101">
        <f t="shared" si="1"/>
        <v>0</v>
      </c>
      <c r="V72" s="62"/>
      <c r="W72" s="2"/>
    </row>
    <row r="73" spans="1:23" ht="56.25" customHeight="1">
      <c r="A73" s="30"/>
      <c r="B73" s="28"/>
      <c r="C73" s="141" t="s">
        <v>4</v>
      </c>
      <c r="D73" s="84" t="s">
        <v>214</v>
      </c>
      <c r="E73" s="84" t="s">
        <v>36</v>
      </c>
      <c r="F73" s="84" t="s">
        <v>83</v>
      </c>
      <c r="G73" s="84" t="s">
        <v>102</v>
      </c>
      <c r="H73" s="84" t="s">
        <v>24</v>
      </c>
      <c r="I73" s="84" t="s">
        <v>29</v>
      </c>
      <c r="J73" s="84" t="s">
        <v>26</v>
      </c>
      <c r="K73" s="84" t="s">
        <v>54</v>
      </c>
      <c r="L73" s="98"/>
      <c r="M73" s="98"/>
      <c r="N73" s="98"/>
      <c r="O73" s="98"/>
      <c r="P73" s="98"/>
      <c r="Q73" s="99"/>
      <c r="R73" s="99"/>
      <c r="S73" s="147">
        <v>100000</v>
      </c>
      <c r="T73" s="147">
        <v>100000</v>
      </c>
      <c r="U73" s="100">
        <f aca="true" t="shared" si="6" ref="U73:U135">T73-S73</f>
        <v>0</v>
      </c>
      <c r="V73" s="60"/>
      <c r="W73" s="2"/>
    </row>
    <row r="74" spans="1:23" ht="19.5" customHeight="1">
      <c r="A74" s="30" t="s">
        <v>181</v>
      </c>
      <c r="B74" s="28"/>
      <c r="C74" s="140" t="s">
        <v>215</v>
      </c>
      <c r="D74" s="42" t="s">
        <v>204</v>
      </c>
      <c r="E74" s="42" t="s">
        <v>36</v>
      </c>
      <c r="F74" s="42" t="s">
        <v>83</v>
      </c>
      <c r="G74" s="42" t="s">
        <v>216</v>
      </c>
      <c r="H74" s="42" t="s">
        <v>24</v>
      </c>
      <c r="I74" s="42" t="s">
        <v>25</v>
      </c>
      <c r="J74" s="42" t="s">
        <v>26</v>
      </c>
      <c r="K74" s="42" t="s">
        <v>24</v>
      </c>
      <c r="L74" s="98"/>
      <c r="M74" s="98"/>
      <c r="N74" s="98"/>
      <c r="O74" s="98"/>
      <c r="P74" s="98"/>
      <c r="Q74" s="99"/>
      <c r="R74" s="99"/>
      <c r="S74" s="65">
        <f>S75</f>
        <v>135000</v>
      </c>
      <c r="T74" s="65">
        <f>T75</f>
        <v>135000</v>
      </c>
      <c r="U74" s="101">
        <f t="shared" si="6"/>
        <v>0</v>
      </c>
      <c r="V74" s="62"/>
      <c r="W74" s="2"/>
    </row>
    <row r="75" spans="1:23" ht="39" customHeight="1">
      <c r="A75" s="30"/>
      <c r="B75" s="28"/>
      <c r="C75" s="141" t="s">
        <v>217</v>
      </c>
      <c r="D75" s="85" t="s">
        <v>204</v>
      </c>
      <c r="E75" s="85" t="s">
        <v>36</v>
      </c>
      <c r="F75" s="85" t="s">
        <v>83</v>
      </c>
      <c r="G75" s="85" t="s">
        <v>216</v>
      </c>
      <c r="H75" s="85" t="s">
        <v>37</v>
      </c>
      <c r="I75" s="85" t="s">
        <v>40</v>
      </c>
      <c r="J75" s="85" t="s">
        <v>26</v>
      </c>
      <c r="K75" s="85" t="s">
        <v>54</v>
      </c>
      <c r="L75" s="19" t="e">
        <f aca="true" t="shared" si="7" ref="L75:Q75">L91</f>
        <v>#REF!</v>
      </c>
      <c r="M75" s="19" t="e">
        <f t="shared" si="7"/>
        <v>#REF!</v>
      </c>
      <c r="N75" s="19" t="e">
        <f t="shared" si="7"/>
        <v>#REF!</v>
      </c>
      <c r="O75" s="19" t="e">
        <f t="shared" si="7"/>
        <v>#REF!</v>
      </c>
      <c r="P75" s="19" t="e">
        <f t="shared" si="7"/>
        <v>#REF!</v>
      </c>
      <c r="Q75" s="35" t="e">
        <f t="shared" si="7"/>
        <v>#REF!</v>
      </c>
      <c r="R75" s="35" t="e">
        <f>#REF!=SUM(L75:Q75)</f>
        <v>#REF!</v>
      </c>
      <c r="S75" s="148">
        <v>135000</v>
      </c>
      <c r="T75" s="148">
        <v>135000</v>
      </c>
      <c r="U75" s="101">
        <f t="shared" si="6"/>
        <v>0</v>
      </c>
      <c r="V75" s="59"/>
      <c r="W75" s="2"/>
    </row>
    <row r="76" spans="1:23" ht="20.25" customHeight="1">
      <c r="A76" s="30" t="s">
        <v>182</v>
      </c>
      <c r="B76" s="28"/>
      <c r="C76" s="56" t="s">
        <v>5</v>
      </c>
      <c r="D76" s="42" t="s">
        <v>24</v>
      </c>
      <c r="E76" s="42" t="s">
        <v>36</v>
      </c>
      <c r="F76" s="42" t="s">
        <v>83</v>
      </c>
      <c r="G76" s="42" t="s">
        <v>152</v>
      </c>
      <c r="H76" s="42" t="s">
        <v>24</v>
      </c>
      <c r="I76" s="42" t="s">
        <v>29</v>
      </c>
      <c r="J76" s="42" t="s">
        <v>26</v>
      </c>
      <c r="K76" s="42" t="s">
        <v>24</v>
      </c>
      <c r="L76" s="19"/>
      <c r="M76" s="19"/>
      <c r="N76" s="19"/>
      <c r="O76" s="19"/>
      <c r="P76" s="19"/>
      <c r="Q76" s="35"/>
      <c r="R76" s="35"/>
      <c r="S76" s="65">
        <f>S77+S78+S79+S80+S81+S82+S83</f>
        <v>800000</v>
      </c>
      <c r="T76" s="65">
        <f>T77+T78+T79+T80+T81+T82+T83</f>
        <v>820250</v>
      </c>
      <c r="U76" s="100">
        <f t="shared" si="6"/>
        <v>20250</v>
      </c>
      <c r="V76" s="60"/>
      <c r="W76" s="2"/>
    </row>
    <row r="77" spans="1:23" ht="50.25" customHeight="1">
      <c r="A77" s="30"/>
      <c r="B77" s="28"/>
      <c r="C77" s="141" t="s">
        <v>5</v>
      </c>
      <c r="D77" s="85" t="s">
        <v>78</v>
      </c>
      <c r="E77" s="85" t="s">
        <v>36</v>
      </c>
      <c r="F77" s="85" t="s">
        <v>83</v>
      </c>
      <c r="G77" s="85" t="s">
        <v>152</v>
      </c>
      <c r="H77" s="85" t="s">
        <v>24</v>
      </c>
      <c r="I77" s="85" t="s">
        <v>29</v>
      </c>
      <c r="J77" s="85" t="s">
        <v>26</v>
      </c>
      <c r="K77" s="85" t="s">
        <v>54</v>
      </c>
      <c r="L77" s="19"/>
      <c r="M77" s="19"/>
      <c r="N77" s="19"/>
      <c r="O77" s="19"/>
      <c r="P77" s="19"/>
      <c r="Q77" s="35"/>
      <c r="R77" s="35"/>
      <c r="S77" s="149">
        <v>0</v>
      </c>
      <c r="T77" s="149">
        <v>12000</v>
      </c>
      <c r="U77" s="101">
        <f t="shared" si="6"/>
        <v>12000</v>
      </c>
      <c r="V77" s="62"/>
      <c r="W77" s="2"/>
    </row>
    <row r="78" spans="1:23" ht="50.25" customHeight="1">
      <c r="A78" s="30"/>
      <c r="B78" s="28"/>
      <c r="C78" s="141" t="s">
        <v>5</v>
      </c>
      <c r="D78" s="85" t="s">
        <v>274</v>
      </c>
      <c r="E78" s="85" t="s">
        <v>36</v>
      </c>
      <c r="F78" s="85" t="s">
        <v>83</v>
      </c>
      <c r="G78" s="85" t="s">
        <v>152</v>
      </c>
      <c r="H78" s="85" t="s">
        <v>24</v>
      </c>
      <c r="I78" s="85" t="s">
        <v>29</v>
      </c>
      <c r="J78" s="85" t="s">
        <v>26</v>
      </c>
      <c r="K78" s="85" t="s">
        <v>54</v>
      </c>
      <c r="L78" s="19"/>
      <c r="M78" s="19"/>
      <c r="N78" s="19"/>
      <c r="O78" s="19"/>
      <c r="P78" s="19"/>
      <c r="Q78" s="35"/>
      <c r="R78" s="35"/>
      <c r="S78" s="149">
        <v>0</v>
      </c>
      <c r="T78" s="149">
        <v>4000</v>
      </c>
      <c r="U78" s="101">
        <f>T78-S78</f>
        <v>4000</v>
      </c>
      <c r="V78" s="62"/>
      <c r="W78" s="2"/>
    </row>
    <row r="79" spans="1:23" ht="50.25" customHeight="1">
      <c r="A79" s="30"/>
      <c r="B79" s="28"/>
      <c r="C79" s="141" t="s">
        <v>5</v>
      </c>
      <c r="D79" s="85" t="s">
        <v>214</v>
      </c>
      <c r="E79" s="85" t="s">
        <v>36</v>
      </c>
      <c r="F79" s="85" t="s">
        <v>83</v>
      </c>
      <c r="G79" s="85" t="s">
        <v>152</v>
      </c>
      <c r="H79" s="85" t="s">
        <v>24</v>
      </c>
      <c r="I79" s="85" t="s">
        <v>29</v>
      </c>
      <c r="J79" s="85" t="s">
        <v>26</v>
      </c>
      <c r="K79" s="85" t="s">
        <v>54</v>
      </c>
      <c r="L79" s="19"/>
      <c r="M79" s="19"/>
      <c r="N79" s="19"/>
      <c r="O79" s="19"/>
      <c r="P79" s="19"/>
      <c r="Q79" s="35"/>
      <c r="R79" s="35"/>
      <c r="S79" s="149">
        <v>40000</v>
      </c>
      <c r="T79" s="149">
        <v>40000</v>
      </c>
      <c r="U79" s="101">
        <f>T79-S79</f>
        <v>0</v>
      </c>
      <c r="V79" s="62"/>
      <c r="W79" s="2"/>
    </row>
    <row r="80" spans="1:23" ht="50.25" customHeight="1">
      <c r="A80" s="30"/>
      <c r="B80" s="28"/>
      <c r="C80" s="141" t="s">
        <v>5</v>
      </c>
      <c r="D80" s="85" t="s">
        <v>192</v>
      </c>
      <c r="E80" s="85" t="s">
        <v>36</v>
      </c>
      <c r="F80" s="85" t="s">
        <v>83</v>
      </c>
      <c r="G80" s="85" t="s">
        <v>152</v>
      </c>
      <c r="H80" s="85" t="s">
        <v>24</v>
      </c>
      <c r="I80" s="85" t="s">
        <v>29</v>
      </c>
      <c r="J80" s="85" t="s">
        <v>26</v>
      </c>
      <c r="K80" s="85" t="s">
        <v>54</v>
      </c>
      <c r="L80" s="19"/>
      <c r="M80" s="19"/>
      <c r="N80" s="19"/>
      <c r="O80" s="19"/>
      <c r="P80" s="19"/>
      <c r="Q80" s="35"/>
      <c r="R80" s="35"/>
      <c r="S80" s="149">
        <v>0</v>
      </c>
      <c r="T80" s="149">
        <v>3250</v>
      </c>
      <c r="U80" s="101">
        <f>T80-S80</f>
        <v>3250</v>
      </c>
      <c r="V80" s="62"/>
      <c r="W80" s="2"/>
    </row>
    <row r="81" spans="1:23" ht="50.25" customHeight="1">
      <c r="A81" s="30"/>
      <c r="B81" s="28"/>
      <c r="C81" s="141" t="s">
        <v>5</v>
      </c>
      <c r="D81" s="85" t="s">
        <v>275</v>
      </c>
      <c r="E81" s="85" t="s">
        <v>36</v>
      </c>
      <c r="F81" s="85" t="s">
        <v>83</v>
      </c>
      <c r="G81" s="85" t="s">
        <v>152</v>
      </c>
      <c r="H81" s="85" t="s">
        <v>24</v>
      </c>
      <c r="I81" s="85" t="s">
        <v>29</v>
      </c>
      <c r="J81" s="85" t="s">
        <v>26</v>
      </c>
      <c r="K81" s="85" t="s">
        <v>54</v>
      </c>
      <c r="L81" s="19"/>
      <c r="M81" s="19"/>
      <c r="N81" s="19"/>
      <c r="O81" s="19"/>
      <c r="P81" s="19"/>
      <c r="Q81" s="35"/>
      <c r="R81" s="35"/>
      <c r="S81" s="149">
        <v>0</v>
      </c>
      <c r="T81" s="149">
        <v>1000</v>
      </c>
      <c r="U81" s="101">
        <f>T81-S81</f>
        <v>1000</v>
      </c>
      <c r="V81" s="62"/>
      <c r="W81" s="2"/>
    </row>
    <row r="82" spans="1:23" ht="45.75" customHeight="1">
      <c r="A82" s="30"/>
      <c r="B82" s="28"/>
      <c r="C82" s="141" t="s">
        <v>5</v>
      </c>
      <c r="D82" s="85" t="s">
        <v>189</v>
      </c>
      <c r="E82" s="85" t="s">
        <v>36</v>
      </c>
      <c r="F82" s="85" t="s">
        <v>83</v>
      </c>
      <c r="G82" s="85" t="s">
        <v>152</v>
      </c>
      <c r="H82" s="85" t="s">
        <v>24</v>
      </c>
      <c r="I82" s="85" t="s">
        <v>29</v>
      </c>
      <c r="J82" s="85" t="s">
        <v>26</v>
      </c>
      <c r="K82" s="85" t="s">
        <v>54</v>
      </c>
      <c r="L82" s="19"/>
      <c r="M82" s="19"/>
      <c r="N82" s="19"/>
      <c r="O82" s="19"/>
      <c r="P82" s="19"/>
      <c r="Q82" s="35"/>
      <c r="R82" s="35"/>
      <c r="S82" s="262">
        <v>410000</v>
      </c>
      <c r="T82" s="262">
        <v>410000</v>
      </c>
      <c r="U82" s="101">
        <f t="shared" si="6"/>
        <v>0</v>
      </c>
      <c r="V82" s="58"/>
      <c r="W82" s="2"/>
    </row>
    <row r="83" spans="1:23" ht="57" customHeight="1">
      <c r="A83" s="30"/>
      <c r="B83" s="28"/>
      <c r="C83" s="141" t="s">
        <v>5</v>
      </c>
      <c r="D83" s="85" t="s">
        <v>212</v>
      </c>
      <c r="E83" s="85" t="s">
        <v>36</v>
      </c>
      <c r="F83" s="85" t="s">
        <v>83</v>
      </c>
      <c r="G83" s="85" t="s">
        <v>152</v>
      </c>
      <c r="H83" s="85" t="s">
        <v>24</v>
      </c>
      <c r="I83" s="85" t="s">
        <v>29</v>
      </c>
      <c r="J83" s="85" t="s">
        <v>26</v>
      </c>
      <c r="K83" s="85" t="s">
        <v>54</v>
      </c>
      <c r="L83" s="19"/>
      <c r="M83" s="19"/>
      <c r="N83" s="19"/>
      <c r="O83" s="19"/>
      <c r="P83" s="19"/>
      <c r="Q83" s="35"/>
      <c r="R83" s="35"/>
      <c r="S83" s="262">
        <v>350000</v>
      </c>
      <c r="T83" s="262">
        <v>350000</v>
      </c>
      <c r="U83" s="101">
        <f t="shared" si="6"/>
        <v>0</v>
      </c>
      <c r="V83" s="59"/>
      <c r="W83" s="2"/>
    </row>
    <row r="84" spans="1:23" ht="30" customHeight="1">
      <c r="A84" s="30" t="s">
        <v>183</v>
      </c>
      <c r="B84" s="28"/>
      <c r="C84" s="114" t="s">
        <v>86</v>
      </c>
      <c r="D84" s="42" t="s">
        <v>24</v>
      </c>
      <c r="E84" s="42" t="s">
        <v>36</v>
      </c>
      <c r="F84" s="42" t="s">
        <v>83</v>
      </c>
      <c r="G84" s="42" t="s">
        <v>87</v>
      </c>
      <c r="H84" s="42" t="s">
        <v>24</v>
      </c>
      <c r="I84" s="42" t="s">
        <v>25</v>
      </c>
      <c r="J84" s="42" t="s">
        <v>26</v>
      </c>
      <c r="K84" s="42" t="s">
        <v>54</v>
      </c>
      <c r="L84" s="19"/>
      <c r="M84" s="19"/>
      <c r="N84" s="19"/>
      <c r="O84" s="19"/>
      <c r="P84" s="19"/>
      <c r="Q84" s="35"/>
      <c r="R84" s="35"/>
      <c r="S84" s="66">
        <f>S85+S86+S87+S88+S89+S90+S91</f>
        <v>820000</v>
      </c>
      <c r="T84" s="66">
        <f>T85+T86+T87+T88+T89+T90+T91</f>
        <v>900200</v>
      </c>
      <c r="U84" s="66">
        <f>U85+U86+U87+U88+U89+U91</f>
        <v>80200</v>
      </c>
      <c r="V84" s="189"/>
      <c r="W84" s="2"/>
    </row>
    <row r="85" spans="1:23" ht="31.5" customHeight="1">
      <c r="A85" s="30"/>
      <c r="B85" s="28"/>
      <c r="C85" s="124" t="s">
        <v>218</v>
      </c>
      <c r="D85" s="44" t="s">
        <v>78</v>
      </c>
      <c r="E85" s="44" t="s">
        <v>36</v>
      </c>
      <c r="F85" s="44" t="s">
        <v>83</v>
      </c>
      <c r="G85" s="44" t="s">
        <v>87</v>
      </c>
      <c r="H85" s="44" t="s">
        <v>57</v>
      </c>
      <c r="I85" s="44" t="s">
        <v>40</v>
      </c>
      <c r="J85" s="44" t="s">
        <v>26</v>
      </c>
      <c r="K85" s="44" t="s">
        <v>54</v>
      </c>
      <c r="L85" s="22" t="e">
        <f>#REF!+L99+#REF!+#REF!</f>
        <v>#REF!</v>
      </c>
      <c r="M85" s="22" t="e">
        <f>#REF!+M99+#REF!+#REF!</f>
        <v>#REF!</v>
      </c>
      <c r="N85" s="22" t="e">
        <f>#REF!+N99+#REF!+#REF!</f>
        <v>#REF!</v>
      </c>
      <c r="O85" s="22" t="e">
        <f>#REF!+O99+#REF!+#REF!</f>
        <v>#REF!</v>
      </c>
      <c r="P85" s="22" t="e">
        <f>#REF!+P99+#REF!+#REF!</f>
        <v>#REF!</v>
      </c>
      <c r="Q85" s="23" t="e">
        <f>#REF!+Q99+#REF!+#REF!</f>
        <v>#REF!</v>
      </c>
      <c r="R85" s="23" t="e">
        <f>#REF!=SUM(L85:Q85)</f>
        <v>#REF!</v>
      </c>
      <c r="S85" s="111">
        <v>220000</v>
      </c>
      <c r="T85" s="111">
        <v>220000</v>
      </c>
      <c r="U85" s="234">
        <v>0</v>
      </c>
      <c r="V85" s="62"/>
      <c r="W85" s="2"/>
    </row>
    <row r="86" spans="1:23" ht="31.5" customHeight="1">
      <c r="A86" s="30"/>
      <c r="B86" s="28"/>
      <c r="C86" s="124" t="s">
        <v>218</v>
      </c>
      <c r="D86" s="44" t="s">
        <v>274</v>
      </c>
      <c r="E86" s="44" t="s">
        <v>36</v>
      </c>
      <c r="F86" s="44" t="s">
        <v>83</v>
      </c>
      <c r="G86" s="44" t="s">
        <v>87</v>
      </c>
      <c r="H86" s="44" t="s">
        <v>57</v>
      </c>
      <c r="I86" s="44" t="s">
        <v>40</v>
      </c>
      <c r="J86" s="44" t="s">
        <v>26</v>
      </c>
      <c r="K86" s="44" t="s">
        <v>54</v>
      </c>
      <c r="L86" s="22" t="e">
        <f>#REF!+L97+#REF!+#REF!</f>
        <v>#REF!</v>
      </c>
      <c r="M86" s="22" t="e">
        <f>#REF!+M97+#REF!+#REF!</f>
        <v>#REF!</v>
      </c>
      <c r="N86" s="22" t="e">
        <f>#REF!+N97+#REF!+#REF!</f>
        <v>#REF!</v>
      </c>
      <c r="O86" s="22" t="e">
        <f>#REF!+O97+#REF!+#REF!</f>
        <v>#REF!</v>
      </c>
      <c r="P86" s="22" t="e">
        <f>#REF!+P97+#REF!+#REF!</f>
        <v>#REF!</v>
      </c>
      <c r="Q86" s="23" t="e">
        <f>#REF!+Q97+#REF!+#REF!</f>
        <v>#REF!</v>
      </c>
      <c r="R86" s="23" t="e">
        <f>#REF!=SUM(L86:Q86)</f>
        <v>#REF!</v>
      </c>
      <c r="S86" s="111">
        <v>0</v>
      </c>
      <c r="T86" s="111">
        <v>51000</v>
      </c>
      <c r="U86" s="101">
        <f>T86-S86</f>
        <v>51000</v>
      </c>
      <c r="V86" s="239"/>
      <c r="W86" s="2"/>
    </row>
    <row r="87" spans="1:23" ht="31.5" customHeight="1">
      <c r="A87" s="30"/>
      <c r="B87" s="28"/>
      <c r="C87" s="124" t="s">
        <v>218</v>
      </c>
      <c r="D87" s="44" t="s">
        <v>214</v>
      </c>
      <c r="E87" s="44" t="s">
        <v>36</v>
      </c>
      <c r="F87" s="44" t="s">
        <v>83</v>
      </c>
      <c r="G87" s="44" t="s">
        <v>87</v>
      </c>
      <c r="H87" s="44" t="s">
        <v>57</v>
      </c>
      <c r="I87" s="44" t="s">
        <v>40</v>
      </c>
      <c r="J87" s="44" t="s">
        <v>26</v>
      </c>
      <c r="K87" s="44" t="s">
        <v>54</v>
      </c>
      <c r="L87" s="22" t="e">
        <f>#REF!+L98+#REF!+#REF!</f>
        <v>#REF!</v>
      </c>
      <c r="M87" s="22" t="e">
        <f>#REF!+M98+#REF!+#REF!</f>
        <v>#REF!</v>
      </c>
      <c r="N87" s="22" t="e">
        <f>#REF!+N98+#REF!+#REF!</f>
        <v>#REF!</v>
      </c>
      <c r="O87" s="22" t="e">
        <f>#REF!+O98+#REF!+#REF!</f>
        <v>#REF!</v>
      </c>
      <c r="P87" s="22" t="e">
        <f>#REF!+P98+#REF!+#REF!</f>
        <v>#REF!</v>
      </c>
      <c r="Q87" s="23" t="e">
        <f>#REF!+Q98+#REF!+#REF!</f>
        <v>#REF!</v>
      </c>
      <c r="R87" s="23" t="e">
        <f>#REF!=SUM(L87:Q87)</f>
        <v>#REF!</v>
      </c>
      <c r="S87" s="111">
        <v>50000</v>
      </c>
      <c r="T87" s="111">
        <v>73000</v>
      </c>
      <c r="U87" s="101">
        <f t="shared" si="6"/>
        <v>23000</v>
      </c>
      <c r="V87" s="239"/>
      <c r="W87" s="2"/>
    </row>
    <row r="88" spans="1:23" ht="41.25" customHeight="1">
      <c r="A88" s="30"/>
      <c r="B88" s="28"/>
      <c r="C88" s="124" t="s">
        <v>218</v>
      </c>
      <c r="D88" s="44" t="s">
        <v>192</v>
      </c>
      <c r="E88" s="44" t="s">
        <v>36</v>
      </c>
      <c r="F88" s="44" t="s">
        <v>83</v>
      </c>
      <c r="G88" s="44" t="s">
        <v>87</v>
      </c>
      <c r="H88" s="44" t="s">
        <v>57</v>
      </c>
      <c r="I88" s="44" t="s">
        <v>40</v>
      </c>
      <c r="J88" s="44" t="s">
        <v>26</v>
      </c>
      <c r="K88" s="44" t="s">
        <v>54</v>
      </c>
      <c r="L88" s="22" t="e">
        <f>#REF!+L99+#REF!+#REF!</f>
        <v>#REF!</v>
      </c>
      <c r="M88" s="22" t="e">
        <f>#REF!+M99+#REF!+#REF!</f>
        <v>#REF!</v>
      </c>
      <c r="N88" s="22" t="e">
        <f>#REF!+N99+#REF!+#REF!</f>
        <v>#REF!</v>
      </c>
      <c r="O88" s="22" t="e">
        <f>#REF!+O99+#REF!+#REF!</f>
        <v>#REF!</v>
      </c>
      <c r="P88" s="22" t="e">
        <f>#REF!+P99+#REF!+#REF!</f>
        <v>#REF!</v>
      </c>
      <c r="Q88" s="23" t="e">
        <f>#REF!+Q99+#REF!+#REF!</f>
        <v>#REF!</v>
      </c>
      <c r="R88" s="23" t="e">
        <f>#REF!=SUM(L88:Q88)</f>
        <v>#REF!</v>
      </c>
      <c r="S88" s="111">
        <v>150000</v>
      </c>
      <c r="T88" s="111">
        <v>150000</v>
      </c>
      <c r="U88" s="101">
        <f t="shared" si="6"/>
        <v>0</v>
      </c>
      <c r="V88" s="239"/>
      <c r="W88" s="2"/>
    </row>
    <row r="89" spans="1:23" ht="41.25" customHeight="1">
      <c r="A89" s="30"/>
      <c r="B89" s="28"/>
      <c r="C89" s="124" t="s">
        <v>218</v>
      </c>
      <c r="D89" s="44" t="s">
        <v>275</v>
      </c>
      <c r="E89" s="44" t="s">
        <v>36</v>
      </c>
      <c r="F89" s="44" t="s">
        <v>83</v>
      </c>
      <c r="G89" s="44" t="s">
        <v>87</v>
      </c>
      <c r="H89" s="44" t="s">
        <v>57</v>
      </c>
      <c r="I89" s="44" t="s">
        <v>40</v>
      </c>
      <c r="J89" s="44" t="s">
        <v>26</v>
      </c>
      <c r="K89" s="44" t="s">
        <v>54</v>
      </c>
      <c r="L89" s="22" t="e">
        <f>#REF!+L99+#REF!+#REF!</f>
        <v>#REF!</v>
      </c>
      <c r="M89" s="22" t="e">
        <f>#REF!+M99+#REF!+#REF!</f>
        <v>#REF!</v>
      </c>
      <c r="N89" s="22" t="e">
        <f>#REF!+N99+#REF!+#REF!</f>
        <v>#REF!</v>
      </c>
      <c r="O89" s="22" t="e">
        <f>#REF!+O99+#REF!+#REF!</f>
        <v>#REF!</v>
      </c>
      <c r="P89" s="22" t="e">
        <f>#REF!+P99+#REF!+#REF!</f>
        <v>#REF!</v>
      </c>
      <c r="Q89" s="23" t="e">
        <f>#REF!+Q99+#REF!+#REF!</f>
        <v>#REF!</v>
      </c>
      <c r="R89" s="23" t="e">
        <f>#REF!=SUM(L89:Q89)</f>
        <v>#REF!</v>
      </c>
      <c r="S89" s="111">
        <v>0</v>
      </c>
      <c r="T89" s="111">
        <v>3200</v>
      </c>
      <c r="U89" s="101">
        <f>T89-S89</f>
        <v>3200</v>
      </c>
      <c r="V89" s="239"/>
      <c r="W89" s="2"/>
    </row>
    <row r="90" spans="1:23" ht="41.25" customHeight="1">
      <c r="A90" s="30"/>
      <c r="B90" s="28"/>
      <c r="C90" s="124" t="s">
        <v>218</v>
      </c>
      <c r="D90" s="44" t="s">
        <v>212</v>
      </c>
      <c r="E90" s="44" t="s">
        <v>36</v>
      </c>
      <c r="F90" s="44" t="s">
        <v>83</v>
      </c>
      <c r="G90" s="44" t="s">
        <v>87</v>
      </c>
      <c r="H90" s="44" t="s">
        <v>57</v>
      </c>
      <c r="I90" s="44" t="s">
        <v>40</v>
      </c>
      <c r="J90" s="44" t="s">
        <v>26</v>
      </c>
      <c r="K90" s="44" t="s">
        <v>54</v>
      </c>
      <c r="L90" s="22" t="e">
        <f>#REF!+L99+#REF!+#REF!</f>
        <v>#REF!</v>
      </c>
      <c r="M90" s="22" t="e">
        <f>#REF!+M99+#REF!+#REF!</f>
        <v>#REF!</v>
      </c>
      <c r="N90" s="22" t="e">
        <f>#REF!+N99+#REF!+#REF!</f>
        <v>#REF!</v>
      </c>
      <c r="O90" s="22" t="e">
        <f>#REF!+O99+#REF!+#REF!</f>
        <v>#REF!</v>
      </c>
      <c r="P90" s="22" t="e">
        <f>#REF!+P99+#REF!+#REF!</f>
        <v>#REF!</v>
      </c>
      <c r="Q90" s="23" t="e">
        <f>#REF!+Q99+#REF!+#REF!</f>
        <v>#REF!</v>
      </c>
      <c r="R90" s="23" t="e">
        <f>#REF!=SUM(L90:Q90)</f>
        <v>#REF!</v>
      </c>
      <c r="S90" s="111">
        <v>400000</v>
      </c>
      <c r="T90" s="111">
        <v>400000</v>
      </c>
      <c r="U90" s="101">
        <f>T90-S90</f>
        <v>0</v>
      </c>
      <c r="V90" s="239"/>
      <c r="W90" s="2"/>
    </row>
    <row r="91" spans="1:23" ht="36" customHeight="1">
      <c r="A91" s="30"/>
      <c r="B91" s="28"/>
      <c r="C91" s="124" t="s">
        <v>218</v>
      </c>
      <c r="D91" s="44" t="s">
        <v>276</v>
      </c>
      <c r="E91" s="44" t="s">
        <v>36</v>
      </c>
      <c r="F91" s="44" t="s">
        <v>83</v>
      </c>
      <c r="G91" s="44" t="s">
        <v>87</v>
      </c>
      <c r="H91" s="44" t="s">
        <v>57</v>
      </c>
      <c r="I91" s="44" t="s">
        <v>40</v>
      </c>
      <c r="J91" s="44" t="s">
        <v>26</v>
      </c>
      <c r="K91" s="44" t="s">
        <v>54</v>
      </c>
      <c r="L91" s="22" t="e">
        <f>#REF!+L100+#REF!+#REF!</f>
        <v>#REF!</v>
      </c>
      <c r="M91" s="22" t="e">
        <f>#REF!+M100+#REF!+#REF!</f>
        <v>#REF!</v>
      </c>
      <c r="N91" s="22" t="e">
        <f>#REF!+N100+#REF!+#REF!</f>
        <v>#REF!</v>
      </c>
      <c r="O91" s="22" t="e">
        <f>#REF!+O100+#REF!+#REF!</f>
        <v>#REF!</v>
      </c>
      <c r="P91" s="22" t="e">
        <f>#REF!+P100+#REF!+#REF!</f>
        <v>#REF!</v>
      </c>
      <c r="Q91" s="23" t="e">
        <f>#REF!+Q100+#REF!+#REF!</f>
        <v>#REF!</v>
      </c>
      <c r="R91" s="23" t="e">
        <f>#REF!=SUM(L91:Q91)</f>
        <v>#REF!</v>
      </c>
      <c r="S91" s="111">
        <v>0</v>
      </c>
      <c r="T91" s="111">
        <v>3000</v>
      </c>
      <c r="U91" s="101">
        <f t="shared" si="6"/>
        <v>3000</v>
      </c>
      <c r="V91" s="62"/>
      <c r="W91" s="2"/>
    </row>
    <row r="92" spans="1:23" ht="23.25" customHeight="1">
      <c r="A92" s="38" t="s">
        <v>69</v>
      </c>
      <c r="B92" s="28"/>
      <c r="C92" s="113" t="s">
        <v>88</v>
      </c>
      <c r="D92" s="80" t="s">
        <v>24</v>
      </c>
      <c r="E92" s="80" t="s">
        <v>36</v>
      </c>
      <c r="F92" s="80" t="s">
        <v>89</v>
      </c>
      <c r="G92" s="80" t="s">
        <v>25</v>
      </c>
      <c r="H92" s="80" t="s">
        <v>24</v>
      </c>
      <c r="I92" s="80" t="s">
        <v>25</v>
      </c>
      <c r="J92" s="80" t="s">
        <v>26</v>
      </c>
      <c r="K92" s="80" t="s">
        <v>24</v>
      </c>
      <c r="L92" s="98"/>
      <c r="M92" s="98"/>
      <c r="N92" s="98"/>
      <c r="O92" s="98"/>
      <c r="P92" s="98"/>
      <c r="Q92" s="99"/>
      <c r="R92" s="99" t="e">
        <f>#REF!=SUM(L92:Q92)</f>
        <v>#REF!</v>
      </c>
      <c r="S92" s="67">
        <f>S93</f>
        <v>600000</v>
      </c>
      <c r="T92" s="67">
        <f>T93</f>
        <v>600000</v>
      </c>
      <c r="U92" s="104">
        <f t="shared" si="6"/>
        <v>0</v>
      </c>
      <c r="V92" s="62"/>
      <c r="W92" s="2"/>
    </row>
    <row r="93" spans="1:23" ht="19.5" customHeight="1">
      <c r="A93" s="30" t="s">
        <v>72</v>
      </c>
      <c r="B93" s="43"/>
      <c r="C93" s="114" t="s">
        <v>90</v>
      </c>
      <c r="D93" s="42" t="s">
        <v>78</v>
      </c>
      <c r="E93" s="42" t="s">
        <v>36</v>
      </c>
      <c r="F93" s="42" t="s">
        <v>89</v>
      </c>
      <c r="G93" s="42" t="s">
        <v>40</v>
      </c>
      <c r="H93" s="42" t="s">
        <v>24</v>
      </c>
      <c r="I93" s="42" t="s">
        <v>25</v>
      </c>
      <c r="J93" s="42" t="s">
        <v>26</v>
      </c>
      <c r="K93" s="42" t="s">
        <v>24</v>
      </c>
      <c r="L93" s="98"/>
      <c r="M93" s="98"/>
      <c r="N93" s="98"/>
      <c r="O93" s="98"/>
      <c r="P93" s="98"/>
      <c r="Q93" s="99"/>
      <c r="R93" s="99"/>
      <c r="S93" s="66">
        <f>S94</f>
        <v>600000</v>
      </c>
      <c r="T93" s="66">
        <f>T94</f>
        <v>600000</v>
      </c>
      <c r="U93" s="101">
        <f t="shared" si="6"/>
        <v>0</v>
      </c>
      <c r="V93" s="62"/>
      <c r="W93" s="2"/>
    </row>
    <row r="94" spans="1:23" ht="18.75" customHeight="1">
      <c r="A94" s="150"/>
      <c r="B94" s="37"/>
      <c r="C94" s="151" t="s">
        <v>92</v>
      </c>
      <c r="D94" s="52" t="s">
        <v>78</v>
      </c>
      <c r="E94" s="52" t="s">
        <v>36</v>
      </c>
      <c r="F94" s="52" t="s">
        <v>89</v>
      </c>
      <c r="G94" s="52" t="s">
        <v>40</v>
      </c>
      <c r="H94" s="52" t="s">
        <v>57</v>
      </c>
      <c r="I94" s="52" t="s">
        <v>40</v>
      </c>
      <c r="J94" s="52" t="s">
        <v>26</v>
      </c>
      <c r="K94" s="52" t="s">
        <v>91</v>
      </c>
      <c r="L94" s="98"/>
      <c r="M94" s="98"/>
      <c r="N94" s="98"/>
      <c r="O94" s="98"/>
      <c r="P94" s="98"/>
      <c r="Q94" s="99"/>
      <c r="R94" s="99"/>
      <c r="S94" s="111">
        <v>600000</v>
      </c>
      <c r="T94" s="111">
        <v>600000</v>
      </c>
      <c r="U94" s="101">
        <f t="shared" si="6"/>
        <v>0</v>
      </c>
      <c r="V94" s="62"/>
      <c r="W94" s="2"/>
    </row>
    <row r="95" spans="1:23" s="11" customFormat="1" ht="30.75" customHeight="1">
      <c r="A95" s="18" t="s">
        <v>93</v>
      </c>
      <c r="B95" s="28"/>
      <c r="C95" s="112" t="s">
        <v>94</v>
      </c>
      <c r="D95" s="72" t="s">
        <v>24</v>
      </c>
      <c r="E95" s="73" t="s">
        <v>95</v>
      </c>
      <c r="F95" s="73" t="s">
        <v>25</v>
      </c>
      <c r="G95" s="73" t="s">
        <v>25</v>
      </c>
      <c r="H95" s="73" t="s">
        <v>24</v>
      </c>
      <c r="I95" s="73" t="s">
        <v>25</v>
      </c>
      <c r="J95" s="73" t="s">
        <v>26</v>
      </c>
      <c r="K95" s="73" t="s">
        <v>24</v>
      </c>
      <c r="L95" s="98"/>
      <c r="M95" s="98"/>
      <c r="N95" s="98"/>
      <c r="O95" s="98"/>
      <c r="P95" s="98"/>
      <c r="Q95" s="99"/>
      <c r="R95" s="99"/>
      <c r="S95" s="58">
        <f>S96+S136+S138</f>
        <v>279960776</v>
      </c>
      <c r="T95" s="58">
        <f>T96+T136+T138</f>
        <v>314609994</v>
      </c>
      <c r="U95" s="242">
        <f t="shared" si="6"/>
        <v>34649218</v>
      </c>
      <c r="V95" s="62"/>
      <c r="W95" s="95"/>
    </row>
    <row r="96" spans="1:23" s="11" customFormat="1" ht="36" customHeight="1">
      <c r="A96" s="21" t="s">
        <v>27</v>
      </c>
      <c r="B96" s="24"/>
      <c r="C96" s="113" t="s">
        <v>104</v>
      </c>
      <c r="D96" s="74" t="s">
        <v>24</v>
      </c>
      <c r="E96" s="50" t="s">
        <v>95</v>
      </c>
      <c r="F96" s="50" t="s">
        <v>32</v>
      </c>
      <c r="G96" s="50" t="s">
        <v>25</v>
      </c>
      <c r="H96" s="50" t="s">
        <v>24</v>
      </c>
      <c r="I96" s="50" t="s">
        <v>25</v>
      </c>
      <c r="J96" s="50" t="s">
        <v>26</v>
      </c>
      <c r="K96" s="50" t="s">
        <v>24</v>
      </c>
      <c r="L96" s="98"/>
      <c r="M96" s="98"/>
      <c r="N96" s="98"/>
      <c r="O96" s="98"/>
      <c r="P96" s="98"/>
      <c r="Q96" s="99"/>
      <c r="R96" s="99"/>
      <c r="S96" s="59">
        <f>S97+S100+S117+S126</f>
        <v>279077104.53999996</v>
      </c>
      <c r="T96" s="59">
        <f>T97+T100+T117+T126</f>
        <v>313732772.4</v>
      </c>
      <c r="U96" s="104">
        <f t="shared" si="6"/>
        <v>34655667.860000014</v>
      </c>
      <c r="V96" s="62"/>
      <c r="W96" s="95"/>
    </row>
    <row r="97" spans="1:23" ht="30.75" customHeight="1">
      <c r="A97" s="24" t="s">
        <v>30</v>
      </c>
      <c r="B97" s="28"/>
      <c r="C97" s="114" t="s">
        <v>96</v>
      </c>
      <c r="D97" s="42" t="s">
        <v>78</v>
      </c>
      <c r="E97" s="42" t="s">
        <v>95</v>
      </c>
      <c r="F97" s="42" t="s">
        <v>32</v>
      </c>
      <c r="G97" s="42" t="s">
        <v>47</v>
      </c>
      <c r="H97" s="42" t="s">
        <v>24</v>
      </c>
      <c r="I97" s="42" t="s">
        <v>25</v>
      </c>
      <c r="J97" s="42" t="s">
        <v>26</v>
      </c>
      <c r="K97" s="42" t="s">
        <v>97</v>
      </c>
      <c r="L97" s="98"/>
      <c r="M97" s="98"/>
      <c r="N97" s="98"/>
      <c r="O97" s="98"/>
      <c r="P97" s="98"/>
      <c r="Q97" s="99"/>
      <c r="R97" s="99"/>
      <c r="S97" s="60">
        <f>S98</f>
        <v>48182000</v>
      </c>
      <c r="T97" s="60">
        <f>T98</f>
        <v>48182000</v>
      </c>
      <c r="U97" s="101">
        <f t="shared" si="6"/>
        <v>0</v>
      </c>
      <c r="V97" s="62"/>
      <c r="W97" s="2"/>
    </row>
    <row r="98" spans="1:23" ht="25.5" customHeight="1">
      <c r="A98" s="107"/>
      <c r="B98" s="28"/>
      <c r="C98" s="185" t="s">
        <v>105</v>
      </c>
      <c r="D98" s="186" t="s">
        <v>78</v>
      </c>
      <c r="E98" s="186" t="s">
        <v>95</v>
      </c>
      <c r="F98" s="186" t="s">
        <v>32</v>
      </c>
      <c r="G98" s="186" t="s">
        <v>219</v>
      </c>
      <c r="H98" s="186" t="s">
        <v>99</v>
      </c>
      <c r="I98" s="186" t="s">
        <v>25</v>
      </c>
      <c r="J98" s="186" t="s">
        <v>26</v>
      </c>
      <c r="K98" s="186" t="s">
        <v>97</v>
      </c>
      <c r="L98" s="187"/>
      <c r="M98" s="187"/>
      <c r="N98" s="187"/>
      <c r="O98" s="187"/>
      <c r="P98" s="187"/>
      <c r="Q98" s="188"/>
      <c r="R98" s="188"/>
      <c r="S98" s="189">
        <f>S99</f>
        <v>48182000</v>
      </c>
      <c r="T98" s="189">
        <f>T99</f>
        <v>48182000</v>
      </c>
      <c r="U98" s="190">
        <f t="shared" si="6"/>
        <v>0</v>
      </c>
      <c r="V98" s="189"/>
      <c r="W98" s="2"/>
    </row>
    <row r="99" spans="1:23" ht="33.75" customHeight="1">
      <c r="A99" s="107"/>
      <c r="B99" s="28"/>
      <c r="C99" s="124" t="s">
        <v>106</v>
      </c>
      <c r="D99" s="44" t="s">
        <v>78</v>
      </c>
      <c r="E99" s="44" t="s">
        <v>95</v>
      </c>
      <c r="F99" s="44" t="s">
        <v>32</v>
      </c>
      <c r="G99" s="44" t="s">
        <v>219</v>
      </c>
      <c r="H99" s="44" t="s">
        <v>99</v>
      </c>
      <c r="I99" s="44" t="s">
        <v>40</v>
      </c>
      <c r="J99" s="44" t="s">
        <v>26</v>
      </c>
      <c r="K99" s="44" t="s">
        <v>97</v>
      </c>
      <c r="L99" s="98"/>
      <c r="M99" s="98"/>
      <c r="N99" s="98"/>
      <c r="O99" s="98"/>
      <c r="P99" s="98"/>
      <c r="Q99" s="99"/>
      <c r="R99" s="99"/>
      <c r="S99" s="111">
        <v>48182000</v>
      </c>
      <c r="T99" s="111">
        <v>48182000</v>
      </c>
      <c r="U99" s="101">
        <f t="shared" si="6"/>
        <v>0</v>
      </c>
      <c r="V99" s="62"/>
      <c r="W99" s="2"/>
    </row>
    <row r="100" spans="1:23" ht="33" customHeight="1">
      <c r="A100" s="24" t="s">
        <v>130</v>
      </c>
      <c r="B100" s="28"/>
      <c r="C100" s="114" t="s">
        <v>230</v>
      </c>
      <c r="D100" s="42" t="s">
        <v>24</v>
      </c>
      <c r="E100" s="42" t="s">
        <v>95</v>
      </c>
      <c r="F100" s="42" t="s">
        <v>32</v>
      </c>
      <c r="G100" s="42" t="s">
        <v>228</v>
      </c>
      <c r="H100" s="42" t="s">
        <v>24</v>
      </c>
      <c r="I100" s="42" t="s">
        <v>25</v>
      </c>
      <c r="J100" s="42" t="s">
        <v>26</v>
      </c>
      <c r="K100" s="42" t="s">
        <v>97</v>
      </c>
      <c r="L100" s="26" t="e">
        <f>#REF!+#REF!</f>
        <v>#REF!</v>
      </c>
      <c r="M100" s="26" t="e">
        <f>#REF!+#REF!</f>
        <v>#REF!</v>
      </c>
      <c r="N100" s="26" t="e">
        <f>#REF!+#REF!</f>
        <v>#REF!</v>
      </c>
      <c r="O100" s="26" t="e">
        <f>#REF!+#REF!</f>
        <v>#REF!</v>
      </c>
      <c r="P100" s="26" t="e">
        <f>#REF!+#REF!</f>
        <v>#REF!</v>
      </c>
      <c r="Q100" s="27" t="e">
        <f>#REF!+#REF!</f>
        <v>#REF!</v>
      </c>
      <c r="R100" s="27" t="e">
        <f>#REF!=SUM(L100:Q100)</f>
        <v>#REF!</v>
      </c>
      <c r="S100" s="60">
        <f>S101+S103+S105+S110+S114+S115</f>
        <v>36387104.54</v>
      </c>
      <c r="T100" s="60">
        <f>T101+T103+T105++T107+T109+T111+T113+T115</f>
        <v>70293172.4</v>
      </c>
      <c r="U100" s="100">
        <f t="shared" si="6"/>
        <v>33906067.86000001</v>
      </c>
      <c r="V100" s="60"/>
      <c r="W100" s="2"/>
    </row>
    <row r="101" spans="1:23" ht="73.5" customHeight="1">
      <c r="A101" s="107"/>
      <c r="B101" s="46"/>
      <c r="C101" s="222" t="s">
        <v>232</v>
      </c>
      <c r="D101" s="218" t="s">
        <v>24</v>
      </c>
      <c r="E101" s="218" t="s">
        <v>95</v>
      </c>
      <c r="F101" s="218" t="s">
        <v>32</v>
      </c>
      <c r="G101" s="218" t="s">
        <v>228</v>
      </c>
      <c r="H101" s="218" t="s">
        <v>234</v>
      </c>
      <c r="I101" s="218" t="s">
        <v>25</v>
      </c>
      <c r="J101" s="218" t="s">
        <v>26</v>
      </c>
      <c r="K101" s="218" t="s">
        <v>97</v>
      </c>
      <c r="L101" s="208"/>
      <c r="M101" s="208"/>
      <c r="N101" s="208"/>
      <c r="O101" s="208"/>
      <c r="P101" s="208"/>
      <c r="Q101" s="209"/>
      <c r="R101" s="209"/>
      <c r="S101" s="221">
        <f>S102</f>
        <v>2537470.09</v>
      </c>
      <c r="T101" s="221">
        <f>T102</f>
        <v>35515612.5</v>
      </c>
      <c r="U101" s="243">
        <f t="shared" si="6"/>
        <v>32978142.41</v>
      </c>
      <c r="V101" s="240"/>
      <c r="W101" s="2"/>
    </row>
    <row r="102" spans="1:23" ht="52.5" customHeight="1">
      <c r="A102" s="107"/>
      <c r="B102" s="46"/>
      <c r="C102" s="198" t="s">
        <v>173</v>
      </c>
      <c r="D102" s="200" t="s">
        <v>78</v>
      </c>
      <c r="E102" s="200" t="s">
        <v>95</v>
      </c>
      <c r="F102" s="200" t="s">
        <v>32</v>
      </c>
      <c r="G102" s="200" t="s">
        <v>228</v>
      </c>
      <c r="H102" s="200" t="s">
        <v>234</v>
      </c>
      <c r="I102" s="200" t="s">
        <v>40</v>
      </c>
      <c r="J102" s="200" t="s">
        <v>26</v>
      </c>
      <c r="K102" s="200" t="s">
        <v>97</v>
      </c>
      <c r="L102" s="98"/>
      <c r="M102" s="98"/>
      <c r="N102" s="98"/>
      <c r="O102" s="98"/>
      <c r="P102" s="98"/>
      <c r="Q102" s="99"/>
      <c r="R102" s="99"/>
      <c r="S102" s="62">
        <v>2537470.09</v>
      </c>
      <c r="T102" s="62">
        <v>35515612.5</v>
      </c>
      <c r="U102" s="101">
        <f t="shared" si="6"/>
        <v>32978142.41</v>
      </c>
      <c r="V102" s="62"/>
      <c r="W102" s="2"/>
    </row>
    <row r="103" spans="1:23" ht="51" customHeight="1">
      <c r="A103" s="107"/>
      <c r="B103" s="46"/>
      <c r="C103" s="223" t="s">
        <v>233</v>
      </c>
      <c r="D103" s="218" t="s">
        <v>24</v>
      </c>
      <c r="E103" s="218" t="s">
        <v>95</v>
      </c>
      <c r="F103" s="218" t="s">
        <v>32</v>
      </c>
      <c r="G103" s="218" t="s">
        <v>228</v>
      </c>
      <c r="H103" s="218" t="s">
        <v>235</v>
      </c>
      <c r="I103" s="218" t="s">
        <v>25</v>
      </c>
      <c r="J103" s="218" t="s">
        <v>26</v>
      </c>
      <c r="K103" s="218" t="s">
        <v>97</v>
      </c>
      <c r="L103" s="219"/>
      <c r="M103" s="219"/>
      <c r="N103" s="219"/>
      <c r="O103" s="219"/>
      <c r="P103" s="219"/>
      <c r="Q103" s="220"/>
      <c r="R103" s="220"/>
      <c r="S103" s="221">
        <f>S104</f>
        <v>149985.45</v>
      </c>
      <c r="T103" s="221">
        <f>T104</f>
        <v>156660.9</v>
      </c>
      <c r="U103" s="243">
        <f t="shared" si="6"/>
        <v>6675.4499999999825</v>
      </c>
      <c r="V103" s="240"/>
      <c r="W103" s="2"/>
    </row>
    <row r="104" spans="1:23" ht="48.75" customHeight="1">
      <c r="A104" s="107"/>
      <c r="B104" s="46"/>
      <c r="C104" s="199" t="s">
        <v>174</v>
      </c>
      <c r="D104" s="200" t="s">
        <v>78</v>
      </c>
      <c r="E104" s="200" t="s">
        <v>95</v>
      </c>
      <c r="F104" s="200" t="s">
        <v>32</v>
      </c>
      <c r="G104" s="200" t="s">
        <v>228</v>
      </c>
      <c r="H104" s="200" t="s">
        <v>235</v>
      </c>
      <c r="I104" s="200" t="s">
        <v>40</v>
      </c>
      <c r="J104" s="200" t="s">
        <v>26</v>
      </c>
      <c r="K104" s="200" t="s">
        <v>97</v>
      </c>
      <c r="L104" s="98"/>
      <c r="M104" s="98"/>
      <c r="N104" s="98"/>
      <c r="O104" s="98"/>
      <c r="P104" s="98"/>
      <c r="Q104" s="99"/>
      <c r="R104" s="99"/>
      <c r="S104" s="62">
        <v>149985.45</v>
      </c>
      <c r="T104" s="62">
        <v>156660.9</v>
      </c>
      <c r="U104" s="101">
        <f t="shared" si="6"/>
        <v>6675.4499999999825</v>
      </c>
      <c r="V104" s="62"/>
      <c r="W104" s="2"/>
    </row>
    <row r="105" spans="1:23" ht="48.75" customHeight="1">
      <c r="A105" s="107"/>
      <c r="B105" s="46"/>
      <c r="C105" s="224" t="s">
        <v>239</v>
      </c>
      <c r="D105" s="218" t="s">
        <v>24</v>
      </c>
      <c r="E105" s="218" t="s">
        <v>95</v>
      </c>
      <c r="F105" s="218" t="s">
        <v>32</v>
      </c>
      <c r="G105" s="218" t="s">
        <v>121</v>
      </c>
      <c r="H105" s="218" t="s">
        <v>238</v>
      </c>
      <c r="I105" s="218" t="s">
        <v>25</v>
      </c>
      <c r="J105" s="218" t="s">
        <v>26</v>
      </c>
      <c r="K105" s="218" t="s">
        <v>97</v>
      </c>
      <c r="L105" s="219"/>
      <c r="M105" s="219"/>
      <c r="N105" s="219"/>
      <c r="O105" s="219"/>
      <c r="P105" s="219"/>
      <c r="Q105" s="220"/>
      <c r="R105" s="220"/>
      <c r="S105" s="221">
        <f>S106</f>
        <v>1050000</v>
      </c>
      <c r="T105" s="221">
        <f>T106</f>
        <v>1050000</v>
      </c>
      <c r="U105" s="243">
        <f t="shared" si="6"/>
        <v>0</v>
      </c>
      <c r="V105" s="240"/>
      <c r="W105" s="2"/>
    </row>
    <row r="106" spans="1:23" ht="48.75" customHeight="1">
      <c r="A106" s="107"/>
      <c r="B106" s="46"/>
      <c r="C106" s="225" t="s">
        <v>220</v>
      </c>
      <c r="D106" s="200" t="s">
        <v>78</v>
      </c>
      <c r="E106" s="200" t="s">
        <v>95</v>
      </c>
      <c r="F106" s="200" t="s">
        <v>32</v>
      </c>
      <c r="G106" s="200" t="s">
        <v>121</v>
      </c>
      <c r="H106" s="200" t="s">
        <v>238</v>
      </c>
      <c r="I106" s="200" t="s">
        <v>40</v>
      </c>
      <c r="J106" s="200" t="s">
        <v>26</v>
      </c>
      <c r="K106" s="200" t="s">
        <v>97</v>
      </c>
      <c r="L106" s="226"/>
      <c r="M106" s="226"/>
      <c r="N106" s="226"/>
      <c r="O106" s="226"/>
      <c r="P106" s="226"/>
      <c r="Q106" s="227"/>
      <c r="R106" s="227"/>
      <c r="S106" s="228">
        <v>1050000</v>
      </c>
      <c r="T106" s="228">
        <v>1050000</v>
      </c>
      <c r="U106" s="229">
        <f t="shared" si="6"/>
        <v>0</v>
      </c>
      <c r="V106" s="228"/>
      <c r="W106" s="2"/>
    </row>
    <row r="107" spans="1:23" ht="27" customHeight="1">
      <c r="A107" s="107"/>
      <c r="B107" s="46"/>
      <c r="C107" s="259" t="s">
        <v>277</v>
      </c>
      <c r="D107" s="218" t="s">
        <v>24</v>
      </c>
      <c r="E107" s="218" t="s">
        <v>95</v>
      </c>
      <c r="F107" s="218" t="s">
        <v>32</v>
      </c>
      <c r="G107" s="218" t="s">
        <v>121</v>
      </c>
      <c r="H107" s="218" t="s">
        <v>279</v>
      </c>
      <c r="I107" s="218" t="s">
        <v>25</v>
      </c>
      <c r="J107" s="218" t="s">
        <v>26</v>
      </c>
      <c r="K107" s="218" t="s">
        <v>97</v>
      </c>
      <c r="L107" s="226"/>
      <c r="M107" s="226"/>
      <c r="N107" s="226"/>
      <c r="O107" s="226"/>
      <c r="P107" s="226"/>
      <c r="Q107" s="227"/>
      <c r="R107" s="227"/>
      <c r="S107" s="221">
        <f>S108</f>
        <v>0</v>
      </c>
      <c r="T107" s="221">
        <f>T108</f>
        <v>121250</v>
      </c>
      <c r="U107" s="243">
        <f>T107-S107</f>
        <v>121250</v>
      </c>
      <c r="V107" s="228"/>
      <c r="W107" s="2"/>
    </row>
    <row r="108" spans="1:23" ht="30" customHeight="1">
      <c r="A108" s="107"/>
      <c r="B108" s="46"/>
      <c r="C108" s="258" t="s">
        <v>278</v>
      </c>
      <c r="D108" s="52" t="s">
        <v>78</v>
      </c>
      <c r="E108" s="52" t="s">
        <v>95</v>
      </c>
      <c r="F108" s="52" t="s">
        <v>32</v>
      </c>
      <c r="G108" s="52" t="s">
        <v>121</v>
      </c>
      <c r="H108" s="52" t="s">
        <v>279</v>
      </c>
      <c r="I108" s="52" t="s">
        <v>40</v>
      </c>
      <c r="J108" s="52" t="s">
        <v>26</v>
      </c>
      <c r="K108" s="52" t="s">
        <v>97</v>
      </c>
      <c r="L108" s="226"/>
      <c r="M108" s="226"/>
      <c r="N108" s="226"/>
      <c r="O108" s="226"/>
      <c r="P108" s="226"/>
      <c r="Q108" s="227"/>
      <c r="R108" s="227"/>
      <c r="S108" s="228"/>
      <c r="T108" s="228">
        <v>121250</v>
      </c>
      <c r="U108" s="101">
        <f t="shared" si="6"/>
        <v>121250</v>
      </c>
      <c r="V108" s="228"/>
      <c r="W108" s="2"/>
    </row>
    <row r="109" spans="1:23" ht="48.75" customHeight="1">
      <c r="A109" s="107"/>
      <c r="B109" s="46"/>
      <c r="C109" s="244" t="s">
        <v>257</v>
      </c>
      <c r="D109" s="218" t="s">
        <v>78</v>
      </c>
      <c r="E109" s="218" t="s">
        <v>95</v>
      </c>
      <c r="F109" s="218" t="s">
        <v>32</v>
      </c>
      <c r="G109" s="218" t="s">
        <v>121</v>
      </c>
      <c r="H109" s="218" t="s">
        <v>254</v>
      </c>
      <c r="I109" s="218" t="s">
        <v>25</v>
      </c>
      <c r="J109" s="218" t="s">
        <v>26</v>
      </c>
      <c r="K109" s="218" t="s">
        <v>97</v>
      </c>
      <c r="L109" s="226"/>
      <c r="M109" s="226"/>
      <c r="N109" s="226"/>
      <c r="O109" s="226"/>
      <c r="P109" s="226"/>
      <c r="Q109" s="227"/>
      <c r="R109" s="227"/>
      <c r="S109" s="221">
        <f>S110</f>
        <v>2269000</v>
      </c>
      <c r="T109" s="221">
        <f>T110</f>
        <v>2269000</v>
      </c>
      <c r="U109" s="243">
        <f t="shared" si="6"/>
        <v>0</v>
      </c>
      <c r="V109" s="240"/>
      <c r="W109" s="2"/>
    </row>
    <row r="110" spans="1:23" ht="57.75" customHeight="1">
      <c r="A110" s="107"/>
      <c r="B110" s="46"/>
      <c r="C110" s="211" t="s">
        <v>253</v>
      </c>
      <c r="D110" s="52" t="s">
        <v>78</v>
      </c>
      <c r="E110" s="52" t="s">
        <v>95</v>
      </c>
      <c r="F110" s="52" t="s">
        <v>32</v>
      </c>
      <c r="G110" s="52" t="s">
        <v>121</v>
      </c>
      <c r="H110" s="52" t="s">
        <v>254</v>
      </c>
      <c r="I110" s="52" t="s">
        <v>40</v>
      </c>
      <c r="J110" s="52" t="s">
        <v>26</v>
      </c>
      <c r="K110" s="52" t="s">
        <v>97</v>
      </c>
      <c r="L110" s="226"/>
      <c r="M110" s="226"/>
      <c r="N110" s="226"/>
      <c r="O110" s="226"/>
      <c r="P110" s="226"/>
      <c r="Q110" s="227"/>
      <c r="R110" s="227"/>
      <c r="S110" s="62">
        <v>2269000</v>
      </c>
      <c r="T110" s="62">
        <v>2269000</v>
      </c>
      <c r="U110" s="101">
        <f t="shared" si="6"/>
        <v>0</v>
      </c>
      <c r="V110" s="240"/>
      <c r="W110" s="2"/>
    </row>
    <row r="111" spans="1:23" ht="64.5" customHeight="1">
      <c r="A111" s="107"/>
      <c r="B111" s="46"/>
      <c r="C111" s="261" t="s">
        <v>280</v>
      </c>
      <c r="D111" s="218" t="s">
        <v>78</v>
      </c>
      <c r="E111" s="218" t="s">
        <v>95</v>
      </c>
      <c r="F111" s="218" t="s">
        <v>32</v>
      </c>
      <c r="G111" s="218" t="s">
        <v>121</v>
      </c>
      <c r="H111" s="218" t="s">
        <v>282</v>
      </c>
      <c r="I111" s="218" t="s">
        <v>25</v>
      </c>
      <c r="J111" s="218" t="s">
        <v>26</v>
      </c>
      <c r="K111" s="218" t="s">
        <v>97</v>
      </c>
      <c r="L111" s="226"/>
      <c r="M111" s="226"/>
      <c r="N111" s="226"/>
      <c r="O111" s="226"/>
      <c r="P111" s="226"/>
      <c r="Q111" s="227"/>
      <c r="R111" s="227"/>
      <c r="S111" s="221">
        <f>S112</f>
        <v>0</v>
      </c>
      <c r="T111" s="221">
        <f>T112</f>
        <v>800000</v>
      </c>
      <c r="U111" s="243">
        <f>T111-S111</f>
        <v>800000</v>
      </c>
      <c r="V111" s="240"/>
      <c r="W111" s="2"/>
    </row>
    <row r="112" spans="1:23" ht="66.75" customHeight="1">
      <c r="A112" s="107"/>
      <c r="B112" s="46"/>
      <c r="C112" s="260" t="s">
        <v>281</v>
      </c>
      <c r="D112" s="52" t="s">
        <v>78</v>
      </c>
      <c r="E112" s="52" t="s">
        <v>95</v>
      </c>
      <c r="F112" s="52" t="s">
        <v>32</v>
      </c>
      <c r="G112" s="52" t="s">
        <v>121</v>
      </c>
      <c r="H112" s="52" t="s">
        <v>282</v>
      </c>
      <c r="I112" s="52" t="s">
        <v>40</v>
      </c>
      <c r="J112" s="52" t="s">
        <v>26</v>
      </c>
      <c r="K112" s="52" t="s">
        <v>97</v>
      </c>
      <c r="L112" s="226"/>
      <c r="M112" s="226"/>
      <c r="N112" s="226"/>
      <c r="O112" s="226"/>
      <c r="P112" s="226"/>
      <c r="Q112" s="227"/>
      <c r="R112" s="227"/>
      <c r="S112" s="62"/>
      <c r="T112" s="62">
        <v>800000</v>
      </c>
      <c r="U112" s="101">
        <f>T112-S112</f>
        <v>800000</v>
      </c>
      <c r="V112" s="240"/>
      <c r="W112" s="2"/>
    </row>
    <row r="113" spans="1:23" ht="40.5" customHeight="1">
      <c r="A113" s="107"/>
      <c r="B113" s="46"/>
      <c r="C113" s="244" t="s">
        <v>258</v>
      </c>
      <c r="D113" s="204" t="s">
        <v>78</v>
      </c>
      <c r="E113" s="204" t="s">
        <v>95</v>
      </c>
      <c r="F113" s="204" t="s">
        <v>32</v>
      </c>
      <c r="G113" s="204" t="s">
        <v>121</v>
      </c>
      <c r="H113" s="204" t="s">
        <v>255</v>
      </c>
      <c r="I113" s="204" t="s">
        <v>25</v>
      </c>
      <c r="J113" s="204" t="s">
        <v>26</v>
      </c>
      <c r="K113" s="204" t="s">
        <v>97</v>
      </c>
      <c r="L113" s="226"/>
      <c r="M113" s="226"/>
      <c r="N113" s="226"/>
      <c r="O113" s="226"/>
      <c r="P113" s="226"/>
      <c r="Q113" s="227"/>
      <c r="R113" s="227"/>
      <c r="S113" s="221">
        <f>S114</f>
        <v>201828</v>
      </c>
      <c r="T113" s="221">
        <f>T114</f>
        <v>201828</v>
      </c>
      <c r="U113" s="243">
        <f t="shared" si="6"/>
        <v>0</v>
      </c>
      <c r="V113" s="240"/>
      <c r="W113" s="2"/>
    </row>
    <row r="114" spans="1:23" ht="34.5" customHeight="1">
      <c r="A114" s="107"/>
      <c r="B114" s="46"/>
      <c r="C114" s="211" t="s">
        <v>256</v>
      </c>
      <c r="D114" s="52" t="s">
        <v>78</v>
      </c>
      <c r="E114" s="52" t="s">
        <v>95</v>
      </c>
      <c r="F114" s="52" t="s">
        <v>32</v>
      </c>
      <c r="G114" s="52" t="s">
        <v>121</v>
      </c>
      <c r="H114" s="52" t="s">
        <v>255</v>
      </c>
      <c r="I114" s="52" t="s">
        <v>40</v>
      </c>
      <c r="J114" s="52" t="s">
        <v>26</v>
      </c>
      <c r="K114" s="52" t="s">
        <v>97</v>
      </c>
      <c r="L114" s="226"/>
      <c r="M114" s="226"/>
      <c r="N114" s="226"/>
      <c r="O114" s="226"/>
      <c r="P114" s="226"/>
      <c r="Q114" s="227"/>
      <c r="R114" s="227"/>
      <c r="S114" s="62">
        <v>201828</v>
      </c>
      <c r="T114" s="62">
        <v>201828</v>
      </c>
      <c r="U114" s="101">
        <f t="shared" si="6"/>
        <v>0</v>
      </c>
      <c r="V114" s="240"/>
      <c r="W114" s="2"/>
    </row>
    <row r="115" spans="1:23" ht="21" customHeight="1">
      <c r="A115" s="107"/>
      <c r="B115" s="13"/>
      <c r="C115" s="230" t="s">
        <v>131</v>
      </c>
      <c r="D115" s="231" t="s">
        <v>24</v>
      </c>
      <c r="E115" s="231" t="s">
        <v>95</v>
      </c>
      <c r="F115" s="231" t="s">
        <v>32</v>
      </c>
      <c r="G115" s="231" t="s">
        <v>229</v>
      </c>
      <c r="H115" s="231" t="s">
        <v>100</v>
      </c>
      <c r="I115" s="231" t="s">
        <v>25</v>
      </c>
      <c r="J115" s="231" t="s">
        <v>26</v>
      </c>
      <c r="K115" s="231" t="s">
        <v>97</v>
      </c>
      <c r="L115" s="232"/>
      <c r="M115" s="232"/>
      <c r="N115" s="232"/>
      <c r="O115" s="232"/>
      <c r="P115" s="232"/>
      <c r="Q115" s="233"/>
      <c r="R115" s="233"/>
      <c r="S115" s="201">
        <f>S116</f>
        <v>30178821</v>
      </c>
      <c r="T115" s="201">
        <f>T116</f>
        <v>30178821</v>
      </c>
      <c r="U115" s="202">
        <f t="shared" si="6"/>
        <v>0</v>
      </c>
      <c r="V115" s="201"/>
      <c r="W115" s="2"/>
    </row>
    <row r="116" spans="1:23" ht="30.75" customHeight="1">
      <c r="A116" s="107"/>
      <c r="B116" s="13"/>
      <c r="C116" s="70" t="s">
        <v>132</v>
      </c>
      <c r="D116" s="52" t="s">
        <v>78</v>
      </c>
      <c r="E116" s="52" t="s">
        <v>95</v>
      </c>
      <c r="F116" s="52" t="s">
        <v>32</v>
      </c>
      <c r="G116" s="52" t="s">
        <v>229</v>
      </c>
      <c r="H116" s="52" t="s">
        <v>100</v>
      </c>
      <c r="I116" s="52" t="s">
        <v>40</v>
      </c>
      <c r="J116" s="52" t="s">
        <v>26</v>
      </c>
      <c r="K116" s="52" t="s">
        <v>97</v>
      </c>
      <c r="L116" s="98"/>
      <c r="M116" s="98"/>
      <c r="N116" s="98"/>
      <c r="O116" s="98"/>
      <c r="P116" s="98"/>
      <c r="Q116" s="99"/>
      <c r="R116" s="99"/>
      <c r="S116" s="61">
        <v>30178821</v>
      </c>
      <c r="T116" s="61">
        <v>30178821</v>
      </c>
      <c r="U116" s="101">
        <f t="shared" si="6"/>
        <v>0</v>
      </c>
      <c r="V116" s="240"/>
      <c r="W116" s="2"/>
    </row>
    <row r="117" spans="1:23" ht="36" customHeight="1">
      <c r="A117" s="24" t="s">
        <v>109</v>
      </c>
      <c r="B117" s="13"/>
      <c r="C117" s="114" t="s">
        <v>107</v>
      </c>
      <c r="D117" s="42" t="s">
        <v>24</v>
      </c>
      <c r="E117" s="42" t="s">
        <v>95</v>
      </c>
      <c r="F117" s="42" t="s">
        <v>32</v>
      </c>
      <c r="G117" s="42" t="s">
        <v>6</v>
      </c>
      <c r="H117" s="42" t="s">
        <v>24</v>
      </c>
      <c r="I117" s="42" t="s">
        <v>25</v>
      </c>
      <c r="J117" s="42" t="s">
        <v>26</v>
      </c>
      <c r="K117" s="42" t="s">
        <v>97</v>
      </c>
      <c r="L117" s="98"/>
      <c r="M117" s="98"/>
      <c r="N117" s="98"/>
      <c r="O117" s="98"/>
      <c r="P117" s="98"/>
      <c r="Q117" s="99"/>
      <c r="R117" s="99"/>
      <c r="S117" s="60">
        <f>S118+S120+S122+S124</f>
        <v>192365000</v>
      </c>
      <c r="T117" s="60">
        <f>T118+T120+T122+T124</f>
        <v>192981000</v>
      </c>
      <c r="U117" s="110">
        <f t="shared" si="6"/>
        <v>616000</v>
      </c>
      <c r="V117" s="236"/>
      <c r="W117" s="2"/>
    </row>
    <row r="118" spans="1:23" ht="38.25" customHeight="1">
      <c r="A118" s="107"/>
      <c r="B118" s="13"/>
      <c r="C118" s="53" t="s">
        <v>114</v>
      </c>
      <c r="D118" s="45" t="s">
        <v>78</v>
      </c>
      <c r="E118" s="45" t="s">
        <v>95</v>
      </c>
      <c r="F118" s="45" t="s">
        <v>32</v>
      </c>
      <c r="G118" s="45" t="s">
        <v>6</v>
      </c>
      <c r="H118" s="45" t="s">
        <v>79</v>
      </c>
      <c r="I118" s="45" t="s">
        <v>25</v>
      </c>
      <c r="J118" s="45" t="s">
        <v>26</v>
      </c>
      <c r="K118" s="45" t="s">
        <v>97</v>
      </c>
      <c r="L118" s="98"/>
      <c r="M118" s="98"/>
      <c r="N118" s="98"/>
      <c r="O118" s="98"/>
      <c r="P118" s="98"/>
      <c r="Q118" s="99"/>
      <c r="R118" s="99"/>
      <c r="S118" s="69">
        <f>S119</f>
        <v>38747000</v>
      </c>
      <c r="T118" s="69">
        <f>T119</f>
        <v>38747000</v>
      </c>
      <c r="U118" s="101">
        <f>T118-S118</f>
        <v>0</v>
      </c>
      <c r="V118" s="62"/>
      <c r="W118" s="2"/>
    </row>
    <row r="119" spans="1:23" ht="36" customHeight="1">
      <c r="A119" s="107"/>
      <c r="B119" s="13"/>
      <c r="C119" s="70" t="s">
        <v>115</v>
      </c>
      <c r="D119" s="52" t="s">
        <v>78</v>
      </c>
      <c r="E119" s="52" t="s">
        <v>95</v>
      </c>
      <c r="F119" s="52" t="s">
        <v>32</v>
      </c>
      <c r="G119" s="52" t="s">
        <v>6</v>
      </c>
      <c r="H119" s="52" t="s">
        <v>79</v>
      </c>
      <c r="I119" s="52" t="s">
        <v>40</v>
      </c>
      <c r="J119" s="52" t="s">
        <v>26</v>
      </c>
      <c r="K119" s="52" t="s">
        <v>97</v>
      </c>
      <c r="L119" s="157"/>
      <c r="M119" s="98"/>
      <c r="N119" s="98"/>
      <c r="O119" s="98"/>
      <c r="P119" s="98"/>
      <c r="Q119" s="99"/>
      <c r="R119" s="99"/>
      <c r="S119" s="111">
        <v>38747000</v>
      </c>
      <c r="T119" s="111">
        <f>38747000</f>
        <v>38747000</v>
      </c>
      <c r="U119" s="101">
        <f>T119-S119</f>
        <v>0</v>
      </c>
      <c r="V119" s="62"/>
      <c r="W119" s="2"/>
    </row>
    <row r="120" spans="1:23" ht="47.25" customHeight="1">
      <c r="A120" s="107"/>
      <c r="B120" s="13"/>
      <c r="C120" s="158" t="s">
        <v>184</v>
      </c>
      <c r="D120" s="153" t="s">
        <v>78</v>
      </c>
      <c r="E120" s="153" t="s">
        <v>95</v>
      </c>
      <c r="F120" s="153" t="s">
        <v>32</v>
      </c>
      <c r="G120" s="153" t="s">
        <v>216</v>
      </c>
      <c r="H120" s="153" t="s">
        <v>222</v>
      </c>
      <c r="I120" s="153" t="s">
        <v>25</v>
      </c>
      <c r="J120" s="153" t="s">
        <v>26</v>
      </c>
      <c r="K120" s="153" t="s">
        <v>97</v>
      </c>
      <c r="L120" s="159"/>
      <c r="M120" s="154"/>
      <c r="N120" s="154"/>
      <c r="O120" s="154"/>
      <c r="P120" s="154"/>
      <c r="Q120" s="155"/>
      <c r="R120" s="155"/>
      <c r="S120" s="156">
        <f>S121</f>
        <v>1247000</v>
      </c>
      <c r="T120" s="156">
        <f>T121</f>
        <v>1863000</v>
      </c>
      <c r="U120" s="100">
        <f>T120-S120</f>
        <v>616000</v>
      </c>
      <c r="V120" s="60"/>
      <c r="W120" s="2"/>
    </row>
    <row r="121" spans="1:23" ht="45.75" customHeight="1">
      <c r="A121" s="107"/>
      <c r="B121" s="13"/>
      <c r="C121" s="160" t="s">
        <v>223</v>
      </c>
      <c r="D121" s="44" t="s">
        <v>78</v>
      </c>
      <c r="E121" s="44" t="s">
        <v>95</v>
      </c>
      <c r="F121" s="44" t="s">
        <v>32</v>
      </c>
      <c r="G121" s="44" t="s">
        <v>216</v>
      </c>
      <c r="H121" s="44" t="s">
        <v>222</v>
      </c>
      <c r="I121" s="44" t="s">
        <v>40</v>
      </c>
      <c r="J121" s="44" t="s">
        <v>26</v>
      </c>
      <c r="K121" s="44" t="s">
        <v>97</v>
      </c>
      <c r="L121" s="157"/>
      <c r="M121" s="98"/>
      <c r="N121" s="98"/>
      <c r="O121" s="98"/>
      <c r="P121" s="98"/>
      <c r="Q121" s="99"/>
      <c r="R121" s="99"/>
      <c r="S121" s="111">
        <v>1247000</v>
      </c>
      <c r="T121" s="111">
        <v>1863000</v>
      </c>
      <c r="U121" s="105">
        <f>T121-S121</f>
        <v>616000</v>
      </c>
      <c r="V121" s="68"/>
      <c r="W121" s="2"/>
    </row>
    <row r="122" spans="1:23" ht="51" customHeight="1">
      <c r="A122" s="107"/>
      <c r="B122" s="13"/>
      <c r="C122" s="53" t="s">
        <v>112</v>
      </c>
      <c r="D122" s="45" t="s">
        <v>78</v>
      </c>
      <c r="E122" s="45" t="s">
        <v>95</v>
      </c>
      <c r="F122" s="45" t="s">
        <v>32</v>
      </c>
      <c r="G122" s="45" t="s">
        <v>216</v>
      </c>
      <c r="H122" s="45" t="s">
        <v>221</v>
      </c>
      <c r="I122" s="45" t="s">
        <v>25</v>
      </c>
      <c r="J122" s="45" t="s">
        <v>26</v>
      </c>
      <c r="K122" s="45" t="s">
        <v>97</v>
      </c>
      <c r="L122" s="159"/>
      <c r="M122" s="154"/>
      <c r="N122" s="154"/>
      <c r="O122" s="154"/>
      <c r="P122" s="154"/>
      <c r="Q122" s="155"/>
      <c r="R122" s="155"/>
      <c r="S122" s="156">
        <f>S123</f>
        <v>636000</v>
      </c>
      <c r="T122" s="156">
        <f>T123</f>
        <v>636000</v>
      </c>
      <c r="U122" s="101">
        <f t="shared" si="6"/>
        <v>0</v>
      </c>
      <c r="V122" s="62"/>
      <c r="W122" s="2"/>
    </row>
    <row r="123" spans="1:23" ht="31.5" customHeight="1">
      <c r="A123" s="107"/>
      <c r="B123" s="13"/>
      <c r="C123" s="70" t="s">
        <v>113</v>
      </c>
      <c r="D123" s="44" t="s">
        <v>78</v>
      </c>
      <c r="E123" s="44" t="s">
        <v>95</v>
      </c>
      <c r="F123" s="44" t="s">
        <v>32</v>
      </c>
      <c r="G123" s="44" t="s">
        <v>216</v>
      </c>
      <c r="H123" s="44" t="s">
        <v>221</v>
      </c>
      <c r="I123" s="44" t="s">
        <v>40</v>
      </c>
      <c r="J123" s="44" t="s">
        <v>26</v>
      </c>
      <c r="K123" s="44" t="s">
        <v>97</v>
      </c>
      <c r="L123" s="157"/>
      <c r="M123" s="98"/>
      <c r="N123" s="98"/>
      <c r="O123" s="98"/>
      <c r="P123" s="98"/>
      <c r="Q123" s="99"/>
      <c r="R123" s="99"/>
      <c r="S123" s="111">
        <v>636000</v>
      </c>
      <c r="T123" s="111">
        <v>636000</v>
      </c>
      <c r="U123" s="101">
        <f t="shared" si="6"/>
        <v>0</v>
      </c>
      <c r="V123" s="62"/>
      <c r="W123" s="2"/>
    </row>
    <row r="124" spans="1:23" ht="18.75">
      <c r="A124" s="107"/>
      <c r="B124" s="13"/>
      <c r="C124" s="152" t="s">
        <v>129</v>
      </c>
      <c r="D124" s="45" t="s">
        <v>78</v>
      </c>
      <c r="E124" s="45" t="s">
        <v>95</v>
      </c>
      <c r="F124" s="45" t="s">
        <v>32</v>
      </c>
      <c r="G124" s="45" t="s">
        <v>224</v>
      </c>
      <c r="H124" s="45" t="s">
        <v>100</v>
      </c>
      <c r="I124" s="45" t="s">
        <v>25</v>
      </c>
      <c r="J124" s="45" t="s">
        <v>26</v>
      </c>
      <c r="K124" s="45" t="s">
        <v>97</v>
      </c>
      <c r="L124" s="161"/>
      <c r="M124" s="162"/>
      <c r="N124" s="162"/>
      <c r="O124" s="162"/>
      <c r="P124" s="162"/>
      <c r="Q124" s="163"/>
      <c r="R124" s="163"/>
      <c r="S124" s="68">
        <f>S125</f>
        <v>151735000</v>
      </c>
      <c r="T124" s="68">
        <f>T125</f>
        <v>151735000</v>
      </c>
      <c r="U124" s="100">
        <f t="shared" si="6"/>
        <v>0</v>
      </c>
      <c r="V124" s="60"/>
      <c r="W124" s="2"/>
    </row>
    <row r="125" spans="1:23" ht="18.75">
      <c r="A125" s="107"/>
      <c r="B125" s="13"/>
      <c r="C125" s="115" t="s">
        <v>128</v>
      </c>
      <c r="D125" s="44" t="s">
        <v>78</v>
      </c>
      <c r="E125" s="44" t="s">
        <v>95</v>
      </c>
      <c r="F125" s="44" t="s">
        <v>32</v>
      </c>
      <c r="G125" s="44" t="s">
        <v>224</v>
      </c>
      <c r="H125" s="44" t="s">
        <v>100</v>
      </c>
      <c r="I125" s="44" t="s">
        <v>40</v>
      </c>
      <c r="J125" s="44" t="s">
        <v>26</v>
      </c>
      <c r="K125" s="44" t="s">
        <v>97</v>
      </c>
      <c r="L125" s="161"/>
      <c r="M125" s="162"/>
      <c r="N125" s="162"/>
      <c r="O125" s="162"/>
      <c r="P125" s="162"/>
      <c r="Q125" s="163"/>
      <c r="R125" s="163"/>
      <c r="S125" s="111">
        <v>151735000</v>
      </c>
      <c r="T125" s="111">
        <v>151735000</v>
      </c>
      <c r="U125" s="101">
        <f t="shared" si="6"/>
        <v>0</v>
      </c>
      <c r="V125" s="62"/>
      <c r="W125" s="2"/>
    </row>
    <row r="126" spans="1:23" ht="18" customHeight="1">
      <c r="A126" s="24" t="s">
        <v>116</v>
      </c>
      <c r="B126" s="13"/>
      <c r="C126" s="114" t="s">
        <v>117</v>
      </c>
      <c r="D126" s="42" t="s">
        <v>24</v>
      </c>
      <c r="E126" s="42" t="s">
        <v>95</v>
      </c>
      <c r="F126" s="42" t="s">
        <v>32</v>
      </c>
      <c r="G126" s="42" t="s">
        <v>225</v>
      </c>
      <c r="H126" s="42" t="s">
        <v>24</v>
      </c>
      <c r="I126" s="42" t="s">
        <v>25</v>
      </c>
      <c r="J126" s="42" t="s">
        <v>26</v>
      </c>
      <c r="K126" s="42" t="s">
        <v>97</v>
      </c>
      <c r="L126" s="161"/>
      <c r="M126" s="162"/>
      <c r="N126" s="162"/>
      <c r="O126" s="162"/>
      <c r="P126" s="162"/>
      <c r="Q126" s="163"/>
      <c r="R126" s="163"/>
      <c r="S126" s="60">
        <f>S130+S132</f>
        <v>2143000</v>
      </c>
      <c r="T126" s="60">
        <f>T130+T132+T134</f>
        <v>2276600</v>
      </c>
      <c r="U126" s="100">
        <f t="shared" si="6"/>
        <v>133600</v>
      </c>
      <c r="V126" s="60"/>
      <c r="W126" s="2"/>
    </row>
    <row r="127" spans="1:23" ht="47.25" customHeight="1">
      <c r="A127" s="107"/>
      <c r="B127" s="13"/>
      <c r="C127" s="152" t="s">
        <v>127</v>
      </c>
      <c r="D127" s="45" t="s">
        <v>24</v>
      </c>
      <c r="E127" s="45" t="s">
        <v>95</v>
      </c>
      <c r="F127" s="45" t="s">
        <v>32</v>
      </c>
      <c r="G127" s="45" t="s">
        <v>52</v>
      </c>
      <c r="H127" s="45" t="s">
        <v>62</v>
      </c>
      <c r="I127" s="45" t="s">
        <v>25</v>
      </c>
      <c r="J127" s="45" t="s">
        <v>26</v>
      </c>
      <c r="K127" s="45" t="s">
        <v>97</v>
      </c>
      <c r="L127" s="164"/>
      <c r="M127" s="165"/>
      <c r="N127" s="165"/>
      <c r="O127" s="165"/>
      <c r="P127" s="165"/>
      <c r="Q127" s="163"/>
      <c r="R127" s="163"/>
      <c r="S127" s="68">
        <f>S128</f>
        <v>0</v>
      </c>
      <c r="T127" s="68">
        <f>T128</f>
        <v>0</v>
      </c>
      <c r="U127" s="106">
        <f t="shared" si="6"/>
        <v>0</v>
      </c>
      <c r="V127" s="62"/>
      <c r="W127" s="2"/>
    </row>
    <row r="128" spans="1:23" ht="42" customHeight="1">
      <c r="A128" s="107"/>
      <c r="B128" s="13"/>
      <c r="C128" s="115" t="s">
        <v>126</v>
      </c>
      <c r="D128" s="44" t="s">
        <v>24</v>
      </c>
      <c r="E128" s="44" t="s">
        <v>95</v>
      </c>
      <c r="F128" s="44" t="s">
        <v>32</v>
      </c>
      <c r="G128" s="44" t="s">
        <v>52</v>
      </c>
      <c r="H128" s="44" t="s">
        <v>62</v>
      </c>
      <c r="I128" s="44" t="s">
        <v>40</v>
      </c>
      <c r="J128" s="44" t="s">
        <v>26</v>
      </c>
      <c r="K128" s="44" t="s">
        <v>97</v>
      </c>
      <c r="L128" s="164"/>
      <c r="M128" s="165"/>
      <c r="N128" s="165"/>
      <c r="O128" s="165"/>
      <c r="P128" s="165"/>
      <c r="Q128" s="163"/>
      <c r="R128" s="163"/>
      <c r="S128" s="101">
        <v>0</v>
      </c>
      <c r="T128" s="101">
        <v>0</v>
      </c>
      <c r="U128" s="100">
        <f t="shared" si="6"/>
        <v>0</v>
      </c>
      <c r="V128" s="60"/>
      <c r="W128" s="2"/>
    </row>
    <row r="129" spans="1:23" ht="35.25" customHeight="1">
      <c r="A129" s="107"/>
      <c r="B129" s="13"/>
      <c r="C129" s="166" t="s">
        <v>117</v>
      </c>
      <c r="D129" s="167" t="s">
        <v>78</v>
      </c>
      <c r="E129" s="167" t="s">
        <v>95</v>
      </c>
      <c r="F129" s="167" t="s">
        <v>32</v>
      </c>
      <c r="G129" s="167" t="s">
        <v>225</v>
      </c>
      <c r="H129" s="167" t="s">
        <v>25</v>
      </c>
      <c r="I129" s="167" t="s">
        <v>25</v>
      </c>
      <c r="J129" s="167" t="s">
        <v>26</v>
      </c>
      <c r="K129" s="167" t="s">
        <v>97</v>
      </c>
      <c r="L129" s="168"/>
      <c r="M129" s="169"/>
      <c r="N129" s="169"/>
      <c r="O129" s="169"/>
      <c r="P129" s="169"/>
      <c r="Q129" s="170"/>
      <c r="R129" s="170"/>
      <c r="S129" s="182">
        <f>S130+S134</f>
        <v>2043000</v>
      </c>
      <c r="T129" s="182">
        <f>T130+T134</f>
        <v>2176600</v>
      </c>
      <c r="U129" s="101">
        <f t="shared" si="6"/>
        <v>133600</v>
      </c>
      <c r="V129" s="62"/>
      <c r="W129" s="2"/>
    </row>
    <row r="130" spans="1:23" ht="47.25">
      <c r="A130" s="107"/>
      <c r="B130" s="13"/>
      <c r="C130" s="53" t="s">
        <v>118</v>
      </c>
      <c r="D130" s="45" t="s">
        <v>78</v>
      </c>
      <c r="E130" s="45" t="s">
        <v>95</v>
      </c>
      <c r="F130" s="45" t="s">
        <v>32</v>
      </c>
      <c r="G130" s="45" t="s">
        <v>225</v>
      </c>
      <c r="H130" s="45" t="s">
        <v>61</v>
      </c>
      <c r="I130" s="45" t="s">
        <v>25</v>
      </c>
      <c r="J130" s="45" t="s">
        <v>26</v>
      </c>
      <c r="K130" s="45" t="s">
        <v>97</v>
      </c>
      <c r="L130" s="47"/>
      <c r="M130" s="48"/>
      <c r="N130" s="48"/>
      <c r="O130" s="48"/>
      <c r="P130" s="48"/>
      <c r="Q130" s="48"/>
      <c r="R130" s="48"/>
      <c r="S130" s="105">
        <f>S131</f>
        <v>2043000</v>
      </c>
      <c r="T130" s="105">
        <f>T131</f>
        <v>2043000</v>
      </c>
      <c r="U130" s="101">
        <f t="shared" si="6"/>
        <v>0</v>
      </c>
      <c r="V130" s="62"/>
      <c r="W130" s="2"/>
    </row>
    <row r="131" spans="1:22" ht="72.75" customHeight="1">
      <c r="A131" s="107"/>
      <c r="B131" s="13"/>
      <c r="C131" s="70" t="s">
        <v>119</v>
      </c>
      <c r="D131" s="44" t="s">
        <v>78</v>
      </c>
      <c r="E131" s="44" t="s">
        <v>95</v>
      </c>
      <c r="F131" s="44" t="s">
        <v>32</v>
      </c>
      <c r="G131" s="44" t="s">
        <v>225</v>
      </c>
      <c r="H131" s="44" t="s">
        <v>61</v>
      </c>
      <c r="I131" s="44" t="s">
        <v>40</v>
      </c>
      <c r="J131" s="44" t="s">
        <v>26</v>
      </c>
      <c r="K131" s="44" t="s">
        <v>97</v>
      </c>
      <c r="L131" s="171"/>
      <c r="M131" s="172"/>
      <c r="N131" s="172"/>
      <c r="O131" s="172"/>
      <c r="P131" s="172"/>
      <c r="Q131" s="163"/>
      <c r="R131" s="163"/>
      <c r="S131" s="183">
        <v>2043000</v>
      </c>
      <c r="T131" s="183">
        <v>2043000</v>
      </c>
      <c r="U131" s="101">
        <f t="shared" si="6"/>
        <v>0</v>
      </c>
      <c r="V131" s="240"/>
    </row>
    <row r="132" spans="1:22" ht="48.75" customHeight="1">
      <c r="A132" s="107"/>
      <c r="B132" s="13"/>
      <c r="C132" s="210" t="s">
        <v>242</v>
      </c>
      <c r="D132" s="204" t="s">
        <v>78</v>
      </c>
      <c r="E132" s="204" t="s">
        <v>95</v>
      </c>
      <c r="F132" s="204" t="s">
        <v>32</v>
      </c>
      <c r="G132" s="204" t="s">
        <v>236</v>
      </c>
      <c r="H132" s="204" t="s">
        <v>237</v>
      </c>
      <c r="I132" s="204" t="s">
        <v>25</v>
      </c>
      <c r="J132" s="204" t="s">
        <v>26</v>
      </c>
      <c r="K132" s="204" t="s">
        <v>97</v>
      </c>
      <c r="L132" s="205"/>
      <c r="M132" s="205"/>
      <c r="N132" s="205"/>
      <c r="O132" s="205"/>
      <c r="P132" s="205"/>
      <c r="Q132" s="205"/>
      <c r="R132" s="205"/>
      <c r="S132" s="206">
        <f>S133</f>
        <v>100000</v>
      </c>
      <c r="T132" s="206">
        <f>T133</f>
        <v>100000</v>
      </c>
      <c r="U132" s="207">
        <f t="shared" si="6"/>
        <v>0</v>
      </c>
      <c r="V132" s="240"/>
    </row>
    <row r="133" spans="1:22" ht="48" customHeight="1">
      <c r="A133" s="107"/>
      <c r="B133" s="13"/>
      <c r="C133" s="211" t="s">
        <v>241</v>
      </c>
      <c r="D133" s="44" t="s">
        <v>78</v>
      </c>
      <c r="E133" s="44" t="s">
        <v>95</v>
      </c>
      <c r="F133" s="44" t="s">
        <v>32</v>
      </c>
      <c r="G133" s="44" t="s">
        <v>236</v>
      </c>
      <c r="H133" s="44" t="s">
        <v>237</v>
      </c>
      <c r="I133" s="44" t="s">
        <v>40</v>
      </c>
      <c r="J133" s="44" t="s">
        <v>26</v>
      </c>
      <c r="K133" s="44" t="s">
        <v>97</v>
      </c>
      <c r="L133" s="203"/>
      <c r="M133" s="203"/>
      <c r="N133" s="203"/>
      <c r="O133" s="203"/>
      <c r="P133" s="203"/>
      <c r="Q133" s="203"/>
      <c r="R133" s="203"/>
      <c r="S133" s="183">
        <v>100000</v>
      </c>
      <c r="T133" s="183">
        <v>100000</v>
      </c>
      <c r="U133" s="101">
        <f t="shared" si="6"/>
        <v>0</v>
      </c>
      <c r="V133" s="62"/>
    </row>
    <row r="134" spans="1:22" ht="18.75">
      <c r="A134" s="107"/>
      <c r="B134" s="13"/>
      <c r="C134" s="173" t="s">
        <v>226</v>
      </c>
      <c r="D134" s="108" t="s">
        <v>78</v>
      </c>
      <c r="E134" s="108" t="s">
        <v>95</v>
      </c>
      <c r="F134" s="108" t="s">
        <v>32</v>
      </c>
      <c r="G134" s="108" t="s">
        <v>227</v>
      </c>
      <c r="H134" s="108" t="s">
        <v>100</v>
      </c>
      <c r="I134" s="108" t="s">
        <v>25</v>
      </c>
      <c r="J134" s="108" t="s">
        <v>26</v>
      </c>
      <c r="K134" s="108" t="s">
        <v>97</v>
      </c>
      <c r="L134" s="174"/>
      <c r="M134" s="174"/>
      <c r="N134" s="174"/>
      <c r="O134" s="174"/>
      <c r="P134" s="174"/>
      <c r="Q134" s="174"/>
      <c r="R134" s="174"/>
      <c r="S134" s="184">
        <f>S135</f>
        <v>0</v>
      </c>
      <c r="T134" s="184">
        <f>T135</f>
        <v>133600</v>
      </c>
      <c r="U134" s="101">
        <f t="shared" si="6"/>
        <v>133600</v>
      </c>
      <c r="V134" s="62"/>
    </row>
    <row r="135" spans="1:22" ht="31.5">
      <c r="A135" s="107"/>
      <c r="B135" s="13"/>
      <c r="C135" s="70" t="s">
        <v>158</v>
      </c>
      <c r="D135" s="44" t="s">
        <v>78</v>
      </c>
      <c r="E135" s="44" t="s">
        <v>95</v>
      </c>
      <c r="F135" s="44" t="s">
        <v>32</v>
      </c>
      <c r="G135" s="44" t="s">
        <v>227</v>
      </c>
      <c r="H135" s="44" t="s">
        <v>100</v>
      </c>
      <c r="I135" s="44" t="s">
        <v>40</v>
      </c>
      <c r="J135" s="44" t="s">
        <v>26</v>
      </c>
      <c r="K135" s="44" t="s">
        <v>97</v>
      </c>
      <c r="L135" s="36"/>
      <c r="M135" s="36"/>
      <c r="N135" s="36"/>
      <c r="O135" s="36"/>
      <c r="P135" s="36"/>
      <c r="Q135" s="36"/>
      <c r="R135" s="36"/>
      <c r="S135" s="101">
        <v>0</v>
      </c>
      <c r="T135" s="101">
        <v>133600</v>
      </c>
      <c r="U135" s="101">
        <f t="shared" si="6"/>
        <v>133600</v>
      </c>
      <c r="V135" s="62"/>
    </row>
    <row r="136" spans="1:22" ht="18.75">
      <c r="A136" s="24" t="s">
        <v>164</v>
      </c>
      <c r="B136" s="13"/>
      <c r="C136" s="114" t="s">
        <v>123</v>
      </c>
      <c r="D136" s="42" t="s">
        <v>78</v>
      </c>
      <c r="E136" s="42" t="s">
        <v>95</v>
      </c>
      <c r="F136" s="42" t="s">
        <v>53</v>
      </c>
      <c r="G136" s="42" t="s">
        <v>25</v>
      </c>
      <c r="H136" s="42" t="s">
        <v>24</v>
      </c>
      <c r="I136" s="42" t="s">
        <v>25</v>
      </c>
      <c r="J136" s="42" t="s">
        <v>26</v>
      </c>
      <c r="K136" s="42" t="s">
        <v>91</v>
      </c>
      <c r="L136" s="36"/>
      <c r="M136" s="36"/>
      <c r="N136" s="36"/>
      <c r="O136" s="36"/>
      <c r="P136" s="36"/>
      <c r="Q136" s="36"/>
      <c r="R136" s="36"/>
      <c r="S136" s="100">
        <f>S137</f>
        <v>900000.6</v>
      </c>
      <c r="T136" s="100">
        <f>T137</f>
        <v>900000.74</v>
      </c>
      <c r="U136" s="100">
        <f>T136-S136</f>
        <v>0.14000000001396984</v>
      </c>
      <c r="V136" s="60"/>
    </row>
    <row r="137" spans="1:22" ht="18.75">
      <c r="A137" s="107"/>
      <c r="B137" s="13"/>
      <c r="C137" s="175" t="s">
        <v>124</v>
      </c>
      <c r="D137" s="71" t="s">
        <v>78</v>
      </c>
      <c r="E137" s="71" t="s">
        <v>95</v>
      </c>
      <c r="F137" s="71" t="s">
        <v>53</v>
      </c>
      <c r="G137" s="71" t="s">
        <v>40</v>
      </c>
      <c r="H137" s="71" t="s">
        <v>37</v>
      </c>
      <c r="I137" s="71" t="s">
        <v>40</v>
      </c>
      <c r="J137" s="71" t="s">
        <v>26</v>
      </c>
      <c r="K137" s="71" t="s">
        <v>91</v>
      </c>
      <c r="L137" s="36"/>
      <c r="M137" s="36"/>
      <c r="N137" s="36"/>
      <c r="O137" s="36"/>
      <c r="P137" s="36"/>
      <c r="Q137" s="36"/>
      <c r="R137" s="36"/>
      <c r="S137" s="106">
        <v>900000.6</v>
      </c>
      <c r="T137" s="106">
        <v>900000.74</v>
      </c>
      <c r="U137" s="100">
        <f>T137-S137</f>
        <v>0.14000000001396984</v>
      </c>
      <c r="V137" s="60"/>
    </row>
    <row r="138" spans="1:22" ht="47.25">
      <c r="A138" s="24" t="s">
        <v>9</v>
      </c>
      <c r="B138" s="13"/>
      <c r="C138" s="114" t="s">
        <v>135</v>
      </c>
      <c r="D138" s="191" t="s">
        <v>24</v>
      </c>
      <c r="E138" s="191" t="s">
        <v>95</v>
      </c>
      <c r="F138" s="191" t="s">
        <v>136</v>
      </c>
      <c r="G138" s="191" t="s">
        <v>25</v>
      </c>
      <c r="H138" s="191" t="s">
        <v>24</v>
      </c>
      <c r="I138" s="191" t="s">
        <v>25</v>
      </c>
      <c r="J138" s="191" t="s">
        <v>26</v>
      </c>
      <c r="K138" s="191" t="s">
        <v>24</v>
      </c>
      <c r="L138" s="192"/>
      <c r="M138" s="192"/>
      <c r="N138" s="192"/>
      <c r="O138" s="192"/>
      <c r="P138" s="192"/>
      <c r="Q138" s="192"/>
      <c r="R138" s="192"/>
      <c r="S138" s="193">
        <f>S139</f>
        <v>-16329.14</v>
      </c>
      <c r="T138" s="193">
        <f>T139</f>
        <v>-22779.14</v>
      </c>
      <c r="U138" s="193">
        <f>T138-S138</f>
        <v>-6450</v>
      </c>
      <c r="V138" s="237"/>
    </row>
    <row r="139" spans="1:22" ht="32.25" thickBot="1">
      <c r="A139" s="176"/>
      <c r="B139" s="13"/>
      <c r="C139" s="177" t="s">
        <v>137</v>
      </c>
      <c r="D139" s="194" t="s">
        <v>24</v>
      </c>
      <c r="E139" s="194" t="s">
        <v>95</v>
      </c>
      <c r="F139" s="194" t="s">
        <v>136</v>
      </c>
      <c r="G139" s="194" t="s">
        <v>231</v>
      </c>
      <c r="H139" s="194" t="s">
        <v>34</v>
      </c>
      <c r="I139" s="194" t="s">
        <v>40</v>
      </c>
      <c r="J139" s="194" t="s">
        <v>26</v>
      </c>
      <c r="K139" s="194" t="s">
        <v>97</v>
      </c>
      <c r="L139" s="192"/>
      <c r="M139" s="192"/>
      <c r="N139" s="192"/>
      <c r="O139" s="192"/>
      <c r="P139" s="192"/>
      <c r="Q139" s="192"/>
      <c r="R139" s="192"/>
      <c r="S139" s="195">
        <v>-16329.14</v>
      </c>
      <c r="T139" s="195">
        <v>-22779.14</v>
      </c>
      <c r="U139" s="195">
        <f>T139-S139</f>
        <v>-6450</v>
      </c>
      <c r="V139" s="247"/>
    </row>
    <row r="140" spans="1:22" ht="19.5" thickBot="1">
      <c r="A140" s="88"/>
      <c r="B140" s="13"/>
      <c r="C140" s="178" t="s">
        <v>98</v>
      </c>
      <c r="D140" s="81"/>
      <c r="E140" s="81"/>
      <c r="F140" s="81"/>
      <c r="G140" s="81"/>
      <c r="H140" s="81"/>
      <c r="I140" s="81"/>
      <c r="J140" s="81"/>
      <c r="K140" s="81"/>
      <c r="L140" s="36"/>
      <c r="M140" s="36"/>
      <c r="N140" s="36"/>
      <c r="O140" s="36"/>
      <c r="P140" s="36"/>
      <c r="Q140" s="36"/>
      <c r="R140" s="36"/>
      <c r="S140" s="96">
        <f>S8+S95</f>
        <v>391409776</v>
      </c>
      <c r="T140" s="96">
        <f>T8+T95</f>
        <v>434858994</v>
      </c>
      <c r="U140" s="96">
        <f>U8+U95</f>
        <v>43449218</v>
      </c>
      <c r="V140" s="89"/>
    </row>
    <row r="141" spans="1:18" ht="18.75">
      <c r="A141" s="12"/>
      <c r="B141" s="13"/>
      <c r="C141" s="9" t="s">
        <v>260</v>
      </c>
      <c r="L141" s="36"/>
      <c r="M141" s="36"/>
      <c r="N141" s="36"/>
      <c r="O141" s="36"/>
      <c r="P141" s="36"/>
      <c r="Q141" s="36"/>
      <c r="R141" s="36"/>
    </row>
    <row r="142" spans="1:22" ht="18.75">
      <c r="A142" s="12"/>
      <c r="B142" s="13"/>
      <c r="C142" s="246" t="s">
        <v>269</v>
      </c>
      <c r="D142" s="43"/>
      <c r="E142" s="245"/>
      <c r="F142" s="245"/>
      <c r="G142" s="245"/>
      <c r="H142" s="245"/>
      <c r="I142" s="245"/>
      <c r="J142" s="245"/>
      <c r="K142" s="245"/>
      <c r="L142" s="98"/>
      <c r="M142" s="98"/>
      <c r="N142" s="98"/>
      <c r="O142" s="98"/>
      <c r="P142" s="98"/>
      <c r="Q142" s="98"/>
      <c r="R142" s="98"/>
      <c r="S142" s="246">
        <f>S143+S144+S145+S146+S147+S148+S149+S150+S151+S152+S154</f>
        <v>38747</v>
      </c>
      <c r="T142" s="246">
        <f>T143+T144+T145+T146+T147+T148+T149+T150+T151+T152+T154</f>
        <v>38747</v>
      </c>
      <c r="U142" s="237">
        <f aca="true" t="shared" si="8" ref="U142:U154">T142-S142</f>
        <v>0</v>
      </c>
      <c r="V142" s="246"/>
    </row>
    <row r="143" spans="1:22" ht="18.75">
      <c r="A143" s="12"/>
      <c r="B143" s="13"/>
      <c r="C143" s="43" t="s">
        <v>250</v>
      </c>
      <c r="D143" s="43"/>
      <c r="E143" s="245"/>
      <c r="F143" s="245"/>
      <c r="G143" s="245"/>
      <c r="H143" s="245"/>
      <c r="I143" s="245"/>
      <c r="J143" s="245"/>
      <c r="K143" s="245"/>
      <c r="L143" s="98"/>
      <c r="M143" s="98"/>
      <c r="N143" s="98"/>
      <c r="O143" s="98"/>
      <c r="P143" s="98"/>
      <c r="Q143" s="98"/>
      <c r="R143" s="98"/>
      <c r="S143" s="43">
        <v>714</v>
      </c>
      <c r="T143" s="43">
        <v>714</v>
      </c>
      <c r="U143" s="237">
        <f t="shared" si="8"/>
        <v>0</v>
      </c>
      <c r="V143" s="43"/>
    </row>
    <row r="144" spans="1:22" ht="18.75">
      <c r="A144" s="12"/>
      <c r="B144" s="13"/>
      <c r="C144" s="43" t="s">
        <v>259</v>
      </c>
      <c r="D144" s="43"/>
      <c r="E144" s="245"/>
      <c r="F144" s="245"/>
      <c r="G144" s="245"/>
      <c r="H144" s="245"/>
      <c r="I144" s="245"/>
      <c r="J144" s="245"/>
      <c r="K144" s="245"/>
      <c r="L144" s="98"/>
      <c r="M144" s="98"/>
      <c r="N144" s="98"/>
      <c r="O144" s="98"/>
      <c r="P144" s="98"/>
      <c r="Q144" s="98"/>
      <c r="R144" s="98"/>
      <c r="S144" s="43">
        <v>333</v>
      </c>
      <c r="T144" s="43">
        <v>333</v>
      </c>
      <c r="U144" s="237">
        <f t="shared" si="8"/>
        <v>0</v>
      </c>
      <c r="V144" s="43"/>
    </row>
    <row r="145" spans="1:22" ht="18.75">
      <c r="A145" s="12"/>
      <c r="B145" s="13"/>
      <c r="C145" s="43" t="s">
        <v>252</v>
      </c>
      <c r="D145" s="43"/>
      <c r="E145" s="245"/>
      <c r="F145" s="245"/>
      <c r="G145" s="245"/>
      <c r="H145" s="245"/>
      <c r="I145" s="245"/>
      <c r="J145" s="245"/>
      <c r="K145" s="245"/>
      <c r="L145" s="98"/>
      <c r="M145" s="98"/>
      <c r="N145" s="98"/>
      <c r="O145" s="98"/>
      <c r="P145" s="98"/>
      <c r="Q145" s="98"/>
      <c r="R145" s="98"/>
      <c r="S145" s="43">
        <v>701</v>
      </c>
      <c r="T145" s="43">
        <v>701</v>
      </c>
      <c r="U145" s="237">
        <f t="shared" si="8"/>
        <v>0</v>
      </c>
      <c r="V145" s="43"/>
    </row>
    <row r="146" spans="1:22" ht="18.75">
      <c r="A146" s="12"/>
      <c r="B146" s="13"/>
      <c r="C146" s="43" t="s">
        <v>243</v>
      </c>
      <c r="D146" s="43"/>
      <c r="E146" s="245"/>
      <c r="F146" s="245"/>
      <c r="G146" s="245"/>
      <c r="H146" s="245"/>
      <c r="I146" s="245"/>
      <c r="J146" s="245"/>
      <c r="K146" s="245"/>
      <c r="L146" s="98"/>
      <c r="M146" s="98"/>
      <c r="N146" s="98"/>
      <c r="O146" s="98"/>
      <c r="P146" s="98"/>
      <c r="Q146" s="98"/>
      <c r="R146" s="98"/>
      <c r="S146" s="43">
        <v>5275</v>
      </c>
      <c r="T146" s="43">
        <v>5275</v>
      </c>
      <c r="U146" s="237">
        <f t="shared" si="8"/>
        <v>0</v>
      </c>
      <c r="V146" s="43"/>
    </row>
    <row r="147" spans="1:22" ht="18.75">
      <c r="A147" s="12"/>
      <c r="B147" s="13"/>
      <c r="C147" s="43" t="s">
        <v>251</v>
      </c>
      <c r="D147" s="43"/>
      <c r="E147" s="245"/>
      <c r="F147" s="245"/>
      <c r="G147" s="245"/>
      <c r="H147" s="245"/>
      <c r="I147" s="245"/>
      <c r="J147" s="245"/>
      <c r="K147" s="245"/>
      <c r="L147" s="98"/>
      <c r="M147" s="98"/>
      <c r="N147" s="98"/>
      <c r="O147" s="98"/>
      <c r="P147" s="98"/>
      <c r="Q147" s="98"/>
      <c r="R147" s="98"/>
      <c r="S147" s="43">
        <v>6797</v>
      </c>
      <c r="T147" s="43">
        <v>6797</v>
      </c>
      <c r="U147" s="237">
        <f t="shared" si="8"/>
        <v>0</v>
      </c>
      <c r="V147" s="43"/>
    </row>
    <row r="148" spans="1:22" ht="18.75">
      <c r="A148" s="12"/>
      <c r="B148" s="13"/>
      <c r="C148" s="43" t="s">
        <v>244</v>
      </c>
      <c r="D148" s="43"/>
      <c r="E148" s="245"/>
      <c r="F148" s="245"/>
      <c r="G148" s="245"/>
      <c r="H148" s="245"/>
      <c r="I148" s="245"/>
      <c r="J148" s="245"/>
      <c r="K148" s="245"/>
      <c r="L148" s="98"/>
      <c r="M148" s="98"/>
      <c r="N148" s="98"/>
      <c r="O148" s="98"/>
      <c r="P148" s="98"/>
      <c r="Q148" s="98"/>
      <c r="R148" s="98"/>
      <c r="S148" s="43">
        <v>21958</v>
      </c>
      <c r="T148" s="43">
        <v>21958</v>
      </c>
      <c r="U148" s="237">
        <f t="shared" si="8"/>
        <v>0</v>
      </c>
      <c r="V148" s="43"/>
    </row>
    <row r="149" spans="1:22" ht="18.75">
      <c r="A149" s="12"/>
      <c r="B149" s="13"/>
      <c r="C149" s="43" t="s">
        <v>245</v>
      </c>
      <c r="D149" s="43"/>
      <c r="E149" s="245"/>
      <c r="F149" s="245"/>
      <c r="G149" s="245"/>
      <c r="H149" s="245"/>
      <c r="I149" s="245"/>
      <c r="J149" s="245"/>
      <c r="K149" s="245"/>
      <c r="L149" s="98"/>
      <c r="M149" s="98"/>
      <c r="N149" s="98"/>
      <c r="O149" s="98"/>
      <c r="P149" s="98"/>
      <c r="Q149" s="98"/>
      <c r="R149" s="98"/>
      <c r="S149" s="43">
        <v>1762</v>
      </c>
      <c r="T149" s="43">
        <f>1762</f>
        <v>1762</v>
      </c>
      <c r="U149" s="237">
        <f t="shared" si="8"/>
        <v>0</v>
      </c>
      <c r="V149" s="43"/>
    </row>
    <row r="150" spans="1:22" ht="18.75">
      <c r="A150" s="12"/>
      <c r="B150" s="13"/>
      <c r="C150" s="43" t="s">
        <v>246</v>
      </c>
      <c r="D150" s="43"/>
      <c r="E150" s="245"/>
      <c r="F150" s="245"/>
      <c r="G150" s="245"/>
      <c r="H150" s="245"/>
      <c r="I150" s="245"/>
      <c r="J150" s="245"/>
      <c r="K150" s="245"/>
      <c r="L150" s="98"/>
      <c r="M150" s="98"/>
      <c r="N150" s="98"/>
      <c r="O150" s="98"/>
      <c r="P150" s="98"/>
      <c r="Q150" s="98"/>
      <c r="R150" s="98"/>
      <c r="S150" s="43">
        <v>69</v>
      </c>
      <c r="T150" s="43">
        <v>69</v>
      </c>
      <c r="U150" s="237">
        <f t="shared" si="8"/>
        <v>0</v>
      </c>
      <c r="V150" s="43"/>
    </row>
    <row r="151" spans="1:22" ht="18.75">
      <c r="A151" s="12"/>
      <c r="B151" s="13"/>
      <c r="C151" s="248" t="s">
        <v>247</v>
      </c>
      <c r="D151" s="248"/>
      <c r="E151" s="249"/>
      <c r="F151" s="249"/>
      <c r="G151" s="249"/>
      <c r="H151" s="249"/>
      <c r="I151" s="249"/>
      <c r="J151" s="249"/>
      <c r="K151" s="249"/>
      <c r="L151" s="250"/>
      <c r="M151" s="250"/>
      <c r="N151" s="250"/>
      <c r="O151" s="250"/>
      <c r="P151" s="250"/>
      <c r="Q151" s="250"/>
      <c r="R151" s="250"/>
      <c r="S151" s="248">
        <v>342</v>
      </c>
      <c r="T151" s="248">
        <v>342</v>
      </c>
      <c r="U151" s="251">
        <f t="shared" si="8"/>
        <v>0</v>
      </c>
      <c r="V151" s="248"/>
    </row>
    <row r="152" spans="1:22" ht="18.75">
      <c r="A152" s="12"/>
      <c r="B152" s="13"/>
      <c r="C152" s="43" t="s">
        <v>249</v>
      </c>
      <c r="D152" s="43"/>
      <c r="E152" s="245"/>
      <c r="F152" s="245"/>
      <c r="G152" s="245"/>
      <c r="H152" s="245"/>
      <c r="I152" s="245"/>
      <c r="J152" s="245"/>
      <c r="K152" s="245"/>
      <c r="L152" s="98"/>
      <c r="M152" s="98"/>
      <c r="N152" s="98"/>
      <c r="O152" s="98"/>
      <c r="P152" s="98"/>
      <c r="Q152" s="98"/>
      <c r="R152" s="98"/>
      <c r="S152" s="43">
        <v>209</v>
      </c>
      <c r="T152" s="43">
        <v>209</v>
      </c>
      <c r="U152" s="237">
        <f t="shared" si="8"/>
        <v>0</v>
      </c>
      <c r="V152" s="43"/>
    </row>
    <row r="153" spans="1:22" ht="0.75" customHeight="1">
      <c r="A153" s="12"/>
      <c r="B153" s="13"/>
      <c r="C153" s="43"/>
      <c r="D153" s="43"/>
      <c r="E153" s="245"/>
      <c r="F153" s="245"/>
      <c r="G153" s="245"/>
      <c r="H153" s="245"/>
      <c r="I153" s="245"/>
      <c r="J153" s="245"/>
      <c r="K153" s="245"/>
      <c r="L153" s="98"/>
      <c r="M153" s="98"/>
      <c r="N153" s="98"/>
      <c r="O153" s="98"/>
      <c r="P153" s="98"/>
      <c r="Q153" s="98"/>
      <c r="R153" s="98"/>
      <c r="S153" s="43"/>
      <c r="T153" s="43"/>
      <c r="U153" s="237">
        <f t="shared" si="8"/>
        <v>0</v>
      </c>
      <c r="V153" s="43"/>
    </row>
    <row r="154" spans="1:22" ht="18.75">
      <c r="A154" s="12"/>
      <c r="B154" s="13"/>
      <c r="C154" s="43" t="s">
        <v>248</v>
      </c>
      <c r="D154" s="43"/>
      <c r="E154" s="245"/>
      <c r="F154" s="245"/>
      <c r="G154" s="245"/>
      <c r="H154" s="245"/>
      <c r="I154" s="245"/>
      <c r="J154" s="245"/>
      <c r="K154" s="245"/>
      <c r="L154" s="98"/>
      <c r="M154" s="98"/>
      <c r="N154" s="98"/>
      <c r="O154" s="98"/>
      <c r="P154" s="98"/>
      <c r="Q154" s="98"/>
      <c r="R154" s="98"/>
      <c r="S154" s="43">
        <v>587</v>
      </c>
      <c r="T154" s="43">
        <v>587</v>
      </c>
      <c r="U154" s="237">
        <f t="shared" si="8"/>
        <v>0</v>
      </c>
      <c r="V154" s="43"/>
    </row>
    <row r="155" spans="1:18" ht="18.75">
      <c r="A155" s="12"/>
      <c r="B155" s="13"/>
      <c r="D155" s="1"/>
      <c r="E155" s="14"/>
      <c r="F155" s="14"/>
      <c r="G155" s="14"/>
      <c r="H155" s="14"/>
      <c r="I155" s="14"/>
      <c r="J155" s="14"/>
      <c r="K155" s="14"/>
      <c r="L155" s="36"/>
      <c r="M155" s="36"/>
      <c r="N155" s="36"/>
      <c r="O155" s="36"/>
      <c r="P155" s="36"/>
      <c r="Q155" s="36"/>
      <c r="R155" s="36"/>
    </row>
    <row r="156" spans="1:22" ht="18.75">
      <c r="A156" s="12"/>
      <c r="B156" s="13"/>
      <c r="C156" s="246" t="s">
        <v>261</v>
      </c>
      <c r="D156" s="43"/>
      <c r="E156" s="245"/>
      <c r="F156" s="245"/>
      <c r="G156" s="245"/>
      <c r="H156" s="245"/>
      <c r="I156" s="245"/>
      <c r="J156" s="245"/>
      <c r="K156" s="245"/>
      <c r="L156" s="98"/>
      <c r="M156" s="98"/>
      <c r="N156" s="98"/>
      <c r="O156" s="98"/>
      <c r="P156" s="98"/>
      <c r="Q156" s="98"/>
      <c r="R156" s="98"/>
      <c r="S156" s="246">
        <f>S157+S158+S159+S160+S161+S162+S163+S164+S165+S166+S168</f>
        <v>0</v>
      </c>
      <c r="T156" s="265">
        <f>T157+T158+T159+T160+T161+T162+T163+T164+T165+T166+T168</f>
        <v>30178.821</v>
      </c>
      <c r="U156" s="266">
        <f aca="true" t="shared" si="9" ref="U156:U168">T156-S156</f>
        <v>30178.821</v>
      </c>
      <c r="V156" s="246"/>
    </row>
    <row r="157" spans="1:22" ht="18.75">
      <c r="A157" s="12"/>
      <c r="B157" s="13"/>
      <c r="C157" s="43"/>
      <c r="D157" s="43"/>
      <c r="E157" s="245"/>
      <c r="F157" s="245"/>
      <c r="G157" s="245"/>
      <c r="H157" s="245"/>
      <c r="I157" s="245"/>
      <c r="J157" s="245"/>
      <c r="K157" s="245"/>
      <c r="L157" s="98"/>
      <c r="M157" s="98"/>
      <c r="N157" s="98"/>
      <c r="O157" s="98"/>
      <c r="P157" s="98"/>
      <c r="Q157" s="98"/>
      <c r="R157" s="98"/>
      <c r="S157" s="43"/>
      <c r="T157" s="267"/>
      <c r="U157" s="266"/>
      <c r="V157" s="43"/>
    </row>
    <row r="158" spans="1:22" ht="18.75">
      <c r="A158" s="12"/>
      <c r="B158" s="13"/>
      <c r="C158" s="43" t="s">
        <v>262</v>
      </c>
      <c r="D158" s="43"/>
      <c r="E158" s="245"/>
      <c r="F158" s="245"/>
      <c r="G158" s="245"/>
      <c r="H158" s="245"/>
      <c r="I158" s="245"/>
      <c r="J158" s="245"/>
      <c r="K158" s="245"/>
      <c r="L158" s="98"/>
      <c r="M158" s="98"/>
      <c r="N158" s="98"/>
      <c r="O158" s="98"/>
      <c r="P158" s="98"/>
      <c r="Q158" s="98"/>
      <c r="R158" s="98"/>
      <c r="S158" s="43"/>
      <c r="T158" s="267">
        <v>469</v>
      </c>
      <c r="U158" s="266">
        <f t="shared" si="9"/>
        <v>469</v>
      </c>
      <c r="V158" s="43"/>
    </row>
    <row r="159" spans="1:22" ht="18.75">
      <c r="A159" s="12"/>
      <c r="B159" s="13"/>
      <c r="C159" s="43" t="s">
        <v>263</v>
      </c>
      <c r="D159" s="43"/>
      <c r="E159" s="245"/>
      <c r="F159" s="245"/>
      <c r="G159" s="245"/>
      <c r="H159" s="245"/>
      <c r="I159" s="245"/>
      <c r="J159" s="245"/>
      <c r="K159" s="245"/>
      <c r="L159" s="98"/>
      <c r="M159" s="98"/>
      <c r="N159" s="98"/>
      <c r="O159" s="98"/>
      <c r="P159" s="98"/>
      <c r="Q159" s="98"/>
      <c r="R159" s="98"/>
      <c r="S159" s="43"/>
      <c r="T159" s="267">
        <v>9497</v>
      </c>
      <c r="U159" s="266">
        <f t="shared" si="9"/>
        <v>9497</v>
      </c>
      <c r="V159" s="43"/>
    </row>
    <row r="160" spans="1:22" ht="18.75">
      <c r="A160" s="12"/>
      <c r="B160" s="13"/>
      <c r="C160" s="43" t="s">
        <v>264</v>
      </c>
      <c r="D160" s="43"/>
      <c r="E160" s="245"/>
      <c r="F160" s="245"/>
      <c r="G160" s="245"/>
      <c r="H160" s="245"/>
      <c r="I160" s="245"/>
      <c r="J160" s="245"/>
      <c r="K160" s="245"/>
      <c r="L160" s="98"/>
      <c r="M160" s="98"/>
      <c r="N160" s="98"/>
      <c r="O160" s="98"/>
      <c r="P160" s="98"/>
      <c r="Q160" s="98"/>
      <c r="R160" s="98"/>
      <c r="S160" s="43"/>
      <c r="T160" s="267">
        <v>3500</v>
      </c>
      <c r="U160" s="266">
        <f t="shared" si="9"/>
        <v>3500</v>
      </c>
      <c r="V160" s="43"/>
    </row>
    <row r="161" spans="1:22" ht="18.75">
      <c r="A161" s="12"/>
      <c r="B161" s="13"/>
      <c r="C161" s="43" t="s">
        <v>265</v>
      </c>
      <c r="D161" s="43"/>
      <c r="E161" s="245"/>
      <c r="F161" s="245"/>
      <c r="G161" s="245"/>
      <c r="H161" s="245"/>
      <c r="I161" s="245"/>
      <c r="J161" s="245"/>
      <c r="K161" s="245"/>
      <c r="L161" s="98"/>
      <c r="M161" s="98"/>
      <c r="N161" s="98"/>
      <c r="O161" s="98"/>
      <c r="P161" s="98"/>
      <c r="Q161" s="98"/>
      <c r="R161" s="98"/>
      <c r="S161" s="43"/>
      <c r="T161" s="267">
        <v>3804.821</v>
      </c>
      <c r="U161" s="266">
        <f t="shared" si="9"/>
        <v>3804.821</v>
      </c>
      <c r="V161" s="43"/>
    </row>
    <row r="162" spans="1:22" ht="18.75">
      <c r="A162" s="12"/>
      <c r="B162" s="13"/>
      <c r="C162" s="43" t="s">
        <v>266</v>
      </c>
      <c r="D162" s="43"/>
      <c r="E162" s="245"/>
      <c r="F162" s="245"/>
      <c r="G162" s="245"/>
      <c r="H162" s="245"/>
      <c r="I162" s="245"/>
      <c r="J162" s="245"/>
      <c r="K162" s="245"/>
      <c r="L162" s="98"/>
      <c r="M162" s="98"/>
      <c r="N162" s="98"/>
      <c r="O162" s="98"/>
      <c r="P162" s="98"/>
      <c r="Q162" s="98"/>
      <c r="R162" s="98"/>
      <c r="S162" s="43"/>
      <c r="T162" s="264">
        <v>7896</v>
      </c>
      <c r="U162" s="263">
        <f t="shared" si="9"/>
        <v>7896</v>
      </c>
      <c r="V162" s="43"/>
    </row>
    <row r="163" spans="1:22" ht="18.75">
      <c r="A163" s="12"/>
      <c r="B163" s="13"/>
      <c r="C163" s="43" t="s">
        <v>267</v>
      </c>
      <c r="D163" s="43"/>
      <c r="E163" s="245"/>
      <c r="F163" s="245"/>
      <c r="G163" s="245"/>
      <c r="H163" s="245"/>
      <c r="I163" s="245"/>
      <c r="J163" s="245"/>
      <c r="K163" s="245"/>
      <c r="L163" s="98"/>
      <c r="M163" s="98"/>
      <c r="N163" s="98"/>
      <c r="O163" s="98"/>
      <c r="P163" s="98"/>
      <c r="Q163" s="98"/>
      <c r="R163" s="98"/>
      <c r="S163" s="43"/>
      <c r="T163" s="264">
        <v>1356</v>
      </c>
      <c r="U163" s="263">
        <f t="shared" si="9"/>
        <v>1356</v>
      </c>
      <c r="V163" s="43"/>
    </row>
    <row r="164" spans="1:22" ht="18.75">
      <c r="A164" s="12"/>
      <c r="B164" s="13"/>
      <c r="C164" s="43" t="s">
        <v>268</v>
      </c>
      <c r="D164" s="43"/>
      <c r="E164" s="245"/>
      <c r="F164" s="245"/>
      <c r="G164" s="245"/>
      <c r="H164" s="245"/>
      <c r="I164" s="245"/>
      <c r="J164" s="245"/>
      <c r="K164" s="245"/>
      <c r="L164" s="98"/>
      <c r="M164" s="98"/>
      <c r="N164" s="98"/>
      <c r="O164" s="98"/>
      <c r="P164" s="98"/>
      <c r="Q164" s="98"/>
      <c r="R164" s="98"/>
      <c r="S164" s="43"/>
      <c r="T164" s="264">
        <v>3656</v>
      </c>
      <c r="U164" s="263">
        <f t="shared" si="9"/>
        <v>3656</v>
      </c>
      <c r="V164" s="43"/>
    </row>
    <row r="165" spans="1:22" ht="18.75">
      <c r="A165" s="12"/>
      <c r="B165" s="13"/>
      <c r="C165" s="248"/>
      <c r="D165" s="248"/>
      <c r="E165" s="249"/>
      <c r="F165" s="249"/>
      <c r="G165" s="249"/>
      <c r="H165" s="249"/>
      <c r="I165" s="249"/>
      <c r="J165" s="249"/>
      <c r="K165" s="249"/>
      <c r="L165" s="250"/>
      <c r="M165" s="250"/>
      <c r="N165" s="250"/>
      <c r="O165" s="250"/>
      <c r="P165" s="250"/>
      <c r="Q165" s="250"/>
      <c r="R165" s="250"/>
      <c r="S165" s="248"/>
      <c r="T165" s="248"/>
      <c r="U165" s="251">
        <f t="shared" si="9"/>
        <v>0</v>
      </c>
      <c r="V165" s="248"/>
    </row>
    <row r="166" spans="1:22" ht="18.75">
      <c r="A166" s="12"/>
      <c r="B166" s="13"/>
      <c r="C166" s="43"/>
      <c r="D166" s="43"/>
      <c r="E166" s="245"/>
      <c r="F166" s="245"/>
      <c r="G166" s="245"/>
      <c r="H166" s="245"/>
      <c r="I166" s="245"/>
      <c r="J166" s="245"/>
      <c r="K166" s="245"/>
      <c r="L166" s="98"/>
      <c r="M166" s="98"/>
      <c r="N166" s="98"/>
      <c r="O166" s="98"/>
      <c r="P166" s="98"/>
      <c r="Q166" s="98"/>
      <c r="R166" s="98"/>
      <c r="S166" s="43"/>
      <c r="T166" s="43"/>
      <c r="U166" s="237">
        <f t="shared" si="9"/>
        <v>0</v>
      </c>
      <c r="V166" s="43"/>
    </row>
    <row r="167" spans="1:22" ht="18.75" hidden="1">
      <c r="A167" s="12"/>
      <c r="B167" s="13"/>
      <c r="C167" s="43"/>
      <c r="D167" s="43"/>
      <c r="E167" s="245"/>
      <c r="F167" s="245"/>
      <c r="G167" s="245"/>
      <c r="H167" s="245"/>
      <c r="I167" s="245"/>
      <c r="J167" s="245"/>
      <c r="K167" s="245"/>
      <c r="L167" s="98"/>
      <c r="M167" s="98"/>
      <c r="N167" s="98"/>
      <c r="O167" s="98"/>
      <c r="P167" s="98"/>
      <c r="Q167" s="98"/>
      <c r="R167" s="98"/>
      <c r="S167" s="43"/>
      <c r="T167" s="43"/>
      <c r="U167" s="237">
        <f t="shared" si="9"/>
        <v>0</v>
      </c>
      <c r="V167" s="43"/>
    </row>
    <row r="168" spans="1:22" ht="18.75">
      <c r="A168" s="12"/>
      <c r="B168" s="13"/>
      <c r="C168" s="43"/>
      <c r="D168" s="43"/>
      <c r="E168" s="245"/>
      <c r="F168" s="245"/>
      <c r="G168" s="245"/>
      <c r="H168" s="245"/>
      <c r="I168" s="245"/>
      <c r="J168" s="245"/>
      <c r="K168" s="245"/>
      <c r="L168" s="98"/>
      <c r="M168" s="98"/>
      <c r="N168" s="98"/>
      <c r="O168" s="98"/>
      <c r="P168" s="98"/>
      <c r="Q168" s="98"/>
      <c r="R168" s="98"/>
      <c r="S168" s="43"/>
      <c r="T168" s="43"/>
      <c r="U168" s="237">
        <f t="shared" si="9"/>
        <v>0</v>
      </c>
      <c r="V168" s="43"/>
    </row>
    <row r="169" spans="1:18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36"/>
      <c r="M169" s="36"/>
      <c r="N169" s="36"/>
      <c r="O169" s="36"/>
      <c r="P169" s="36"/>
      <c r="Q169" s="36"/>
      <c r="R169" s="36"/>
    </row>
    <row r="170" spans="1:18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36"/>
      <c r="M170" s="36"/>
      <c r="N170" s="36"/>
      <c r="O170" s="36"/>
      <c r="P170" s="36"/>
      <c r="Q170" s="36"/>
      <c r="R170" s="36"/>
    </row>
  </sheetData>
  <sheetProtection/>
  <mergeCells count="14">
    <mergeCell ref="U6:U7"/>
    <mergeCell ref="A4:S4"/>
    <mergeCell ref="A6:A7"/>
    <mergeCell ref="C6:C7"/>
    <mergeCell ref="D6:K6"/>
    <mergeCell ref="T6:T7"/>
    <mergeCell ref="M6:M7"/>
    <mergeCell ref="N6:N7"/>
    <mergeCell ref="O6:O7"/>
    <mergeCell ref="L6:L7"/>
    <mergeCell ref="Q6:Q7"/>
    <mergeCell ref="R6:R7"/>
    <mergeCell ref="S6:S7"/>
    <mergeCell ref="P6:P7"/>
  </mergeCells>
  <printOptions/>
  <pageMargins left="0.7086614173228347" right="0.15748031496062992" top="0.15748031496062992" bottom="0.15748031496062992" header="0.31496062992125984" footer="0.31496062992125984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Mariya Alexandrovna</cp:lastModifiedBy>
  <cp:lastPrinted>2017-10-04T13:32:29Z</cp:lastPrinted>
  <dcterms:created xsi:type="dcterms:W3CDTF">2006-12-11T13:06:28Z</dcterms:created>
  <dcterms:modified xsi:type="dcterms:W3CDTF">2017-10-06T05:50:21Z</dcterms:modified>
  <cp:category/>
  <cp:version/>
  <cp:contentType/>
  <cp:contentStatus/>
</cp:coreProperties>
</file>