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195" windowHeight="6375" activeTab="1"/>
  </bookViews>
  <sheets>
    <sheet name="поясн" sheetId="1" r:id="rId1"/>
    <sheet name="прилож.6" sheetId="2" r:id="rId2"/>
    <sheet name="прилож.7" sheetId="3" r:id="rId3"/>
  </sheets>
  <definedNames/>
  <calcPr fullCalcOnLoad="1"/>
</workbook>
</file>

<file path=xl/sharedStrings.xml><?xml version="1.0" encoding="utf-8"?>
<sst xmlns="http://schemas.openxmlformats.org/spreadsheetml/2006/main" count="4067" uniqueCount="303">
  <si>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</si>
  <si>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</si>
  <si>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</si>
  <si>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</si>
  <si>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</si>
  <si>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</si>
  <si>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01 0 00 00000</t>
  </si>
  <si>
    <t>03 0 00 00000</t>
  </si>
  <si>
    <t>03 1 00 00000</t>
  </si>
  <si>
    <t>03 3 00 00000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</si>
  <si>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</si>
  <si>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</si>
  <si>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</si>
  <si>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</si>
  <si>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</si>
  <si>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</si>
  <si>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</si>
  <si>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</si>
  <si>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</si>
  <si>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</si>
  <si>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</si>
  <si>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</si>
  <si>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09 0 01 77950</t>
  </si>
  <si>
    <t>06 2 01 51180</t>
  </si>
  <si>
    <t>08 3 01 73500</t>
  </si>
  <si>
    <t>08 3 01 73600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</si>
  <si>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</si>
  <si>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</si>
  <si>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</si>
  <si>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</si>
  <si>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</si>
  <si>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</si>
  <si>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</si>
  <si>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</si>
  <si>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</si>
  <si>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</si>
  <si>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</si>
  <si>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01 1 02 42100</t>
  </si>
  <si>
    <t>01 2 01 77950</t>
  </si>
  <si>
    <t>01 3 01 77950</t>
  </si>
  <si>
    <t>01 4 01 77950</t>
  </si>
  <si>
    <t>03 1 01 24420</t>
  </si>
  <si>
    <t>03 3 01 72260</t>
  </si>
  <si>
    <t>08 4 01 84910</t>
  </si>
  <si>
    <t>08 4 01 42080</t>
  </si>
  <si>
    <t>08 4 01 42110</t>
  </si>
  <si>
    <t>10 0 01 87950</t>
  </si>
  <si>
    <t>08 4 01 42090</t>
  </si>
  <si>
    <t>01 5 01 42030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</si>
  <si>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</si>
  <si>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</si>
  <si>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</si>
  <si>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</si>
  <si>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</si>
  <si>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</si>
  <si>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</si>
  <si>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</si>
  <si>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</si>
  <si>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</si>
  <si>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</si>
  <si>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</si>
  <si>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</si>
  <si>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</si>
  <si>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</si>
  <si>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</si>
  <si>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</si>
  <si>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</si>
  <si>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</si>
  <si>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</si>
  <si>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</si>
  <si>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</si>
  <si>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</si>
  <si>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</si>
  <si>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</si>
  <si>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03 1 01 64420</t>
  </si>
  <si>
    <t>01 1 02 77950</t>
  </si>
  <si>
    <t>360</t>
  </si>
  <si>
    <t>Иные выплаты населению</t>
  </si>
  <si>
    <t>853</t>
  </si>
  <si>
    <t>Уплата иных платежей</t>
  </si>
  <si>
    <t>Субсидии на организацию отдыха детей в каникулярное время</t>
  </si>
  <si>
    <t>01 1 02 42040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</si>
  <si>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</si>
  <si>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</si>
  <si>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</si>
  <si>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</si>
  <si>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</si>
  <si>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</si>
  <si>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</si>
  <si>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</si>
  <si>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</si>
  <si>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</si>
  <si>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</si>
  <si>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</si>
  <si>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</si>
  <si>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</si>
  <si>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</si>
  <si>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</si>
  <si>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</si>
  <si>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</si>
  <si>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</si>
  <si>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</si>
  <si>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</si>
  <si>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</si>
  <si>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</si>
  <si>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</si>
  <si>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</si>
  <si>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</si>
  <si>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</si>
  <si>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</si>
  <si>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</si>
  <si>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</si>
  <si>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</si>
  <si>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</si>
  <si>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</si>
  <si>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</si>
  <si>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</si>
  <si>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</si>
  <si>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</si>
  <si>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</si>
  <si>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</si>
  <si>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</si>
  <si>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</si>
  <si>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</si>
  <si>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</si>
  <si>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</si>
  <si>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</si>
  <si>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</si>
  <si>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</si>
  <si>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</si>
  <si>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</si>
  <si>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</si>
  <si>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</si>
  <si>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</si>
  <si>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</si>
  <si>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</si>
  <si>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</si>
  <si>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</si>
  <si>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</si>
  <si>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</si>
  <si>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</si>
  <si>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</si>
  <si>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</si>
  <si>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</si>
  <si>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</si>
  <si>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</si>
  <si>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</si>
  <si>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</si>
  <si>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</si>
  <si>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</si>
  <si>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</si>
  <si>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</si>
  <si>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</si>
  <si>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</si>
  <si>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</si>
  <si>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</si>
  <si>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</si>
  <si>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</si>
  <si>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</si>
  <si>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</si>
  <si>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</si>
  <si>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</si>
  <si>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</si>
  <si>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</si>
  <si>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</si>
  <si>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</si>
  <si>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</si>
  <si>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</si>
  <si>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</si>
  <si>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</si>
  <si>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</si>
  <si>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</si>
  <si>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</si>
  <si>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</si>
  <si>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</si>
  <si>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</si>
  <si>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</si>
  <si>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</si>
  <si>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</si>
  <si>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</si>
  <si>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</si>
  <si>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</si>
  <si>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</si>
  <si>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</si>
  <si>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</si>
  <si>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</si>
  <si>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</si>
  <si>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</si>
  <si>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</si>
  <si>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</si>
  <si>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</si>
  <si>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</si>
  <si>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</si>
  <si>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</si>
  <si>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</si>
  <si>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</si>
  <si>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</si>
  <si>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</si>
  <si>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</si>
  <si>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</si>
  <si>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</si>
  <si>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</si>
  <si>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</si>
  <si>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</si>
  <si>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</si>
  <si>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</si>
  <si>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</si>
  <si>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</si>
  <si>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"Подписка"</t>
  </si>
  <si>
    <t>реализация мероприятий в рамках Подпрограммы "Подписка"</t>
  </si>
  <si>
    <t>Подпрограмма "Модернизация материально-технической базы"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</si>
  <si>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</si>
  <si>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</si>
  <si>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</si>
  <si>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</si>
  <si>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</si>
  <si>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Своевременная уплата процентов по долговым обязательствам</t>
  </si>
  <si>
    <t xml:space="preserve">08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</si>
  <si>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</si>
  <si>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</si>
  <si>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</si>
  <si>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</si>
  <si>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</si>
  <si>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</si>
  <si>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</si>
  <si>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</si>
  <si>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</si>
  <si>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</si>
  <si>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</si>
  <si>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</si>
  <si>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Жилищное хозяйство</t>
  </si>
  <si>
    <t>522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</si>
  <si>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</si>
  <si>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</si>
  <si>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</si>
  <si>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Дорожное хозяйство (дорожные фонды)</t>
  </si>
  <si>
    <t>Дополнительное образование детей</t>
  </si>
  <si>
    <t xml:space="preserve">к решению Совета депутатов муниципального   </t>
  </si>
  <si>
    <t>образования "Суоярвский район"</t>
  </si>
  <si>
    <t>Приложение № 7</t>
  </si>
  <si>
    <t>Код администратора</t>
  </si>
  <si>
    <t>019</t>
  </si>
  <si>
    <t>Администрация МО "Суоярвский район"</t>
  </si>
  <si>
    <t xml:space="preserve">Прочая закупка товаров, работ и услуг для обеспечения государственных (муниципальных) нужд </t>
  </si>
  <si>
    <t>08 1 01 62210</t>
  </si>
  <si>
    <t>08 1 01 75010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</si>
  <si>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</si>
  <si>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</si>
  <si>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</si>
  <si>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</si>
  <si>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</si>
  <si>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</si>
  <si>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</si>
  <si>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</si>
  <si>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</si>
  <si>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</si>
  <si>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06 2 01 09502</t>
  </si>
  <si>
    <t>06 2 01 09602</t>
  </si>
  <si>
    <t>Субсидии на реализацию мероприятий государственной программы РК " Развитие образования"(сады)</t>
  </si>
  <si>
    <t>01 1 01 43200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</si>
  <si>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</si>
  <si>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01 S3200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</si>
  <si>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</si>
  <si>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</si>
  <si>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</si>
  <si>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</si>
  <si>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</si>
  <si>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</si>
  <si>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Мероприятия по ремонту фасада кинотеатра "Космос"</t>
  </si>
  <si>
    <t>03 5 02 77950</t>
  </si>
  <si>
    <t>811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</si>
  <si>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</si>
  <si>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</si>
  <si>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 xml:space="preserve">к решению Совета муниципального   </t>
  </si>
  <si>
    <t>образования "Суоярвский район" "О бюджете муниципального образования"Суоярвский район" на 2018 год и плановый период 2019 и 2020 годов"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</si>
  <si>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 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</si>
  <si>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</si>
  <si>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свои</t>
  </si>
  <si>
    <t>целевые</t>
  </si>
  <si>
    <t>платные</t>
  </si>
  <si>
    <t>от поселений</t>
  </si>
  <si>
    <t>Сумма, руб.</t>
  </si>
  <si>
    <t>Исполнение судебных актов Российской Федерации и мировых соглашений по возмещению причиненного вреда</t>
  </si>
  <si>
    <t>Приложение № 6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</si>
  <si>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</si>
  <si>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Пояснительная</t>
  </si>
  <si>
    <t>Мероприятия по ремонту фасада кинотеатра "Космос" за счет средств городского бюджета</t>
  </si>
  <si>
    <t>03 5 02 64421</t>
  </si>
  <si>
    <t>99 0 00 12010</t>
  </si>
  <si>
    <t>Бюджетные инвестиции на приобретение
объектов недвижимого имущества в государственную
(муниципальную) собственность</t>
  </si>
  <si>
    <t>Резервные фонды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</si>
  <si>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</si>
  <si>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</si>
  <si>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08 1 01 43170</t>
  </si>
  <si>
    <t>03 1 01 43250</t>
  </si>
  <si>
    <t>первонач 2018 год</t>
  </si>
  <si>
    <t>поправки</t>
  </si>
  <si>
    <t>Отклонение</t>
  </si>
  <si>
    <t>Субсидии на обеспечение мероприятий по переселению граждан их аварийного жилищного фонда (средства РК)</t>
  </si>
  <si>
    <t>Субсидии на обеспечение мероприятий по переселению граждан из аварийного жилищного фонда (фонд реформирования ЖКХ )</t>
  </si>
  <si>
    <t>Субсидии на софинансирование капитальных вложений в объекты государственной (муниципальной) собственности (остаток на 01.01.2018)</t>
  </si>
  <si>
    <t>Субсидии на софинансирование капитальных вложений в объекты государственной (муниципальной) собственности (за сч.остатка на 01.01.2018)</t>
  </si>
  <si>
    <t>за сч.остатка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</si>
</sst>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"/>
  </numFmts>
  <fonts count="5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center" wrapText="1"/>
    </xf>
    <xf numFmtId="176" fontId="17" fillId="0" borderId="11" xfId="53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1" fillId="22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Alignment="1">
      <alignment horizontal="center"/>
    </xf>
    <xf numFmtId="49" fontId="25" fillId="22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11" fillId="22" borderId="15" xfId="0" applyNumberFormat="1" applyFont="1" applyFill="1" applyBorder="1" applyAlignment="1">
      <alignment horizontal="center" vertical="center"/>
    </xf>
    <xf numFmtId="4" fontId="11" fillId="22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7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1" fillId="22" borderId="11" xfId="0" applyNumberFormat="1" applyFont="1" applyFill="1" applyBorder="1" applyAlignment="1">
      <alignment horizontal="left" vertical="center" wrapText="1"/>
    </xf>
    <xf numFmtId="49" fontId="26" fillId="22" borderId="10" xfId="0" applyNumberFormat="1" applyFont="1" applyFill="1" applyBorder="1" applyAlignment="1" applyProtection="1">
      <alignment horizontal="center" vertical="center"/>
      <protection locked="0"/>
    </xf>
    <xf numFmtId="49" fontId="11" fillId="22" borderId="10" xfId="0" applyNumberFormat="1" applyFont="1" applyFill="1" applyBorder="1" applyAlignment="1" applyProtection="1">
      <alignment horizontal="center" vertical="center"/>
      <protection locked="0"/>
    </xf>
    <xf numFmtId="4" fontId="11" fillId="22" borderId="17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top" wrapText="1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22" borderId="11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49" fontId="11" fillId="22" borderId="10" xfId="0" applyNumberFormat="1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3" fillId="22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3" fillId="22" borderId="11" xfId="0" applyFont="1" applyFill="1" applyBorder="1" applyAlignment="1">
      <alignment horizontal="left" vertical="top" wrapText="1"/>
    </xf>
    <xf numFmtId="49" fontId="3" fillId="2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22" borderId="18" xfId="0" applyFont="1" applyFill="1" applyBorder="1" applyAlignment="1" applyProtection="1">
      <alignment horizontal="right" vertical="top" wrapText="1"/>
      <protection/>
    </xf>
    <xf numFmtId="49" fontId="3" fillId="22" borderId="19" xfId="0" applyNumberFormat="1" applyFont="1" applyFill="1" applyBorder="1" applyAlignment="1">
      <alignment horizontal="center" vertical="center"/>
    </xf>
    <xf numFmtId="4" fontId="11" fillId="22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9" fontId="26" fillId="22" borderId="10" xfId="0" applyNumberFormat="1" applyFont="1" applyFill="1" applyBorder="1" applyAlignment="1" applyProtection="1">
      <alignment horizontal="center" vertical="center" wrapText="1"/>
      <protection/>
    </xf>
    <xf numFmtId="49" fontId="11" fillId="22" borderId="10" xfId="0" applyNumberFormat="1" applyFont="1" applyFill="1" applyBorder="1" applyAlignment="1" applyProtection="1">
      <alignment horizontal="center" vertical="center" wrapText="1"/>
      <protection/>
    </xf>
    <xf numFmtId="49" fontId="3" fillId="22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8" fillId="0" borderId="11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7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" fontId="31" fillId="0" borderId="10" xfId="0" applyNumberFormat="1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6" fillId="0" borderId="17" xfId="0" applyNumberFormat="1" applyFont="1" applyBorder="1" applyAlignment="1">
      <alignment horizontal="center" vertical="top"/>
    </xf>
    <xf numFmtId="4" fontId="14" fillId="0" borderId="17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wrapText="1"/>
    </xf>
    <xf numFmtId="172" fontId="39" fillId="0" borderId="11" xfId="0" applyNumberFormat="1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/>
    </xf>
    <xf numFmtId="49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3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textRotation="90" wrapText="1"/>
      <protection/>
    </xf>
    <xf numFmtId="0" fontId="19" fillId="0" borderId="33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zoomScalePageLayoutView="0" workbookViewId="0" topLeftCell="A274">
      <selection activeCell="G10" sqref="G10:G292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17" customWidth="1"/>
    <col min="8" max="8" width="0.12890625" style="17" customWidth="1"/>
    <col min="9" max="9" width="16.25390625" style="17" customWidth="1"/>
    <col min="10" max="10" width="11.75390625" style="17" bestFit="1" customWidth="1"/>
  </cols>
  <sheetData>
    <row r="1" spans="1:8" ht="12.75">
      <c r="A1" s="16"/>
      <c r="G1" s="22"/>
      <c r="H1" s="22"/>
    </row>
    <row r="2" spans="1:8" ht="20.25" customHeight="1">
      <c r="A2" s="153" t="s">
        <v>285</v>
      </c>
      <c r="B2" s="153"/>
      <c r="C2" s="153"/>
      <c r="D2" s="153"/>
      <c r="E2" s="153"/>
      <c r="G2"/>
      <c r="H2"/>
    </row>
    <row r="3" spans="1:5" ht="13.5" thickBot="1">
      <c r="A3" s="1"/>
      <c r="B3" s="2"/>
      <c r="C3" s="2"/>
      <c r="D3" s="3"/>
      <c r="E3" s="3"/>
    </row>
    <row r="4" spans="1:9" ht="12.75" customHeight="1">
      <c r="A4" s="154" t="s">
        <v>84</v>
      </c>
      <c r="B4" s="156" t="s">
        <v>85</v>
      </c>
      <c r="C4" s="159" t="s">
        <v>94</v>
      </c>
      <c r="D4" s="162" t="s">
        <v>104</v>
      </c>
      <c r="E4" s="164" t="s">
        <v>105</v>
      </c>
      <c r="F4" s="151" t="s">
        <v>295</v>
      </c>
      <c r="G4" s="151" t="s">
        <v>296</v>
      </c>
      <c r="I4" s="151" t="s">
        <v>297</v>
      </c>
    </row>
    <row r="5" spans="1:9" ht="12.75" customHeight="1">
      <c r="A5" s="155"/>
      <c r="B5" s="157"/>
      <c r="C5" s="160"/>
      <c r="D5" s="163"/>
      <c r="E5" s="165"/>
      <c r="F5" s="152"/>
      <c r="G5" s="152"/>
      <c r="I5" s="152"/>
    </row>
    <row r="6" spans="1:9" ht="12.75">
      <c r="A6" s="155"/>
      <c r="B6" s="157"/>
      <c r="C6" s="160"/>
      <c r="D6" s="163"/>
      <c r="E6" s="165"/>
      <c r="F6" s="152"/>
      <c r="G6" s="152"/>
      <c r="I6" s="152"/>
    </row>
    <row r="7" spans="1:9" ht="12.75">
      <c r="A7" s="155"/>
      <c r="B7" s="157"/>
      <c r="C7" s="160"/>
      <c r="D7" s="163"/>
      <c r="E7" s="165"/>
      <c r="F7" s="152"/>
      <c r="G7" s="152"/>
      <c r="I7" s="152"/>
    </row>
    <row r="8" spans="1:9" ht="12.75">
      <c r="A8" s="155"/>
      <c r="B8" s="157"/>
      <c r="C8" s="160"/>
      <c r="D8" s="163"/>
      <c r="E8" s="165"/>
      <c r="F8" s="152"/>
      <c r="G8" s="152"/>
      <c r="I8" s="152"/>
    </row>
    <row r="9" spans="1:9" ht="13.5" thickBot="1">
      <c r="A9" s="155"/>
      <c r="B9" s="158"/>
      <c r="C9" s="161"/>
      <c r="D9" s="163"/>
      <c r="E9" s="166"/>
      <c r="F9" s="152"/>
      <c r="G9" s="152"/>
      <c r="I9" s="152"/>
    </row>
    <row r="10" spans="1:9" ht="16.5" thickBot="1">
      <c r="A10" s="46" t="s">
        <v>100</v>
      </c>
      <c r="B10" s="54" t="s">
        <v>86</v>
      </c>
      <c r="C10" s="54"/>
      <c r="D10" s="54"/>
      <c r="E10" s="54"/>
      <c r="F10" s="55">
        <f>F11+F57+F15+F60+F63</f>
        <v>40503616</v>
      </c>
      <c r="G10" s="55">
        <f>G11+G57+G15+G60+G63</f>
        <v>40503616</v>
      </c>
      <c r="I10" s="146">
        <f>G10-F10</f>
        <v>0</v>
      </c>
    </row>
    <row r="11" spans="1:9" ht="35.25" customHeight="1" thickBot="1">
      <c r="A11" s="35" t="s">
        <v>119</v>
      </c>
      <c r="B11" s="56" t="s">
        <v>86</v>
      </c>
      <c r="C11" s="57" t="s">
        <v>95</v>
      </c>
      <c r="D11" s="57"/>
      <c r="E11" s="57"/>
      <c r="F11" s="58">
        <f>F12</f>
        <v>300100</v>
      </c>
      <c r="G11" s="58">
        <f>G12</f>
        <v>300100</v>
      </c>
      <c r="H11" s="12"/>
      <c r="I11" s="146">
        <f aca="true" t="shared" si="0" ref="I11:I74">G11-F11</f>
        <v>0</v>
      </c>
    </row>
    <row r="12" spans="1:9" ht="15.75" customHeight="1" thickBot="1">
      <c r="A12" s="29" t="s">
        <v>186</v>
      </c>
      <c r="B12" s="23" t="s">
        <v>86</v>
      </c>
      <c r="C12" s="9" t="s">
        <v>95</v>
      </c>
      <c r="D12" s="9" t="s">
        <v>288</v>
      </c>
      <c r="E12" s="9"/>
      <c r="F12" s="59">
        <f>F13+F14</f>
        <v>300100</v>
      </c>
      <c r="G12" s="59">
        <f>G13+G14</f>
        <v>300100</v>
      </c>
      <c r="H12" s="12"/>
      <c r="I12" s="146">
        <f t="shared" si="0"/>
        <v>0</v>
      </c>
    </row>
    <row r="13" spans="1:9" ht="42.75" customHeight="1" thickBot="1">
      <c r="A13" s="13" t="s">
        <v>222</v>
      </c>
      <c r="B13" s="11" t="s">
        <v>86</v>
      </c>
      <c r="C13" s="10" t="s">
        <v>95</v>
      </c>
      <c r="D13" s="10" t="s">
        <v>288</v>
      </c>
      <c r="E13" s="10" t="s">
        <v>221</v>
      </c>
      <c r="F13" s="60">
        <v>172100</v>
      </c>
      <c r="G13" s="60">
        <v>172100</v>
      </c>
      <c r="H13" s="12"/>
      <c r="I13" s="146">
        <f t="shared" si="0"/>
        <v>0</v>
      </c>
    </row>
    <row r="14" spans="1:9" ht="24" customHeight="1" thickBot="1">
      <c r="A14" s="13" t="s">
        <v>150</v>
      </c>
      <c r="B14" s="11" t="s">
        <v>86</v>
      </c>
      <c r="C14" s="10" t="s">
        <v>95</v>
      </c>
      <c r="D14" s="10" t="s">
        <v>288</v>
      </c>
      <c r="E14" s="10" t="s">
        <v>151</v>
      </c>
      <c r="F14" s="60">
        <v>128000</v>
      </c>
      <c r="G14" s="60">
        <v>128000</v>
      </c>
      <c r="H14" s="12"/>
      <c r="I14" s="146">
        <f t="shared" si="0"/>
        <v>0</v>
      </c>
    </row>
    <row r="15" spans="1:9" ht="29.25" customHeight="1" thickBot="1">
      <c r="A15" s="28" t="s">
        <v>113</v>
      </c>
      <c r="B15" s="56" t="s">
        <v>86</v>
      </c>
      <c r="C15" s="57" t="s">
        <v>96</v>
      </c>
      <c r="D15" s="57"/>
      <c r="E15" s="57"/>
      <c r="F15" s="61">
        <f>F16+F21+F24+F29+F33+F39+F41+F43+F45+F47+F49+F53+F55</f>
        <v>32534616</v>
      </c>
      <c r="G15" s="61">
        <f>G16+G21+G24+G29+G33+G39+G41+G43+G45+G47+G49+G53+G55</f>
        <v>32534616</v>
      </c>
      <c r="H15" s="12"/>
      <c r="I15" s="146">
        <f t="shared" si="0"/>
        <v>0</v>
      </c>
    </row>
    <row r="16" spans="1:9" ht="28.5" customHeight="1" thickBot="1">
      <c r="A16" s="29" t="s">
        <v>155</v>
      </c>
      <c r="B16" s="23" t="s">
        <v>86</v>
      </c>
      <c r="C16" s="9" t="s">
        <v>96</v>
      </c>
      <c r="D16" s="9" t="s">
        <v>12</v>
      </c>
      <c r="E16" s="9"/>
      <c r="F16" s="59">
        <f>SUM(F17:F20)</f>
        <v>23570616</v>
      </c>
      <c r="G16" s="59">
        <f>SUM(G17:G20)</f>
        <v>23570616</v>
      </c>
      <c r="H16" s="12"/>
      <c r="I16" s="146">
        <f t="shared" si="0"/>
        <v>0</v>
      </c>
    </row>
    <row r="17" spans="1:9" ht="18.75" customHeight="1" thickBot="1">
      <c r="A17" s="13" t="s">
        <v>57</v>
      </c>
      <c r="B17" s="11" t="s">
        <v>86</v>
      </c>
      <c r="C17" s="10" t="s">
        <v>96</v>
      </c>
      <c r="D17" s="10" t="s">
        <v>12</v>
      </c>
      <c r="E17" s="10" t="s">
        <v>153</v>
      </c>
      <c r="F17" s="60">
        <v>17100000</v>
      </c>
      <c r="G17" s="60">
        <v>17100000</v>
      </c>
      <c r="I17" s="146">
        <f t="shared" si="0"/>
        <v>0</v>
      </c>
    </row>
    <row r="18" spans="1:9" ht="13.5" customHeight="1" thickBot="1">
      <c r="A18" s="13" t="s">
        <v>156</v>
      </c>
      <c r="B18" s="11" t="s">
        <v>157</v>
      </c>
      <c r="C18" s="10" t="s">
        <v>96</v>
      </c>
      <c r="D18" s="10" t="s">
        <v>12</v>
      </c>
      <c r="E18" s="10" t="s">
        <v>158</v>
      </c>
      <c r="F18" s="60">
        <v>270000</v>
      </c>
      <c r="G18" s="60">
        <v>270000</v>
      </c>
      <c r="I18" s="146">
        <f t="shared" si="0"/>
        <v>0</v>
      </c>
    </row>
    <row r="19" spans="1:9" ht="39" customHeight="1" thickBot="1">
      <c r="A19" s="13" t="s">
        <v>55</v>
      </c>
      <c r="B19" s="11" t="s">
        <v>157</v>
      </c>
      <c r="C19" s="10" t="s">
        <v>96</v>
      </c>
      <c r="D19" s="10" t="s">
        <v>12</v>
      </c>
      <c r="E19" s="10" t="s">
        <v>56</v>
      </c>
      <c r="F19" s="60">
        <v>5000000</v>
      </c>
      <c r="G19" s="60">
        <v>5000000</v>
      </c>
      <c r="I19" s="146">
        <f t="shared" si="0"/>
        <v>0</v>
      </c>
    </row>
    <row r="20" spans="1:9" ht="27.75" customHeight="1" thickBot="1">
      <c r="A20" s="13" t="s">
        <v>150</v>
      </c>
      <c r="B20" s="11" t="s">
        <v>86</v>
      </c>
      <c r="C20" s="10" t="s">
        <v>96</v>
      </c>
      <c r="D20" s="10" t="s">
        <v>12</v>
      </c>
      <c r="E20" s="10" t="s">
        <v>151</v>
      </c>
      <c r="F20" s="60">
        <v>1200616</v>
      </c>
      <c r="G20" s="60">
        <v>1200616</v>
      </c>
      <c r="I20" s="146">
        <f t="shared" si="0"/>
        <v>0</v>
      </c>
    </row>
    <row r="21" spans="1:9" ht="27" customHeight="1" thickBot="1">
      <c r="A21" s="33" t="s">
        <v>117</v>
      </c>
      <c r="B21" s="23" t="s">
        <v>86</v>
      </c>
      <c r="C21" s="9" t="s">
        <v>96</v>
      </c>
      <c r="D21" s="9" t="s">
        <v>13</v>
      </c>
      <c r="E21" s="9"/>
      <c r="F21" s="59">
        <f>F22+F23</f>
        <v>1560000</v>
      </c>
      <c r="G21" s="59">
        <f>G22+G23</f>
        <v>1560000</v>
      </c>
      <c r="I21" s="146">
        <f t="shared" si="0"/>
        <v>0</v>
      </c>
    </row>
    <row r="22" spans="1:9" ht="14.25" customHeight="1" thickBot="1">
      <c r="A22" s="13" t="s">
        <v>58</v>
      </c>
      <c r="B22" s="11" t="s">
        <v>86</v>
      </c>
      <c r="C22" s="10" t="s">
        <v>96</v>
      </c>
      <c r="D22" s="10" t="s">
        <v>13</v>
      </c>
      <c r="E22" s="10" t="s">
        <v>153</v>
      </c>
      <c r="F22" s="60">
        <v>1200000</v>
      </c>
      <c r="G22" s="60">
        <v>1200000</v>
      </c>
      <c r="I22" s="146">
        <f t="shared" si="0"/>
        <v>0</v>
      </c>
    </row>
    <row r="23" spans="1:9" ht="38.25" customHeight="1" thickBot="1">
      <c r="A23" s="13" t="s">
        <v>55</v>
      </c>
      <c r="B23" s="11" t="s">
        <v>86</v>
      </c>
      <c r="C23" s="10" t="s">
        <v>96</v>
      </c>
      <c r="D23" s="10" t="s">
        <v>13</v>
      </c>
      <c r="E23" s="10" t="s">
        <v>56</v>
      </c>
      <c r="F23" s="60">
        <v>360000</v>
      </c>
      <c r="G23" s="60">
        <v>360000</v>
      </c>
      <c r="I23" s="146">
        <f t="shared" si="0"/>
        <v>0</v>
      </c>
    </row>
    <row r="24" spans="1:9" ht="24" customHeight="1" thickBot="1">
      <c r="A24" s="30" t="s">
        <v>130</v>
      </c>
      <c r="B24" s="23" t="s">
        <v>86</v>
      </c>
      <c r="C24" s="9" t="s">
        <v>96</v>
      </c>
      <c r="D24" s="9" t="s">
        <v>14</v>
      </c>
      <c r="E24" s="9"/>
      <c r="F24" s="59">
        <f>SUM(F25:F28)</f>
        <v>344000</v>
      </c>
      <c r="G24" s="59">
        <f>SUM(G25:G28)</f>
        <v>344000</v>
      </c>
      <c r="I24" s="146">
        <f t="shared" si="0"/>
        <v>0</v>
      </c>
    </row>
    <row r="25" spans="1:9" ht="15" customHeight="1" thickBot="1">
      <c r="A25" s="13" t="s">
        <v>58</v>
      </c>
      <c r="B25" s="11" t="s">
        <v>86</v>
      </c>
      <c r="C25" s="10" t="s">
        <v>96</v>
      </c>
      <c r="D25" s="10" t="s">
        <v>14</v>
      </c>
      <c r="E25" s="10" t="s">
        <v>153</v>
      </c>
      <c r="F25" s="60">
        <f>162000+11000</f>
        <v>173000</v>
      </c>
      <c r="G25" s="60">
        <f>162000+11000</f>
        <v>173000</v>
      </c>
      <c r="I25" s="146">
        <f t="shared" si="0"/>
        <v>0</v>
      </c>
    </row>
    <row r="26" spans="1:9" ht="15" customHeight="1" thickBot="1">
      <c r="A26" s="13" t="s">
        <v>156</v>
      </c>
      <c r="B26" s="11" t="s">
        <v>86</v>
      </c>
      <c r="C26" s="10" t="s">
        <v>96</v>
      </c>
      <c r="D26" s="10" t="s">
        <v>14</v>
      </c>
      <c r="E26" s="10" t="s">
        <v>158</v>
      </c>
      <c r="F26" s="60">
        <v>11000</v>
      </c>
      <c r="G26" s="60">
        <v>11000</v>
      </c>
      <c r="I26" s="146">
        <f t="shared" si="0"/>
        <v>0</v>
      </c>
    </row>
    <row r="27" spans="1:9" ht="41.25" customHeight="1" thickBot="1">
      <c r="A27" s="13" t="s">
        <v>55</v>
      </c>
      <c r="B27" s="11" t="s">
        <v>86</v>
      </c>
      <c r="C27" s="10" t="s">
        <v>96</v>
      </c>
      <c r="D27" s="10" t="s">
        <v>14</v>
      </c>
      <c r="E27" s="10" t="s">
        <v>56</v>
      </c>
      <c r="F27" s="60">
        <v>147500</v>
      </c>
      <c r="G27" s="60">
        <v>147500</v>
      </c>
      <c r="I27" s="146">
        <f t="shared" si="0"/>
        <v>0</v>
      </c>
    </row>
    <row r="28" spans="1:9" ht="26.25" customHeight="1" thickBot="1">
      <c r="A28" s="13" t="s">
        <v>150</v>
      </c>
      <c r="B28" s="11" t="s">
        <v>86</v>
      </c>
      <c r="C28" s="10" t="s">
        <v>96</v>
      </c>
      <c r="D28" s="10" t="s">
        <v>14</v>
      </c>
      <c r="E28" s="10" t="s">
        <v>151</v>
      </c>
      <c r="F28" s="60">
        <v>12500</v>
      </c>
      <c r="G28" s="60">
        <v>12500</v>
      </c>
      <c r="I28" s="146">
        <f t="shared" si="0"/>
        <v>0</v>
      </c>
    </row>
    <row r="29" spans="1:9" ht="24.75" customHeight="1" thickBot="1">
      <c r="A29" s="29" t="s">
        <v>121</v>
      </c>
      <c r="B29" s="23" t="s">
        <v>86</v>
      </c>
      <c r="C29" s="9" t="s">
        <v>96</v>
      </c>
      <c r="D29" s="9" t="s">
        <v>15</v>
      </c>
      <c r="E29" s="9"/>
      <c r="F29" s="59">
        <f>SUM(F30:F32)</f>
        <v>93000</v>
      </c>
      <c r="G29" s="59">
        <f>SUM(G30:G32)</f>
        <v>93000</v>
      </c>
      <c r="I29" s="146">
        <f t="shared" si="0"/>
        <v>0</v>
      </c>
    </row>
    <row r="30" spans="1:9" ht="15.75" customHeight="1" thickBot="1">
      <c r="A30" s="13" t="s">
        <v>58</v>
      </c>
      <c r="B30" s="11" t="s">
        <v>86</v>
      </c>
      <c r="C30" s="10" t="s">
        <v>96</v>
      </c>
      <c r="D30" s="10" t="s">
        <v>15</v>
      </c>
      <c r="E30" s="10" t="s">
        <v>153</v>
      </c>
      <c r="F30" s="60">
        <f>48200</f>
        <v>48200</v>
      </c>
      <c r="G30" s="60">
        <f>48200</f>
        <v>48200</v>
      </c>
      <c r="I30" s="146">
        <f t="shared" si="0"/>
        <v>0</v>
      </c>
    </row>
    <row r="31" spans="1:9" ht="37.5" customHeight="1" thickBot="1">
      <c r="A31" s="13" t="s">
        <v>55</v>
      </c>
      <c r="B31" s="11" t="s">
        <v>86</v>
      </c>
      <c r="C31" s="10" t="s">
        <v>96</v>
      </c>
      <c r="D31" s="10" t="s">
        <v>15</v>
      </c>
      <c r="E31" s="10" t="s">
        <v>56</v>
      </c>
      <c r="F31" s="60">
        <v>21800</v>
      </c>
      <c r="G31" s="60">
        <v>21800</v>
      </c>
      <c r="I31" s="146">
        <f t="shared" si="0"/>
        <v>0</v>
      </c>
    </row>
    <row r="32" spans="1:9" ht="26.25" customHeight="1" thickBot="1">
      <c r="A32" s="13" t="s">
        <v>150</v>
      </c>
      <c r="B32" s="11" t="s">
        <v>86</v>
      </c>
      <c r="C32" s="10" t="s">
        <v>96</v>
      </c>
      <c r="D32" s="10" t="s">
        <v>15</v>
      </c>
      <c r="E32" s="10" t="s">
        <v>151</v>
      </c>
      <c r="F32" s="60">
        <v>23000</v>
      </c>
      <c r="G32" s="60">
        <v>23000</v>
      </c>
      <c r="I32" s="146">
        <f t="shared" si="0"/>
        <v>0</v>
      </c>
    </row>
    <row r="33" spans="1:9" ht="52.5" customHeight="1" thickBot="1">
      <c r="A33" s="31" t="s">
        <v>145</v>
      </c>
      <c r="B33" s="62" t="s">
        <v>86</v>
      </c>
      <c r="C33" s="63" t="s">
        <v>96</v>
      </c>
      <c r="D33" s="63" t="s">
        <v>16</v>
      </c>
      <c r="E33" s="63"/>
      <c r="F33" s="59">
        <f>SUM(F34:F38)</f>
        <v>354000</v>
      </c>
      <c r="G33" s="59">
        <f>SUM(G34:G38)</f>
        <v>354000</v>
      </c>
      <c r="I33" s="146">
        <f t="shared" si="0"/>
        <v>0</v>
      </c>
    </row>
    <row r="34" spans="1:9" ht="21" customHeight="1" thickBot="1">
      <c r="A34" s="13" t="s">
        <v>57</v>
      </c>
      <c r="B34" s="11" t="s">
        <v>86</v>
      </c>
      <c r="C34" s="10" t="s">
        <v>96</v>
      </c>
      <c r="D34" s="10" t="s">
        <v>16</v>
      </c>
      <c r="E34" s="10" t="s">
        <v>153</v>
      </c>
      <c r="F34" s="60">
        <v>226000</v>
      </c>
      <c r="G34" s="60">
        <v>226000</v>
      </c>
      <c r="I34" s="146">
        <f t="shared" si="0"/>
        <v>0</v>
      </c>
    </row>
    <row r="35" spans="1:9" ht="21.75" customHeight="1" thickBot="1">
      <c r="A35" s="13" t="s">
        <v>156</v>
      </c>
      <c r="B35" s="11" t="s">
        <v>86</v>
      </c>
      <c r="C35" s="10" t="s">
        <v>96</v>
      </c>
      <c r="D35" s="10" t="s">
        <v>16</v>
      </c>
      <c r="E35" s="10" t="s">
        <v>158</v>
      </c>
      <c r="F35" s="60">
        <v>14000</v>
      </c>
      <c r="G35" s="60">
        <v>14000</v>
      </c>
      <c r="I35" s="146">
        <f t="shared" si="0"/>
        <v>0</v>
      </c>
    </row>
    <row r="36" spans="1:9" ht="36" customHeight="1" thickBot="1">
      <c r="A36" s="13" t="s">
        <v>55</v>
      </c>
      <c r="B36" s="11" t="s">
        <v>86</v>
      </c>
      <c r="C36" s="10" t="s">
        <v>96</v>
      </c>
      <c r="D36" s="10" t="s">
        <v>16</v>
      </c>
      <c r="E36" s="10" t="s">
        <v>56</v>
      </c>
      <c r="F36" s="60">
        <v>62000</v>
      </c>
      <c r="G36" s="60">
        <v>62000</v>
      </c>
      <c r="I36" s="146">
        <f t="shared" si="0"/>
        <v>0</v>
      </c>
    </row>
    <row r="37" spans="1:9" ht="27.75" customHeight="1" thickBot="1">
      <c r="A37" s="13" t="s">
        <v>150</v>
      </c>
      <c r="B37" s="11" t="s">
        <v>86</v>
      </c>
      <c r="C37" s="10" t="s">
        <v>96</v>
      </c>
      <c r="D37" s="10" t="s">
        <v>16</v>
      </c>
      <c r="E37" s="10" t="s">
        <v>151</v>
      </c>
      <c r="F37" s="60">
        <v>42000</v>
      </c>
      <c r="G37" s="60">
        <v>42000</v>
      </c>
      <c r="I37" s="146">
        <f t="shared" si="0"/>
        <v>0</v>
      </c>
    </row>
    <row r="38" spans="1:9" ht="12.75" customHeight="1" thickBot="1">
      <c r="A38" s="13" t="s">
        <v>159</v>
      </c>
      <c r="B38" s="11" t="s">
        <v>86</v>
      </c>
      <c r="C38" s="10" t="s">
        <v>96</v>
      </c>
      <c r="D38" s="10" t="s">
        <v>16</v>
      </c>
      <c r="E38" s="10" t="s">
        <v>142</v>
      </c>
      <c r="F38" s="60">
        <v>10000</v>
      </c>
      <c r="G38" s="60">
        <v>10000</v>
      </c>
      <c r="I38" s="146">
        <f t="shared" si="0"/>
        <v>0</v>
      </c>
    </row>
    <row r="39" spans="1:9" ht="41.25" customHeight="1" thickBot="1">
      <c r="A39" s="29" t="s">
        <v>292</v>
      </c>
      <c r="B39" s="23" t="s">
        <v>86</v>
      </c>
      <c r="C39" s="9" t="s">
        <v>96</v>
      </c>
      <c r="D39" s="9" t="s">
        <v>293</v>
      </c>
      <c r="E39" s="9"/>
      <c r="F39" s="59">
        <f>F40</f>
        <v>6270000</v>
      </c>
      <c r="G39" s="59">
        <f>G40</f>
        <v>6270000</v>
      </c>
      <c r="I39" s="146">
        <f t="shared" si="0"/>
        <v>0</v>
      </c>
    </row>
    <row r="40" spans="1:9" ht="28.5" customHeight="1" thickBot="1">
      <c r="A40" s="13" t="s">
        <v>160</v>
      </c>
      <c r="B40" s="11" t="s">
        <v>86</v>
      </c>
      <c r="C40" s="10" t="s">
        <v>96</v>
      </c>
      <c r="D40" s="10" t="s">
        <v>293</v>
      </c>
      <c r="E40" s="10" t="s">
        <v>144</v>
      </c>
      <c r="F40" s="60">
        <v>6270000</v>
      </c>
      <c r="G40" s="60">
        <v>6270000</v>
      </c>
      <c r="I40" s="146">
        <f t="shared" si="0"/>
        <v>0</v>
      </c>
    </row>
    <row r="41" spans="1:9" ht="39.75" customHeight="1" thickBot="1">
      <c r="A41" s="29" t="s">
        <v>154</v>
      </c>
      <c r="B41" s="23" t="s">
        <v>86</v>
      </c>
      <c r="C41" s="9" t="s">
        <v>96</v>
      </c>
      <c r="D41" s="9" t="s">
        <v>67</v>
      </c>
      <c r="E41" s="9"/>
      <c r="F41" s="59">
        <f>F42</f>
        <v>200000</v>
      </c>
      <c r="G41" s="59">
        <f>G42</f>
        <v>200000</v>
      </c>
      <c r="I41" s="146">
        <f t="shared" si="0"/>
        <v>0</v>
      </c>
    </row>
    <row r="42" spans="1:9" ht="30.75" customHeight="1" thickBot="1">
      <c r="A42" s="13" t="s">
        <v>150</v>
      </c>
      <c r="B42" s="11" t="s">
        <v>86</v>
      </c>
      <c r="C42" s="10" t="s">
        <v>96</v>
      </c>
      <c r="D42" s="10" t="s">
        <v>67</v>
      </c>
      <c r="E42" s="10" t="s">
        <v>151</v>
      </c>
      <c r="F42" s="60">
        <v>200000</v>
      </c>
      <c r="G42" s="60">
        <v>200000</v>
      </c>
      <c r="I42" s="146">
        <f t="shared" si="0"/>
        <v>0</v>
      </c>
    </row>
    <row r="43" spans="1:9" ht="35.25" customHeight="1" thickBot="1">
      <c r="A43" s="29" t="s">
        <v>224</v>
      </c>
      <c r="B43" s="23" t="s">
        <v>86</v>
      </c>
      <c r="C43" s="9" t="s">
        <v>96</v>
      </c>
      <c r="D43" s="9" t="s">
        <v>68</v>
      </c>
      <c r="E43" s="9"/>
      <c r="F43" s="59">
        <f>SUM(F44:F44)</f>
        <v>50000</v>
      </c>
      <c r="G43" s="59">
        <f>SUM(G44:G44)</f>
        <v>50000</v>
      </c>
      <c r="I43" s="146">
        <f t="shared" si="0"/>
        <v>0</v>
      </c>
    </row>
    <row r="44" spans="1:9" ht="26.25" customHeight="1" thickBot="1">
      <c r="A44" s="13" t="s">
        <v>150</v>
      </c>
      <c r="B44" s="11" t="s">
        <v>86</v>
      </c>
      <c r="C44" s="10" t="s">
        <v>96</v>
      </c>
      <c r="D44" s="10" t="s">
        <v>68</v>
      </c>
      <c r="E44" s="10" t="s">
        <v>151</v>
      </c>
      <c r="F44" s="60">
        <v>50000</v>
      </c>
      <c r="G44" s="60">
        <v>50000</v>
      </c>
      <c r="I44" s="146">
        <f t="shared" si="0"/>
        <v>0</v>
      </c>
    </row>
    <row r="45" spans="1:9" ht="53.25" customHeight="1" thickBot="1">
      <c r="A45" s="29" t="s">
        <v>233</v>
      </c>
      <c r="B45" s="23" t="s">
        <v>86</v>
      </c>
      <c r="C45" s="9" t="s">
        <v>96</v>
      </c>
      <c r="D45" s="9" t="s">
        <v>69</v>
      </c>
      <c r="E45" s="9"/>
      <c r="F45" s="59">
        <f>F46</f>
        <v>5000</v>
      </c>
      <c r="G45" s="59">
        <f>G46</f>
        <v>5000</v>
      </c>
      <c r="I45" s="146">
        <f t="shared" si="0"/>
        <v>0</v>
      </c>
    </row>
    <row r="46" spans="1:9" ht="24" customHeight="1" thickBot="1">
      <c r="A46" s="13" t="s">
        <v>150</v>
      </c>
      <c r="B46" s="11" t="s">
        <v>86</v>
      </c>
      <c r="C46" s="10" t="s">
        <v>96</v>
      </c>
      <c r="D46" s="10" t="s">
        <v>69</v>
      </c>
      <c r="E46" s="10" t="s">
        <v>151</v>
      </c>
      <c r="F46" s="60">
        <v>5000</v>
      </c>
      <c r="G46" s="60">
        <v>5000</v>
      </c>
      <c r="I46" s="146">
        <f t="shared" si="0"/>
        <v>0</v>
      </c>
    </row>
    <row r="47" spans="1:9" ht="39.75" customHeight="1" thickBot="1">
      <c r="A47" s="30" t="s">
        <v>63</v>
      </c>
      <c r="B47" s="23" t="s">
        <v>86</v>
      </c>
      <c r="C47" s="9" t="s">
        <v>96</v>
      </c>
      <c r="D47" s="9" t="s">
        <v>70</v>
      </c>
      <c r="E47" s="9"/>
      <c r="F47" s="59">
        <f>F48</f>
        <v>11000</v>
      </c>
      <c r="G47" s="59">
        <f>G48</f>
        <v>11000</v>
      </c>
      <c r="I47" s="146">
        <f t="shared" si="0"/>
        <v>0</v>
      </c>
    </row>
    <row r="48" spans="1:9" ht="25.5" customHeight="1" thickBot="1">
      <c r="A48" s="13" t="s">
        <v>150</v>
      </c>
      <c r="B48" s="11" t="s">
        <v>86</v>
      </c>
      <c r="C48" s="10" t="s">
        <v>96</v>
      </c>
      <c r="D48" s="10" t="s">
        <v>71</v>
      </c>
      <c r="E48" s="10" t="s">
        <v>151</v>
      </c>
      <c r="F48" s="60">
        <v>11000</v>
      </c>
      <c r="G48" s="60">
        <v>11000</v>
      </c>
      <c r="I48" s="146">
        <f t="shared" si="0"/>
        <v>0</v>
      </c>
    </row>
    <row r="49" spans="1:9" ht="33" customHeight="1" thickBot="1">
      <c r="A49" s="30" t="s">
        <v>64</v>
      </c>
      <c r="B49" s="23" t="s">
        <v>86</v>
      </c>
      <c r="C49" s="9" t="s">
        <v>96</v>
      </c>
      <c r="D49" s="9" t="s">
        <v>72</v>
      </c>
      <c r="E49" s="9"/>
      <c r="F49" s="59">
        <f>SUM(F50:F52)</f>
        <v>33000</v>
      </c>
      <c r="G49" s="59">
        <f>SUM(G50:G52)</f>
        <v>33000</v>
      </c>
      <c r="I49" s="146">
        <f t="shared" si="0"/>
        <v>0</v>
      </c>
    </row>
    <row r="50" spans="1:9" ht="23.25" customHeight="1" thickBot="1">
      <c r="A50" s="13" t="s">
        <v>58</v>
      </c>
      <c r="B50" s="11" t="s">
        <v>86</v>
      </c>
      <c r="C50" s="10" t="s">
        <v>96</v>
      </c>
      <c r="D50" s="10" t="s">
        <v>72</v>
      </c>
      <c r="E50" s="10" t="s">
        <v>153</v>
      </c>
      <c r="F50" s="60">
        <v>10000</v>
      </c>
      <c r="G50" s="60">
        <v>10000</v>
      </c>
      <c r="I50" s="146">
        <f t="shared" si="0"/>
        <v>0</v>
      </c>
    </row>
    <row r="51" spans="1:9" ht="34.5" customHeight="1" thickBot="1">
      <c r="A51" s="13" t="s">
        <v>55</v>
      </c>
      <c r="B51" s="11" t="s">
        <v>86</v>
      </c>
      <c r="C51" s="10" t="s">
        <v>96</v>
      </c>
      <c r="D51" s="10" t="s">
        <v>72</v>
      </c>
      <c r="E51" s="10" t="s">
        <v>56</v>
      </c>
      <c r="F51" s="60">
        <v>3000</v>
      </c>
      <c r="G51" s="60">
        <v>3000</v>
      </c>
      <c r="I51" s="146">
        <f t="shared" si="0"/>
        <v>0</v>
      </c>
    </row>
    <row r="52" spans="1:9" ht="24.75" customHeight="1" thickBot="1">
      <c r="A52" s="13" t="s">
        <v>150</v>
      </c>
      <c r="B52" s="11" t="s">
        <v>86</v>
      </c>
      <c r="C52" s="10" t="s">
        <v>96</v>
      </c>
      <c r="D52" s="10" t="s">
        <v>72</v>
      </c>
      <c r="E52" s="10" t="s">
        <v>151</v>
      </c>
      <c r="F52" s="60">
        <v>20000</v>
      </c>
      <c r="G52" s="60">
        <v>20000</v>
      </c>
      <c r="I52" s="146">
        <f t="shared" si="0"/>
        <v>0</v>
      </c>
    </row>
    <row r="53" spans="1:9" ht="39" customHeight="1" thickBot="1">
      <c r="A53" s="30" t="s">
        <v>65</v>
      </c>
      <c r="B53" s="23" t="s">
        <v>86</v>
      </c>
      <c r="C53" s="9" t="s">
        <v>96</v>
      </c>
      <c r="D53" s="9" t="s">
        <v>73</v>
      </c>
      <c r="E53" s="9"/>
      <c r="F53" s="59">
        <f>F54</f>
        <v>11000</v>
      </c>
      <c r="G53" s="59">
        <f>G54</f>
        <v>11000</v>
      </c>
      <c r="I53" s="146">
        <f t="shared" si="0"/>
        <v>0</v>
      </c>
    </row>
    <row r="54" spans="1:9" ht="35.25" customHeight="1" thickBot="1">
      <c r="A54" s="13" t="s">
        <v>150</v>
      </c>
      <c r="B54" s="11" t="s">
        <v>86</v>
      </c>
      <c r="C54" s="10" t="s">
        <v>96</v>
      </c>
      <c r="D54" s="10" t="s">
        <v>73</v>
      </c>
      <c r="E54" s="10" t="s">
        <v>151</v>
      </c>
      <c r="F54" s="60">
        <v>11000</v>
      </c>
      <c r="G54" s="60">
        <v>11000</v>
      </c>
      <c r="I54" s="146">
        <f t="shared" si="0"/>
        <v>0</v>
      </c>
    </row>
    <row r="55" spans="1:9" ht="27.75" customHeight="1" thickBot="1">
      <c r="A55" s="30" t="s">
        <v>66</v>
      </c>
      <c r="B55" s="23" t="s">
        <v>86</v>
      </c>
      <c r="C55" s="9" t="s">
        <v>96</v>
      </c>
      <c r="D55" s="9" t="s">
        <v>244</v>
      </c>
      <c r="E55" s="9"/>
      <c r="F55" s="59">
        <f>F56</f>
        <v>33000</v>
      </c>
      <c r="G55" s="59">
        <f>G56</f>
        <v>33000</v>
      </c>
      <c r="I55" s="146">
        <f t="shared" si="0"/>
        <v>0</v>
      </c>
    </row>
    <row r="56" spans="1:9" ht="29.25" customHeight="1" thickBot="1">
      <c r="A56" s="13" t="s">
        <v>150</v>
      </c>
      <c r="B56" s="11" t="s">
        <v>86</v>
      </c>
      <c r="C56" s="10" t="s">
        <v>96</v>
      </c>
      <c r="D56" s="10" t="s">
        <v>244</v>
      </c>
      <c r="E56" s="10" t="s">
        <v>151</v>
      </c>
      <c r="F56" s="60">
        <v>33000</v>
      </c>
      <c r="G56" s="60">
        <v>33000</v>
      </c>
      <c r="I56" s="146">
        <f t="shared" si="0"/>
        <v>0</v>
      </c>
    </row>
    <row r="57" spans="1:9" ht="18.75" customHeight="1" thickBot="1">
      <c r="A57" s="32" t="s">
        <v>1</v>
      </c>
      <c r="B57" s="14" t="s">
        <v>86</v>
      </c>
      <c r="C57" s="4" t="s">
        <v>92</v>
      </c>
      <c r="D57" s="4"/>
      <c r="E57" s="4"/>
      <c r="F57" s="126">
        <f>F58</f>
        <v>12900</v>
      </c>
      <c r="G57" s="126">
        <f>G58</f>
        <v>12900</v>
      </c>
      <c r="I57" s="146">
        <f t="shared" si="0"/>
        <v>0</v>
      </c>
    </row>
    <row r="58" spans="1:9" ht="66.75" customHeight="1" thickBot="1">
      <c r="A58" s="144" t="s">
        <v>2</v>
      </c>
      <c r="B58" s="7" t="s">
        <v>86</v>
      </c>
      <c r="C58" s="6" t="s">
        <v>92</v>
      </c>
      <c r="D58" s="6" t="s">
        <v>59</v>
      </c>
      <c r="E58" s="6"/>
      <c r="F58" s="127">
        <f>F59</f>
        <v>12900</v>
      </c>
      <c r="G58" s="127">
        <f>G59</f>
        <v>12900</v>
      </c>
      <c r="I58" s="146">
        <f t="shared" si="0"/>
        <v>0</v>
      </c>
    </row>
    <row r="59" spans="1:9" ht="29.25" customHeight="1" thickBot="1">
      <c r="A59" s="13" t="s">
        <v>150</v>
      </c>
      <c r="B59" s="8" t="s">
        <v>86</v>
      </c>
      <c r="C59" s="5" t="s">
        <v>92</v>
      </c>
      <c r="D59" s="5" t="s">
        <v>59</v>
      </c>
      <c r="E59" s="5" t="s">
        <v>151</v>
      </c>
      <c r="F59" s="60">
        <v>12900</v>
      </c>
      <c r="G59" s="60">
        <v>12900</v>
      </c>
      <c r="I59" s="146">
        <f t="shared" si="0"/>
        <v>0</v>
      </c>
    </row>
    <row r="60" spans="1:9" ht="21" customHeight="1" thickBot="1">
      <c r="A60" s="32" t="s">
        <v>290</v>
      </c>
      <c r="B60" s="14" t="s">
        <v>86</v>
      </c>
      <c r="C60" s="4" t="s">
        <v>116</v>
      </c>
      <c r="D60" s="4"/>
      <c r="E60" s="4"/>
      <c r="F60" s="141">
        <f>F61</f>
        <v>100000</v>
      </c>
      <c r="G60" s="141">
        <f>G61</f>
        <v>100000</v>
      </c>
      <c r="I60" s="146">
        <f t="shared" si="0"/>
        <v>0</v>
      </c>
    </row>
    <row r="61" spans="1:9" ht="17.25" customHeight="1" thickBot="1">
      <c r="A61" s="139" t="s">
        <v>125</v>
      </c>
      <c r="B61" s="7" t="s">
        <v>86</v>
      </c>
      <c r="C61" s="6" t="s">
        <v>116</v>
      </c>
      <c r="D61" s="6" t="s">
        <v>17</v>
      </c>
      <c r="E61" s="6"/>
      <c r="F61" s="142">
        <f>F62</f>
        <v>100000</v>
      </c>
      <c r="G61" s="142">
        <f>G62</f>
        <v>100000</v>
      </c>
      <c r="I61" s="146">
        <f t="shared" si="0"/>
        <v>0</v>
      </c>
    </row>
    <row r="62" spans="1:9" ht="24" customHeight="1" thickBot="1">
      <c r="A62" s="140" t="s">
        <v>160</v>
      </c>
      <c r="B62" s="8" t="s">
        <v>86</v>
      </c>
      <c r="C62" s="5" t="s">
        <v>116</v>
      </c>
      <c r="D62" s="5" t="s">
        <v>17</v>
      </c>
      <c r="E62" s="5" t="s">
        <v>144</v>
      </c>
      <c r="F62" s="143">
        <v>100000</v>
      </c>
      <c r="G62" s="143">
        <v>100000</v>
      </c>
      <c r="I62" s="146">
        <f t="shared" si="0"/>
        <v>0</v>
      </c>
    </row>
    <row r="63" spans="1:9" ht="18" customHeight="1" thickBot="1">
      <c r="A63" s="28" t="s">
        <v>101</v>
      </c>
      <c r="B63" s="56" t="s">
        <v>86</v>
      </c>
      <c r="C63" s="57" t="s">
        <v>128</v>
      </c>
      <c r="D63" s="57" t="s">
        <v>229</v>
      </c>
      <c r="E63" s="57"/>
      <c r="F63" s="61">
        <f>F64+F71+F80</f>
        <v>7556000</v>
      </c>
      <c r="G63" s="61">
        <f>G64+G71+G80</f>
        <v>7556000</v>
      </c>
      <c r="I63" s="146">
        <f t="shared" si="0"/>
        <v>0</v>
      </c>
    </row>
    <row r="64" spans="1:9" ht="33.75" customHeight="1" thickBot="1">
      <c r="A64" s="29" t="s">
        <v>187</v>
      </c>
      <c r="B64" s="23" t="s">
        <v>86</v>
      </c>
      <c r="C64" s="9" t="s">
        <v>128</v>
      </c>
      <c r="D64" s="9" t="s">
        <v>245</v>
      </c>
      <c r="E64" s="9"/>
      <c r="F64" s="59">
        <f>SUM(F65:F70)</f>
        <v>702000</v>
      </c>
      <c r="G64" s="59">
        <f>SUM(G65:G70)</f>
        <v>702000</v>
      </c>
      <c r="I64" s="146">
        <f t="shared" si="0"/>
        <v>0</v>
      </c>
    </row>
    <row r="65" spans="1:9" ht="30.75" customHeight="1" thickBot="1">
      <c r="A65" s="13" t="s">
        <v>150</v>
      </c>
      <c r="B65" s="11" t="s">
        <v>86</v>
      </c>
      <c r="C65" s="10" t="s">
        <v>128</v>
      </c>
      <c r="D65" s="10" t="s">
        <v>245</v>
      </c>
      <c r="E65" s="10" t="s">
        <v>151</v>
      </c>
      <c r="F65" s="60">
        <v>526000</v>
      </c>
      <c r="G65" s="60">
        <v>526000</v>
      </c>
      <c r="I65" s="146">
        <f t="shared" si="0"/>
        <v>0</v>
      </c>
    </row>
    <row r="66" spans="1:9" ht="18" customHeight="1" thickBot="1">
      <c r="A66" s="13" t="s">
        <v>77</v>
      </c>
      <c r="B66" s="11" t="s">
        <v>86</v>
      </c>
      <c r="C66" s="10" t="s">
        <v>128</v>
      </c>
      <c r="D66" s="10" t="s">
        <v>245</v>
      </c>
      <c r="E66" s="10" t="s">
        <v>76</v>
      </c>
      <c r="F66" s="60">
        <v>16000</v>
      </c>
      <c r="G66" s="60">
        <v>16000</v>
      </c>
      <c r="I66" s="146">
        <f t="shared" si="0"/>
        <v>0</v>
      </c>
    </row>
    <row r="67" spans="1:9" ht="18.75" customHeight="1" thickBot="1">
      <c r="A67" s="145" t="s">
        <v>248</v>
      </c>
      <c r="B67" s="11" t="s">
        <v>86</v>
      </c>
      <c r="C67" s="10" t="s">
        <v>128</v>
      </c>
      <c r="D67" s="10" t="s">
        <v>245</v>
      </c>
      <c r="E67" s="10" t="s">
        <v>162</v>
      </c>
      <c r="F67" s="60">
        <v>35000</v>
      </c>
      <c r="G67" s="60">
        <v>35000</v>
      </c>
      <c r="I67" s="146">
        <f t="shared" si="0"/>
        <v>0</v>
      </c>
    </row>
    <row r="68" spans="1:9" ht="20.25" customHeight="1" thickBot="1">
      <c r="A68" s="13" t="s">
        <v>161</v>
      </c>
      <c r="B68" s="11" t="s">
        <v>86</v>
      </c>
      <c r="C68" s="10" t="s">
        <v>128</v>
      </c>
      <c r="D68" s="10" t="s">
        <v>245</v>
      </c>
      <c r="E68" s="10" t="s">
        <v>164</v>
      </c>
      <c r="F68" s="60">
        <v>35000</v>
      </c>
      <c r="G68" s="60">
        <v>35000</v>
      </c>
      <c r="I68" s="146">
        <f t="shared" si="0"/>
        <v>0</v>
      </c>
    </row>
    <row r="69" spans="1:9" ht="16.5" customHeight="1" thickBot="1">
      <c r="A69" s="13" t="s">
        <v>163</v>
      </c>
      <c r="B69" s="11" t="s">
        <v>86</v>
      </c>
      <c r="C69" s="10" t="s">
        <v>128</v>
      </c>
      <c r="D69" s="10" t="s">
        <v>245</v>
      </c>
      <c r="E69" s="10" t="s">
        <v>165</v>
      </c>
      <c r="F69" s="60">
        <v>47000</v>
      </c>
      <c r="G69" s="60">
        <v>47000</v>
      </c>
      <c r="I69" s="146">
        <f t="shared" si="0"/>
        <v>0</v>
      </c>
    </row>
    <row r="70" spans="1:9" ht="18.75" customHeight="1" thickBot="1">
      <c r="A70" s="13" t="s">
        <v>79</v>
      </c>
      <c r="B70" s="11" t="s">
        <v>86</v>
      </c>
      <c r="C70" s="10" t="s">
        <v>128</v>
      </c>
      <c r="D70" s="10" t="s">
        <v>245</v>
      </c>
      <c r="E70" s="10" t="s">
        <v>78</v>
      </c>
      <c r="F70" s="60">
        <v>43000</v>
      </c>
      <c r="G70" s="60">
        <v>43000</v>
      </c>
      <c r="I70" s="146">
        <f t="shared" si="0"/>
        <v>0</v>
      </c>
    </row>
    <row r="71" spans="1:9" ht="21" customHeight="1" thickBot="1">
      <c r="A71" s="29" t="s">
        <v>143</v>
      </c>
      <c r="B71" s="23" t="s">
        <v>86</v>
      </c>
      <c r="C71" s="9" t="s">
        <v>128</v>
      </c>
      <c r="D71" s="9" t="s">
        <v>18</v>
      </c>
      <c r="E71" s="9"/>
      <c r="F71" s="64">
        <f>SUM(F72:F79)</f>
        <v>6849000</v>
      </c>
      <c r="G71" s="64">
        <f>SUM(G72:G79)</f>
        <v>6849000</v>
      </c>
      <c r="I71" s="146">
        <f t="shared" si="0"/>
        <v>0</v>
      </c>
    </row>
    <row r="72" spans="1:9" ht="25.5" customHeight="1" thickBot="1">
      <c r="A72" s="13" t="s">
        <v>34</v>
      </c>
      <c r="B72" s="11" t="s">
        <v>86</v>
      </c>
      <c r="C72" s="10" t="s">
        <v>128</v>
      </c>
      <c r="D72" s="10" t="s">
        <v>18</v>
      </c>
      <c r="E72" s="10" t="s">
        <v>167</v>
      </c>
      <c r="F72" s="65">
        <v>3000000</v>
      </c>
      <c r="G72" s="65">
        <v>3000000</v>
      </c>
      <c r="I72" s="146">
        <f t="shared" si="0"/>
        <v>0</v>
      </c>
    </row>
    <row r="73" spans="1:9" ht="43.5" customHeight="1" thickBot="1">
      <c r="A73" s="13" t="s">
        <v>169</v>
      </c>
      <c r="B73" s="11" t="s">
        <v>86</v>
      </c>
      <c r="C73" s="10" t="s">
        <v>128</v>
      </c>
      <c r="D73" s="10" t="s">
        <v>18</v>
      </c>
      <c r="E73" s="10" t="s">
        <v>168</v>
      </c>
      <c r="F73" s="65">
        <v>20000</v>
      </c>
      <c r="G73" s="65">
        <v>20000</v>
      </c>
      <c r="I73" s="146">
        <f t="shared" si="0"/>
        <v>0</v>
      </c>
    </row>
    <row r="74" spans="1:9" ht="50.25" customHeight="1" thickBot="1">
      <c r="A74" s="13" t="s">
        <v>29</v>
      </c>
      <c r="B74" s="11" t="s">
        <v>86</v>
      </c>
      <c r="C74" s="10" t="s">
        <v>128</v>
      </c>
      <c r="D74" s="10" t="s">
        <v>18</v>
      </c>
      <c r="E74" s="10" t="s">
        <v>19</v>
      </c>
      <c r="F74" s="65">
        <v>906000</v>
      </c>
      <c r="G74" s="65">
        <v>906000</v>
      </c>
      <c r="I74" s="146">
        <f t="shared" si="0"/>
        <v>0</v>
      </c>
    </row>
    <row r="75" spans="1:9" ht="33.75" customHeight="1" thickBot="1">
      <c r="A75" s="13" t="s">
        <v>170</v>
      </c>
      <c r="B75" s="11" t="s">
        <v>86</v>
      </c>
      <c r="C75" s="10" t="s">
        <v>128</v>
      </c>
      <c r="D75" s="10" t="s">
        <v>18</v>
      </c>
      <c r="E75" s="10" t="s">
        <v>151</v>
      </c>
      <c r="F75" s="65">
        <v>2600000</v>
      </c>
      <c r="G75" s="65">
        <v>2600000</v>
      </c>
      <c r="I75" s="146">
        <f aca="true" t="shared" si="1" ref="I75:I145">G75-F75</f>
        <v>0</v>
      </c>
    </row>
    <row r="76" spans="1:9" ht="80.25" customHeight="1" thickBot="1">
      <c r="A76" s="34" t="s">
        <v>166</v>
      </c>
      <c r="B76" s="11" t="s">
        <v>86</v>
      </c>
      <c r="C76" s="10" t="s">
        <v>128</v>
      </c>
      <c r="D76" s="10" t="s">
        <v>18</v>
      </c>
      <c r="E76" s="10" t="s">
        <v>162</v>
      </c>
      <c r="F76" s="65">
        <v>50000</v>
      </c>
      <c r="G76" s="65">
        <v>50000</v>
      </c>
      <c r="I76" s="146">
        <f t="shared" si="1"/>
        <v>0</v>
      </c>
    </row>
    <row r="77" spans="1:9" ht="20.25" customHeight="1" thickBot="1">
      <c r="A77" s="13" t="s">
        <v>161</v>
      </c>
      <c r="B77" s="11" t="s">
        <v>86</v>
      </c>
      <c r="C77" s="10" t="s">
        <v>128</v>
      </c>
      <c r="D77" s="10" t="s">
        <v>18</v>
      </c>
      <c r="E77" s="10" t="s">
        <v>164</v>
      </c>
      <c r="F77" s="60">
        <v>106000</v>
      </c>
      <c r="G77" s="60">
        <v>106000</v>
      </c>
      <c r="I77" s="146">
        <f t="shared" si="1"/>
        <v>0</v>
      </c>
    </row>
    <row r="78" spans="1:9" ht="25.5" customHeight="1" thickBot="1">
      <c r="A78" s="13" t="s">
        <v>163</v>
      </c>
      <c r="B78" s="11" t="s">
        <v>86</v>
      </c>
      <c r="C78" s="10" t="s">
        <v>128</v>
      </c>
      <c r="D78" s="10" t="s">
        <v>18</v>
      </c>
      <c r="E78" s="10" t="s">
        <v>165</v>
      </c>
      <c r="F78" s="60">
        <v>135000</v>
      </c>
      <c r="G78" s="60">
        <v>135000</v>
      </c>
      <c r="I78" s="146">
        <f t="shared" si="1"/>
        <v>0</v>
      </c>
    </row>
    <row r="79" spans="1:9" ht="21.75" customHeight="1" thickBot="1">
      <c r="A79" s="13" t="s">
        <v>79</v>
      </c>
      <c r="B79" s="11" t="s">
        <v>86</v>
      </c>
      <c r="C79" s="10" t="s">
        <v>128</v>
      </c>
      <c r="D79" s="10" t="s">
        <v>18</v>
      </c>
      <c r="E79" s="10" t="s">
        <v>78</v>
      </c>
      <c r="F79" s="60">
        <v>32000</v>
      </c>
      <c r="G79" s="60">
        <v>32000</v>
      </c>
      <c r="H79" s="12"/>
      <c r="I79" s="146">
        <f t="shared" si="1"/>
        <v>0</v>
      </c>
    </row>
    <row r="80" spans="1:9" ht="18.75" customHeight="1" thickBot="1">
      <c r="A80" s="33" t="s">
        <v>220</v>
      </c>
      <c r="B80" s="66" t="s">
        <v>86</v>
      </c>
      <c r="C80" s="9" t="s">
        <v>128</v>
      </c>
      <c r="D80" s="9" t="s">
        <v>20</v>
      </c>
      <c r="E80" s="27"/>
      <c r="F80" s="59">
        <f>SUM(F81:F81)</f>
        <v>5000</v>
      </c>
      <c r="G80" s="59">
        <f>SUM(G81:G81)</f>
        <v>5000</v>
      </c>
      <c r="I80" s="146">
        <f t="shared" si="1"/>
        <v>0</v>
      </c>
    </row>
    <row r="81" spans="1:9" ht="23.25" customHeight="1" thickBot="1">
      <c r="A81" s="13" t="s">
        <v>170</v>
      </c>
      <c r="B81" s="67" t="s">
        <v>86</v>
      </c>
      <c r="C81" s="27" t="s">
        <v>128</v>
      </c>
      <c r="D81" s="10" t="s">
        <v>20</v>
      </c>
      <c r="E81" s="27" t="s">
        <v>151</v>
      </c>
      <c r="F81" s="60">
        <v>5000</v>
      </c>
      <c r="G81" s="60">
        <v>5000</v>
      </c>
      <c r="I81" s="146">
        <f t="shared" si="1"/>
        <v>0</v>
      </c>
    </row>
    <row r="82" spans="1:9" ht="17.25" customHeight="1" thickBot="1">
      <c r="A82" s="68" t="s">
        <v>138</v>
      </c>
      <c r="B82" s="69" t="s">
        <v>93</v>
      </c>
      <c r="C82" s="70"/>
      <c r="D82" s="70"/>
      <c r="E82" s="70"/>
      <c r="F82" s="71">
        <f aca="true" t="shared" si="2" ref="F82:G84">F83</f>
        <v>691000</v>
      </c>
      <c r="G82" s="71">
        <f t="shared" si="2"/>
        <v>691000</v>
      </c>
      <c r="I82" s="146">
        <f t="shared" si="1"/>
        <v>0</v>
      </c>
    </row>
    <row r="83" spans="1:10" ht="20.25" customHeight="1" thickBot="1">
      <c r="A83" s="72" t="s">
        <v>139</v>
      </c>
      <c r="B83" s="56" t="s">
        <v>93</v>
      </c>
      <c r="C83" s="57" t="s">
        <v>95</v>
      </c>
      <c r="D83" s="57"/>
      <c r="E83" s="57"/>
      <c r="F83" s="58">
        <f t="shared" si="2"/>
        <v>691000</v>
      </c>
      <c r="G83" s="58">
        <f t="shared" si="2"/>
        <v>691000</v>
      </c>
      <c r="H83" s="12"/>
      <c r="I83" s="146">
        <f t="shared" si="1"/>
        <v>0</v>
      </c>
      <c r="J83" s="18"/>
    </row>
    <row r="84" spans="1:9" ht="26.25" thickBot="1">
      <c r="A84" s="30" t="s">
        <v>129</v>
      </c>
      <c r="B84" s="23" t="s">
        <v>93</v>
      </c>
      <c r="C84" s="9" t="s">
        <v>95</v>
      </c>
      <c r="D84" s="9" t="s">
        <v>23</v>
      </c>
      <c r="E84" s="9"/>
      <c r="F84" s="59">
        <f t="shared" si="2"/>
        <v>691000</v>
      </c>
      <c r="G84" s="59">
        <f t="shared" si="2"/>
        <v>691000</v>
      </c>
      <c r="H84" s="12"/>
      <c r="I84" s="146">
        <f t="shared" si="1"/>
        <v>0</v>
      </c>
    </row>
    <row r="85" spans="1:9" ht="15" customHeight="1" thickBot="1">
      <c r="A85" s="13" t="s">
        <v>159</v>
      </c>
      <c r="B85" s="11" t="s">
        <v>93</v>
      </c>
      <c r="C85" s="10" t="s">
        <v>95</v>
      </c>
      <c r="D85" s="10" t="s">
        <v>23</v>
      </c>
      <c r="E85" s="10" t="s">
        <v>142</v>
      </c>
      <c r="F85" s="60">
        <v>691000</v>
      </c>
      <c r="G85" s="60">
        <v>691000</v>
      </c>
      <c r="H85" s="12"/>
      <c r="I85" s="146">
        <f t="shared" si="1"/>
        <v>0</v>
      </c>
    </row>
    <row r="86" spans="1:10" ht="21" customHeight="1" thickBot="1">
      <c r="A86" s="68" t="s">
        <v>114</v>
      </c>
      <c r="B86" s="69" t="s">
        <v>96</v>
      </c>
      <c r="C86" s="73"/>
      <c r="D86" s="73"/>
      <c r="E86" s="73"/>
      <c r="F86" s="71">
        <f>F87+F93</f>
        <v>446000</v>
      </c>
      <c r="G86" s="71">
        <f>G87+G90+G93</f>
        <v>5377000</v>
      </c>
      <c r="H86" s="12"/>
      <c r="I86" s="146">
        <f t="shared" si="1"/>
        <v>4931000</v>
      </c>
      <c r="J86" s="18"/>
    </row>
    <row r="87" spans="1:9" ht="14.25" customHeight="1" thickBot="1">
      <c r="A87" s="35" t="s">
        <v>188</v>
      </c>
      <c r="B87" s="76" t="s">
        <v>96</v>
      </c>
      <c r="C87" s="57" t="s">
        <v>92</v>
      </c>
      <c r="D87" s="57"/>
      <c r="E87" s="57"/>
      <c r="F87" s="58">
        <f>F88</f>
        <v>396000</v>
      </c>
      <c r="G87" s="58">
        <f>G88</f>
        <v>396000</v>
      </c>
      <c r="H87" s="12"/>
      <c r="I87" s="146">
        <f t="shared" si="1"/>
        <v>0</v>
      </c>
    </row>
    <row r="88" spans="1:9" ht="56.25" customHeight="1" thickBot="1">
      <c r="A88" s="30" t="s">
        <v>189</v>
      </c>
      <c r="B88" s="74" t="s">
        <v>96</v>
      </c>
      <c r="C88" s="9" t="s">
        <v>92</v>
      </c>
      <c r="D88" s="9" t="s">
        <v>21</v>
      </c>
      <c r="E88" s="9"/>
      <c r="F88" s="59">
        <f>F89</f>
        <v>396000</v>
      </c>
      <c r="G88" s="59">
        <f>G89</f>
        <v>396000</v>
      </c>
      <c r="H88" s="12"/>
      <c r="I88" s="146">
        <f t="shared" si="1"/>
        <v>0</v>
      </c>
    </row>
    <row r="89" spans="1:9" ht="27" customHeight="1" thickBot="1">
      <c r="A89" s="13" t="s">
        <v>170</v>
      </c>
      <c r="B89" s="75" t="s">
        <v>96</v>
      </c>
      <c r="C89" s="10" t="s">
        <v>92</v>
      </c>
      <c r="D89" s="10" t="s">
        <v>21</v>
      </c>
      <c r="E89" s="10" t="s">
        <v>151</v>
      </c>
      <c r="F89" s="60">
        <v>396000</v>
      </c>
      <c r="G89" s="60">
        <v>396000</v>
      </c>
      <c r="I89" s="146">
        <f t="shared" si="1"/>
        <v>0</v>
      </c>
    </row>
    <row r="90" spans="1:9" ht="27" customHeight="1" thickBot="1">
      <c r="A90" s="35" t="s">
        <v>235</v>
      </c>
      <c r="B90" s="76" t="s">
        <v>96</v>
      </c>
      <c r="C90" s="57" t="s">
        <v>89</v>
      </c>
      <c r="D90" s="57"/>
      <c r="E90" s="57"/>
      <c r="F90" s="58">
        <f>F91</f>
        <v>0</v>
      </c>
      <c r="G90" s="58">
        <f>G91</f>
        <v>4721000</v>
      </c>
      <c r="I90" s="146">
        <f t="shared" si="1"/>
        <v>4721000</v>
      </c>
    </row>
    <row r="91" spans="1:9" ht="40.5" customHeight="1" thickBot="1">
      <c r="A91" s="148" t="s">
        <v>251</v>
      </c>
      <c r="B91" s="23" t="s">
        <v>96</v>
      </c>
      <c r="C91" s="9" t="s">
        <v>89</v>
      </c>
      <c r="D91" s="147" t="s">
        <v>252</v>
      </c>
      <c r="E91" s="10"/>
      <c r="F91" s="149">
        <f>F92</f>
        <v>0</v>
      </c>
      <c r="G91" s="149">
        <f>G92</f>
        <v>4721000</v>
      </c>
      <c r="I91" s="146">
        <f t="shared" si="1"/>
        <v>4721000</v>
      </c>
    </row>
    <row r="92" spans="1:9" ht="60" customHeight="1" thickBot="1">
      <c r="A92" s="13" t="s">
        <v>253</v>
      </c>
      <c r="B92" s="11" t="s">
        <v>96</v>
      </c>
      <c r="C92" s="10" t="s">
        <v>89</v>
      </c>
      <c r="D92" s="10" t="s">
        <v>252</v>
      </c>
      <c r="E92" s="10" t="s">
        <v>190</v>
      </c>
      <c r="F92" s="60"/>
      <c r="G92" s="60">
        <v>4721000</v>
      </c>
      <c r="I92" s="146">
        <f t="shared" si="1"/>
        <v>4721000</v>
      </c>
    </row>
    <row r="93" spans="1:9" ht="25.5" customHeight="1" thickBot="1">
      <c r="A93" s="35" t="s">
        <v>126</v>
      </c>
      <c r="B93" s="76" t="s">
        <v>96</v>
      </c>
      <c r="C93" s="57" t="s">
        <v>90</v>
      </c>
      <c r="D93" s="57"/>
      <c r="E93" s="57"/>
      <c r="F93" s="58">
        <f>F94</f>
        <v>50000</v>
      </c>
      <c r="G93" s="58">
        <f>G94</f>
        <v>260000</v>
      </c>
      <c r="I93" s="146">
        <f t="shared" si="1"/>
        <v>210000</v>
      </c>
    </row>
    <row r="94" spans="1:9" ht="47.25" customHeight="1" thickBot="1">
      <c r="A94" s="30" t="s">
        <v>227</v>
      </c>
      <c r="B94" s="74" t="s">
        <v>96</v>
      </c>
      <c r="C94" s="9" t="s">
        <v>90</v>
      </c>
      <c r="D94" s="9" t="s">
        <v>22</v>
      </c>
      <c r="E94" s="9"/>
      <c r="F94" s="59">
        <f>F96+F95</f>
        <v>50000</v>
      </c>
      <c r="G94" s="59">
        <f>G96+G95</f>
        <v>260000</v>
      </c>
      <c r="H94" s="12"/>
      <c r="I94" s="146">
        <f t="shared" si="1"/>
        <v>210000</v>
      </c>
    </row>
    <row r="95" spans="1:9" ht="66" customHeight="1" thickBot="1">
      <c r="A95" s="34" t="s">
        <v>276</v>
      </c>
      <c r="B95" s="75" t="s">
        <v>96</v>
      </c>
      <c r="C95" s="10" t="s">
        <v>90</v>
      </c>
      <c r="D95" s="10" t="s">
        <v>22</v>
      </c>
      <c r="E95" s="10" t="s">
        <v>270</v>
      </c>
      <c r="F95" s="60">
        <v>25000</v>
      </c>
      <c r="G95" s="60">
        <v>110000</v>
      </c>
      <c r="H95" s="12"/>
      <c r="I95" s="146">
        <f t="shared" si="1"/>
        <v>85000</v>
      </c>
    </row>
    <row r="96" spans="1:9" ht="81" customHeight="1" thickBot="1">
      <c r="A96" s="34" t="s">
        <v>254</v>
      </c>
      <c r="B96" s="75" t="s">
        <v>96</v>
      </c>
      <c r="C96" s="10" t="s">
        <v>90</v>
      </c>
      <c r="D96" s="10" t="s">
        <v>22</v>
      </c>
      <c r="E96" s="10" t="s">
        <v>255</v>
      </c>
      <c r="F96" s="60">
        <v>25000</v>
      </c>
      <c r="G96" s="60">
        <v>150000</v>
      </c>
      <c r="I96" s="146">
        <f t="shared" si="1"/>
        <v>125000</v>
      </c>
    </row>
    <row r="97" spans="1:9" ht="23.25" customHeight="1" thickBot="1">
      <c r="A97" s="77" t="s">
        <v>111</v>
      </c>
      <c r="B97" s="70" t="s">
        <v>92</v>
      </c>
      <c r="C97" s="70"/>
      <c r="D97" s="70"/>
      <c r="E97" s="70"/>
      <c r="F97" s="71">
        <f>F98</f>
        <v>2339700</v>
      </c>
      <c r="G97" s="71">
        <f>G98</f>
        <v>9754258</v>
      </c>
      <c r="I97" s="146">
        <f t="shared" si="1"/>
        <v>7414558</v>
      </c>
    </row>
    <row r="98" spans="1:9" ht="19.5" customHeight="1" thickBot="1">
      <c r="A98" s="47" t="s">
        <v>230</v>
      </c>
      <c r="B98" s="76" t="s">
        <v>92</v>
      </c>
      <c r="C98" s="76" t="s">
        <v>86</v>
      </c>
      <c r="D98" s="78"/>
      <c r="E98" s="78"/>
      <c r="F98" s="61">
        <f>F103+F106</f>
        <v>2339700</v>
      </c>
      <c r="G98" s="61">
        <f>G99+G101+G103+G106</f>
        <v>9754258</v>
      </c>
      <c r="I98" s="146">
        <f t="shared" si="1"/>
        <v>7414558</v>
      </c>
    </row>
    <row r="99" spans="1:9" ht="42" customHeight="1" thickBot="1">
      <c r="A99" s="29" t="s">
        <v>299</v>
      </c>
      <c r="B99" s="74" t="s">
        <v>92</v>
      </c>
      <c r="C99" s="74" t="s">
        <v>86</v>
      </c>
      <c r="D99" s="74" t="s">
        <v>256</v>
      </c>
      <c r="E99" s="10"/>
      <c r="F99" s="64">
        <f>F100</f>
        <v>0</v>
      </c>
      <c r="G99" s="64">
        <f>G100</f>
        <v>7372534.9</v>
      </c>
      <c r="I99" s="146">
        <f t="shared" si="1"/>
        <v>7372534.9</v>
      </c>
    </row>
    <row r="100" spans="1:9" ht="41.25" customHeight="1" thickBot="1">
      <c r="A100" s="13" t="s">
        <v>300</v>
      </c>
      <c r="B100" s="75" t="s">
        <v>92</v>
      </c>
      <c r="C100" s="75" t="s">
        <v>86</v>
      </c>
      <c r="D100" s="75" t="s">
        <v>256</v>
      </c>
      <c r="E100" s="10" t="s">
        <v>231</v>
      </c>
      <c r="F100" s="65">
        <v>0</v>
      </c>
      <c r="G100" s="65">
        <v>7372534.9</v>
      </c>
      <c r="I100" s="146">
        <f t="shared" si="1"/>
        <v>7372534.9</v>
      </c>
    </row>
    <row r="101" spans="1:9" ht="30.75" customHeight="1" thickBot="1">
      <c r="A101" s="29" t="s">
        <v>298</v>
      </c>
      <c r="B101" s="74" t="s">
        <v>92</v>
      </c>
      <c r="C101" s="74" t="s">
        <v>86</v>
      </c>
      <c r="D101" s="74" t="s">
        <v>257</v>
      </c>
      <c r="E101" s="10"/>
      <c r="F101" s="64">
        <f>F102</f>
        <v>0</v>
      </c>
      <c r="G101" s="64">
        <f>G102</f>
        <v>42023.1</v>
      </c>
      <c r="I101" s="146">
        <f t="shared" si="1"/>
        <v>42023.1</v>
      </c>
    </row>
    <row r="102" spans="1:9" ht="45" customHeight="1" thickBot="1">
      <c r="A102" s="13" t="s">
        <v>301</v>
      </c>
      <c r="B102" s="75" t="s">
        <v>92</v>
      </c>
      <c r="C102" s="75" t="s">
        <v>86</v>
      </c>
      <c r="D102" s="75" t="s">
        <v>257</v>
      </c>
      <c r="E102" s="10" t="s">
        <v>231</v>
      </c>
      <c r="F102" s="65">
        <v>0</v>
      </c>
      <c r="G102" s="65">
        <v>42023.1</v>
      </c>
      <c r="I102" s="146">
        <f t="shared" si="1"/>
        <v>42023.1</v>
      </c>
    </row>
    <row r="103" spans="1:9" ht="21" customHeight="1" thickBot="1">
      <c r="A103" s="30" t="s">
        <v>4</v>
      </c>
      <c r="B103" s="74" t="s">
        <v>92</v>
      </c>
      <c r="C103" s="74" t="s">
        <v>86</v>
      </c>
      <c r="D103" s="74" t="s">
        <v>24</v>
      </c>
      <c r="E103" s="78"/>
      <c r="F103" s="64">
        <f>F104+F105</f>
        <v>950000</v>
      </c>
      <c r="G103" s="64">
        <f>G104+G105</f>
        <v>950000</v>
      </c>
      <c r="I103" s="146">
        <f t="shared" si="1"/>
        <v>0</v>
      </c>
    </row>
    <row r="104" spans="1:9" ht="35.25" customHeight="1" thickBot="1">
      <c r="A104" s="13" t="s">
        <v>170</v>
      </c>
      <c r="B104" s="75" t="s">
        <v>92</v>
      </c>
      <c r="C104" s="75" t="s">
        <v>86</v>
      </c>
      <c r="D104" s="75" t="s">
        <v>24</v>
      </c>
      <c r="E104" s="10" t="s">
        <v>151</v>
      </c>
      <c r="F104" s="65">
        <v>150000</v>
      </c>
      <c r="G104" s="65">
        <v>150000</v>
      </c>
      <c r="I104" s="146">
        <f t="shared" si="1"/>
        <v>0</v>
      </c>
    </row>
    <row r="105" spans="1:9" ht="41.25" customHeight="1" thickBot="1">
      <c r="A105" s="13" t="s">
        <v>289</v>
      </c>
      <c r="B105" s="75" t="s">
        <v>92</v>
      </c>
      <c r="C105" s="75" t="s">
        <v>86</v>
      </c>
      <c r="D105" s="75" t="s">
        <v>24</v>
      </c>
      <c r="E105" s="10" t="s">
        <v>192</v>
      </c>
      <c r="F105" s="65">
        <v>800000</v>
      </c>
      <c r="G105" s="65">
        <v>800000</v>
      </c>
      <c r="I105" s="146">
        <f t="shared" si="1"/>
        <v>0</v>
      </c>
    </row>
    <row r="106" spans="1:9" ht="20.25" customHeight="1" thickBot="1">
      <c r="A106" s="30" t="s">
        <v>3</v>
      </c>
      <c r="B106" s="74" t="s">
        <v>92</v>
      </c>
      <c r="C106" s="74" t="s">
        <v>86</v>
      </c>
      <c r="D106" s="74" t="s">
        <v>25</v>
      </c>
      <c r="E106" s="78"/>
      <c r="F106" s="64">
        <f>F107</f>
        <v>1389700</v>
      </c>
      <c r="G106" s="64">
        <f>G107</f>
        <v>1389700</v>
      </c>
      <c r="I106" s="146">
        <f t="shared" si="1"/>
        <v>0</v>
      </c>
    </row>
    <row r="107" spans="1:9" ht="37.5" customHeight="1" thickBot="1">
      <c r="A107" s="13" t="s">
        <v>170</v>
      </c>
      <c r="B107" s="75" t="s">
        <v>92</v>
      </c>
      <c r="C107" s="75" t="s">
        <v>86</v>
      </c>
      <c r="D107" s="75" t="s">
        <v>25</v>
      </c>
      <c r="E107" s="10" t="s">
        <v>151</v>
      </c>
      <c r="F107" s="65">
        <f>750000+639700</f>
        <v>1389700</v>
      </c>
      <c r="G107" s="65">
        <f>750000+639700</f>
        <v>1389700</v>
      </c>
      <c r="I107" s="146">
        <f t="shared" si="1"/>
        <v>0</v>
      </c>
    </row>
    <row r="108" spans="1:9" ht="22.5" customHeight="1" thickBot="1">
      <c r="A108" s="77" t="s">
        <v>106</v>
      </c>
      <c r="B108" s="70" t="s">
        <v>87</v>
      </c>
      <c r="C108" s="70"/>
      <c r="D108" s="70"/>
      <c r="E108" s="70"/>
      <c r="F108" s="71">
        <f>F109+F147+F189+F194+F208</f>
        <v>289937349</v>
      </c>
      <c r="G108" s="71">
        <f>G109+G147+G189+G194+G208</f>
        <v>290279791</v>
      </c>
      <c r="I108" s="146">
        <f t="shared" si="1"/>
        <v>342442</v>
      </c>
    </row>
    <row r="109" spans="1:9" ht="20.25" customHeight="1" thickBot="1">
      <c r="A109" s="130" t="s">
        <v>107</v>
      </c>
      <c r="B109" s="131" t="s">
        <v>87</v>
      </c>
      <c r="C109" s="131" t="s">
        <v>86</v>
      </c>
      <c r="D109" s="132"/>
      <c r="E109" s="132"/>
      <c r="F109" s="133">
        <f>F111+F113+F115+F125+F132+F135+F139+F143</f>
        <v>77730100</v>
      </c>
      <c r="G109" s="133">
        <f>G111+G113+G115+G125+G132+G135+G139+G143</f>
        <v>77730100</v>
      </c>
      <c r="I109" s="146">
        <f t="shared" si="1"/>
        <v>0</v>
      </c>
    </row>
    <row r="110" spans="1:9" ht="28.5" customHeight="1" thickBot="1">
      <c r="A110" s="33" t="s">
        <v>193</v>
      </c>
      <c r="B110" s="74" t="s">
        <v>87</v>
      </c>
      <c r="C110" s="9" t="s">
        <v>86</v>
      </c>
      <c r="D110" s="83" t="s">
        <v>6</v>
      </c>
      <c r="E110" s="83"/>
      <c r="F110" s="59">
        <f>F109</f>
        <v>77730100</v>
      </c>
      <c r="G110" s="59">
        <f>G109</f>
        <v>77730100</v>
      </c>
      <c r="I110" s="146">
        <f t="shared" si="1"/>
        <v>0</v>
      </c>
    </row>
    <row r="111" spans="1:9" ht="12.75" customHeight="1" thickBot="1">
      <c r="A111" s="38" t="s">
        <v>195</v>
      </c>
      <c r="B111" s="84" t="s">
        <v>87</v>
      </c>
      <c r="C111" s="25" t="s">
        <v>86</v>
      </c>
      <c r="D111" s="25" t="s">
        <v>26</v>
      </c>
      <c r="E111" s="25"/>
      <c r="F111" s="82">
        <f>F112</f>
        <v>14000000</v>
      </c>
      <c r="G111" s="82">
        <f>G112</f>
        <v>14000000</v>
      </c>
      <c r="I111" s="146">
        <f t="shared" si="1"/>
        <v>0</v>
      </c>
    </row>
    <row r="112" spans="1:9" ht="26.25" customHeight="1" thickBot="1">
      <c r="A112" s="13" t="s">
        <v>170</v>
      </c>
      <c r="B112" s="75" t="s">
        <v>87</v>
      </c>
      <c r="C112" s="10" t="s">
        <v>86</v>
      </c>
      <c r="D112" s="10" t="s">
        <v>26</v>
      </c>
      <c r="E112" s="10" t="s">
        <v>151</v>
      </c>
      <c r="F112" s="60">
        <v>14000000</v>
      </c>
      <c r="G112" s="60">
        <v>14000000</v>
      </c>
      <c r="I112" s="146">
        <f t="shared" si="1"/>
        <v>0</v>
      </c>
    </row>
    <row r="113" spans="1:9" ht="15" customHeight="1" thickBot="1">
      <c r="A113" s="38" t="s">
        <v>234</v>
      </c>
      <c r="B113" s="84" t="s">
        <v>87</v>
      </c>
      <c r="C113" s="25" t="s">
        <v>86</v>
      </c>
      <c r="D113" s="25" t="s">
        <v>27</v>
      </c>
      <c r="E113" s="25"/>
      <c r="F113" s="82">
        <f>F114</f>
        <v>300000</v>
      </c>
      <c r="G113" s="82">
        <f>G114</f>
        <v>300000</v>
      </c>
      <c r="I113" s="146">
        <f t="shared" si="1"/>
        <v>0</v>
      </c>
    </row>
    <row r="114" spans="1:9" ht="26.25" thickBot="1">
      <c r="A114" s="13" t="s">
        <v>170</v>
      </c>
      <c r="B114" s="75" t="s">
        <v>87</v>
      </c>
      <c r="C114" s="10" t="s">
        <v>86</v>
      </c>
      <c r="D114" s="10" t="s">
        <v>27</v>
      </c>
      <c r="E114" s="10" t="s">
        <v>151</v>
      </c>
      <c r="F114" s="60">
        <v>300000</v>
      </c>
      <c r="G114" s="60">
        <v>300000</v>
      </c>
      <c r="I114" s="146">
        <f t="shared" si="1"/>
        <v>0</v>
      </c>
    </row>
    <row r="115" spans="1:9" ht="26.25" thickBot="1">
      <c r="A115" s="38" t="s">
        <v>194</v>
      </c>
      <c r="B115" s="84" t="s">
        <v>87</v>
      </c>
      <c r="C115" s="25" t="s">
        <v>86</v>
      </c>
      <c r="D115" s="25" t="s">
        <v>28</v>
      </c>
      <c r="E115" s="25"/>
      <c r="F115" s="82">
        <f>SUM(F116:F124)</f>
        <v>16476000</v>
      </c>
      <c r="G115" s="82">
        <f>SUM(G116:G124)</f>
        <v>16476000</v>
      </c>
      <c r="I115" s="146">
        <f t="shared" si="1"/>
        <v>0</v>
      </c>
    </row>
    <row r="116" spans="1:9" ht="16.5" thickBot="1">
      <c r="A116" s="13" t="s">
        <v>34</v>
      </c>
      <c r="B116" s="67" t="s">
        <v>87</v>
      </c>
      <c r="C116" s="27" t="s">
        <v>86</v>
      </c>
      <c r="D116" s="10" t="s">
        <v>28</v>
      </c>
      <c r="E116" s="10" t="s">
        <v>167</v>
      </c>
      <c r="F116" s="60">
        <v>6192000</v>
      </c>
      <c r="G116" s="60">
        <v>6192000</v>
      </c>
      <c r="I116" s="146">
        <f t="shared" si="1"/>
        <v>0</v>
      </c>
    </row>
    <row r="117" spans="1:9" ht="26.25" thickBot="1">
      <c r="A117" s="13" t="s">
        <v>169</v>
      </c>
      <c r="B117" s="67" t="s">
        <v>87</v>
      </c>
      <c r="C117" s="27" t="s">
        <v>86</v>
      </c>
      <c r="D117" s="10" t="s">
        <v>28</v>
      </c>
      <c r="E117" s="10" t="s">
        <v>168</v>
      </c>
      <c r="F117" s="60">
        <v>50000</v>
      </c>
      <c r="G117" s="60">
        <v>50000</v>
      </c>
      <c r="I117" s="146">
        <f t="shared" si="1"/>
        <v>0</v>
      </c>
    </row>
    <row r="118" spans="1:9" ht="39" thickBot="1">
      <c r="A118" s="13" t="s">
        <v>29</v>
      </c>
      <c r="B118" s="67" t="s">
        <v>87</v>
      </c>
      <c r="C118" s="27" t="s">
        <v>86</v>
      </c>
      <c r="D118" s="10" t="s">
        <v>28</v>
      </c>
      <c r="E118" s="10" t="s">
        <v>19</v>
      </c>
      <c r="F118" s="60">
        <v>2000000</v>
      </c>
      <c r="G118" s="60">
        <v>2000000</v>
      </c>
      <c r="I118" s="146">
        <f t="shared" si="1"/>
        <v>0</v>
      </c>
    </row>
    <row r="119" spans="1:9" ht="26.25" thickBot="1">
      <c r="A119" s="13" t="s">
        <v>170</v>
      </c>
      <c r="B119" s="67" t="s">
        <v>87</v>
      </c>
      <c r="C119" s="27" t="s">
        <v>86</v>
      </c>
      <c r="D119" s="10" t="s">
        <v>28</v>
      </c>
      <c r="E119" s="10" t="s">
        <v>151</v>
      </c>
      <c r="F119" s="60">
        <v>6694000</v>
      </c>
      <c r="G119" s="60">
        <v>6694000</v>
      </c>
      <c r="I119" s="146">
        <f t="shared" si="1"/>
        <v>0</v>
      </c>
    </row>
    <row r="120" spans="1:9" ht="39" thickBot="1">
      <c r="A120" s="13" t="s">
        <v>171</v>
      </c>
      <c r="B120" s="67" t="s">
        <v>87</v>
      </c>
      <c r="C120" s="27" t="s">
        <v>86</v>
      </c>
      <c r="D120" s="10" t="s">
        <v>28</v>
      </c>
      <c r="E120" s="10" t="s">
        <v>172</v>
      </c>
      <c r="F120" s="60">
        <v>370000</v>
      </c>
      <c r="G120" s="60">
        <v>370000</v>
      </c>
      <c r="I120" s="146">
        <f t="shared" si="1"/>
        <v>0</v>
      </c>
    </row>
    <row r="121" spans="1:9" ht="38.25" customHeight="1" thickBot="1">
      <c r="A121" s="34" t="s">
        <v>282</v>
      </c>
      <c r="B121" s="67" t="s">
        <v>87</v>
      </c>
      <c r="C121" s="27" t="s">
        <v>86</v>
      </c>
      <c r="D121" s="10" t="s">
        <v>28</v>
      </c>
      <c r="E121" s="10" t="s">
        <v>162</v>
      </c>
      <c r="F121" s="60">
        <v>200000</v>
      </c>
      <c r="G121" s="60">
        <v>200000</v>
      </c>
      <c r="I121" s="146">
        <f t="shared" si="1"/>
        <v>0</v>
      </c>
    </row>
    <row r="122" spans="1:9" ht="24.75" customHeight="1" thickBot="1">
      <c r="A122" s="13" t="s">
        <v>161</v>
      </c>
      <c r="B122" s="67" t="s">
        <v>87</v>
      </c>
      <c r="C122" s="27" t="s">
        <v>86</v>
      </c>
      <c r="D122" s="10" t="s">
        <v>28</v>
      </c>
      <c r="E122" s="10" t="s">
        <v>164</v>
      </c>
      <c r="F122" s="60">
        <v>670000</v>
      </c>
      <c r="G122" s="60">
        <v>670000</v>
      </c>
      <c r="I122" s="146">
        <f t="shared" si="1"/>
        <v>0</v>
      </c>
    </row>
    <row r="123" spans="1:9" ht="16.5" thickBot="1">
      <c r="A123" s="13" t="s">
        <v>163</v>
      </c>
      <c r="B123" s="67" t="s">
        <v>87</v>
      </c>
      <c r="C123" s="27" t="s">
        <v>86</v>
      </c>
      <c r="D123" s="10" t="s">
        <v>28</v>
      </c>
      <c r="E123" s="10" t="s">
        <v>165</v>
      </c>
      <c r="F123" s="60">
        <v>100000</v>
      </c>
      <c r="G123" s="60">
        <v>100000</v>
      </c>
      <c r="I123" s="146">
        <f t="shared" si="1"/>
        <v>0</v>
      </c>
    </row>
    <row r="124" spans="1:9" ht="16.5" customHeight="1" thickBot="1">
      <c r="A124" s="13" t="s">
        <v>79</v>
      </c>
      <c r="B124" s="67" t="s">
        <v>87</v>
      </c>
      <c r="C124" s="27" t="s">
        <v>86</v>
      </c>
      <c r="D124" s="10" t="s">
        <v>28</v>
      </c>
      <c r="E124" s="10" t="s">
        <v>78</v>
      </c>
      <c r="F124" s="60">
        <v>200000</v>
      </c>
      <c r="G124" s="60">
        <v>200000</v>
      </c>
      <c r="I124" s="146">
        <f t="shared" si="1"/>
        <v>0</v>
      </c>
    </row>
    <row r="125" spans="1:9" ht="53.25" customHeight="1" thickBot="1">
      <c r="A125" s="30" t="s">
        <v>223</v>
      </c>
      <c r="B125" s="66" t="s">
        <v>87</v>
      </c>
      <c r="C125" s="26" t="s">
        <v>86</v>
      </c>
      <c r="D125" s="9" t="s">
        <v>249</v>
      </c>
      <c r="E125" s="9"/>
      <c r="F125" s="59">
        <f>SUM(F126:F131)</f>
        <v>44908100</v>
      </c>
      <c r="G125" s="59">
        <f>SUM(G126:G131)</f>
        <v>44908100</v>
      </c>
      <c r="I125" s="146">
        <f t="shared" si="1"/>
        <v>0</v>
      </c>
    </row>
    <row r="126" spans="1:9" ht="16.5" thickBot="1">
      <c r="A126" s="13" t="s">
        <v>35</v>
      </c>
      <c r="B126" s="67" t="s">
        <v>87</v>
      </c>
      <c r="C126" s="27" t="s">
        <v>86</v>
      </c>
      <c r="D126" s="10" t="s">
        <v>249</v>
      </c>
      <c r="E126" s="10" t="s">
        <v>167</v>
      </c>
      <c r="F126" s="60">
        <v>32300212</v>
      </c>
      <c r="G126" s="60">
        <v>32300212</v>
      </c>
      <c r="I126" s="146">
        <f t="shared" si="1"/>
        <v>0</v>
      </c>
    </row>
    <row r="127" spans="1:9" ht="26.25" thickBot="1">
      <c r="A127" s="13" t="s">
        <v>169</v>
      </c>
      <c r="B127" s="67" t="s">
        <v>87</v>
      </c>
      <c r="C127" s="27" t="s">
        <v>86</v>
      </c>
      <c r="D127" s="10" t="s">
        <v>249</v>
      </c>
      <c r="E127" s="10" t="s">
        <v>168</v>
      </c>
      <c r="F127" s="60">
        <v>591000</v>
      </c>
      <c r="G127" s="60">
        <v>591000</v>
      </c>
      <c r="I127" s="146">
        <f t="shared" si="1"/>
        <v>0</v>
      </c>
    </row>
    <row r="128" spans="1:9" ht="39" thickBot="1">
      <c r="A128" s="13" t="s">
        <v>29</v>
      </c>
      <c r="B128" s="67" t="s">
        <v>87</v>
      </c>
      <c r="C128" s="27" t="s">
        <v>86</v>
      </c>
      <c r="D128" s="10" t="s">
        <v>249</v>
      </c>
      <c r="E128" s="10" t="s">
        <v>19</v>
      </c>
      <c r="F128" s="60">
        <v>9719588</v>
      </c>
      <c r="G128" s="60">
        <v>9719588</v>
      </c>
      <c r="I128" s="146">
        <f t="shared" si="1"/>
        <v>0</v>
      </c>
    </row>
    <row r="129" spans="1:9" ht="30.75" customHeight="1" thickBot="1">
      <c r="A129" s="13" t="s">
        <v>170</v>
      </c>
      <c r="B129" s="67" t="s">
        <v>87</v>
      </c>
      <c r="C129" s="27" t="s">
        <v>86</v>
      </c>
      <c r="D129" s="10" t="s">
        <v>249</v>
      </c>
      <c r="E129" s="10" t="s">
        <v>151</v>
      </c>
      <c r="F129" s="60">
        <v>393000</v>
      </c>
      <c r="G129" s="60">
        <v>393000</v>
      </c>
      <c r="I129" s="146">
        <f t="shared" si="1"/>
        <v>0</v>
      </c>
    </row>
    <row r="130" spans="1:9" ht="39" thickBot="1">
      <c r="A130" s="13" t="s">
        <v>171</v>
      </c>
      <c r="B130" s="67" t="s">
        <v>87</v>
      </c>
      <c r="C130" s="27" t="s">
        <v>86</v>
      </c>
      <c r="D130" s="10" t="s">
        <v>249</v>
      </c>
      <c r="E130" s="10" t="s">
        <v>172</v>
      </c>
      <c r="F130" s="60">
        <v>1887000</v>
      </c>
      <c r="G130" s="60">
        <v>1887000</v>
      </c>
      <c r="I130" s="146">
        <f t="shared" si="1"/>
        <v>0</v>
      </c>
    </row>
    <row r="131" spans="1:9" ht="16.5" thickBot="1">
      <c r="A131" s="13" t="s">
        <v>79</v>
      </c>
      <c r="B131" s="67" t="s">
        <v>87</v>
      </c>
      <c r="C131" s="27" t="s">
        <v>86</v>
      </c>
      <c r="D131" s="10" t="s">
        <v>249</v>
      </c>
      <c r="E131" s="10" t="s">
        <v>78</v>
      </c>
      <c r="F131" s="60">
        <v>17300</v>
      </c>
      <c r="G131" s="60">
        <v>17300</v>
      </c>
      <c r="I131" s="146">
        <f t="shared" si="1"/>
        <v>0</v>
      </c>
    </row>
    <row r="132" spans="1:9" ht="16.5" customHeight="1" thickBot="1">
      <c r="A132" s="33" t="s">
        <v>225</v>
      </c>
      <c r="B132" s="23" t="s">
        <v>87</v>
      </c>
      <c r="C132" s="9" t="s">
        <v>86</v>
      </c>
      <c r="D132" s="9" t="s">
        <v>30</v>
      </c>
      <c r="E132" s="9"/>
      <c r="F132" s="59">
        <f>F133+F134</f>
        <v>1035000</v>
      </c>
      <c r="G132" s="59">
        <f>G133+G134</f>
        <v>1035000</v>
      </c>
      <c r="I132" s="146">
        <f t="shared" si="1"/>
        <v>0</v>
      </c>
    </row>
    <row r="133" spans="1:9" ht="26.25" customHeight="1" thickBot="1">
      <c r="A133" s="15" t="s">
        <v>169</v>
      </c>
      <c r="B133" s="11" t="s">
        <v>87</v>
      </c>
      <c r="C133" s="10" t="s">
        <v>86</v>
      </c>
      <c r="D133" s="10" t="s">
        <v>30</v>
      </c>
      <c r="E133" s="10" t="s">
        <v>168</v>
      </c>
      <c r="F133" s="60">
        <v>929000</v>
      </c>
      <c r="G133" s="60">
        <v>929000</v>
      </c>
      <c r="I133" s="146">
        <f t="shared" si="1"/>
        <v>0</v>
      </c>
    </row>
    <row r="134" spans="1:9" ht="18" customHeight="1" thickBot="1">
      <c r="A134" s="15" t="s">
        <v>148</v>
      </c>
      <c r="B134" s="11" t="s">
        <v>87</v>
      </c>
      <c r="C134" s="10" t="s">
        <v>86</v>
      </c>
      <c r="D134" s="10" t="s">
        <v>30</v>
      </c>
      <c r="E134" s="10" t="s">
        <v>147</v>
      </c>
      <c r="F134" s="60">
        <v>106000</v>
      </c>
      <c r="G134" s="60">
        <v>106000</v>
      </c>
      <c r="I134" s="146">
        <f t="shared" si="1"/>
        <v>0</v>
      </c>
    </row>
    <row r="135" spans="1:9" ht="102.75" thickBot="1">
      <c r="A135" s="33" t="s">
        <v>226</v>
      </c>
      <c r="B135" s="23" t="s">
        <v>87</v>
      </c>
      <c r="C135" s="9" t="s">
        <v>86</v>
      </c>
      <c r="D135" s="9" t="s">
        <v>31</v>
      </c>
      <c r="E135" s="9"/>
      <c r="F135" s="59">
        <f>SUM(F136:F138)</f>
        <v>578000</v>
      </c>
      <c r="G135" s="59">
        <f>SUM(G136:G138)</f>
        <v>578000</v>
      </c>
      <c r="I135" s="146">
        <f t="shared" si="1"/>
        <v>0</v>
      </c>
    </row>
    <row r="136" spans="1:9" ht="16.5" thickBot="1">
      <c r="A136" s="13" t="s">
        <v>34</v>
      </c>
      <c r="B136" s="11" t="s">
        <v>87</v>
      </c>
      <c r="C136" s="10" t="s">
        <v>86</v>
      </c>
      <c r="D136" s="10" t="s">
        <v>31</v>
      </c>
      <c r="E136" s="10" t="s">
        <v>167</v>
      </c>
      <c r="F136" s="60">
        <v>138000</v>
      </c>
      <c r="G136" s="60">
        <v>138000</v>
      </c>
      <c r="I136" s="146">
        <f t="shared" si="1"/>
        <v>0</v>
      </c>
    </row>
    <row r="137" spans="1:9" ht="40.5" customHeight="1" thickBot="1">
      <c r="A137" s="13" t="s">
        <v>29</v>
      </c>
      <c r="B137" s="11" t="s">
        <v>87</v>
      </c>
      <c r="C137" s="10" t="s">
        <v>86</v>
      </c>
      <c r="D137" s="10" t="s">
        <v>31</v>
      </c>
      <c r="E137" s="10" t="s">
        <v>19</v>
      </c>
      <c r="F137" s="60">
        <v>40000</v>
      </c>
      <c r="G137" s="60">
        <v>40000</v>
      </c>
      <c r="I137" s="146">
        <f t="shared" si="1"/>
        <v>0</v>
      </c>
    </row>
    <row r="138" spans="1:9" ht="26.25" thickBot="1">
      <c r="A138" s="13" t="s">
        <v>170</v>
      </c>
      <c r="B138" s="11" t="s">
        <v>87</v>
      </c>
      <c r="C138" s="10" t="s">
        <v>86</v>
      </c>
      <c r="D138" s="10" t="s">
        <v>31</v>
      </c>
      <c r="E138" s="10" t="s">
        <v>151</v>
      </c>
      <c r="F138" s="60">
        <v>400000</v>
      </c>
      <c r="G138" s="60">
        <v>400000</v>
      </c>
      <c r="I138" s="146">
        <f t="shared" si="1"/>
        <v>0</v>
      </c>
    </row>
    <row r="139" spans="1:9" ht="26.25" thickBot="1">
      <c r="A139" s="29" t="s">
        <v>258</v>
      </c>
      <c r="B139" s="23" t="s">
        <v>87</v>
      </c>
      <c r="C139" s="9" t="s">
        <v>86</v>
      </c>
      <c r="D139" s="9" t="s">
        <v>259</v>
      </c>
      <c r="E139" s="10"/>
      <c r="F139" s="86">
        <f>F140+F141+F142</f>
        <v>280000</v>
      </c>
      <c r="G139" s="86">
        <f>G140+G141+G142</f>
        <v>280000</v>
      </c>
      <c r="I139" s="146">
        <f t="shared" si="1"/>
        <v>0</v>
      </c>
    </row>
    <row r="140" spans="1:9" ht="16.5" thickBot="1">
      <c r="A140" s="13" t="s">
        <v>34</v>
      </c>
      <c r="B140" s="11" t="s">
        <v>87</v>
      </c>
      <c r="C140" s="10" t="s">
        <v>86</v>
      </c>
      <c r="D140" s="10" t="s">
        <v>259</v>
      </c>
      <c r="E140" s="10" t="s">
        <v>167</v>
      </c>
      <c r="F140" s="125">
        <v>15000</v>
      </c>
      <c r="G140" s="125">
        <v>15000</v>
      </c>
      <c r="I140" s="146">
        <f t="shared" si="1"/>
        <v>0</v>
      </c>
    </row>
    <row r="141" spans="1:9" ht="40.5" customHeight="1" thickBot="1">
      <c r="A141" s="13" t="s">
        <v>29</v>
      </c>
      <c r="B141" s="11" t="s">
        <v>87</v>
      </c>
      <c r="C141" s="10" t="s">
        <v>86</v>
      </c>
      <c r="D141" s="10" t="s">
        <v>259</v>
      </c>
      <c r="E141" s="10" t="s">
        <v>19</v>
      </c>
      <c r="F141" s="125">
        <v>5000</v>
      </c>
      <c r="G141" s="125">
        <v>5000</v>
      </c>
      <c r="I141" s="146">
        <f t="shared" si="1"/>
        <v>0</v>
      </c>
    </row>
    <row r="142" spans="1:9" ht="31.5" customHeight="1" thickBot="1">
      <c r="A142" s="13" t="s">
        <v>170</v>
      </c>
      <c r="B142" s="11" t="s">
        <v>87</v>
      </c>
      <c r="C142" s="10" t="s">
        <v>86</v>
      </c>
      <c r="D142" s="10" t="s">
        <v>259</v>
      </c>
      <c r="E142" s="10" t="s">
        <v>151</v>
      </c>
      <c r="F142" s="125">
        <v>260000</v>
      </c>
      <c r="G142" s="125">
        <v>260000</v>
      </c>
      <c r="I142" s="146">
        <f t="shared" si="1"/>
        <v>0</v>
      </c>
    </row>
    <row r="143" spans="1:9" ht="37.5" customHeight="1" thickBot="1">
      <c r="A143" s="30" t="s">
        <v>260</v>
      </c>
      <c r="B143" s="66" t="s">
        <v>87</v>
      </c>
      <c r="C143" s="26" t="s">
        <v>86</v>
      </c>
      <c r="D143" s="9" t="s">
        <v>261</v>
      </c>
      <c r="E143" s="81"/>
      <c r="F143" s="59">
        <f>F144+F145+F146</f>
        <v>153000</v>
      </c>
      <c r="G143" s="59">
        <f>G144+G145+G146</f>
        <v>153000</v>
      </c>
      <c r="I143" s="146">
        <f t="shared" si="1"/>
        <v>0</v>
      </c>
    </row>
    <row r="144" spans="1:9" ht="18" customHeight="1" thickBot="1">
      <c r="A144" s="13" t="s">
        <v>34</v>
      </c>
      <c r="B144" s="11" t="s">
        <v>87</v>
      </c>
      <c r="C144" s="10" t="s">
        <v>86</v>
      </c>
      <c r="D144" s="10" t="s">
        <v>261</v>
      </c>
      <c r="E144" s="10" t="s">
        <v>167</v>
      </c>
      <c r="F144" s="60">
        <v>2000</v>
      </c>
      <c r="G144" s="60">
        <v>2000</v>
      </c>
      <c r="I144" s="146">
        <f t="shared" si="1"/>
        <v>0</v>
      </c>
    </row>
    <row r="145" spans="1:9" ht="53.25" customHeight="1" thickBot="1">
      <c r="A145" s="13" t="s">
        <v>29</v>
      </c>
      <c r="B145" s="11" t="s">
        <v>87</v>
      </c>
      <c r="C145" s="10" t="s">
        <v>86</v>
      </c>
      <c r="D145" s="10" t="s">
        <v>261</v>
      </c>
      <c r="E145" s="10" t="s">
        <v>19</v>
      </c>
      <c r="F145" s="60">
        <v>1000</v>
      </c>
      <c r="G145" s="60">
        <v>1000</v>
      </c>
      <c r="I145" s="146">
        <f t="shared" si="1"/>
        <v>0</v>
      </c>
    </row>
    <row r="146" spans="1:9" ht="26.25" thickBot="1">
      <c r="A146" s="13" t="s">
        <v>170</v>
      </c>
      <c r="B146" s="11" t="s">
        <v>87</v>
      </c>
      <c r="C146" s="10" t="s">
        <v>86</v>
      </c>
      <c r="D146" s="10" t="s">
        <v>261</v>
      </c>
      <c r="E146" s="10" t="s">
        <v>151</v>
      </c>
      <c r="F146" s="60">
        <v>150000</v>
      </c>
      <c r="G146" s="60">
        <v>150000</v>
      </c>
      <c r="I146" s="146">
        <f aca="true" t="shared" si="3" ref="I146:I209">G146-F146</f>
        <v>0</v>
      </c>
    </row>
    <row r="147" spans="1:9" ht="16.5" thickBot="1">
      <c r="A147" s="130" t="s">
        <v>108</v>
      </c>
      <c r="B147" s="135" t="s">
        <v>87</v>
      </c>
      <c r="C147" s="135" t="s">
        <v>93</v>
      </c>
      <c r="D147" s="136"/>
      <c r="E147" s="135"/>
      <c r="F147" s="137">
        <f>F148+F150+F160+F163+F171+F175+F179+F184</f>
        <v>174978049</v>
      </c>
      <c r="G147" s="137">
        <f>G148+G150+G160+G163+G171+G175+G179+G184</f>
        <v>174978049</v>
      </c>
      <c r="I147" s="146">
        <f t="shared" si="3"/>
        <v>0</v>
      </c>
    </row>
    <row r="148" spans="1:9" ht="15.75" customHeight="1" thickBot="1">
      <c r="A148" s="39" t="s">
        <v>196</v>
      </c>
      <c r="B148" s="80" t="s">
        <v>87</v>
      </c>
      <c r="C148" s="81" t="s">
        <v>93</v>
      </c>
      <c r="D148" s="25" t="s">
        <v>32</v>
      </c>
      <c r="E148" s="25"/>
      <c r="F148" s="85">
        <f>F149</f>
        <v>2000000</v>
      </c>
      <c r="G148" s="85">
        <f>G149</f>
        <v>2000000</v>
      </c>
      <c r="I148" s="146">
        <f t="shared" si="3"/>
        <v>0</v>
      </c>
    </row>
    <row r="149" spans="1:9" ht="31.5" customHeight="1" thickBot="1">
      <c r="A149" s="13" t="s">
        <v>170</v>
      </c>
      <c r="B149" s="67" t="s">
        <v>87</v>
      </c>
      <c r="C149" s="27" t="s">
        <v>93</v>
      </c>
      <c r="D149" s="10" t="s">
        <v>32</v>
      </c>
      <c r="E149" s="10" t="s">
        <v>151</v>
      </c>
      <c r="F149" s="65">
        <v>2000000</v>
      </c>
      <c r="G149" s="65">
        <v>2000000</v>
      </c>
      <c r="I149" s="146">
        <f t="shared" si="3"/>
        <v>0</v>
      </c>
    </row>
    <row r="150" spans="1:9" ht="21" customHeight="1" thickBot="1">
      <c r="A150" s="38" t="s">
        <v>197</v>
      </c>
      <c r="B150" s="80" t="s">
        <v>87</v>
      </c>
      <c r="C150" s="81" t="s">
        <v>93</v>
      </c>
      <c r="D150" s="25" t="s">
        <v>33</v>
      </c>
      <c r="E150" s="81"/>
      <c r="F150" s="85">
        <f>SUM(F151:F159)</f>
        <v>45750849</v>
      </c>
      <c r="G150" s="85">
        <f>SUM(G151:G159)</f>
        <v>45750849</v>
      </c>
      <c r="I150" s="146">
        <f t="shared" si="3"/>
        <v>0</v>
      </c>
    </row>
    <row r="151" spans="1:9" ht="18.75" customHeight="1" thickBot="1">
      <c r="A151" s="13" t="s">
        <v>34</v>
      </c>
      <c r="B151" s="67" t="s">
        <v>87</v>
      </c>
      <c r="C151" s="27" t="s">
        <v>93</v>
      </c>
      <c r="D151" s="10" t="s">
        <v>33</v>
      </c>
      <c r="E151" s="10" t="s">
        <v>167</v>
      </c>
      <c r="F151" s="65">
        <v>8820000</v>
      </c>
      <c r="G151" s="65">
        <v>8820000</v>
      </c>
      <c r="I151" s="146">
        <f t="shared" si="3"/>
        <v>0</v>
      </c>
    </row>
    <row r="152" spans="1:9" ht="24" customHeight="1" thickBot="1">
      <c r="A152" s="13" t="s">
        <v>169</v>
      </c>
      <c r="B152" s="67" t="s">
        <v>87</v>
      </c>
      <c r="C152" s="27" t="s">
        <v>93</v>
      </c>
      <c r="D152" s="10" t="s">
        <v>33</v>
      </c>
      <c r="E152" s="10" t="s">
        <v>168</v>
      </c>
      <c r="F152" s="65">
        <v>138849</v>
      </c>
      <c r="G152" s="65">
        <v>138849</v>
      </c>
      <c r="I152" s="146">
        <f t="shared" si="3"/>
        <v>0</v>
      </c>
    </row>
    <row r="153" spans="1:9" ht="30.75" customHeight="1" thickBot="1">
      <c r="A153" s="13" t="s">
        <v>29</v>
      </c>
      <c r="B153" s="67" t="s">
        <v>87</v>
      </c>
      <c r="C153" s="27" t="s">
        <v>93</v>
      </c>
      <c r="D153" s="10" t="s">
        <v>33</v>
      </c>
      <c r="E153" s="10" t="s">
        <v>19</v>
      </c>
      <c r="F153" s="65">
        <v>2600000</v>
      </c>
      <c r="G153" s="65">
        <v>2600000</v>
      </c>
      <c r="I153" s="146">
        <f t="shared" si="3"/>
        <v>0</v>
      </c>
    </row>
    <row r="154" spans="1:9" ht="29.25" customHeight="1" thickBot="1">
      <c r="A154" s="13" t="s">
        <v>170</v>
      </c>
      <c r="B154" s="67" t="s">
        <v>87</v>
      </c>
      <c r="C154" s="27" t="s">
        <v>93</v>
      </c>
      <c r="D154" s="10" t="s">
        <v>33</v>
      </c>
      <c r="E154" s="10" t="s">
        <v>151</v>
      </c>
      <c r="F154" s="65">
        <v>15487000</v>
      </c>
      <c r="G154" s="65">
        <v>15487000</v>
      </c>
      <c r="I154" s="146">
        <f t="shared" si="3"/>
        <v>0</v>
      </c>
    </row>
    <row r="155" spans="1:9" ht="21.75" customHeight="1" thickBot="1">
      <c r="A155" s="13" t="s">
        <v>171</v>
      </c>
      <c r="B155" s="67" t="s">
        <v>87</v>
      </c>
      <c r="C155" s="27" t="s">
        <v>93</v>
      </c>
      <c r="D155" s="10" t="s">
        <v>33</v>
      </c>
      <c r="E155" s="10" t="s">
        <v>172</v>
      </c>
      <c r="F155" s="65">
        <f>16871000+41000</f>
        <v>16912000</v>
      </c>
      <c r="G155" s="65">
        <f>16871000+41000</f>
        <v>16912000</v>
      </c>
      <c r="I155" s="146">
        <f t="shared" si="3"/>
        <v>0</v>
      </c>
    </row>
    <row r="156" spans="1:9" ht="26.25" thickBot="1">
      <c r="A156" s="34" t="s">
        <v>282</v>
      </c>
      <c r="B156" s="67" t="s">
        <v>87</v>
      </c>
      <c r="C156" s="27" t="s">
        <v>93</v>
      </c>
      <c r="D156" s="10" t="s">
        <v>33</v>
      </c>
      <c r="E156" s="10" t="s">
        <v>162</v>
      </c>
      <c r="F156" s="65">
        <v>177000</v>
      </c>
      <c r="G156" s="65">
        <v>177000</v>
      </c>
      <c r="I156" s="146">
        <f t="shared" si="3"/>
        <v>0</v>
      </c>
    </row>
    <row r="157" spans="1:9" ht="16.5" thickBot="1">
      <c r="A157" s="13" t="s">
        <v>161</v>
      </c>
      <c r="B157" s="67" t="s">
        <v>87</v>
      </c>
      <c r="C157" s="27" t="s">
        <v>93</v>
      </c>
      <c r="D157" s="10" t="s">
        <v>33</v>
      </c>
      <c r="E157" s="10" t="s">
        <v>164</v>
      </c>
      <c r="F157" s="65">
        <v>1088000</v>
      </c>
      <c r="G157" s="65">
        <v>1088000</v>
      </c>
      <c r="I157" s="146">
        <f t="shared" si="3"/>
        <v>0</v>
      </c>
    </row>
    <row r="158" spans="1:9" ht="12.75" customHeight="1" thickBot="1">
      <c r="A158" s="13" t="s">
        <v>163</v>
      </c>
      <c r="B158" s="67" t="s">
        <v>87</v>
      </c>
      <c r="C158" s="27" t="s">
        <v>93</v>
      </c>
      <c r="D158" s="10" t="s">
        <v>33</v>
      </c>
      <c r="E158" s="10" t="s">
        <v>165</v>
      </c>
      <c r="F158" s="65">
        <v>128000</v>
      </c>
      <c r="G158" s="65">
        <v>128000</v>
      </c>
      <c r="I158" s="146">
        <f t="shared" si="3"/>
        <v>0</v>
      </c>
    </row>
    <row r="159" spans="1:9" ht="22.5" customHeight="1" thickBot="1">
      <c r="A159" s="13" t="s">
        <v>79</v>
      </c>
      <c r="B159" s="67" t="s">
        <v>87</v>
      </c>
      <c r="C159" s="27" t="s">
        <v>93</v>
      </c>
      <c r="D159" s="10" t="s">
        <v>33</v>
      </c>
      <c r="E159" s="10" t="s">
        <v>78</v>
      </c>
      <c r="F159" s="65">
        <v>400000</v>
      </c>
      <c r="G159" s="65">
        <v>400000</v>
      </c>
      <c r="I159" s="146">
        <f t="shared" si="3"/>
        <v>0</v>
      </c>
    </row>
    <row r="160" spans="1:9" ht="40.5" customHeight="1" thickBot="1">
      <c r="A160" s="33" t="s">
        <v>225</v>
      </c>
      <c r="B160" s="23" t="s">
        <v>87</v>
      </c>
      <c r="C160" s="9" t="s">
        <v>93</v>
      </c>
      <c r="D160" s="9" t="s">
        <v>81</v>
      </c>
      <c r="E160" s="9"/>
      <c r="F160" s="64">
        <f>F161+F162</f>
        <v>3978000</v>
      </c>
      <c r="G160" s="64">
        <f>G161+G162</f>
        <v>3978000</v>
      </c>
      <c r="I160" s="146">
        <f t="shared" si="3"/>
        <v>0</v>
      </c>
    </row>
    <row r="161" spans="1:9" ht="24" customHeight="1" thickBot="1">
      <c r="A161" s="15" t="s">
        <v>169</v>
      </c>
      <c r="B161" s="11" t="s">
        <v>87</v>
      </c>
      <c r="C161" s="10" t="s">
        <v>93</v>
      </c>
      <c r="D161" s="10" t="s">
        <v>81</v>
      </c>
      <c r="E161" s="10" t="s">
        <v>168</v>
      </c>
      <c r="F161" s="60">
        <v>2700000</v>
      </c>
      <c r="G161" s="60">
        <v>2700000</v>
      </c>
      <c r="I161" s="146">
        <f t="shared" si="3"/>
        <v>0</v>
      </c>
    </row>
    <row r="162" spans="1:9" ht="16.5" thickBot="1">
      <c r="A162" s="15" t="s">
        <v>148</v>
      </c>
      <c r="B162" s="11" t="s">
        <v>87</v>
      </c>
      <c r="C162" s="10" t="s">
        <v>93</v>
      </c>
      <c r="D162" s="10" t="s">
        <v>81</v>
      </c>
      <c r="E162" s="10" t="s">
        <v>147</v>
      </c>
      <c r="F162" s="60">
        <v>1278000</v>
      </c>
      <c r="G162" s="60">
        <v>1278000</v>
      </c>
      <c r="I162" s="146">
        <f t="shared" si="3"/>
        <v>0</v>
      </c>
    </row>
    <row r="163" spans="1:9" ht="77.25" thickBot="1">
      <c r="A163" s="30" t="s">
        <v>0</v>
      </c>
      <c r="B163" s="66" t="s">
        <v>87</v>
      </c>
      <c r="C163" s="26" t="s">
        <v>93</v>
      </c>
      <c r="D163" s="9" t="s">
        <v>250</v>
      </c>
      <c r="E163" s="26"/>
      <c r="F163" s="59">
        <f>F164+F165+F166+F167+F168+F169+F170</f>
        <v>117289900</v>
      </c>
      <c r="G163" s="59">
        <f>G164+G165+G166+G167+G168+G169+G170</f>
        <v>117289900</v>
      </c>
      <c r="I163" s="146">
        <f t="shared" si="3"/>
        <v>0</v>
      </c>
    </row>
    <row r="164" spans="1:9" ht="16.5" thickBot="1">
      <c r="A164" s="13" t="s">
        <v>35</v>
      </c>
      <c r="B164" s="11" t="s">
        <v>87</v>
      </c>
      <c r="C164" s="10" t="s">
        <v>93</v>
      </c>
      <c r="D164" s="10" t="s">
        <v>250</v>
      </c>
      <c r="E164" s="10" t="s">
        <v>167</v>
      </c>
      <c r="F164" s="60">
        <v>43994400</v>
      </c>
      <c r="G164" s="60">
        <v>43994400</v>
      </c>
      <c r="I164" s="146">
        <f t="shared" si="3"/>
        <v>0</v>
      </c>
    </row>
    <row r="165" spans="1:9" ht="26.25" thickBot="1">
      <c r="A165" s="13" t="s">
        <v>169</v>
      </c>
      <c r="B165" s="11" t="s">
        <v>87</v>
      </c>
      <c r="C165" s="10" t="s">
        <v>93</v>
      </c>
      <c r="D165" s="10" t="s">
        <v>250</v>
      </c>
      <c r="E165" s="10" t="s">
        <v>168</v>
      </c>
      <c r="F165" s="60">
        <v>480000</v>
      </c>
      <c r="G165" s="60">
        <v>480000</v>
      </c>
      <c r="I165" s="146">
        <f t="shared" si="3"/>
        <v>0</v>
      </c>
    </row>
    <row r="166" spans="1:9" ht="39" thickBot="1">
      <c r="A166" s="13" t="s">
        <v>29</v>
      </c>
      <c r="B166" s="11" t="s">
        <v>87</v>
      </c>
      <c r="C166" s="10" t="s">
        <v>93</v>
      </c>
      <c r="D166" s="10" t="s">
        <v>250</v>
      </c>
      <c r="E166" s="10" t="s">
        <v>19</v>
      </c>
      <c r="F166" s="60">
        <v>13286312</v>
      </c>
      <c r="G166" s="60">
        <v>13286312</v>
      </c>
      <c r="I166" s="146">
        <f t="shared" si="3"/>
        <v>0</v>
      </c>
    </row>
    <row r="167" spans="1:9" ht="26.25" thickBot="1">
      <c r="A167" s="13" t="s">
        <v>170</v>
      </c>
      <c r="B167" s="11" t="s">
        <v>87</v>
      </c>
      <c r="C167" s="10" t="s">
        <v>93</v>
      </c>
      <c r="D167" s="10" t="s">
        <v>250</v>
      </c>
      <c r="E167" s="10" t="s">
        <v>151</v>
      </c>
      <c r="F167" s="60">
        <v>2478188</v>
      </c>
      <c r="G167" s="60">
        <v>2478188</v>
      </c>
      <c r="I167" s="146">
        <f t="shared" si="3"/>
        <v>0</v>
      </c>
    </row>
    <row r="168" spans="1:9" ht="39" thickBot="1">
      <c r="A168" s="13" t="s">
        <v>171</v>
      </c>
      <c r="B168" s="11" t="s">
        <v>87</v>
      </c>
      <c r="C168" s="10" t="s">
        <v>93</v>
      </c>
      <c r="D168" s="10" t="s">
        <v>250</v>
      </c>
      <c r="E168" s="10" t="s">
        <v>172</v>
      </c>
      <c r="F168" s="60">
        <v>56980000</v>
      </c>
      <c r="G168" s="60">
        <v>56980000</v>
      </c>
      <c r="I168" s="146">
        <f t="shared" si="3"/>
        <v>0</v>
      </c>
    </row>
    <row r="169" spans="1:9" ht="19.5" customHeight="1" thickBot="1">
      <c r="A169" s="13" t="s">
        <v>163</v>
      </c>
      <c r="B169" s="11" t="s">
        <v>87</v>
      </c>
      <c r="C169" s="10" t="s">
        <v>93</v>
      </c>
      <c r="D169" s="10" t="s">
        <v>250</v>
      </c>
      <c r="E169" s="10" t="s">
        <v>165</v>
      </c>
      <c r="F169" s="60">
        <v>35000</v>
      </c>
      <c r="G169" s="60">
        <v>35000</v>
      </c>
      <c r="I169" s="146">
        <f t="shared" si="3"/>
        <v>0</v>
      </c>
    </row>
    <row r="170" spans="1:9" ht="16.5" thickBot="1">
      <c r="A170" s="13" t="s">
        <v>79</v>
      </c>
      <c r="B170" s="11" t="s">
        <v>87</v>
      </c>
      <c r="C170" s="10" t="s">
        <v>93</v>
      </c>
      <c r="D170" s="10" t="s">
        <v>250</v>
      </c>
      <c r="E170" s="10" t="s">
        <v>78</v>
      </c>
      <c r="F170" s="60">
        <v>36000</v>
      </c>
      <c r="G170" s="60">
        <v>36000</v>
      </c>
      <c r="I170" s="146">
        <f t="shared" si="3"/>
        <v>0</v>
      </c>
    </row>
    <row r="171" spans="1:9" ht="102.75" thickBot="1">
      <c r="A171" s="33" t="s">
        <v>226</v>
      </c>
      <c r="B171" s="23" t="s">
        <v>87</v>
      </c>
      <c r="C171" s="9" t="s">
        <v>93</v>
      </c>
      <c r="D171" s="9" t="s">
        <v>37</v>
      </c>
      <c r="E171" s="9"/>
      <c r="F171" s="59">
        <f>SUM(F172:F174)</f>
        <v>55000</v>
      </c>
      <c r="G171" s="59">
        <f>SUM(G172:G174)</f>
        <v>55000</v>
      </c>
      <c r="I171" s="146">
        <f t="shared" si="3"/>
        <v>0</v>
      </c>
    </row>
    <row r="172" spans="1:9" ht="16.5" thickBot="1">
      <c r="A172" s="13" t="s">
        <v>35</v>
      </c>
      <c r="B172" s="11" t="s">
        <v>87</v>
      </c>
      <c r="C172" s="10" t="s">
        <v>93</v>
      </c>
      <c r="D172" s="10" t="s">
        <v>37</v>
      </c>
      <c r="E172" s="10" t="s">
        <v>167</v>
      </c>
      <c r="F172" s="60">
        <v>5000</v>
      </c>
      <c r="G172" s="60">
        <v>5000</v>
      </c>
      <c r="I172" s="146">
        <f t="shared" si="3"/>
        <v>0</v>
      </c>
    </row>
    <row r="173" spans="1:9" ht="39" thickBot="1">
      <c r="A173" s="13" t="s">
        <v>29</v>
      </c>
      <c r="B173" s="11" t="s">
        <v>87</v>
      </c>
      <c r="C173" s="10" t="s">
        <v>93</v>
      </c>
      <c r="D173" s="10" t="s">
        <v>37</v>
      </c>
      <c r="E173" s="10" t="s">
        <v>19</v>
      </c>
      <c r="F173" s="60">
        <v>1500</v>
      </c>
      <c r="G173" s="60">
        <v>1500</v>
      </c>
      <c r="I173" s="146">
        <f t="shared" si="3"/>
        <v>0</v>
      </c>
    </row>
    <row r="174" spans="1:9" ht="26.25" thickBot="1">
      <c r="A174" s="13" t="s">
        <v>170</v>
      </c>
      <c r="B174" s="11" t="s">
        <v>87</v>
      </c>
      <c r="C174" s="10" t="s">
        <v>93</v>
      </c>
      <c r="D174" s="10" t="s">
        <v>37</v>
      </c>
      <c r="E174" s="10" t="s">
        <v>151</v>
      </c>
      <c r="F174" s="60">
        <v>48500</v>
      </c>
      <c r="G174" s="60">
        <v>48500</v>
      </c>
      <c r="I174" s="146">
        <f t="shared" si="3"/>
        <v>0</v>
      </c>
    </row>
    <row r="175" spans="1:9" ht="39" thickBot="1">
      <c r="A175" s="33" t="s">
        <v>191</v>
      </c>
      <c r="B175" s="23" t="s">
        <v>87</v>
      </c>
      <c r="C175" s="9" t="s">
        <v>93</v>
      </c>
      <c r="D175" s="9" t="s">
        <v>262</v>
      </c>
      <c r="E175" s="10"/>
      <c r="F175" s="59">
        <f>F176+F177+F178</f>
        <v>877300</v>
      </c>
      <c r="G175" s="59">
        <f>G176+G177+G178</f>
        <v>877300</v>
      </c>
      <c r="I175" s="146">
        <f t="shared" si="3"/>
        <v>0</v>
      </c>
    </row>
    <row r="176" spans="1:9" ht="26.25" thickBot="1">
      <c r="A176" s="15" t="s">
        <v>173</v>
      </c>
      <c r="B176" s="11" t="s">
        <v>87</v>
      </c>
      <c r="C176" s="10" t="s">
        <v>93</v>
      </c>
      <c r="D176" s="10" t="s">
        <v>262</v>
      </c>
      <c r="E176" s="10" t="s">
        <v>174</v>
      </c>
      <c r="F176" s="60"/>
      <c r="G176" s="60"/>
      <c r="I176" s="146">
        <f t="shared" si="3"/>
        <v>0</v>
      </c>
    </row>
    <row r="177" spans="1:9" ht="26.25" thickBot="1">
      <c r="A177" s="13" t="s">
        <v>170</v>
      </c>
      <c r="B177" s="11" t="s">
        <v>87</v>
      </c>
      <c r="C177" s="10" t="s">
        <v>93</v>
      </c>
      <c r="D177" s="10" t="s">
        <v>262</v>
      </c>
      <c r="E177" s="10" t="s">
        <v>151</v>
      </c>
      <c r="F177" s="60">
        <v>877300</v>
      </c>
      <c r="G177" s="60">
        <v>877300</v>
      </c>
      <c r="I177" s="146">
        <f t="shared" si="3"/>
        <v>0</v>
      </c>
    </row>
    <row r="178" spans="1:9" ht="16.5" thickBot="1">
      <c r="A178" s="15" t="s">
        <v>148</v>
      </c>
      <c r="B178" s="11" t="s">
        <v>87</v>
      </c>
      <c r="C178" s="10" t="s">
        <v>93</v>
      </c>
      <c r="D178" s="10" t="s">
        <v>262</v>
      </c>
      <c r="E178" s="10" t="s">
        <v>147</v>
      </c>
      <c r="F178" s="60"/>
      <c r="G178" s="60"/>
      <c r="I178" s="146">
        <f t="shared" si="3"/>
        <v>0</v>
      </c>
    </row>
    <row r="179" spans="1:9" ht="30" customHeight="1" thickBot="1">
      <c r="A179" s="30" t="s">
        <v>263</v>
      </c>
      <c r="B179" s="66" t="s">
        <v>87</v>
      </c>
      <c r="C179" s="26" t="s">
        <v>93</v>
      </c>
      <c r="D179" s="9" t="s">
        <v>264</v>
      </c>
      <c r="E179" s="10"/>
      <c r="F179" s="59">
        <f>F180+F181+F182+F183</f>
        <v>4417000</v>
      </c>
      <c r="G179" s="59">
        <f>G180+G181+G182+G183</f>
        <v>4417000</v>
      </c>
      <c r="I179" s="146">
        <f t="shared" si="3"/>
        <v>0</v>
      </c>
    </row>
    <row r="180" spans="1:9" ht="16.5" thickBot="1">
      <c r="A180" s="13" t="s">
        <v>35</v>
      </c>
      <c r="B180" s="67" t="s">
        <v>87</v>
      </c>
      <c r="C180" s="27" t="s">
        <v>93</v>
      </c>
      <c r="D180" s="10" t="s">
        <v>264</v>
      </c>
      <c r="E180" s="10" t="s">
        <v>167</v>
      </c>
      <c r="F180" s="60">
        <v>48725</v>
      </c>
      <c r="G180" s="60">
        <v>48725</v>
      </c>
      <c r="I180" s="146">
        <f t="shared" si="3"/>
        <v>0</v>
      </c>
    </row>
    <row r="181" spans="1:9" ht="39" thickBot="1">
      <c r="A181" s="13" t="s">
        <v>29</v>
      </c>
      <c r="B181" s="67" t="s">
        <v>87</v>
      </c>
      <c r="C181" s="27" t="s">
        <v>93</v>
      </c>
      <c r="D181" s="10" t="s">
        <v>264</v>
      </c>
      <c r="E181" s="10" t="s">
        <v>19</v>
      </c>
      <c r="F181" s="60">
        <v>14715</v>
      </c>
      <c r="G181" s="60">
        <v>14715</v>
      </c>
      <c r="I181" s="146">
        <f t="shared" si="3"/>
        <v>0</v>
      </c>
    </row>
    <row r="182" spans="1:9" ht="19.5" customHeight="1" thickBot="1">
      <c r="A182" s="13" t="s">
        <v>170</v>
      </c>
      <c r="B182" s="67" t="s">
        <v>87</v>
      </c>
      <c r="C182" s="27" t="s">
        <v>93</v>
      </c>
      <c r="D182" s="10" t="s">
        <v>264</v>
      </c>
      <c r="E182" s="10" t="s">
        <v>151</v>
      </c>
      <c r="F182" s="60">
        <v>3055800</v>
      </c>
      <c r="G182" s="60">
        <v>3055800</v>
      </c>
      <c r="I182" s="146">
        <f t="shared" si="3"/>
        <v>0</v>
      </c>
    </row>
    <row r="183" spans="1:9" ht="18" customHeight="1" thickBot="1">
      <c r="A183" s="15" t="s">
        <v>148</v>
      </c>
      <c r="B183" s="67" t="s">
        <v>87</v>
      </c>
      <c r="C183" s="27" t="s">
        <v>93</v>
      </c>
      <c r="D183" s="10" t="s">
        <v>264</v>
      </c>
      <c r="E183" s="10" t="s">
        <v>147</v>
      </c>
      <c r="F183" s="60">
        <v>1297760</v>
      </c>
      <c r="G183" s="60">
        <v>1297760</v>
      </c>
      <c r="I183" s="146">
        <f t="shared" si="3"/>
        <v>0</v>
      </c>
    </row>
    <row r="184" spans="1:9" ht="39" thickBot="1">
      <c r="A184" s="30" t="s">
        <v>260</v>
      </c>
      <c r="B184" s="66" t="s">
        <v>87</v>
      </c>
      <c r="C184" s="26" t="s">
        <v>93</v>
      </c>
      <c r="D184" s="9" t="s">
        <v>265</v>
      </c>
      <c r="E184" s="81"/>
      <c r="F184" s="59">
        <f>F187+F188+F185+F186</f>
        <v>610000</v>
      </c>
      <c r="G184" s="59">
        <f>G187+G188+G185+G186</f>
        <v>610000</v>
      </c>
      <c r="I184" s="146">
        <f t="shared" si="3"/>
        <v>0</v>
      </c>
    </row>
    <row r="185" spans="1:9" ht="16.5" thickBot="1">
      <c r="A185" s="13" t="s">
        <v>34</v>
      </c>
      <c r="B185" s="11" t="s">
        <v>87</v>
      </c>
      <c r="C185" s="10" t="s">
        <v>93</v>
      </c>
      <c r="D185" s="10" t="s">
        <v>265</v>
      </c>
      <c r="E185" s="10" t="s">
        <v>167</v>
      </c>
      <c r="F185" s="60"/>
      <c r="G185" s="60"/>
      <c r="I185" s="146">
        <f t="shared" si="3"/>
        <v>0</v>
      </c>
    </row>
    <row r="186" spans="1:9" ht="39" thickBot="1">
      <c r="A186" s="13" t="s">
        <v>29</v>
      </c>
      <c r="B186" s="11" t="s">
        <v>87</v>
      </c>
      <c r="C186" s="10" t="s">
        <v>93</v>
      </c>
      <c r="D186" s="10" t="s">
        <v>265</v>
      </c>
      <c r="E186" s="10" t="s">
        <v>19</v>
      </c>
      <c r="F186" s="60"/>
      <c r="G186" s="60"/>
      <c r="I186" s="146">
        <f t="shared" si="3"/>
        <v>0</v>
      </c>
    </row>
    <row r="187" spans="1:9" ht="29.25" customHeight="1" thickBot="1">
      <c r="A187" s="13" t="s">
        <v>170</v>
      </c>
      <c r="B187" s="11" t="s">
        <v>87</v>
      </c>
      <c r="C187" s="10" t="s">
        <v>93</v>
      </c>
      <c r="D187" s="10" t="s">
        <v>265</v>
      </c>
      <c r="E187" s="10" t="s">
        <v>151</v>
      </c>
      <c r="F187" s="60">
        <v>610000</v>
      </c>
      <c r="G187" s="60">
        <v>610000</v>
      </c>
      <c r="I187" s="146">
        <f t="shared" si="3"/>
        <v>0</v>
      </c>
    </row>
    <row r="188" spans="1:9" ht="16.5" thickBot="1">
      <c r="A188" s="15" t="s">
        <v>148</v>
      </c>
      <c r="B188" s="11" t="s">
        <v>87</v>
      </c>
      <c r="C188" s="10" t="s">
        <v>93</v>
      </c>
      <c r="D188" s="10" t="s">
        <v>265</v>
      </c>
      <c r="E188" s="10" t="s">
        <v>147</v>
      </c>
      <c r="F188" s="60"/>
      <c r="G188" s="60"/>
      <c r="I188" s="146">
        <f t="shared" si="3"/>
        <v>0</v>
      </c>
    </row>
    <row r="189" spans="1:9" ht="16.5" thickBot="1">
      <c r="A189" s="37" t="s">
        <v>236</v>
      </c>
      <c r="B189" s="24" t="s">
        <v>87</v>
      </c>
      <c r="C189" s="79" t="s">
        <v>95</v>
      </c>
      <c r="D189" s="57"/>
      <c r="E189" s="81"/>
      <c r="F189" s="87">
        <f>F190+F192</f>
        <v>22665000</v>
      </c>
      <c r="G189" s="87">
        <f>G190+G192</f>
        <v>22665000</v>
      </c>
      <c r="I189" s="146">
        <f t="shared" si="3"/>
        <v>0</v>
      </c>
    </row>
    <row r="190" spans="1:9" ht="39.75" customHeight="1" thickBot="1">
      <c r="A190" s="33" t="s">
        <v>198</v>
      </c>
      <c r="B190" s="66" t="s">
        <v>87</v>
      </c>
      <c r="C190" s="26" t="s">
        <v>95</v>
      </c>
      <c r="D190" s="9" t="s">
        <v>36</v>
      </c>
      <c r="E190" s="27"/>
      <c r="F190" s="88">
        <f>F191</f>
        <v>20000000</v>
      </c>
      <c r="G190" s="88">
        <f>G191</f>
        <v>20000000</v>
      </c>
      <c r="I190" s="146">
        <f t="shared" si="3"/>
        <v>0</v>
      </c>
    </row>
    <row r="191" spans="1:9" ht="39" thickBot="1">
      <c r="A191" s="13" t="s">
        <v>171</v>
      </c>
      <c r="B191" s="67" t="s">
        <v>87</v>
      </c>
      <c r="C191" s="27" t="s">
        <v>95</v>
      </c>
      <c r="D191" s="10" t="s">
        <v>36</v>
      </c>
      <c r="E191" s="27" t="s">
        <v>172</v>
      </c>
      <c r="F191" s="89">
        <v>20000000</v>
      </c>
      <c r="G191" s="89">
        <v>20000000</v>
      </c>
      <c r="I191" s="146">
        <f t="shared" si="3"/>
        <v>0</v>
      </c>
    </row>
    <row r="192" spans="1:9" ht="32.25" customHeight="1" thickBot="1">
      <c r="A192" s="30" t="s">
        <v>263</v>
      </c>
      <c r="B192" s="66" t="s">
        <v>87</v>
      </c>
      <c r="C192" s="26" t="s">
        <v>95</v>
      </c>
      <c r="D192" s="9" t="s">
        <v>264</v>
      </c>
      <c r="E192" s="10"/>
      <c r="F192" s="59">
        <f>F193</f>
        <v>2665000</v>
      </c>
      <c r="G192" s="59">
        <f>G193</f>
        <v>2665000</v>
      </c>
      <c r="I192" s="146">
        <f t="shared" si="3"/>
        <v>0</v>
      </c>
    </row>
    <row r="193" spans="1:9" ht="39" thickBot="1">
      <c r="A193" s="13" t="s">
        <v>171</v>
      </c>
      <c r="B193" s="67" t="s">
        <v>87</v>
      </c>
      <c r="C193" s="27" t="s">
        <v>95</v>
      </c>
      <c r="D193" s="10" t="s">
        <v>264</v>
      </c>
      <c r="E193" s="27" t="s">
        <v>147</v>
      </c>
      <c r="F193" s="89">
        <v>2665000</v>
      </c>
      <c r="G193" s="89">
        <v>2665000</v>
      </c>
      <c r="I193" s="146">
        <f t="shared" si="3"/>
        <v>0</v>
      </c>
    </row>
    <row r="194" spans="1:9" ht="16.5" thickBot="1">
      <c r="A194" s="36" t="s">
        <v>146</v>
      </c>
      <c r="B194" s="56" t="s">
        <v>87</v>
      </c>
      <c r="C194" s="57" t="s">
        <v>87</v>
      </c>
      <c r="D194" s="10"/>
      <c r="E194" s="10"/>
      <c r="F194" s="61">
        <f>F195+F198+F201+F205</f>
        <v>1871800</v>
      </c>
      <c r="G194" s="61">
        <f>G195+G198+G201+G205</f>
        <v>1871800</v>
      </c>
      <c r="I194" s="146">
        <f t="shared" si="3"/>
        <v>0</v>
      </c>
    </row>
    <row r="195" spans="1:9" ht="16.5" thickBot="1">
      <c r="A195" s="29" t="s">
        <v>80</v>
      </c>
      <c r="B195" s="66" t="s">
        <v>87</v>
      </c>
      <c r="C195" s="26" t="s">
        <v>87</v>
      </c>
      <c r="D195" s="9" t="s">
        <v>266</v>
      </c>
      <c r="E195" s="9"/>
      <c r="F195" s="59">
        <f>F196+F197</f>
        <v>1356000</v>
      </c>
      <c r="G195" s="59">
        <f>G196+G197</f>
        <v>1356000</v>
      </c>
      <c r="I195" s="146">
        <f t="shared" si="3"/>
        <v>0</v>
      </c>
    </row>
    <row r="196" spans="1:9" ht="26.25" thickBot="1">
      <c r="A196" s="13" t="s">
        <v>170</v>
      </c>
      <c r="B196" s="67" t="s">
        <v>87</v>
      </c>
      <c r="C196" s="27" t="s">
        <v>87</v>
      </c>
      <c r="D196" s="10" t="s">
        <v>266</v>
      </c>
      <c r="E196" s="10" t="s">
        <v>151</v>
      </c>
      <c r="F196" s="60">
        <v>1356000</v>
      </c>
      <c r="G196" s="60">
        <v>1356000</v>
      </c>
      <c r="I196" s="146">
        <f t="shared" si="3"/>
        <v>0</v>
      </c>
    </row>
    <row r="197" spans="1:9" ht="16.5" thickBot="1">
      <c r="A197" s="15" t="s">
        <v>148</v>
      </c>
      <c r="B197" s="67" t="s">
        <v>87</v>
      </c>
      <c r="C197" s="27" t="s">
        <v>87</v>
      </c>
      <c r="D197" s="10" t="s">
        <v>266</v>
      </c>
      <c r="E197" s="10" t="s">
        <v>147</v>
      </c>
      <c r="F197" s="60">
        <v>0</v>
      </c>
      <c r="G197" s="60">
        <v>0</v>
      </c>
      <c r="I197" s="146">
        <f t="shared" si="3"/>
        <v>0</v>
      </c>
    </row>
    <row r="198" spans="1:9" ht="40.5" customHeight="1" thickBot="1">
      <c r="A198" s="33" t="s">
        <v>200</v>
      </c>
      <c r="B198" s="66" t="s">
        <v>87</v>
      </c>
      <c r="C198" s="9" t="s">
        <v>87</v>
      </c>
      <c r="D198" s="9" t="s">
        <v>267</v>
      </c>
      <c r="E198" s="9"/>
      <c r="F198" s="59">
        <f>SUM(F199:F200)</f>
        <v>150700</v>
      </c>
      <c r="G198" s="59">
        <f>SUM(G199:G200)</f>
        <v>150700</v>
      </c>
      <c r="I198" s="146">
        <f t="shared" si="3"/>
        <v>0</v>
      </c>
    </row>
    <row r="199" spans="1:9" ht="26.25" thickBot="1">
      <c r="A199" s="13" t="s">
        <v>170</v>
      </c>
      <c r="B199" s="67" t="s">
        <v>87</v>
      </c>
      <c r="C199" s="27" t="s">
        <v>87</v>
      </c>
      <c r="D199" s="10" t="s">
        <v>267</v>
      </c>
      <c r="E199" s="10" t="s">
        <v>151</v>
      </c>
      <c r="F199" s="60">
        <v>150700</v>
      </c>
      <c r="G199" s="60">
        <v>150700</v>
      </c>
      <c r="I199" s="146">
        <f t="shared" si="3"/>
        <v>0</v>
      </c>
    </row>
    <row r="200" spans="1:9" ht="16.5" thickBot="1">
      <c r="A200" s="15" t="s">
        <v>148</v>
      </c>
      <c r="B200" s="67" t="s">
        <v>87</v>
      </c>
      <c r="C200" s="27" t="s">
        <v>87</v>
      </c>
      <c r="D200" s="10" t="s">
        <v>267</v>
      </c>
      <c r="E200" s="27" t="s">
        <v>147</v>
      </c>
      <c r="F200" s="60"/>
      <c r="G200" s="60"/>
      <c r="I200" s="146">
        <f t="shared" si="3"/>
        <v>0</v>
      </c>
    </row>
    <row r="201" spans="1:9" ht="26.25" thickBot="1">
      <c r="A201" s="33" t="s">
        <v>5</v>
      </c>
      <c r="B201" s="66" t="s">
        <v>87</v>
      </c>
      <c r="C201" s="9" t="s">
        <v>87</v>
      </c>
      <c r="D201" s="9" t="s">
        <v>38</v>
      </c>
      <c r="E201" s="10"/>
      <c r="F201" s="59">
        <f>F202+F203+F204</f>
        <v>245100</v>
      </c>
      <c r="G201" s="59">
        <f>G202+G203+G204</f>
        <v>245100</v>
      </c>
      <c r="I201" s="146">
        <f t="shared" si="3"/>
        <v>0</v>
      </c>
    </row>
    <row r="202" spans="1:9" ht="17.25" customHeight="1" thickBot="1">
      <c r="A202" s="13" t="s">
        <v>34</v>
      </c>
      <c r="B202" s="67" t="s">
        <v>87</v>
      </c>
      <c r="C202" s="10" t="s">
        <v>87</v>
      </c>
      <c r="D202" s="10" t="s">
        <v>38</v>
      </c>
      <c r="E202" s="10" t="s">
        <v>167</v>
      </c>
      <c r="F202" s="90">
        <v>188080</v>
      </c>
      <c r="G202" s="90">
        <v>188080</v>
      </c>
      <c r="I202" s="146">
        <f t="shared" si="3"/>
        <v>0</v>
      </c>
    </row>
    <row r="203" spans="1:9" ht="13.5" customHeight="1" thickBot="1">
      <c r="A203" s="13" t="s">
        <v>29</v>
      </c>
      <c r="B203" s="67" t="s">
        <v>87</v>
      </c>
      <c r="C203" s="10" t="s">
        <v>87</v>
      </c>
      <c r="D203" s="10" t="s">
        <v>38</v>
      </c>
      <c r="E203" s="10" t="s">
        <v>19</v>
      </c>
      <c r="F203" s="90">
        <v>57020</v>
      </c>
      <c r="G203" s="90">
        <v>57020</v>
      </c>
      <c r="I203" s="146">
        <f t="shared" si="3"/>
        <v>0</v>
      </c>
    </row>
    <row r="204" spans="1:9" ht="16.5" thickBot="1">
      <c r="A204" s="15" t="s">
        <v>148</v>
      </c>
      <c r="B204" s="67" t="s">
        <v>87</v>
      </c>
      <c r="C204" s="10" t="s">
        <v>87</v>
      </c>
      <c r="D204" s="10" t="s">
        <v>38</v>
      </c>
      <c r="E204" s="10" t="s">
        <v>147</v>
      </c>
      <c r="F204" s="90">
        <v>0</v>
      </c>
      <c r="G204" s="90">
        <v>0</v>
      </c>
      <c r="I204" s="146">
        <f t="shared" si="3"/>
        <v>0</v>
      </c>
    </row>
    <row r="205" spans="1:9" ht="16.5" thickBot="1">
      <c r="A205" s="33" t="s">
        <v>199</v>
      </c>
      <c r="B205" s="66" t="s">
        <v>87</v>
      </c>
      <c r="C205" s="9" t="s">
        <v>87</v>
      </c>
      <c r="D205" s="9" t="s">
        <v>60</v>
      </c>
      <c r="E205" s="9"/>
      <c r="F205" s="59">
        <f>SUM(F206:F207)</f>
        <v>120000</v>
      </c>
      <c r="G205" s="59">
        <f>SUM(G206:G207)</f>
        <v>120000</v>
      </c>
      <c r="I205" s="146">
        <f t="shared" si="3"/>
        <v>0</v>
      </c>
    </row>
    <row r="206" spans="1:9" ht="26.25" thickBot="1">
      <c r="A206" s="13" t="s">
        <v>170</v>
      </c>
      <c r="B206" s="67" t="s">
        <v>87</v>
      </c>
      <c r="C206" s="27" t="s">
        <v>87</v>
      </c>
      <c r="D206" s="10" t="s">
        <v>60</v>
      </c>
      <c r="E206" s="10" t="s">
        <v>151</v>
      </c>
      <c r="F206" s="60">
        <v>90000</v>
      </c>
      <c r="G206" s="60">
        <v>90000</v>
      </c>
      <c r="I206" s="146">
        <f t="shared" si="3"/>
        <v>0</v>
      </c>
    </row>
    <row r="207" spans="1:9" ht="16.5" thickBot="1">
      <c r="A207" s="13" t="s">
        <v>247</v>
      </c>
      <c r="B207" s="67" t="s">
        <v>87</v>
      </c>
      <c r="C207" s="27" t="s">
        <v>87</v>
      </c>
      <c r="D207" s="10" t="s">
        <v>60</v>
      </c>
      <c r="E207" s="10" t="s">
        <v>246</v>
      </c>
      <c r="F207" s="60">
        <v>30000</v>
      </c>
      <c r="G207" s="60">
        <v>30000</v>
      </c>
      <c r="I207" s="146">
        <f t="shared" si="3"/>
        <v>0</v>
      </c>
    </row>
    <row r="208" spans="1:9" ht="22.5" customHeight="1" thickBot="1">
      <c r="A208" s="37" t="s">
        <v>109</v>
      </c>
      <c r="B208" s="24" t="s">
        <v>87</v>
      </c>
      <c r="C208" s="57" t="s">
        <v>89</v>
      </c>
      <c r="D208" s="57"/>
      <c r="E208" s="57"/>
      <c r="F208" s="58">
        <f>F209+F217+F220+F222</f>
        <v>12692400</v>
      </c>
      <c r="G208" s="58">
        <f>G209+G217+G220+G222</f>
        <v>13034842</v>
      </c>
      <c r="I208" s="146">
        <f t="shared" si="3"/>
        <v>342442</v>
      </c>
    </row>
    <row r="209" spans="1:9" ht="26.25" thickBot="1">
      <c r="A209" s="38" t="s">
        <v>201</v>
      </c>
      <c r="B209" s="80" t="s">
        <v>87</v>
      </c>
      <c r="C209" s="25" t="s">
        <v>89</v>
      </c>
      <c r="D209" s="25" t="s">
        <v>61</v>
      </c>
      <c r="E209" s="25"/>
      <c r="F209" s="82">
        <f>SUM(F210:F216)</f>
        <v>12062400</v>
      </c>
      <c r="G209" s="82">
        <f>SUM(G210:G216)</f>
        <v>12062400</v>
      </c>
      <c r="I209" s="146">
        <f t="shared" si="3"/>
        <v>0</v>
      </c>
    </row>
    <row r="210" spans="1:9" ht="16.5" thickBot="1">
      <c r="A210" s="13" t="s">
        <v>34</v>
      </c>
      <c r="B210" s="67" t="s">
        <v>87</v>
      </c>
      <c r="C210" s="10" t="s">
        <v>89</v>
      </c>
      <c r="D210" s="10" t="s">
        <v>61</v>
      </c>
      <c r="E210" s="10" t="s">
        <v>167</v>
      </c>
      <c r="F210" s="60">
        <f>7165000+1260000</f>
        <v>8425000</v>
      </c>
      <c r="G210" s="60">
        <f>7165000+1260000</f>
        <v>8425000</v>
      </c>
      <c r="I210" s="146">
        <f aca="true" t="shared" si="4" ref="I210:I273">G210-F210</f>
        <v>0</v>
      </c>
    </row>
    <row r="211" spans="1:9" ht="30" customHeight="1" thickBot="1">
      <c r="A211" s="13" t="s">
        <v>169</v>
      </c>
      <c r="B211" s="67" t="s">
        <v>87</v>
      </c>
      <c r="C211" s="10" t="s">
        <v>89</v>
      </c>
      <c r="D211" s="10" t="s">
        <v>61</v>
      </c>
      <c r="E211" s="10" t="s">
        <v>168</v>
      </c>
      <c r="F211" s="60">
        <v>304000</v>
      </c>
      <c r="G211" s="60">
        <v>304000</v>
      </c>
      <c r="I211" s="146">
        <f t="shared" si="4"/>
        <v>0</v>
      </c>
    </row>
    <row r="212" spans="1:9" ht="39" thickBot="1">
      <c r="A212" s="13" t="s">
        <v>29</v>
      </c>
      <c r="B212" s="67" t="s">
        <v>87</v>
      </c>
      <c r="C212" s="10" t="s">
        <v>89</v>
      </c>
      <c r="D212" s="10" t="s">
        <v>61</v>
      </c>
      <c r="E212" s="10" t="s">
        <v>19</v>
      </c>
      <c r="F212" s="60">
        <f>2187600+381000</f>
        <v>2568600</v>
      </c>
      <c r="G212" s="60">
        <f>2187600+381000</f>
        <v>2568600</v>
      </c>
      <c r="I212" s="146">
        <f t="shared" si="4"/>
        <v>0</v>
      </c>
    </row>
    <row r="213" spans="1:9" ht="26.25" thickBot="1">
      <c r="A213" s="13" t="s">
        <v>170</v>
      </c>
      <c r="B213" s="67" t="s">
        <v>87</v>
      </c>
      <c r="C213" s="10" t="s">
        <v>89</v>
      </c>
      <c r="D213" s="10" t="s">
        <v>61</v>
      </c>
      <c r="E213" s="10" t="s">
        <v>151</v>
      </c>
      <c r="F213" s="60">
        <v>629400</v>
      </c>
      <c r="G213" s="60">
        <v>629400</v>
      </c>
      <c r="I213" s="146">
        <f t="shared" si="4"/>
        <v>0</v>
      </c>
    </row>
    <row r="214" spans="1:9" ht="16.5" thickBot="1">
      <c r="A214" s="13" t="s">
        <v>161</v>
      </c>
      <c r="B214" s="67" t="s">
        <v>87</v>
      </c>
      <c r="C214" s="10" t="s">
        <v>89</v>
      </c>
      <c r="D214" s="10" t="s">
        <v>61</v>
      </c>
      <c r="E214" s="10" t="s">
        <v>164</v>
      </c>
      <c r="F214" s="60">
        <v>2400</v>
      </c>
      <c r="G214" s="60">
        <v>2400</v>
      </c>
      <c r="I214" s="146">
        <f t="shared" si="4"/>
        <v>0</v>
      </c>
    </row>
    <row r="215" spans="1:9" ht="20.25" customHeight="1" thickBot="1">
      <c r="A215" s="13" t="s">
        <v>163</v>
      </c>
      <c r="B215" s="67" t="s">
        <v>87</v>
      </c>
      <c r="C215" s="10" t="s">
        <v>89</v>
      </c>
      <c r="D215" s="10" t="s">
        <v>61</v>
      </c>
      <c r="E215" s="10" t="s">
        <v>165</v>
      </c>
      <c r="F215" s="60">
        <v>27000</v>
      </c>
      <c r="G215" s="60">
        <v>27000</v>
      </c>
      <c r="I215" s="146">
        <f t="shared" si="4"/>
        <v>0</v>
      </c>
    </row>
    <row r="216" spans="1:9" ht="21" customHeight="1" thickBot="1">
      <c r="A216" s="13" t="s">
        <v>79</v>
      </c>
      <c r="B216" s="67" t="s">
        <v>87</v>
      </c>
      <c r="C216" s="10" t="s">
        <v>89</v>
      </c>
      <c r="D216" s="10" t="s">
        <v>61</v>
      </c>
      <c r="E216" s="10" t="s">
        <v>78</v>
      </c>
      <c r="F216" s="60">
        <v>106000</v>
      </c>
      <c r="G216" s="60">
        <v>106000</v>
      </c>
      <c r="I216" s="146">
        <f t="shared" si="4"/>
        <v>0</v>
      </c>
    </row>
    <row r="217" spans="1:9" ht="51.75" thickBot="1">
      <c r="A217" s="33" t="s">
        <v>232</v>
      </c>
      <c r="B217" s="66" t="s">
        <v>87</v>
      </c>
      <c r="C217" s="9" t="s">
        <v>89</v>
      </c>
      <c r="D217" s="9" t="s">
        <v>75</v>
      </c>
      <c r="E217" s="9"/>
      <c r="F217" s="59">
        <f>SUM(F218:F219)</f>
        <v>30000</v>
      </c>
      <c r="G217" s="59">
        <f>SUM(G218:G219)</f>
        <v>30000</v>
      </c>
      <c r="I217" s="146">
        <f t="shared" si="4"/>
        <v>0</v>
      </c>
    </row>
    <row r="218" spans="1:9" ht="26.25" thickBot="1">
      <c r="A218" s="13" t="s">
        <v>169</v>
      </c>
      <c r="B218" s="67" t="s">
        <v>87</v>
      </c>
      <c r="C218" s="27" t="s">
        <v>89</v>
      </c>
      <c r="D218" s="10" t="s">
        <v>75</v>
      </c>
      <c r="E218" s="10" t="s">
        <v>168</v>
      </c>
      <c r="F218" s="60">
        <v>10000</v>
      </c>
      <c r="G218" s="60">
        <v>10000</v>
      </c>
      <c r="I218" s="146">
        <f t="shared" si="4"/>
        <v>0</v>
      </c>
    </row>
    <row r="219" spans="1:9" ht="26.25" thickBot="1">
      <c r="A219" s="13" t="s">
        <v>243</v>
      </c>
      <c r="B219" s="67" t="s">
        <v>87</v>
      </c>
      <c r="C219" s="10" t="s">
        <v>89</v>
      </c>
      <c r="D219" s="10" t="s">
        <v>75</v>
      </c>
      <c r="E219" s="10" t="s">
        <v>151</v>
      </c>
      <c r="F219" s="60">
        <v>20000</v>
      </c>
      <c r="G219" s="60">
        <v>20000</v>
      </c>
      <c r="I219" s="146">
        <f t="shared" si="4"/>
        <v>0</v>
      </c>
    </row>
    <row r="220" spans="1:9" ht="26.25" thickBot="1">
      <c r="A220" s="33" t="s">
        <v>202</v>
      </c>
      <c r="B220" s="66" t="s">
        <v>87</v>
      </c>
      <c r="C220" s="9" t="s">
        <v>89</v>
      </c>
      <c r="D220" s="9" t="s">
        <v>39</v>
      </c>
      <c r="E220" s="9"/>
      <c r="F220" s="59">
        <f>F221</f>
        <v>500000</v>
      </c>
      <c r="G220" s="59">
        <f>G221</f>
        <v>842442</v>
      </c>
      <c r="I220" s="146">
        <f t="shared" si="4"/>
        <v>342442</v>
      </c>
    </row>
    <row r="221" spans="1:9" ht="28.5" customHeight="1" thickBot="1">
      <c r="A221" s="13" t="s">
        <v>170</v>
      </c>
      <c r="B221" s="67" t="s">
        <v>87</v>
      </c>
      <c r="C221" s="10" t="s">
        <v>89</v>
      </c>
      <c r="D221" s="10" t="s">
        <v>39</v>
      </c>
      <c r="E221" s="10" t="s">
        <v>151</v>
      </c>
      <c r="F221" s="60">
        <v>500000</v>
      </c>
      <c r="G221" s="60">
        <f>500000+342442</f>
        <v>842442</v>
      </c>
      <c r="I221" s="146">
        <f t="shared" si="4"/>
        <v>342442</v>
      </c>
    </row>
    <row r="222" spans="1:9" ht="26.25" thickBot="1">
      <c r="A222" s="33" t="s">
        <v>203</v>
      </c>
      <c r="B222" s="66" t="s">
        <v>87</v>
      </c>
      <c r="C222" s="9" t="s">
        <v>89</v>
      </c>
      <c r="D222" s="9" t="s">
        <v>40</v>
      </c>
      <c r="E222" s="9"/>
      <c r="F222" s="59">
        <f>F223</f>
        <v>100000</v>
      </c>
      <c r="G222" s="59">
        <f>G223</f>
        <v>100000</v>
      </c>
      <c r="I222" s="146">
        <f t="shared" si="4"/>
        <v>0</v>
      </c>
    </row>
    <row r="223" spans="1:9" ht="26.25" thickBot="1">
      <c r="A223" s="13" t="s">
        <v>170</v>
      </c>
      <c r="B223" s="67" t="s">
        <v>87</v>
      </c>
      <c r="C223" s="10" t="s">
        <v>89</v>
      </c>
      <c r="D223" s="10" t="s">
        <v>40</v>
      </c>
      <c r="E223" s="10" t="s">
        <v>151</v>
      </c>
      <c r="F223" s="60">
        <v>100000</v>
      </c>
      <c r="G223" s="60">
        <v>100000</v>
      </c>
      <c r="I223" s="146">
        <f t="shared" si="4"/>
        <v>0</v>
      </c>
    </row>
    <row r="224" spans="1:9" ht="16.5" thickBot="1">
      <c r="A224" s="77" t="s">
        <v>141</v>
      </c>
      <c r="B224" s="91" t="s">
        <v>88</v>
      </c>
      <c r="C224" s="70"/>
      <c r="D224" s="70"/>
      <c r="E224" s="70"/>
      <c r="F224" s="71">
        <f>F225</f>
        <v>22438135</v>
      </c>
      <c r="G224" s="71">
        <f>G225</f>
        <v>22438135</v>
      </c>
      <c r="I224" s="146">
        <f t="shared" si="4"/>
        <v>0</v>
      </c>
    </row>
    <row r="225" spans="1:9" ht="16.5" thickBot="1">
      <c r="A225" s="37" t="s">
        <v>110</v>
      </c>
      <c r="B225" s="76" t="s">
        <v>88</v>
      </c>
      <c r="C225" s="57" t="s">
        <v>86</v>
      </c>
      <c r="D225" s="57"/>
      <c r="E225" s="57"/>
      <c r="F225" s="92">
        <f>F226</f>
        <v>22438135</v>
      </c>
      <c r="G225" s="92">
        <f>G226</f>
        <v>22438135</v>
      </c>
      <c r="I225" s="146">
        <f t="shared" si="4"/>
        <v>0</v>
      </c>
    </row>
    <row r="226" spans="1:9" ht="26.25" thickBot="1">
      <c r="A226" s="38" t="s">
        <v>207</v>
      </c>
      <c r="B226" s="84" t="s">
        <v>88</v>
      </c>
      <c r="C226" s="25" t="s">
        <v>86</v>
      </c>
      <c r="D226" s="25" t="s">
        <v>7</v>
      </c>
      <c r="E226" s="25"/>
      <c r="F226" s="82">
        <f>F227+F234+F237</f>
        <v>22438135</v>
      </c>
      <c r="G226" s="82">
        <f>G227+G234+G237</f>
        <v>22438135</v>
      </c>
      <c r="I226" s="146">
        <f t="shared" si="4"/>
        <v>0</v>
      </c>
    </row>
    <row r="227" spans="1:9" ht="26.25" customHeight="1" thickBot="1">
      <c r="A227" s="28" t="s">
        <v>204</v>
      </c>
      <c r="B227" s="76" t="s">
        <v>217</v>
      </c>
      <c r="C227" s="57" t="s">
        <v>86</v>
      </c>
      <c r="D227" s="57" t="s">
        <v>8</v>
      </c>
      <c r="E227" s="57"/>
      <c r="F227" s="93">
        <f>F228+F230+F232</f>
        <v>16840000</v>
      </c>
      <c r="G227" s="93">
        <f>G228+G230+G232</f>
        <v>16840000</v>
      </c>
      <c r="I227" s="146">
        <f t="shared" si="4"/>
        <v>0</v>
      </c>
    </row>
    <row r="228" spans="1:9" ht="16.5" thickBot="1">
      <c r="A228" s="33" t="s">
        <v>206</v>
      </c>
      <c r="B228" s="23" t="s">
        <v>88</v>
      </c>
      <c r="C228" s="9" t="s">
        <v>86</v>
      </c>
      <c r="D228" s="9" t="s">
        <v>41</v>
      </c>
      <c r="E228" s="9"/>
      <c r="F228" s="59">
        <f>SUM(F229:F229)</f>
        <v>8600000</v>
      </c>
      <c r="G228" s="59">
        <f>SUM(G229:G229)</f>
        <v>8600000</v>
      </c>
      <c r="I228" s="146">
        <f t="shared" si="4"/>
        <v>0</v>
      </c>
    </row>
    <row r="229" spans="1:9" ht="51.75" customHeight="1" thickBot="1">
      <c r="A229" s="13" t="s">
        <v>171</v>
      </c>
      <c r="B229" s="94" t="s">
        <v>88</v>
      </c>
      <c r="C229" s="10" t="s">
        <v>86</v>
      </c>
      <c r="D229" s="10" t="s">
        <v>41</v>
      </c>
      <c r="E229" s="10" t="s">
        <v>172</v>
      </c>
      <c r="F229" s="60">
        <v>8600000</v>
      </c>
      <c r="G229" s="60">
        <v>8600000</v>
      </c>
      <c r="I229" s="146">
        <f t="shared" si="4"/>
        <v>0</v>
      </c>
    </row>
    <row r="230" spans="1:9" ht="58.5" customHeight="1" thickBot="1">
      <c r="A230" s="29" t="s">
        <v>291</v>
      </c>
      <c r="B230" s="66" t="s">
        <v>88</v>
      </c>
      <c r="C230" s="9" t="s">
        <v>86</v>
      </c>
      <c r="D230" s="9" t="s">
        <v>294</v>
      </c>
      <c r="E230" s="9"/>
      <c r="F230" s="59">
        <f>F231</f>
        <v>5740000</v>
      </c>
      <c r="G230" s="59">
        <f>G231</f>
        <v>5740000</v>
      </c>
      <c r="I230" s="146">
        <f t="shared" si="4"/>
        <v>0</v>
      </c>
    </row>
    <row r="231" spans="1:9" ht="27" customHeight="1" thickBot="1">
      <c r="A231" s="13" t="s">
        <v>160</v>
      </c>
      <c r="B231" s="67" t="s">
        <v>88</v>
      </c>
      <c r="C231" s="10" t="s">
        <v>86</v>
      </c>
      <c r="D231" s="10" t="s">
        <v>294</v>
      </c>
      <c r="E231" s="10" t="s">
        <v>144</v>
      </c>
      <c r="F231" s="60">
        <v>5740000</v>
      </c>
      <c r="G231" s="60">
        <v>5740000</v>
      </c>
      <c r="I231" s="146">
        <f t="shared" si="4"/>
        <v>0</v>
      </c>
    </row>
    <row r="232" spans="1:9" ht="21" customHeight="1" thickBot="1">
      <c r="A232" s="29" t="s">
        <v>205</v>
      </c>
      <c r="B232" s="23" t="s">
        <v>88</v>
      </c>
      <c r="C232" s="9" t="s">
        <v>86</v>
      </c>
      <c r="D232" s="9" t="s">
        <v>74</v>
      </c>
      <c r="E232" s="9"/>
      <c r="F232" s="64">
        <f>SUM(F233:F233)</f>
        <v>2500000</v>
      </c>
      <c r="G232" s="64">
        <f>SUM(G233:G233)</f>
        <v>2500000</v>
      </c>
      <c r="I232" s="146">
        <f t="shared" si="4"/>
        <v>0</v>
      </c>
    </row>
    <row r="233" spans="1:9" ht="39" thickBot="1">
      <c r="A233" s="13" t="s">
        <v>171</v>
      </c>
      <c r="B233" s="94" t="s">
        <v>88</v>
      </c>
      <c r="C233" s="10" t="s">
        <v>86</v>
      </c>
      <c r="D233" s="10" t="s">
        <v>74</v>
      </c>
      <c r="E233" s="10" t="s">
        <v>172</v>
      </c>
      <c r="F233" s="60">
        <v>2500000</v>
      </c>
      <c r="G233" s="60">
        <v>2500000</v>
      </c>
      <c r="I233" s="146">
        <f t="shared" si="4"/>
        <v>0</v>
      </c>
    </row>
    <row r="234" spans="1:9" ht="16.5" thickBot="1">
      <c r="A234" s="38" t="s">
        <v>208</v>
      </c>
      <c r="B234" s="80" t="s">
        <v>88</v>
      </c>
      <c r="C234" s="25" t="s">
        <v>86</v>
      </c>
      <c r="D234" s="25" t="s">
        <v>9</v>
      </c>
      <c r="E234" s="25"/>
      <c r="F234" s="82">
        <f>F235</f>
        <v>250000</v>
      </c>
      <c r="G234" s="82">
        <f>G235</f>
        <v>250000</v>
      </c>
      <c r="I234" s="146">
        <f t="shared" si="4"/>
        <v>0</v>
      </c>
    </row>
    <row r="235" spans="1:9" ht="16.5" thickBot="1">
      <c r="A235" s="33" t="s">
        <v>209</v>
      </c>
      <c r="B235" s="66" t="s">
        <v>88</v>
      </c>
      <c r="C235" s="9" t="s">
        <v>86</v>
      </c>
      <c r="D235" s="9" t="s">
        <v>42</v>
      </c>
      <c r="E235" s="9"/>
      <c r="F235" s="59">
        <f>F236</f>
        <v>250000</v>
      </c>
      <c r="G235" s="59">
        <f>G236</f>
        <v>250000</v>
      </c>
      <c r="I235" s="146">
        <f t="shared" si="4"/>
        <v>0</v>
      </c>
    </row>
    <row r="236" spans="1:9" ht="12" customHeight="1" thickBot="1">
      <c r="A236" s="13" t="s">
        <v>148</v>
      </c>
      <c r="B236" s="67" t="s">
        <v>88</v>
      </c>
      <c r="C236" s="10" t="s">
        <v>86</v>
      </c>
      <c r="D236" s="10" t="s">
        <v>42</v>
      </c>
      <c r="E236" s="10" t="s">
        <v>147</v>
      </c>
      <c r="F236" s="60">
        <v>250000</v>
      </c>
      <c r="G236" s="60">
        <v>250000</v>
      </c>
      <c r="I236" s="146">
        <f t="shared" si="4"/>
        <v>0</v>
      </c>
    </row>
    <row r="237" spans="1:9" ht="16.5" thickBot="1">
      <c r="A237" s="39" t="s">
        <v>210</v>
      </c>
      <c r="B237" s="80" t="s">
        <v>88</v>
      </c>
      <c r="C237" s="25" t="s">
        <v>86</v>
      </c>
      <c r="D237" s="25" t="s">
        <v>10</v>
      </c>
      <c r="E237" s="25"/>
      <c r="F237" s="82">
        <f>F238+F240</f>
        <v>5348135</v>
      </c>
      <c r="G237" s="82">
        <f>G238+G240</f>
        <v>5348135</v>
      </c>
      <c r="I237" s="146">
        <f t="shared" si="4"/>
        <v>0</v>
      </c>
    </row>
    <row r="238" spans="1:9" ht="25.5" customHeight="1" thickBot="1">
      <c r="A238" s="29" t="s">
        <v>286</v>
      </c>
      <c r="B238" s="66" t="s">
        <v>88</v>
      </c>
      <c r="C238" s="9" t="s">
        <v>86</v>
      </c>
      <c r="D238" s="9" t="s">
        <v>287</v>
      </c>
      <c r="E238" s="9"/>
      <c r="F238" s="59">
        <f>F239</f>
        <v>3848000</v>
      </c>
      <c r="G238" s="59">
        <f>G239</f>
        <v>3848000</v>
      </c>
      <c r="I238" s="146">
        <f t="shared" si="4"/>
        <v>0</v>
      </c>
    </row>
    <row r="239" spans="1:9" ht="16.5" thickBot="1">
      <c r="A239" s="13" t="s">
        <v>148</v>
      </c>
      <c r="B239" s="67" t="s">
        <v>88</v>
      </c>
      <c r="C239" s="10" t="s">
        <v>86</v>
      </c>
      <c r="D239" s="10" t="s">
        <v>287</v>
      </c>
      <c r="E239" s="10" t="s">
        <v>147</v>
      </c>
      <c r="F239" s="60">
        <v>3848000</v>
      </c>
      <c r="G239" s="60">
        <v>3848000</v>
      </c>
      <c r="I239" s="146">
        <f t="shared" si="4"/>
        <v>0</v>
      </c>
    </row>
    <row r="240" spans="1:9" ht="16.5" thickBot="1">
      <c r="A240" s="29" t="s">
        <v>268</v>
      </c>
      <c r="B240" s="66" t="s">
        <v>88</v>
      </c>
      <c r="C240" s="9" t="s">
        <v>86</v>
      </c>
      <c r="D240" s="9" t="s">
        <v>269</v>
      </c>
      <c r="E240" s="9"/>
      <c r="F240" s="59">
        <f>F241</f>
        <v>1500135</v>
      </c>
      <c r="G240" s="59">
        <f>G241</f>
        <v>1500135</v>
      </c>
      <c r="I240" s="146">
        <f t="shared" si="4"/>
        <v>0</v>
      </c>
    </row>
    <row r="241" spans="1:9" ht="16.5" thickBot="1">
      <c r="A241" s="13" t="s">
        <v>148</v>
      </c>
      <c r="B241" s="67" t="s">
        <v>88</v>
      </c>
      <c r="C241" s="10" t="s">
        <v>86</v>
      </c>
      <c r="D241" s="10" t="s">
        <v>269</v>
      </c>
      <c r="E241" s="10" t="s">
        <v>147</v>
      </c>
      <c r="F241" s="60">
        <v>1500135</v>
      </c>
      <c r="G241" s="60">
        <v>1500135</v>
      </c>
      <c r="I241" s="146">
        <f t="shared" si="4"/>
        <v>0</v>
      </c>
    </row>
    <row r="242" spans="1:9" ht="16.5" thickBot="1">
      <c r="A242" s="77" t="s">
        <v>97</v>
      </c>
      <c r="B242" s="91" t="s">
        <v>91</v>
      </c>
      <c r="C242" s="70"/>
      <c r="D242" s="70"/>
      <c r="E242" s="70"/>
      <c r="F242" s="95">
        <f>F243+F246+F251+F257+F264</f>
        <v>61189000</v>
      </c>
      <c r="G242" s="95">
        <f>G243+G246+G251+G257+G264</f>
        <v>61189000</v>
      </c>
      <c r="I242" s="146">
        <f t="shared" si="4"/>
        <v>0</v>
      </c>
    </row>
    <row r="243" spans="1:9" ht="18.75" customHeight="1" thickBot="1">
      <c r="A243" s="28" t="s">
        <v>102</v>
      </c>
      <c r="B243" s="56" t="s">
        <v>91</v>
      </c>
      <c r="C243" s="57" t="s">
        <v>86</v>
      </c>
      <c r="D243" s="57"/>
      <c r="E243" s="57"/>
      <c r="F243" s="58">
        <f>F244</f>
        <v>5000000</v>
      </c>
      <c r="G243" s="58">
        <f>G244</f>
        <v>5000000</v>
      </c>
      <c r="I243" s="146">
        <f t="shared" si="4"/>
        <v>0</v>
      </c>
    </row>
    <row r="244" spans="1:9" ht="16.5" thickBot="1">
      <c r="A244" s="33" t="s">
        <v>115</v>
      </c>
      <c r="B244" s="23" t="s">
        <v>91</v>
      </c>
      <c r="C244" s="9" t="s">
        <v>86</v>
      </c>
      <c r="D244" s="9" t="s">
        <v>43</v>
      </c>
      <c r="E244" s="9"/>
      <c r="F244" s="59">
        <f>F245</f>
        <v>5000000</v>
      </c>
      <c r="G244" s="59">
        <f>G245</f>
        <v>5000000</v>
      </c>
      <c r="I244" s="146">
        <f t="shared" si="4"/>
        <v>0</v>
      </c>
    </row>
    <row r="245" spans="1:9" ht="19.5" customHeight="1" thickBot="1">
      <c r="A245" s="15" t="s">
        <v>177</v>
      </c>
      <c r="B245" s="94" t="s">
        <v>91</v>
      </c>
      <c r="C245" s="10" t="s">
        <v>86</v>
      </c>
      <c r="D245" s="10" t="s">
        <v>43</v>
      </c>
      <c r="E245" s="10" t="s">
        <v>178</v>
      </c>
      <c r="F245" s="60">
        <v>5000000</v>
      </c>
      <c r="G245" s="60">
        <v>5000000</v>
      </c>
      <c r="I245" s="146">
        <f t="shared" si="4"/>
        <v>0</v>
      </c>
    </row>
    <row r="246" spans="1:9" ht="16.5" thickBot="1">
      <c r="A246" s="28" t="s">
        <v>98</v>
      </c>
      <c r="B246" s="56" t="s">
        <v>91</v>
      </c>
      <c r="C246" s="57" t="s">
        <v>93</v>
      </c>
      <c r="D246" s="10"/>
      <c r="E246" s="10"/>
      <c r="F246" s="58">
        <f>F247+F249</f>
        <v>35781000</v>
      </c>
      <c r="G246" s="58">
        <f>G247+G249</f>
        <v>35781000</v>
      </c>
      <c r="I246" s="146">
        <f t="shared" si="4"/>
        <v>0</v>
      </c>
    </row>
    <row r="247" spans="1:9" ht="48.75" thickBot="1">
      <c r="A247" s="40" t="s">
        <v>122</v>
      </c>
      <c r="B247" s="23" t="s">
        <v>91</v>
      </c>
      <c r="C247" s="9" t="s">
        <v>93</v>
      </c>
      <c r="D247" s="9" t="s">
        <v>44</v>
      </c>
      <c r="E247" s="9"/>
      <c r="F247" s="59">
        <f>F248</f>
        <v>35239000</v>
      </c>
      <c r="G247" s="59">
        <f>G248</f>
        <v>35239000</v>
      </c>
      <c r="I247" s="146">
        <f t="shared" si="4"/>
        <v>0</v>
      </c>
    </row>
    <row r="248" spans="1:9" ht="39" thickBot="1">
      <c r="A248" s="41" t="s">
        <v>171</v>
      </c>
      <c r="B248" s="11" t="s">
        <v>91</v>
      </c>
      <c r="C248" s="10" t="s">
        <v>93</v>
      </c>
      <c r="D248" s="10" t="s">
        <v>44</v>
      </c>
      <c r="E248" s="10" t="s">
        <v>172</v>
      </c>
      <c r="F248" s="60">
        <f>28329000+6910000</f>
        <v>35239000</v>
      </c>
      <c r="G248" s="60">
        <f>28329000+6910000</f>
        <v>35239000</v>
      </c>
      <c r="I248" s="146">
        <f t="shared" si="4"/>
        <v>0</v>
      </c>
    </row>
    <row r="249" spans="1:9" ht="144.75" customHeight="1" thickBot="1">
      <c r="A249" s="42" t="s">
        <v>120</v>
      </c>
      <c r="B249" s="23" t="s">
        <v>91</v>
      </c>
      <c r="C249" s="9" t="s">
        <v>93</v>
      </c>
      <c r="D249" s="9" t="s">
        <v>45</v>
      </c>
      <c r="E249" s="9"/>
      <c r="F249" s="59">
        <f>F250</f>
        <v>542000</v>
      </c>
      <c r="G249" s="59">
        <f>G250</f>
        <v>542000</v>
      </c>
      <c r="I249" s="146">
        <f t="shared" si="4"/>
        <v>0</v>
      </c>
    </row>
    <row r="250" spans="1:9" ht="16.5" thickBot="1">
      <c r="A250" s="15" t="s">
        <v>148</v>
      </c>
      <c r="B250" s="11" t="s">
        <v>91</v>
      </c>
      <c r="C250" s="10" t="s">
        <v>93</v>
      </c>
      <c r="D250" s="10" t="s">
        <v>45</v>
      </c>
      <c r="E250" s="10" t="s">
        <v>147</v>
      </c>
      <c r="F250" s="60">
        <v>542000</v>
      </c>
      <c r="G250" s="60">
        <v>542000</v>
      </c>
      <c r="I250" s="146">
        <f t="shared" si="4"/>
        <v>0</v>
      </c>
    </row>
    <row r="251" spans="1:9" ht="16.5" thickBot="1">
      <c r="A251" s="28" t="s">
        <v>99</v>
      </c>
      <c r="B251" s="56" t="s">
        <v>91</v>
      </c>
      <c r="C251" s="57" t="s">
        <v>95</v>
      </c>
      <c r="D251" s="10"/>
      <c r="E251" s="10"/>
      <c r="F251" s="58">
        <f>F252+F254</f>
        <v>8096000</v>
      </c>
      <c r="G251" s="58">
        <f>G252+G254</f>
        <v>8096000</v>
      </c>
      <c r="I251" s="146">
        <f t="shared" si="4"/>
        <v>0</v>
      </c>
    </row>
    <row r="252" spans="1:9" ht="26.25" thickBot="1">
      <c r="A252" s="33" t="s">
        <v>228</v>
      </c>
      <c r="B252" s="23" t="s">
        <v>91</v>
      </c>
      <c r="C252" s="9" t="s">
        <v>95</v>
      </c>
      <c r="D252" s="9" t="s">
        <v>46</v>
      </c>
      <c r="E252" s="9"/>
      <c r="F252" s="59">
        <f>F253</f>
        <v>200000</v>
      </c>
      <c r="G252" s="59">
        <f>G253</f>
        <v>200000</v>
      </c>
      <c r="I252" s="146">
        <f t="shared" si="4"/>
        <v>0</v>
      </c>
    </row>
    <row r="253" spans="1:9" ht="16.5" thickBot="1">
      <c r="A253" s="15" t="s">
        <v>148</v>
      </c>
      <c r="B253" s="11" t="s">
        <v>91</v>
      </c>
      <c r="C253" s="10" t="s">
        <v>95</v>
      </c>
      <c r="D253" s="10" t="s">
        <v>46</v>
      </c>
      <c r="E253" s="10" t="s">
        <v>147</v>
      </c>
      <c r="F253" s="60">
        <v>200000</v>
      </c>
      <c r="G253" s="60">
        <v>200000</v>
      </c>
      <c r="I253" s="146">
        <f t="shared" si="4"/>
        <v>0</v>
      </c>
    </row>
    <row r="254" spans="1:9" ht="39" thickBot="1">
      <c r="A254" s="33" t="s">
        <v>271</v>
      </c>
      <c r="B254" s="23" t="s">
        <v>91</v>
      </c>
      <c r="C254" s="9" t="s">
        <v>95</v>
      </c>
      <c r="D254" s="9" t="s">
        <v>272</v>
      </c>
      <c r="E254" s="9"/>
      <c r="F254" s="59">
        <f>F255+F256</f>
        <v>7896000</v>
      </c>
      <c r="G254" s="59">
        <f>G255+G256</f>
        <v>7896000</v>
      </c>
      <c r="I254" s="146">
        <f t="shared" si="4"/>
        <v>0</v>
      </c>
    </row>
    <row r="255" spans="1:9" ht="26.25" thickBot="1">
      <c r="A255" s="15" t="s">
        <v>173</v>
      </c>
      <c r="B255" s="11" t="s">
        <v>91</v>
      </c>
      <c r="C255" s="10" t="s">
        <v>95</v>
      </c>
      <c r="D255" s="10" t="s">
        <v>272</v>
      </c>
      <c r="E255" s="10" t="s">
        <v>174</v>
      </c>
      <c r="F255" s="60">
        <v>7896000</v>
      </c>
      <c r="G255" s="60">
        <v>7896000</v>
      </c>
      <c r="I255" s="146">
        <f t="shared" si="4"/>
        <v>0</v>
      </c>
    </row>
    <row r="256" spans="1:9" ht="16.5" thickBot="1">
      <c r="A256" s="15" t="s">
        <v>148</v>
      </c>
      <c r="B256" s="11" t="s">
        <v>91</v>
      </c>
      <c r="C256" s="10" t="s">
        <v>95</v>
      </c>
      <c r="D256" s="10" t="s">
        <v>272</v>
      </c>
      <c r="E256" s="10" t="s">
        <v>147</v>
      </c>
      <c r="F256" s="60">
        <v>0</v>
      </c>
      <c r="G256" s="60">
        <v>0</v>
      </c>
      <c r="I256" s="146">
        <f t="shared" si="4"/>
        <v>0</v>
      </c>
    </row>
    <row r="257" spans="1:9" ht="16.5" thickBot="1">
      <c r="A257" s="28" t="s">
        <v>132</v>
      </c>
      <c r="B257" s="56" t="s">
        <v>91</v>
      </c>
      <c r="C257" s="57" t="s">
        <v>96</v>
      </c>
      <c r="D257" s="96"/>
      <c r="E257" s="96"/>
      <c r="F257" s="58">
        <f>F258+F262</f>
        <v>11586000</v>
      </c>
      <c r="G257" s="58">
        <f>G258+G262</f>
        <v>11586000</v>
      </c>
      <c r="I257" s="146">
        <f t="shared" si="4"/>
        <v>0</v>
      </c>
    </row>
    <row r="258" spans="1:9" ht="51.75" thickBot="1">
      <c r="A258" s="33" t="s">
        <v>127</v>
      </c>
      <c r="B258" s="66" t="s">
        <v>91</v>
      </c>
      <c r="C258" s="26" t="s">
        <v>96</v>
      </c>
      <c r="D258" s="9" t="s">
        <v>48</v>
      </c>
      <c r="E258" s="26"/>
      <c r="F258" s="59">
        <f>SUM(F259:F261)</f>
        <v>7900000</v>
      </c>
      <c r="G258" s="59">
        <f>SUM(G259:G261)</f>
        <v>7900000</v>
      </c>
      <c r="I258" s="146">
        <f t="shared" si="4"/>
        <v>0</v>
      </c>
    </row>
    <row r="259" spans="1:9" ht="26.25" thickBot="1">
      <c r="A259" s="13" t="s">
        <v>150</v>
      </c>
      <c r="B259" s="67" t="s">
        <v>91</v>
      </c>
      <c r="C259" s="27" t="s">
        <v>96</v>
      </c>
      <c r="D259" s="10" t="s">
        <v>48</v>
      </c>
      <c r="E259" s="27" t="s">
        <v>151</v>
      </c>
      <c r="F259" s="60">
        <v>140000</v>
      </c>
      <c r="G259" s="60">
        <v>140000</v>
      </c>
      <c r="I259" s="146">
        <f t="shared" si="4"/>
        <v>0</v>
      </c>
    </row>
    <row r="260" spans="1:9" ht="26.25" thickBot="1">
      <c r="A260" s="15" t="s">
        <v>175</v>
      </c>
      <c r="B260" s="67" t="s">
        <v>91</v>
      </c>
      <c r="C260" s="27" t="s">
        <v>96</v>
      </c>
      <c r="D260" s="10" t="s">
        <v>48</v>
      </c>
      <c r="E260" s="27" t="s">
        <v>176</v>
      </c>
      <c r="F260" s="60">
        <v>7360000</v>
      </c>
      <c r="G260" s="60">
        <v>7360000</v>
      </c>
      <c r="I260" s="146">
        <f t="shared" si="4"/>
        <v>0</v>
      </c>
    </row>
    <row r="261" spans="1:9" ht="26.25" customHeight="1" thickBot="1">
      <c r="A261" s="15" t="s">
        <v>148</v>
      </c>
      <c r="B261" s="67" t="s">
        <v>179</v>
      </c>
      <c r="C261" s="27" t="s">
        <v>96</v>
      </c>
      <c r="D261" s="10" t="s">
        <v>48</v>
      </c>
      <c r="E261" s="27" t="s">
        <v>147</v>
      </c>
      <c r="F261" s="60">
        <v>400000</v>
      </c>
      <c r="G261" s="60">
        <v>400000</v>
      </c>
      <c r="I261" s="146">
        <f t="shared" si="4"/>
        <v>0</v>
      </c>
    </row>
    <row r="262" spans="1:9" ht="57.75" customHeight="1" thickBot="1">
      <c r="A262" s="42" t="s">
        <v>82</v>
      </c>
      <c r="B262" s="66" t="s">
        <v>91</v>
      </c>
      <c r="C262" s="26" t="s">
        <v>96</v>
      </c>
      <c r="D262" s="9" t="s">
        <v>83</v>
      </c>
      <c r="E262" s="26"/>
      <c r="F262" s="59">
        <f>F263</f>
        <v>3686000</v>
      </c>
      <c r="G262" s="59">
        <f>G263</f>
        <v>3686000</v>
      </c>
      <c r="I262" s="146">
        <f t="shared" si="4"/>
        <v>0</v>
      </c>
    </row>
    <row r="263" spans="1:9" ht="39" thickBot="1">
      <c r="A263" s="13" t="s">
        <v>289</v>
      </c>
      <c r="B263" s="67" t="s">
        <v>91</v>
      </c>
      <c r="C263" s="27" t="s">
        <v>96</v>
      </c>
      <c r="D263" s="10" t="s">
        <v>83</v>
      </c>
      <c r="E263" s="27" t="s">
        <v>192</v>
      </c>
      <c r="F263" s="60">
        <f>3116000+570000</f>
        <v>3686000</v>
      </c>
      <c r="G263" s="60">
        <f>3116000+570000</f>
        <v>3686000</v>
      </c>
      <c r="I263" s="146">
        <f t="shared" si="4"/>
        <v>0</v>
      </c>
    </row>
    <row r="264" spans="1:9" ht="16.5" thickBot="1">
      <c r="A264" s="28" t="s">
        <v>212</v>
      </c>
      <c r="B264" s="56" t="s">
        <v>91</v>
      </c>
      <c r="C264" s="57" t="s">
        <v>213</v>
      </c>
      <c r="D264" s="96"/>
      <c r="E264" s="96"/>
      <c r="F264" s="58">
        <f>F265+F267</f>
        <v>726000</v>
      </c>
      <c r="G264" s="58">
        <f>G265+G267</f>
        <v>726000</v>
      </c>
      <c r="I264" s="146">
        <f t="shared" si="4"/>
        <v>0</v>
      </c>
    </row>
    <row r="265" spans="1:9" ht="17.25" customHeight="1" thickBot="1">
      <c r="A265" s="33" t="s">
        <v>211</v>
      </c>
      <c r="B265" s="66" t="s">
        <v>91</v>
      </c>
      <c r="C265" s="26" t="s">
        <v>213</v>
      </c>
      <c r="D265" s="9" t="s">
        <v>49</v>
      </c>
      <c r="E265" s="26"/>
      <c r="F265" s="59">
        <f>F266</f>
        <v>150000</v>
      </c>
      <c r="G265" s="59">
        <f>G266</f>
        <v>150000</v>
      </c>
      <c r="I265" s="146">
        <f t="shared" si="4"/>
        <v>0</v>
      </c>
    </row>
    <row r="266" spans="1:9" ht="26.25" thickBot="1">
      <c r="A266" s="13" t="s">
        <v>150</v>
      </c>
      <c r="B266" s="67" t="s">
        <v>91</v>
      </c>
      <c r="C266" s="27" t="s">
        <v>213</v>
      </c>
      <c r="D266" s="10" t="s">
        <v>49</v>
      </c>
      <c r="E266" s="27" t="s">
        <v>151</v>
      </c>
      <c r="F266" s="60">
        <v>150000</v>
      </c>
      <c r="G266" s="60">
        <v>150000</v>
      </c>
      <c r="I266" s="146">
        <f t="shared" si="4"/>
        <v>0</v>
      </c>
    </row>
    <row r="267" spans="1:9" ht="15" customHeight="1" thickBot="1">
      <c r="A267" s="42" t="s">
        <v>133</v>
      </c>
      <c r="B267" s="66" t="s">
        <v>91</v>
      </c>
      <c r="C267" s="26" t="s">
        <v>213</v>
      </c>
      <c r="D267" s="9" t="s">
        <v>47</v>
      </c>
      <c r="E267" s="26"/>
      <c r="F267" s="59">
        <f>SUM(F268:F270)</f>
        <v>576000</v>
      </c>
      <c r="G267" s="59">
        <f>SUM(G268:G270)</f>
        <v>576000</v>
      </c>
      <c r="I267" s="146">
        <f t="shared" si="4"/>
        <v>0</v>
      </c>
    </row>
    <row r="268" spans="1:9" ht="38.25" customHeight="1" thickBot="1">
      <c r="A268" s="13" t="s">
        <v>152</v>
      </c>
      <c r="B268" s="11" t="s">
        <v>91</v>
      </c>
      <c r="C268" s="10" t="s">
        <v>213</v>
      </c>
      <c r="D268" s="10" t="s">
        <v>47</v>
      </c>
      <c r="E268" s="10" t="s">
        <v>153</v>
      </c>
      <c r="F268" s="60">
        <v>466000</v>
      </c>
      <c r="G268" s="60">
        <v>466000</v>
      </c>
      <c r="I268" s="146">
        <f t="shared" si="4"/>
        <v>0</v>
      </c>
    </row>
    <row r="269" spans="1:9" ht="33" customHeight="1" thickBot="1">
      <c r="A269" s="13" t="s">
        <v>149</v>
      </c>
      <c r="B269" s="11" t="s">
        <v>91</v>
      </c>
      <c r="C269" s="10" t="s">
        <v>213</v>
      </c>
      <c r="D269" s="10" t="s">
        <v>47</v>
      </c>
      <c r="E269" s="10" t="s">
        <v>56</v>
      </c>
      <c r="F269" s="60">
        <v>81800</v>
      </c>
      <c r="G269" s="60">
        <v>81800</v>
      </c>
      <c r="I269" s="146">
        <f t="shared" si="4"/>
        <v>0</v>
      </c>
    </row>
    <row r="270" spans="1:9" ht="30" customHeight="1" thickBot="1">
      <c r="A270" s="13" t="s">
        <v>150</v>
      </c>
      <c r="B270" s="11" t="s">
        <v>91</v>
      </c>
      <c r="C270" s="10" t="s">
        <v>213</v>
      </c>
      <c r="D270" s="10" t="s">
        <v>47</v>
      </c>
      <c r="E270" s="10" t="s">
        <v>151</v>
      </c>
      <c r="F270" s="60">
        <v>28200</v>
      </c>
      <c r="G270" s="60">
        <v>28200</v>
      </c>
      <c r="I270" s="146">
        <f t="shared" si="4"/>
        <v>0</v>
      </c>
    </row>
    <row r="271" spans="1:9" ht="18.75" customHeight="1" thickBot="1">
      <c r="A271" s="97" t="s">
        <v>134</v>
      </c>
      <c r="B271" s="98" t="s">
        <v>116</v>
      </c>
      <c r="C271" s="98"/>
      <c r="D271" s="73"/>
      <c r="E271" s="98"/>
      <c r="F271" s="95">
        <f>F272</f>
        <v>818100</v>
      </c>
      <c r="G271" s="95">
        <f>G272</f>
        <v>818100</v>
      </c>
      <c r="I271" s="146">
        <f t="shared" si="4"/>
        <v>0</v>
      </c>
    </row>
    <row r="272" spans="1:9" ht="20.25" customHeight="1" thickBot="1">
      <c r="A272" s="28" t="s">
        <v>140</v>
      </c>
      <c r="B272" s="24" t="s">
        <v>116</v>
      </c>
      <c r="C272" s="79" t="s">
        <v>92</v>
      </c>
      <c r="D272" s="57"/>
      <c r="E272" s="79"/>
      <c r="F272" s="58">
        <f>F274+F276</f>
        <v>818100</v>
      </c>
      <c r="G272" s="58">
        <f>G274+G276</f>
        <v>818100</v>
      </c>
      <c r="I272" s="146">
        <f t="shared" si="4"/>
        <v>0</v>
      </c>
    </row>
    <row r="273" spans="1:9" ht="34.5" customHeight="1" thickBot="1">
      <c r="A273" s="38" t="s">
        <v>218</v>
      </c>
      <c r="B273" s="99" t="s">
        <v>116</v>
      </c>
      <c r="C273" s="25" t="s">
        <v>92</v>
      </c>
      <c r="D273" s="25" t="s">
        <v>11</v>
      </c>
      <c r="E273" s="25"/>
      <c r="F273" s="82">
        <f>F274+F276</f>
        <v>818100</v>
      </c>
      <c r="G273" s="82">
        <f>G274+G276</f>
        <v>818100</v>
      </c>
      <c r="I273" s="146">
        <f t="shared" si="4"/>
        <v>0</v>
      </c>
    </row>
    <row r="274" spans="1:9" ht="39" thickBot="1">
      <c r="A274" s="33" t="s">
        <v>214</v>
      </c>
      <c r="B274" s="23" t="s">
        <v>116</v>
      </c>
      <c r="C274" s="9" t="s">
        <v>92</v>
      </c>
      <c r="D274" s="9" t="s">
        <v>50</v>
      </c>
      <c r="E274" s="9"/>
      <c r="F274" s="59">
        <f>F275</f>
        <v>250000</v>
      </c>
      <c r="G274" s="59">
        <f>G275</f>
        <v>250000</v>
      </c>
      <c r="I274" s="146">
        <f aca="true" t="shared" si="5" ref="I274:I292">G274-F274</f>
        <v>0</v>
      </c>
    </row>
    <row r="275" spans="1:9" ht="26.25" thickBot="1">
      <c r="A275" s="13" t="s">
        <v>150</v>
      </c>
      <c r="B275" s="11" t="s">
        <v>116</v>
      </c>
      <c r="C275" s="10" t="s">
        <v>92</v>
      </c>
      <c r="D275" s="10" t="s">
        <v>50</v>
      </c>
      <c r="E275" s="10" t="s">
        <v>151</v>
      </c>
      <c r="F275" s="60">
        <v>250000</v>
      </c>
      <c r="G275" s="60">
        <v>250000</v>
      </c>
      <c r="I275" s="146">
        <f t="shared" si="5"/>
        <v>0</v>
      </c>
    </row>
    <row r="276" spans="1:9" ht="16.5" thickBot="1">
      <c r="A276" s="33" t="s">
        <v>215</v>
      </c>
      <c r="B276" s="23" t="s">
        <v>116</v>
      </c>
      <c r="C276" s="9" t="s">
        <v>92</v>
      </c>
      <c r="D276" s="9" t="s">
        <v>62</v>
      </c>
      <c r="E276" s="9"/>
      <c r="F276" s="59">
        <f>F277</f>
        <v>568100</v>
      </c>
      <c r="G276" s="59">
        <f>G277</f>
        <v>568100</v>
      </c>
      <c r="I276" s="146">
        <f t="shared" si="5"/>
        <v>0</v>
      </c>
    </row>
    <row r="277" spans="1:9" ht="26.25" thickBot="1">
      <c r="A277" s="13" t="s">
        <v>150</v>
      </c>
      <c r="B277" s="11" t="s">
        <v>116</v>
      </c>
      <c r="C277" s="10" t="s">
        <v>92</v>
      </c>
      <c r="D277" s="10" t="s">
        <v>62</v>
      </c>
      <c r="E277" s="10" t="s">
        <v>151</v>
      </c>
      <c r="F277" s="60">
        <v>568100</v>
      </c>
      <c r="G277" s="60">
        <v>568100</v>
      </c>
      <c r="I277" s="146">
        <f t="shared" si="5"/>
        <v>0</v>
      </c>
    </row>
    <row r="278" spans="1:9" ht="16.5" thickBot="1">
      <c r="A278" s="97" t="s">
        <v>135</v>
      </c>
      <c r="B278" s="98" t="s">
        <v>90</v>
      </c>
      <c r="C278" s="98"/>
      <c r="D278" s="73"/>
      <c r="E278" s="98"/>
      <c r="F278" s="95">
        <f aca="true" t="shared" si="6" ref="F278:G280">F279</f>
        <v>600000</v>
      </c>
      <c r="G278" s="95">
        <f t="shared" si="6"/>
        <v>600000</v>
      </c>
      <c r="I278" s="146">
        <f t="shared" si="5"/>
        <v>0</v>
      </c>
    </row>
    <row r="279" spans="1:9" ht="16.5" thickBot="1">
      <c r="A279" s="28" t="s">
        <v>112</v>
      </c>
      <c r="B279" s="24" t="s">
        <v>90</v>
      </c>
      <c r="C279" s="79" t="s">
        <v>93</v>
      </c>
      <c r="D279" s="57"/>
      <c r="E279" s="79"/>
      <c r="F279" s="58">
        <f t="shared" si="6"/>
        <v>600000</v>
      </c>
      <c r="G279" s="58">
        <f t="shared" si="6"/>
        <v>600000</v>
      </c>
      <c r="I279" s="146">
        <f t="shared" si="5"/>
        <v>0</v>
      </c>
    </row>
    <row r="280" spans="1:9" ht="26.25" thickBot="1">
      <c r="A280" s="43" t="s">
        <v>219</v>
      </c>
      <c r="B280" s="100" t="s">
        <v>90</v>
      </c>
      <c r="C280" s="101" t="s">
        <v>93</v>
      </c>
      <c r="D280" s="101" t="s">
        <v>51</v>
      </c>
      <c r="E280" s="101"/>
      <c r="F280" s="82">
        <f t="shared" si="6"/>
        <v>600000</v>
      </c>
      <c r="G280" s="82">
        <f t="shared" si="6"/>
        <v>600000</v>
      </c>
      <c r="I280" s="146">
        <f t="shared" si="5"/>
        <v>0</v>
      </c>
    </row>
    <row r="281" spans="1:9" ht="39" thickBot="1">
      <c r="A281" s="13" t="s">
        <v>185</v>
      </c>
      <c r="B281" s="11" t="s">
        <v>90</v>
      </c>
      <c r="C281" s="10" t="s">
        <v>93</v>
      </c>
      <c r="D281" s="10" t="s">
        <v>51</v>
      </c>
      <c r="E281" s="10" t="s">
        <v>184</v>
      </c>
      <c r="F281" s="60">
        <v>600000</v>
      </c>
      <c r="G281" s="60">
        <v>600000</v>
      </c>
      <c r="I281" s="146">
        <f t="shared" si="5"/>
        <v>0</v>
      </c>
    </row>
    <row r="282" spans="1:9" ht="32.25" thickBot="1">
      <c r="A282" s="77" t="s">
        <v>131</v>
      </c>
      <c r="B282" s="91" t="s">
        <v>128</v>
      </c>
      <c r="C282" s="70"/>
      <c r="D282" s="70"/>
      <c r="E282" s="70"/>
      <c r="F282" s="71">
        <f aca="true" t="shared" si="7" ref="F282:G284">F283</f>
        <v>2600000</v>
      </c>
      <c r="G282" s="71">
        <f t="shared" si="7"/>
        <v>2600000</v>
      </c>
      <c r="I282" s="146">
        <f t="shared" si="5"/>
        <v>0</v>
      </c>
    </row>
    <row r="283" spans="1:9" ht="16.5" thickBot="1">
      <c r="A283" s="28" t="s">
        <v>180</v>
      </c>
      <c r="B283" s="56" t="s">
        <v>128</v>
      </c>
      <c r="C283" s="76" t="s">
        <v>86</v>
      </c>
      <c r="D283" s="76"/>
      <c r="E283" s="76"/>
      <c r="F283" s="61">
        <f t="shared" si="7"/>
        <v>2600000</v>
      </c>
      <c r="G283" s="61">
        <f t="shared" si="7"/>
        <v>2600000</v>
      </c>
      <c r="I283" s="146">
        <f t="shared" si="5"/>
        <v>0</v>
      </c>
    </row>
    <row r="284" spans="1:9" ht="16.5" thickBot="1">
      <c r="A284" s="33" t="s">
        <v>180</v>
      </c>
      <c r="B284" s="23" t="s">
        <v>128</v>
      </c>
      <c r="C284" s="9" t="s">
        <v>86</v>
      </c>
      <c r="D284" s="9" t="s">
        <v>52</v>
      </c>
      <c r="E284" s="9"/>
      <c r="F284" s="59">
        <f t="shared" si="7"/>
        <v>2600000</v>
      </c>
      <c r="G284" s="59">
        <f t="shared" si="7"/>
        <v>2600000</v>
      </c>
      <c r="I284" s="146">
        <f t="shared" si="5"/>
        <v>0</v>
      </c>
    </row>
    <row r="285" spans="1:9" ht="16.5" thickBot="1">
      <c r="A285" s="15" t="s">
        <v>216</v>
      </c>
      <c r="B285" s="11" t="s">
        <v>128</v>
      </c>
      <c r="C285" s="10" t="s">
        <v>86</v>
      </c>
      <c r="D285" s="10" t="s">
        <v>52</v>
      </c>
      <c r="E285" s="10" t="s">
        <v>181</v>
      </c>
      <c r="F285" s="60">
        <v>2600000</v>
      </c>
      <c r="G285" s="60">
        <v>2600000</v>
      </c>
      <c r="I285" s="146">
        <f t="shared" si="5"/>
        <v>0</v>
      </c>
    </row>
    <row r="286" spans="1:9" ht="39" thickBot="1">
      <c r="A286" s="97" t="s">
        <v>136</v>
      </c>
      <c r="B286" s="102" t="s">
        <v>118</v>
      </c>
      <c r="C286" s="73"/>
      <c r="D286" s="73"/>
      <c r="E286" s="73"/>
      <c r="F286" s="95">
        <f>F287</f>
        <v>3766000</v>
      </c>
      <c r="G286" s="95">
        <f>G287</f>
        <v>3766000</v>
      </c>
      <c r="I286" s="146">
        <f t="shared" si="5"/>
        <v>0</v>
      </c>
    </row>
    <row r="287" spans="1:9" ht="26.25" thickBot="1">
      <c r="A287" s="47" t="s">
        <v>137</v>
      </c>
      <c r="B287" s="56" t="s">
        <v>118</v>
      </c>
      <c r="C287" s="76" t="s">
        <v>86</v>
      </c>
      <c r="D287" s="76"/>
      <c r="E287" s="76"/>
      <c r="F287" s="58">
        <f>F290+F288</f>
        <v>3766000</v>
      </c>
      <c r="G287" s="58">
        <f>G290+G288</f>
        <v>3766000</v>
      </c>
      <c r="I287" s="146">
        <f t="shared" si="5"/>
        <v>0</v>
      </c>
    </row>
    <row r="288" spans="1:9" ht="26.25" thickBot="1">
      <c r="A288" s="44" t="s">
        <v>123</v>
      </c>
      <c r="B288" s="103" t="s">
        <v>118</v>
      </c>
      <c r="C288" s="103" t="s">
        <v>86</v>
      </c>
      <c r="D288" s="103" t="s">
        <v>54</v>
      </c>
      <c r="E288" s="74"/>
      <c r="F288" s="59">
        <f>F289</f>
        <v>1766000</v>
      </c>
      <c r="G288" s="59">
        <f>G289</f>
        <v>1766000</v>
      </c>
      <c r="I288" s="146">
        <f t="shared" si="5"/>
        <v>0</v>
      </c>
    </row>
    <row r="289" spans="1:9" ht="16.5" thickBot="1">
      <c r="A289" s="45" t="s">
        <v>182</v>
      </c>
      <c r="B289" s="11" t="s">
        <v>118</v>
      </c>
      <c r="C289" s="75" t="s">
        <v>86</v>
      </c>
      <c r="D289" s="104" t="s">
        <v>54</v>
      </c>
      <c r="E289" s="75" t="s">
        <v>183</v>
      </c>
      <c r="F289" s="65">
        <v>1766000</v>
      </c>
      <c r="G289" s="65">
        <v>1766000</v>
      </c>
      <c r="I289" s="146">
        <f t="shared" si="5"/>
        <v>0</v>
      </c>
    </row>
    <row r="290" spans="1:9" ht="16.5" thickBot="1">
      <c r="A290" s="44" t="s">
        <v>124</v>
      </c>
      <c r="B290" s="103" t="s">
        <v>118</v>
      </c>
      <c r="C290" s="103" t="s">
        <v>86</v>
      </c>
      <c r="D290" s="103" t="s">
        <v>53</v>
      </c>
      <c r="E290" s="74"/>
      <c r="F290" s="59">
        <f>F291</f>
        <v>2000000</v>
      </c>
      <c r="G290" s="59">
        <f>G291</f>
        <v>2000000</v>
      </c>
      <c r="I290" s="146">
        <f t="shared" si="5"/>
        <v>0</v>
      </c>
    </row>
    <row r="291" spans="1:9" ht="16.5" thickBot="1">
      <c r="A291" s="53" t="s">
        <v>182</v>
      </c>
      <c r="B291" s="11" t="s">
        <v>118</v>
      </c>
      <c r="C291" s="75" t="s">
        <v>86</v>
      </c>
      <c r="D291" s="104" t="s">
        <v>53</v>
      </c>
      <c r="E291" s="75" t="s">
        <v>183</v>
      </c>
      <c r="F291" s="89">
        <v>2000000</v>
      </c>
      <c r="G291" s="89">
        <v>2000000</v>
      </c>
      <c r="I291" s="146">
        <f t="shared" si="5"/>
        <v>0</v>
      </c>
    </row>
    <row r="292" spans="1:9" ht="16.5" thickBot="1">
      <c r="A292" s="105" t="s">
        <v>103</v>
      </c>
      <c r="B292" s="106"/>
      <c r="C292" s="106"/>
      <c r="D292" s="106"/>
      <c r="E292" s="106"/>
      <c r="F292" s="107">
        <f>F10+F82+F86+F97+F108+F224+F242+F271+F278+F282+F286</f>
        <v>425328900</v>
      </c>
      <c r="G292" s="107">
        <f>G10+G82+G86+G97+G108+G224+G242+G271+G278+G282+G286</f>
        <v>438016900</v>
      </c>
      <c r="I292" s="146">
        <f t="shared" si="5"/>
        <v>12688000</v>
      </c>
    </row>
    <row r="294" spans="4:9" ht="12.75">
      <c r="D294" s="128" t="s">
        <v>277</v>
      </c>
      <c r="E294" s="128"/>
      <c r="F294" s="129">
        <f>F291+F285+F281+F277+F274+F265+F252+F244+F240+F235+F228+F222+F220+F217+F209+F205+F201+F198+F190+F184+F175+F150+F143+F115+F113+F103+F106+F94+F80+F71+F64+F61+F21+F16+F12</f>
        <v>154570000</v>
      </c>
      <c r="G294" s="129">
        <f>G291+G285+G281+G277+G274+G265+G252+G244+G240+G235+G228+G222+G220+G217+G209+G205+G201+G198+G190+G184+G175+G150+G143+G115+G113+G103+G106+G94+G80+G71+G64+G61+G21+G16+G12</f>
        <v>155122442</v>
      </c>
      <c r="I294" s="129">
        <f aca="true" t="shared" si="8" ref="I294:I299">G294-F294</f>
        <v>552442</v>
      </c>
    </row>
    <row r="295" spans="4:9" ht="12.75">
      <c r="D295" s="128" t="s">
        <v>279</v>
      </c>
      <c r="E295" s="128"/>
      <c r="F295" s="129">
        <f>F148+F111</f>
        <v>16000000</v>
      </c>
      <c r="G295" s="129">
        <f>G148+G111</f>
        <v>16000000</v>
      </c>
      <c r="I295" s="129">
        <f t="shared" si="8"/>
        <v>0</v>
      </c>
    </row>
    <row r="296" spans="4:9" ht="12.75">
      <c r="D296" s="128" t="s">
        <v>278</v>
      </c>
      <c r="E296" s="128"/>
      <c r="F296" s="129">
        <f>F288+F267+F262+F258+F254+F249+F247+F230+F195+F192+F179+F171+F163+F160+F139+F135+F132+F125+F88+F84+F58+F39+F33+F29+F24</f>
        <v>248067900</v>
      </c>
      <c r="G296" s="129">
        <f>G288+G267+G262+G258+G254+G249+G247+G230+G195+G192+G179+G171+G163+G160+G139+G135+G132+G125+G91+G88+G84+G58+G39+G33+G29+G24</f>
        <v>252788900</v>
      </c>
      <c r="I296" s="129">
        <f t="shared" si="8"/>
        <v>4721000</v>
      </c>
    </row>
    <row r="297" spans="4:9" ht="12.75">
      <c r="D297" s="128" t="s">
        <v>302</v>
      </c>
      <c r="E297" s="128"/>
      <c r="F297" s="129"/>
      <c r="G297" s="129">
        <f>G99+G101</f>
        <v>7414558</v>
      </c>
      <c r="I297" s="129">
        <f t="shared" si="8"/>
        <v>7414558</v>
      </c>
    </row>
    <row r="298" spans="4:9" ht="12.75">
      <c r="D298" s="128" t="s">
        <v>280</v>
      </c>
      <c r="E298" s="128"/>
      <c r="F298" s="129">
        <f>F238+F232+F55+F53+F49+F47+F45+F43+F41</f>
        <v>6691000</v>
      </c>
      <c r="G298" s="129">
        <f>G238+G232+G55+G53+G49+G47+G45+G43+G41</f>
        <v>6691000</v>
      </c>
      <c r="I298" s="129">
        <f t="shared" si="8"/>
        <v>0</v>
      </c>
    </row>
    <row r="299" spans="4:9" ht="12.75">
      <c r="D299" s="128"/>
      <c r="E299" s="128"/>
      <c r="F299" s="129">
        <f>SUM(F294:F298)</f>
        <v>425328900</v>
      </c>
      <c r="G299" s="129">
        <f>SUM(G294:G298)</f>
        <v>438016900</v>
      </c>
      <c r="I299" s="129">
        <f t="shared" si="8"/>
        <v>12688000</v>
      </c>
    </row>
  </sheetData>
  <sheetProtection/>
  <mergeCells count="9">
    <mergeCell ref="I4:I9"/>
    <mergeCell ref="F4:F9"/>
    <mergeCell ref="G4:G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5"/>
  <sheetViews>
    <sheetView tabSelected="1" zoomScalePageLayoutView="0" workbookViewId="0" topLeftCell="A52">
      <selection activeCell="A61" sqref="A61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17" customWidth="1"/>
    <col min="8" max="8" width="9.125" style="17" customWidth="1"/>
    <col min="9" max="9" width="16.25390625" style="17" customWidth="1"/>
    <col min="10" max="10" width="11.75390625" style="17" bestFit="1" customWidth="1"/>
  </cols>
  <sheetData>
    <row r="1" spans="2:8" ht="12.75">
      <c r="B1" s="172" t="s">
        <v>283</v>
      </c>
      <c r="C1" s="171"/>
      <c r="D1" s="171"/>
      <c r="E1" s="171"/>
      <c r="F1" s="171"/>
      <c r="G1" s="22"/>
      <c r="H1" s="22"/>
    </row>
    <row r="2" spans="1:8" ht="13.5" customHeight="1">
      <c r="A2" s="16"/>
      <c r="B2" s="172" t="s">
        <v>273</v>
      </c>
      <c r="C2" s="171"/>
      <c r="D2" s="171"/>
      <c r="E2" s="171"/>
      <c r="F2" s="171"/>
      <c r="G2" s="22"/>
      <c r="H2" s="22"/>
    </row>
    <row r="3" spans="1:24" ht="42" customHeight="1">
      <c r="A3" s="16"/>
      <c r="B3" s="170" t="s">
        <v>274</v>
      </c>
      <c r="C3" s="171"/>
      <c r="D3" s="171"/>
      <c r="E3" s="171"/>
      <c r="F3" s="171"/>
      <c r="G3" s="123"/>
      <c r="H3" s="123"/>
      <c r="I3" s="124"/>
      <c r="J3" s="124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8" ht="12.75">
      <c r="A4" s="16"/>
      <c r="G4" s="22"/>
      <c r="H4" s="22"/>
    </row>
    <row r="5" spans="1:8" ht="63.75" customHeight="1">
      <c r="A5" s="153" t="s">
        <v>275</v>
      </c>
      <c r="B5" s="153"/>
      <c r="C5" s="153"/>
      <c r="D5" s="153"/>
      <c r="E5" s="153"/>
      <c r="F5" s="169"/>
      <c r="G5"/>
      <c r="H5"/>
    </row>
    <row r="6" spans="1:5" ht="13.5" thickBot="1">
      <c r="A6" s="1"/>
      <c r="B6" s="2"/>
      <c r="C6" s="2"/>
      <c r="D6" s="3"/>
      <c r="E6" s="3"/>
    </row>
    <row r="7" spans="1:6" ht="12.75" customHeight="1">
      <c r="A7" s="154" t="s">
        <v>84</v>
      </c>
      <c r="B7" s="156" t="s">
        <v>85</v>
      </c>
      <c r="C7" s="159" t="s">
        <v>94</v>
      </c>
      <c r="D7" s="162" t="s">
        <v>104</v>
      </c>
      <c r="E7" s="164" t="s">
        <v>105</v>
      </c>
      <c r="F7" s="167" t="s">
        <v>281</v>
      </c>
    </row>
    <row r="8" spans="1:6" ht="12.75" customHeight="1">
      <c r="A8" s="155"/>
      <c r="B8" s="157"/>
      <c r="C8" s="160"/>
      <c r="D8" s="163"/>
      <c r="E8" s="165"/>
      <c r="F8" s="168"/>
    </row>
    <row r="9" spans="1:6" ht="12.75">
      <c r="A9" s="155"/>
      <c r="B9" s="157"/>
      <c r="C9" s="160"/>
      <c r="D9" s="163"/>
      <c r="E9" s="165"/>
      <c r="F9" s="168"/>
    </row>
    <row r="10" spans="1:6" ht="12.75">
      <c r="A10" s="155"/>
      <c r="B10" s="157"/>
      <c r="C10" s="160"/>
      <c r="D10" s="163"/>
      <c r="E10" s="165"/>
      <c r="F10" s="168"/>
    </row>
    <row r="11" spans="1:6" ht="12.75">
      <c r="A11" s="155"/>
      <c r="B11" s="157"/>
      <c r="C11" s="160"/>
      <c r="D11" s="163"/>
      <c r="E11" s="165"/>
      <c r="F11" s="168"/>
    </row>
    <row r="12" spans="1:6" ht="13.5" thickBot="1">
      <c r="A12" s="155"/>
      <c r="B12" s="158"/>
      <c r="C12" s="161"/>
      <c r="D12" s="163"/>
      <c r="E12" s="166"/>
      <c r="F12" s="168"/>
    </row>
    <row r="13" spans="1:6" ht="15.75">
      <c r="A13" s="46" t="s">
        <v>100</v>
      </c>
      <c r="B13" s="54" t="s">
        <v>86</v>
      </c>
      <c r="C13" s="54"/>
      <c r="D13" s="54"/>
      <c r="E13" s="54"/>
      <c r="F13" s="55">
        <f>F14+F60+F18+F63+F66</f>
        <v>40503616</v>
      </c>
    </row>
    <row r="14" spans="1:9" ht="35.25" customHeight="1">
      <c r="A14" s="35" t="s">
        <v>119</v>
      </c>
      <c r="B14" s="56" t="s">
        <v>86</v>
      </c>
      <c r="C14" s="57" t="s">
        <v>95</v>
      </c>
      <c r="D14" s="57"/>
      <c r="E14" s="57"/>
      <c r="F14" s="58">
        <f>F15</f>
        <v>300100</v>
      </c>
      <c r="G14" s="12"/>
      <c r="H14" s="12"/>
      <c r="I14" s="18"/>
    </row>
    <row r="15" spans="1:8" ht="15.75" customHeight="1">
      <c r="A15" s="29" t="s">
        <v>186</v>
      </c>
      <c r="B15" s="23" t="s">
        <v>86</v>
      </c>
      <c r="C15" s="9" t="s">
        <v>95</v>
      </c>
      <c r="D15" s="9" t="s">
        <v>288</v>
      </c>
      <c r="E15" s="9"/>
      <c r="F15" s="59">
        <f>F16+F17</f>
        <v>300100</v>
      </c>
      <c r="G15" s="12"/>
      <c r="H15" s="12"/>
    </row>
    <row r="16" spans="1:8" ht="42.75" customHeight="1">
      <c r="A16" s="13" t="s">
        <v>222</v>
      </c>
      <c r="B16" s="11" t="s">
        <v>86</v>
      </c>
      <c r="C16" s="10" t="s">
        <v>95</v>
      </c>
      <c r="D16" s="10" t="s">
        <v>288</v>
      </c>
      <c r="E16" s="10" t="s">
        <v>221</v>
      </c>
      <c r="F16" s="60">
        <v>172100</v>
      </c>
      <c r="G16" s="12"/>
      <c r="H16" s="12"/>
    </row>
    <row r="17" spans="1:9" ht="24" customHeight="1">
      <c r="A17" s="13" t="s">
        <v>150</v>
      </c>
      <c r="B17" s="11" t="s">
        <v>86</v>
      </c>
      <c r="C17" s="10" t="s">
        <v>95</v>
      </c>
      <c r="D17" s="10" t="s">
        <v>288</v>
      </c>
      <c r="E17" s="10" t="s">
        <v>151</v>
      </c>
      <c r="F17" s="60">
        <v>128000</v>
      </c>
      <c r="G17" s="12"/>
      <c r="H17" s="12"/>
      <c r="I17" s="18"/>
    </row>
    <row r="18" spans="1:8" ht="29.25" customHeight="1">
      <c r="A18" s="28" t="s">
        <v>113</v>
      </c>
      <c r="B18" s="56" t="s">
        <v>86</v>
      </c>
      <c r="C18" s="57" t="s">
        <v>96</v>
      </c>
      <c r="D18" s="57"/>
      <c r="E18" s="57"/>
      <c r="F18" s="61">
        <f>F19+F24+F27+F32+F36+F42+F44+F46+F48+F50+F52+F56+F58</f>
        <v>32534616</v>
      </c>
      <c r="G18" s="12"/>
      <c r="H18" s="12"/>
    </row>
    <row r="19" spans="1:9" ht="28.5" customHeight="1">
      <c r="A19" s="29" t="s">
        <v>155</v>
      </c>
      <c r="B19" s="23" t="s">
        <v>86</v>
      </c>
      <c r="C19" s="9" t="s">
        <v>96</v>
      </c>
      <c r="D19" s="9" t="s">
        <v>12</v>
      </c>
      <c r="E19" s="9"/>
      <c r="F19" s="59">
        <f>SUM(F20:F23)</f>
        <v>23570616</v>
      </c>
      <c r="G19" s="12"/>
      <c r="H19" s="12"/>
      <c r="I19" s="18"/>
    </row>
    <row r="20" spans="1:9" ht="18.75" customHeight="1">
      <c r="A20" s="13" t="s">
        <v>57</v>
      </c>
      <c r="B20" s="11" t="s">
        <v>86</v>
      </c>
      <c r="C20" s="10" t="s">
        <v>96</v>
      </c>
      <c r="D20" s="10" t="s">
        <v>12</v>
      </c>
      <c r="E20" s="10" t="s">
        <v>153</v>
      </c>
      <c r="F20" s="60">
        <v>17100000</v>
      </c>
      <c r="I20" s="19"/>
    </row>
    <row r="21" spans="1:6" ht="13.5" customHeight="1">
      <c r="A21" s="13" t="s">
        <v>156</v>
      </c>
      <c r="B21" s="11" t="s">
        <v>157</v>
      </c>
      <c r="C21" s="10" t="s">
        <v>96</v>
      </c>
      <c r="D21" s="10" t="s">
        <v>12</v>
      </c>
      <c r="E21" s="10" t="s">
        <v>158</v>
      </c>
      <c r="F21" s="60">
        <v>270000</v>
      </c>
    </row>
    <row r="22" spans="1:6" ht="39" customHeight="1">
      <c r="A22" s="13" t="s">
        <v>55</v>
      </c>
      <c r="B22" s="11" t="s">
        <v>157</v>
      </c>
      <c r="C22" s="10" t="s">
        <v>96</v>
      </c>
      <c r="D22" s="10" t="s">
        <v>12</v>
      </c>
      <c r="E22" s="10" t="s">
        <v>56</v>
      </c>
      <c r="F22" s="60">
        <v>5000000</v>
      </c>
    </row>
    <row r="23" spans="1:6" ht="27.75" customHeight="1">
      <c r="A23" s="13" t="s">
        <v>150</v>
      </c>
      <c r="B23" s="11" t="s">
        <v>86</v>
      </c>
      <c r="C23" s="10" t="s">
        <v>96</v>
      </c>
      <c r="D23" s="10" t="s">
        <v>12</v>
      </c>
      <c r="E23" s="10" t="s">
        <v>151</v>
      </c>
      <c r="F23" s="60">
        <v>1200616</v>
      </c>
    </row>
    <row r="24" spans="1:6" ht="27" customHeight="1">
      <c r="A24" s="33" t="s">
        <v>117</v>
      </c>
      <c r="B24" s="23" t="s">
        <v>86</v>
      </c>
      <c r="C24" s="9" t="s">
        <v>96</v>
      </c>
      <c r="D24" s="9" t="s">
        <v>13</v>
      </c>
      <c r="E24" s="9"/>
      <c r="F24" s="59">
        <f>F25+F26</f>
        <v>1560000</v>
      </c>
    </row>
    <row r="25" spans="1:6" ht="14.25" customHeight="1">
      <c r="A25" s="13" t="s">
        <v>58</v>
      </c>
      <c r="B25" s="11" t="s">
        <v>86</v>
      </c>
      <c r="C25" s="10" t="s">
        <v>96</v>
      </c>
      <c r="D25" s="10" t="s">
        <v>13</v>
      </c>
      <c r="E25" s="10" t="s">
        <v>153</v>
      </c>
      <c r="F25" s="60">
        <v>1200000</v>
      </c>
    </row>
    <row r="26" spans="1:6" ht="38.25" customHeight="1">
      <c r="A26" s="13" t="s">
        <v>55</v>
      </c>
      <c r="B26" s="11" t="s">
        <v>86</v>
      </c>
      <c r="C26" s="10" t="s">
        <v>96</v>
      </c>
      <c r="D26" s="10" t="s">
        <v>13</v>
      </c>
      <c r="E26" s="10" t="s">
        <v>56</v>
      </c>
      <c r="F26" s="60">
        <v>360000</v>
      </c>
    </row>
    <row r="27" spans="1:6" ht="24" customHeight="1">
      <c r="A27" s="30" t="s">
        <v>130</v>
      </c>
      <c r="B27" s="23" t="s">
        <v>86</v>
      </c>
      <c r="C27" s="9" t="s">
        <v>96</v>
      </c>
      <c r="D27" s="9" t="s">
        <v>14</v>
      </c>
      <c r="E27" s="9"/>
      <c r="F27" s="59">
        <f>SUM(F28:F31)</f>
        <v>344000</v>
      </c>
    </row>
    <row r="28" spans="1:6" ht="15" customHeight="1">
      <c r="A28" s="13" t="s">
        <v>58</v>
      </c>
      <c r="B28" s="11" t="s">
        <v>86</v>
      </c>
      <c r="C28" s="10" t="s">
        <v>96</v>
      </c>
      <c r="D28" s="10" t="s">
        <v>14</v>
      </c>
      <c r="E28" s="10" t="s">
        <v>153</v>
      </c>
      <c r="F28" s="60">
        <f>162000+11000</f>
        <v>173000</v>
      </c>
    </row>
    <row r="29" spans="1:6" ht="15" customHeight="1">
      <c r="A29" s="13" t="s">
        <v>156</v>
      </c>
      <c r="B29" s="11" t="s">
        <v>86</v>
      </c>
      <c r="C29" s="10" t="s">
        <v>96</v>
      </c>
      <c r="D29" s="10" t="s">
        <v>14</v>
      </c>
      <c r="E29" s="10" t="s">
        <v>158</v>
      </c>
      <c r="F29" s="60">
        <v>11000</v>
      </c>
    </row>
    <row r="30" spans="1:6" ht="41.25" customHeight="1">
      <c r="A30" s="13" t="s">
        <v>55</v>
      </c>
      <c r="B30" s="11" t="s">
        <v>86</v>
      </c>
      <c r="C30" s="10" t="s">
        <v>96</v>
      </c>
      <c r="D30" s="10" t="s">
        <v>14</v>
      </c>
      <c r="E30" s="10" t="s">
        <v>56</v>
      </c>
      <c r="F30" s="60">
        <v>147500</v>
      </c>
    </row>
    <row r="31" spans="1:6" ht="26.25" customHeight="1">
      <c r="A31" s="13" t="s">
        <v>150</v>
      </c>
      <c r="B31" s="11" t="s">
        <v>86</v>
      </c>
      <c r="C31" s="10" t="s">
        <v>96</v>
      </c>
      <c r="D31" s="10" t="s">
        <v>14</v>
      </c>
      <c r="E31" s="10" t="s">
        <v>151</v>
      </c>
      <c r="F31" s="60">
        <v>12500</v>
      </c>
    </row>
    <row r="32" spans="1:6" ht="24.75" customHeight="1">
      <c r="A32" s="29" t="s">
        <v>121</v>
      </c>
      <c r="B32" s="23" t="s">
        <v>86</v>
      </c>
      <c r="C32" s="9" t="s">
        <v>96</v>
      </c>
      <c r="D32" s="9" t="s">
        <v>15</v>
      </c>
      <c r="E32" s="9"/>
      <c r="F32" s="59">
        <f>SUM(F33:F35)</f>
        <v>93000</v>
      </c>
    </row>
    <row r="33" spans="1:6" ht="15.75" customHeight="1">
      <c r="A33" s="13" t="s">
        <v>58</v>
      </c>
      <c r="B33" s="11" t="s">
        <v>86</v>
      </c>
      <c r="C33" s="10" t="s">
        <v>96</v>
      </c>
      <c r="D33" s="10" t="s">
        <v>15</v>
      </c>
      <c r="E33" s="10" t="s">
        <v>153</v>
      </c>
      <c r="F33" s="60">
        <f>48200</f>
        <v>48200</v>
      </c>
    </row>
    <row r="34" spans="1:6" ht="37.5" customHeight="1">
      <c r="A34" s="13" t="s">
        <v>55</v>
      </c>
      <c r="B34" s="11" t="s">
        <v>86</v>
      </c>
      <c r="C34" s="10" t="s">
        <v>96</v>
      </c>
      <c r="D34" s="10" t="s">
        <v>15</v>
      </c>
      <c r="E34" s="10" t="s">
        <v>56</v>
      </c>
      <c r="F34" s="60">
        <v>21800</v>
      </c>
    </row>
    <row r="35" spans="1:6" ht="26.25" customHeight="1">
      <c r="A35" s="13" t="s">
        <v>150</v>
      </c>
      <c r="B35" s="11" t="s">
        <v>86</v>
      </c>
      <c r="C35" s="10" t="s">
        <v>96</v>
      </c>
      <c r="D35" s="10" t="s">
        <v>15</v>
      </c>
      <c r="E35" s="10" t="s">
        <v>151</v>
      </c>
      <c r="F35" s="60">
        <v>23000</v>
      </c>
    </row>
    <row r="36" spans="1:6" ht="51" customHeight="1">
      <c r="A36" s="31" t="s">
        <v>145</v>
      </c>
      <c r="B36" s="62" t="s">
        <v>86</v>
      </c>
      <c r="C36" s="63" t="s">
        <v>96</v>
      </c>
      <c r="D36" s="63" t="s">
        <v>16</v>
      </c>
      <c r="E36" s="63"/>
      <c r="F36" s="59">
        <f>SUM(F37:F41)</f>
        <v>354000</v>
      </c>
    </row>
    <row r="37" spans="1:6" ht="13.5" customHeight="1">
      <c r="A37" s="13" t="s">
        <v>57</v>
      </c>
      <c r="B37" s="11" t="s">
        <v>86</v>
      </c>
      <c r="C37" s="10" t="s">
        <v>96</v>
      </c>
      <c r="D37" s="10" t="s">
        <v>16</v>
      </c>
      <c r="E37" s="10" t="s">
        <v>153</v>
      </c>
      <c r="F37" s="60">
        <v>226000</v>
      </c>
    </row>
    <row r="38" spans="1:6" ht="21.75" customHeight="1">
      <c r="A38" s="13" t="s">
        <v>156</v>
      </c>
      <c r="B38" s="11" t="s">
        <v>86</v>
      </c>
      <c r="C38" s="10" t="s">
        <v>96</v>
      </c>
      <c r="D38" s="10" t="s">
        <v>16</v>
      </c>
      <c r="E38" s="10" t="s">
        <v>158</v>
      </c>
      <c r="F38" s="60">
        <v>14000</v>
      </c>
    </row>
    <row r="39" spans="1:6" ht="43.5" customHeight="1">
      <c r="A39" s="13" t="s">
        <v>55</v>
      </c>
      <c r="B39" s="11" t="s">
        <v>86</v>
      </c>
      <c r="C39" s="10" t="s">
        <v>96</v>
      </c>
      <c r="D39" s="10" t="s">
        <v>16</v>
      </c>
      <c r="E39" s="10" t="s">
        <v>56</v>
      </c>
      <c r="F39" s="60">
        <v>62000</v>
      </c>
    </row>
    <row r="40" spans="1:6" ht="27.75" customHeight="1">
      <c r="A40" s="13" t="s">
        <v>150</v>
      </c>
      <c r="B40" s="11" t="s">
        <v>86</v>
      </c>
      <c r="C40" s="10" t="s">
        <v>96</v>
      </c>
      <c r="D40" s="10" t="s">
        <v>16</v>
      </c>
      <c r="E40" s="10" t="s">
        <v>151</v>
      </c>
      <c r="F40" s="60">
        <v>42000</v>
      </c>
    </row>
    <row r="41" spans="1:6" ht="12.75" customHeight="1">
      <c r="A41" s="13" t="s">
        <v>159</v>
      </c>
      <c r="B41" s="11" t="s">
        <v>86</v>
      </c>
      <c r="C41" s="10" t="s">
        <v>96</v>
      </c>
      <c r="D41" s="10" t="s">
        <v>16</v>
      </c>
      <c r="E41" s="10" t="s">
        <v>142</v>
      </c>
      <c r="F41" s="60">
        <v>10000</v>
      </c>
    </row>
    <row r="42" spans="1:6" ht="39.75" customHeight="1">
      <c r="A42" s="29" t="s">
        <v>292</v>
      </c>
      <c r="B42" s="23" t="s">
        <v>86</v>
      </c>
      <c r="C42" s="9" t="s">
        <v>96</v>
      </c>
      <c r="D42" s="9" t="s">
        <v>293</v>
      </c>
      <c r="E42" s="9"/>
      <c r="F42" s="59">
        <f>F43</f>
        <v>6270000</v>
      </c>
    </row>
    <row r="43" spans="1:6" ht="12.75" customHeight="1">
      <c r="A43" s="13" t="s">
        <v>160</v>
      </c>
      <c r="B43" s="11" t="s">
        <v>86</v>
      </c>
      <c r="C43" s="10" t="s">
        <v>96</v>
      </c>
      <c r="D43" s="10" t="s">
        <v>293</v>
      </c>
      <c r="E43" s="10" t="s">
        <v>144</v>
      </c>
      <c r="F43" s="60">
        <v>6270000</v>
      </c>
    </row>
    <row r="44" spans="1:6" ht="26.25" customHeight="1">
      <c r="A44" s="29" t="s">
        <v>154</v>
      </c>
      <c r="B44" s="23" t="s">
        <v>86</v>
      </c>
      <c r="C44" s="9" t="s">
        <v>96</v>
      </c>
      <c r="D44" s="9" t="s">
        <v>67</v>
      </c>
      <c r="E44" s="9"/>
      <c r="F44" s="59">
        <f>F45</f>
        <v>200000</v>
      </c>
    </row>
    <row r="45" spans="1:6" ht="28.5" customHeight="1">
      <c r="A45" s="13" t="s">
        <v>150</v>
      </c>
      <c r="B45" s="11" t="s">
        <v>86</v>
      </c>
      <c r="C45" s="10" t="s">
        <v>96</v>
      </c>
      <c r="D45" s="10" t="s">
        <v>67</v>
      </c>
      <c r="E45" s="10" t="s">
        <v>151</v>
      </c>
      <c r="F45" s="60">
        <v>200000</v>
      </c>
    </row>
    <row r="46" spans="1:6" ht="39.75" customHeight="1">
      <c r="A46" s="29" t="s">
        <v>224</v>
      </c>
      <c r="B46" s="23" t="s">
        <v>86</v>
      </c>
      <c r="C46" s="9" t="s">
        <v>96</v>
      </c>
      <c r="D46" s="9" t="s">
        <v>68</v>
      </c>
      <c r="E46" s="9"/>
      <c r="F46" s="59">
        <f>SUM(F47:F47)</f>
        <v>50000</v>
      </c>
    </row>
    <row r="47" spans="1:6" ht="26.25" customHeight="1">
      <c r="A47" s="13" t="s">
        <v>150</v>
      </c>
      <c r="B47" s="11" t="s">
        <v>86</v>
      </c>
      <c r="C47" s="10" t="s">
        <v>96</v>
      </c>
      <c r="D47" s="10" t="s">
        <v>68</v>
      </c>
      <c r="E47" s="10" t="s">
        <v>151</v>
      </c>
      <c r="F47" s="60">
        <v>50000</v>
      </c>
    </row>
    <row r="48" spans="1:6" ht="53.25" customHeight="1">
      <c r="A48" s="29" t="s">
        <v>233</v>
      </c>
      <c r="B48" s="23" t="s">
        <v>86</v>
      </c>
      <c r="C48" s="9" t="s">
        <v>96</v>
      </c>
      <c r="D48" s="9" t="s">
        <v>69</v>
      </c>
      <c r="E48" s="9"/>
      <c r="F48" s="59">
        <f>F49</f>
        <v>5000</v>
      </c>
    </row>
    <row r="49" spans="1:6" ht="24" customHeight="1">
      <c r="A49" s="13" t="s">
        <v>150</v>
      </c>
      <c r="B49" s="11" t="s">
        <v>86</v>
      </c>
      <c r="C49" s="10" t="s">
        <v>96</v>
      </c>
      <c r="D49" s="10" t="s">
        <v>69</v>
      </c>
      <c r="E49" s="10" t="s">
        <v>151</v>
      </c>
      <c r="F49" s="60">
        <v>5000</v>
      </c>
    </row>
    <row r="50" spans="1:6" ht="39.75" customHeight="1">
      <c r="A50" s="30" t="s">
        <v>63</v>
      </c>
      <c r="B50" s="23" t="s">
        <v>86</v>
      </c>
      <c r="C50" s="9" t="s">
        <v>96</v>
      </c>
      <c r="D50" s="9" t="s">
        <v>70</v>
      </c>
      <c r="E50" s="9"/>
      <c r="F50" s="59">
        <f>F51</f>
        <v>11000</v>
      </c>
    </row>
    <row r="51" spans="1:6" ht="25.5" customHeight="1">
      <c r="A51" s="13" t="s">
        <v>150</v>
      </c>
      <c r="B51" s="11" t="s">
        <v>86</v>
      </c>
      <c r="C51" s="10" t="s">
        <v>96</v>
      </c>
      <c r="D51" s="10" t="s">
        <v>71</v>
      </c>
      <c r="E51" s="10" t="s">
        <v>151</v>
      </c>
      <c r="F51" s="60">
        <v>11000</v>
      </c>
    </row>
    <row r="52" spans="1:6" ht="28.5" customHeight="1">
      <c r="A52" s="30" t="s">
        <v>64</v>
      </c>
      <c r="B52" s="23" t="s">
        <v>86</v>
      </c>
      <c r="C52" s="9" t="s">
        <v>96</v>
      </c>
      <c r="D52" s="9" t="s">
        <v>72</v>
      </c>
      <c r="E52" s="9"/>
      <c r="F52" s="59">
        <f>SUM(F53:F55)</f>
        <v>33000</v>
      </c>
    </row>
    <row r="53" spans="1:6" ht="22.5" customHeight="1">
      <c r="A53" s="13" t="s">
        <v>58</v>
      </c>
      <c r="B53" s="11" t="s">
        <v>86</v>
      </c>
      <c r="C53" s="10" t="s">
        <v>96</v>
      </c>
      <c r="D53" s="10" t="s">
        <v>72</v>
      </c>
      <c r="E53" s="10" t="s">
        <v>153</v>
      </c>
      <c r="F53" s="60">
        <v>10000</v>
      </c>
    </row>
    <row r="54" spans="1:6" ht="24.75" customHeight="1">
      <c r="A54" s="13" t="s">
        <v>55</v>
      </c>
      <c r="B54" s="11" t="s">
        <v>86</v>
      </c>
      <c r="C54" s="10" t="s">
        <v>96</v>
      </c>
      <c r="D54" s="10" t="s">
        <v>72</v>
      </c>
      <c r="E54" s="10" t="s">
        <v>56</v>
      </c>
      <c r="F54" s="60">
        <v>3000</v>
      </c>
    </row>
    <row r="55" spans="1:6" ht="28.5" customHeight="1">
      <c r="A55" s="13" t="s">
        <v>150</v>
      </c>
      <c r="B55" s="11" t="s">
        <v>86</v>
      </c>
      <c r="C55" s="10" t="s">
        <v>96</v>
      </c>
      <c r="D55" s="10" t="s">
        <v>72</v>
      </c>
      <c r="E55" s="10" t="s">
        <v>151</v>
      </c>
      <c r="F55" s="60">
        <v>20000</v>
      </c>
    </row>
    <row r="56" spans="1:6" ht="35.25" customHeight="1">
      <c r="A56" s="30" t="s">
        <v>65</v>
      </c>
      <c r="B56" s="23" t="s">
        <v>86</v>
      </c>
      <c r="C56" s="9" t="s">
        <v>96</v>
      </c>
      <c r="D56" s="9" t="s">
        <v>73</v>
      </c>
      <c r="E56" s="9"/>
      <c r="F56" s="59">
        <f>F57</f>
        <v>11000</v>
      </c>
    </row>
    <row r="57" spans="1:6" ht="27.75" customHeight="1">
      <c r="A57" s="13" t="s">
        <v>150</v>
      </c>
      <c r="B57" s="11" t="s">
        <v>86</v>
      </c>
      <c r="C57" s="10" t="s">
        <v>96</v>
      </c>
      <c r="D57" s="10" t="s">
        <v>73</v>
      </c>
      <c r="E57" s="10" t="s">
        <v>151</v>
      </c>
      <c r="F57" s="60">
        <v>11000</v>
      </c>
    </row>
    <row r="58" spans="1:6" ht="29.25" customHeight="1">
      <c r="A58" s="30" t="s">
        <v>66</v>
      </c>
      <c r="B58" s="23" t="s">
        <v>86</v>
      </c>
      <c r="C58" s="9" t="s">
        <v>96</v>
      </c>
      <c r="D58" s="9" t="s">
        <v>244</v>
      </c>
      <c r="E58" s="9"/>
      <c r="F58" s="59">
        <f>F59</f>
        <v>33000</v>
      </c>
    </row>
    <row r="59" spans="1:6" ht="27" customHeight="1">
      <c r="A59" s="13" t="s">
        <v>150</v>
      </c>
      <c r="B59" s="11" t="s">
        <v>86</v>
      </c>
      <c r="C59" s="10" t="s">
        <v>96</v>
      </c>
      <c r="D59" s="10" t="s">
        <v>244</v>
      </c>
      <c r="E59" s="10" t="s">
        <v>151</v>
      </c>
      <c r="F59" s="60">
        <v>33000</v>
      </c>
    </row>
    <row r="60" spans="1:6" ht="13.5" customHeight="1">
      <c r="A60" s="32" t="s">
        <v>1</v>
      </c>
      <c r="B60" s="14" t="s">
        <v>86</v>
      </c>
      <c r="C60" s="4" t="s">
        <v>92</v>
      </c>
      <c r="D60" s="4"/>
      <c r="E60" s="4"/>
      <c r="F60" s="126">
        <f>F61</f>
        <v>12900</v>
      </c>
    </row>
    <row r="61" spans="1:6" ht="57" customHeight="1">
      <c r="A61" s="180" t="s">
        <v>2</v>
      </c>
      <c r="B61" s="7" t="s">
        <v>86</v>
      </c>
      <c r="C61" s="6" t="s">
        <v>92</v>
      </c>
      <c r="D61" s="6" t="s">
        <v>59</v>
      </c>
      <c r="E61" s="6"/>
      <c r="F61" s="127">
        <f>F62</f>
        <v>12900</v>
      </c>
    </row>
    <row r="62" spans="1:6" ht="27.75" customHeight="1">
      <c r="A62" s="13" t="s">
        <v>150</v>
      </c>
      <c r="B62" s="8" t="s">
        <v>86</v>
      </c>
      <c r="C62" s="5" t="s">
        <v>92</v>
      </c>
      <c r="D62" s="5" t="s">
        <v>59</v>
      </c>
      <c r="E62" s="5" t="s">
        <v>151</v>
      </c>
      <c r="F62" s="60">
        <v>12900</v>
      </c>
    </row>
    <row r="63" spans="1:6" ht="12.75" customHeight="1">
      <c r="A63" s="32" t="s">
        <v>290</v>
      </c>
      <c r="B63" s="14" t="s">
        <v>86</v>
      </c>
      <c r="C63" s="4" t="s">
        <v>116</v>
      </c>
      <c r="D63" s="4"/>
      <c r="E63" s="4"/>
      <c r="F63" s="141">
        <f>F64</f>
        <v>100000</v>
      </c>
    </row>
    <row r="64" spans="1:6" ht="15" customHeight="1">
      <c r="A64" s="139" t="s">
        <v>125</v>
      </c>
      <c r="B64" s="7" t="s">
        <v>86</v>
      </c>
      <c r="C64" s="6" t="s">
        <v>116</v>
      </c>
      <c r="D64" s="6" t="s">
        <v>17</v>
      </c>
      <c r="E64" s="6"/>
      <c r="F64" s="142">
        <f>F65</f>
        <v>100000</v>
      </c>
    </row>
    <row r="65" spans="1:6" ht="15.75" customHeight="1">
      <c r="A65" s="140" t="s">
        <v>160</v>
      </c>
      <c r="B65" s="8" t="s">
        <v>86</v>
      </c>
      <c r="C65" s="5" t="s">
        <v>116</v>
      </c>
      <c r="D65" s="5" t="s">
        <v>17</v>
      </c>
      <c r="E65" s="5" t="s">
        <v>144</v>
      </c>
      <c r="F65" s="143">
        <v>100000</v>
      </c>
    </row>
    <row r="66" spans="1:6" ht="16.5" customHeight="1">
      <c r="A66" s="28" t="s">
        <v>101</v>
      </c>
      <c r="B66" s="56" t="s">
        <v>86</v>
      </c>
      <c r="C66" s="57" t="s">
        <v>128</v>
      </c>
      <c r="D66" s="57" t="s">
        <v>229</v>
      </c>
      <c r="E66" s="57"/>
      <c r="F66" s="61">
        <f>F67+F74+F83</f>
        <v>7556000</v>
      </c>
    </row>
    <row r="67" spans="1:6" ht="24.75" customHeight="1">
      <c r="A67" s="29" t="s">
        <v>187</v>
      </c>
      <c r="B67" s="23" t="s">
        <v>86</v>
      </c>
      <c r="C67" s="9" t="s">
        <v>128</v>
      </c>
      <c r="D67" s="9" t="s">
        <v>245</v>
      </c>
      <c r="E67" s="9"/>
      <c r="F67" s="59">
        <f>SUM(F68:F73)</f>
        <v>702000</v>
      </c>
    </row>
    <row r="68" spans="1:6" ht="29.25" customHeight="1">
      <c r="A68" s="13" t="s">
        <v>150</v>
      </c>
      <c r="B68" s="11" t="s">
        <v>86</v>
      </c>
      <c r="C68" s="10" t="s">
        <v>128</v>
      </c>
      <c r="D68" s="10" t="s">
        <v>245</v>
      </c>
      <c r="E68" s="10" t="s">
        <v>151</v>
      </c>
      <c r="F68" s="60">
        <v>526000</v>
      </c>
    </row>
    <row r="69" spans="1:6" ht="15" customHeight="1">
      <c r="A69" s="13" t="s">
        <v>77</v>
      </c>
      <c r="B69" s="11" t="s">
        <v>86</v>
      </c>
      <c r="C69" s="10" t="s">
        <v>128</v>
      </c>
      <c r="D69" s="10" t="s">
        <v>245</v>
      </c>
      <c r="E69" s="10" t="s">
        <v>76</v>
      </c>
      <c r="F69" s="60">
        <v>16000</v>
      </c>
    </row>
    <row r="70" spans="1:6" ht="35.25" customHeight="1">
      <c r="A70" s="145" t="s">
        <v>248</v>
      </c>
      <c r="B70" s="11" t="s">
        <v>86</v>
      </c>
      <c r="C70" s="10" t="s">
        <v>128</v>
      </c>
      <c r="D70" s="10" t="s">
        <v>245</v>
      </c>
      <c r="E70" s="10" t="s">
        <v>162</v>
      </c>
      <c r="F70" s="60">
        <v>35000</v>
      </c>
    </row>
    <row r="71" spans="1:6" ht="16.5" customHeight="1">
      <c r="A71" s="13" t="s">
        <v>161</v>
      </c>
      <c r="B71" s="11" t="s">
        <v>86</v>
      </c>
      <c r="C71" s="10" t="s">
        <v>128</v>
      </c>
      <c r="D71" s="10" t="s">
        <v>245</v>
      </c>
      <c r="E71" s="10" t="s">
        <v>164</v>
      </c>
      <c r="F71" s="60">
        <v>35000</v>
      </c>
    </row>
    <row r="72" spans="1:6" ht="20.25" customHeight="1">
      <c r="A72" s="13" t="s">
        <v>163</v>
      </c>
      <c r="B72" s="11" t="s">
        <v>86</v>
      </c>
      <c r="C72" s="10" t="s">
        <v>128</v>
      </c>
      <c r="D72" s="10" t="s">
        <v>245</v>
      </c>
      <c r="E72" s="10" t="s">
        <v>165</v>
      </c>
      <c r="F72" s="60">
        <v>47000</v>
      </c>
    </row>
    <row r="73" spans="1:6" ht="21.75" customHeight="1">
      <c r="A73" s="13" t="s">
        <v>79</v>
      </c>
      <c r="B73" s="11" t="s">
        <v>86</v>
      </c>
      <c r="C73" s="10" t="s">
        <v>128</v>
      </c>
      <c r="D73" s="10" t="s">
        <v>245</v>
      </c>
      <c r="E73" s="10" t="s">
        <v>78</v>
      </c>
      <c r="F73" s="60">
        <v>43000</v>
      </c>
    </row>
    <row r="74" spans="1:6" ht="20.25" customHeight="1">
      <c r="A74" s="29" t="s">
        <v>143</v>
      </c>
      <c r="B74" s="23" t="s">
        <v>86</v>
      </c>
      <c r="C74" s="9" t="s">
        <v>128</v>
      </c>
      <c r="D74" s="9" t="s">
        <v>18</v>
      </c>
      <c r="E74" s="9"/>
      <c r="F74" s="64">
        <f>SUM(F75:F82)</f>
        <v>6849000</v>
      </c>
    </row>
    <row r="75" spans="1:6" ht="24" customHeight="1">
      <c r="A75" s="13" t="s">
        <v>34</v>
      </c>
      <c r="B75" s="11" t="s">
        <v>86</v>
      </c>
      <c r="C75" s="10" t="s">
        <v>128</v>
      </c>
      <c r="D75" s="10" t="s">
        <v>18</v>
      </c>
      <c r="E75" s="10" t="s">
        <v>167</v>
      </c>
      <c r="F75" s="65">
        <v>3000000</v>
      </c>
    </row>
    <row r="76" spans="1:6" ht="27.75" customHeight="1">
      <c r="A76" s="13" t="s">
        <v>169</v>
      </c>
      <c r="B76" s="11" t="s">
        <v>86</v>
      </c>
      <c r="C76" s="10" t="s">
        <v>128</v>
      </c>
      <c r="D76" s="10" t="s">
        <v>18</v>
      </c>
      <c r="E76" s="10" t="s">
        <v>168</v>
      </c>
      <c r="F76" s="65">
        <v>20000</v>
      </c>
    </row>
    <row r="77" spans="1:6" ht="43.5" customHeight="1">
      <c r="A77" s="13" t="s">
        <v>29</v>
      </c>
      <c r="B77" s="11" t="s">
        <v>86</v>
      </c>
      <c r="C77" s="10" t="s">
        <v>128</v>
      </c>
      <c r="D77" s="10" t="s">
        <v>18</v>
      </c>
      <c r="E77" s="10" t="s">
        <v>19</v>
      </c>
      <c r="F77" s="65">
        <v>906000</v>
      </c>
    </row>
    <row r="78" spans="1:6" ht="33.75" customHeight="1">
      <c r="A78" s="13" t="s">
        <v>170</v>
      </c>
      <c r="B78" s="11" t="s">
        <v>86</v>
      </c>
      <c r="C78" s="10" t="s">
        <v>128</v>
      </c>
      <c r="D78" s="10" t="s">
        <v>18</v>
      </c>
      <c r="E78" s="10" t="s">
        <v>151</v>
      </c>
      <c r="F78" s="65">
        <v>2600000</v>
      </c>
    </row>
    <row r="79" spans="1:6" ht="81.75" customHeight="1">
      <c r="A79" s="34" t="s">
        <v>166</v>
      </c>
      <c r="B79" s="11" t="s">
        <v>86</v>
      </c>
      <c r="C79" s="10" t="s">
        <v>128</v>
      </c>
      <c r="D79" s="10" t="s">
        <v>18</v>
      </c>
      <c r="E79" s="10" t="s">
        <v>162</v>
      </c>
      <c r="F79" s="65">
        <v>50000</v>
      </c>
    </row>
    <row r="80" spans="1:6" ht="25.5" customHeight="1">
      <c r="A80" s="13" t="s">
        <v>161</v>
      </c>
      <c r="B80" s="11" t="s">
        <v>86</v>
      </c>
      <c r="C80" s="10" t="s">
        <v>128</v>
      </c>
      <c r="D80" s="10" t="s">
        <v>18</v>
      </c>
      <c r="E80" s="10" t="s">
        <v>164</v>
      </c>
      <c r="F80" s="60">
        <v>106000</v>
      </c>
    </row>
    <row r="81" spans="1:9" ht="21.75" customHeight="1">
      <c r="A81" s="13" t="s">
        <v>163</v>
      </c>
      <c r="B81" s="11" t="s">
        <v>86</v>
      </c>
      <c r="C81" s="10" t="s">
        <v>128</v>
      </c>
      <c r="D81" s="10" t="s">
        <v>18</v>
      </c>
      <c r="E81" s="10" t="s">
        <v>165</v>
      </c>
      <c r="F81" s="60">
        <v>135000</v>
      </c>
      <c r="G81" s="12"/>
      <c r="H81" s="12"/>
      <c r="I81" s="18"/>
    </row>
    <row r="82" spans="1:6" ht="18.75" customHeight="1">
      <c r="A82" s="13" t="s">
        <v>79</v>
      </c>
      <c r="B82" s="11" t="s">
        <v>86</v>
      </c>
      <c r="C82" s="10" t="s">
        <v>128</v>
      </c>
      <c r="D82" s="10" t="s">
        <v>18</v>
      </c>
      <c r="E82" s="10" t="s">
        <v>78</v>
      </c>
      <c r="F82" s="60">
        <v>32000</v>
      </c>
    </row>
    <row r="83" spans="1:6" ht="37.5" customHeight="1">
      <c r="A83" s="33" t="s">
        <v>220</v>
      </c>
      <c r="B83" s="66" t="s">
        <v>86</v>
      </c>
      <c r="C83" s="9" t="s">
        <v>128</v>
      </c>
      <c r="D83" s="9" t="s">
        <v>20</v>
      </c>
      <c r="E83" s="27"/>
      <c r="F83" s="59">
        <f>SUM(F84:F84)</f>
        <v>5000</v>
      </c>
    </row>
    <row r="84" spans="1:6" ht="30.75" customHeight="1">
      <c r="A84" s="13" t="s">
        <v>170</v>
      </c>
      <c r="B84" s="67" t="s">
        <v>86</v>
      </c>
      <c r="C84" s="27" t="s">
        <v>128</v>
      </c>
      <c r="D84" s="10" t="s">
        <v>20</v>
      </c>
      <c r="E84" s="27" t="s">
        <v>151</v>
      </c>
      <c r="F84" s="60">
        <v>5000</v>
      </c>
    </row>
    <row r="85" spans="1:10" ht="20.25" customHeight="1">
      <c r="A85" s="68" t="s">
        <v>138</v>
      </c>
      <c r="B85" s="69" t="s">
        <v>93</v>
      </c>
      <c r="C85" s="70"/>
      <c r="D85" s="70"/>
      <c r="E85" s="70"/>
      <c r="F85" s="71">
        <f>F86</f>
        <v>691000</v>
      </c>
      <c r="G85" s="12"/>
      <c r="H85" s="12"/>
      <c r="J85" s="18"/>
    </row>
    <row r="86" spans="1:8" ht="12.75">
      <c r="A86" s="72" t="s">
        <v>139</v>
      </c>
      <c r="B86" s="56" t="s">
        <v>93</v>
      </c>
      <c r="C86" s="57" t="s">
        <v>95</v>
      </c>
      <c r="D86" s="57"/>
      <c r="E86" s="57"/>
      <c r="F86" s="58">
        <f>F87</f>
        <v>691000</v>
      </c>
      <c r="G86" s="12"/>
      <c r="H86" s="12"/>
    </row>
    <row r="87" spans="1:8" ht="27" customHeight="1">
      <c r="A87" s="30" t="s">
        <v>129</v>
      </c>
      <c r="B87" s="23" t="s">
        <v>93</v>
      </c>
      <c r="C87" s="9" t="s">
        <v>95</v>
      </c>
      <c r="D87" s="9" t="s">
        <v>23</v>
      </c>
      <c r="E87" s="9"/>
      <c r="F87" s="59">
        <f>F88</f>
        <v>691000</v>
      </c>
      <c r="G87" s="12"/>
      <c r="H87" s="12"/>
    </row>
    <row r="88" spans="1:10" ht="21.75" customHeight="1">
      <c r="A88" s="13" t="s">
        <v>159</v>
      </c>
      <c r="B88" s="11" t="s">
        <v>93</v>
      </c>
      <c r="C88" s="10" t="s">
        <v>95</v>
      </c>
      <c r="D88" s="10" t="s">
        <v>23</v>
      </c>
      <c r="E88" s="10" t="s">
        <v>142</v>
      </c>
      <c r="F88" s="60">
        <v>691000</v>
      </c>
      <c r="G88" s="12"/>
      <c r="H88" s="12"/>
      <c r="J88" s="18"/>
    </row>
    <row r="89" spans="1:8" ht="14.25" customHeight="1">
      <c r="A89" s="68" t="s">
        <v>114</v>
      </c>
      <c r="B89" s="69" t="s">
        <v>96</v>
      </c>
      <c r="C89" s="73"/>
      <c r="D89" s="73"/>
      <c r="E89" s="73"/>
      <c r="F89" s="71">
        <f>F90+F93+F96</f>
        <v>5377000</v>
      </c>
      <c r="G89" s="12"/>
      <c r="H89" s="12"/>
    </row>
    <row r="90" spans="1:9" ht="25.5" customHeight="1">
      <c r="A90" s="35" t="s">
        <v>188</v>
      </c>
      <c r="B90" s="76" t="s">
        <v>96</v>
      </c>
      <c r="C90" s="57" t="s">
        <v>92</v>
      </c>
      <c r="D90" s="57"/>
      <c r="E90" s="57"/>
      <c r="F90" s="58">
        <f>F91</f>
        <v>396000</v>
      </c>
      <c r="G90" s="12"/>
      <c r="H90" s="12"/>
      <c r="I90" s="18"/>
    </row>
    <row r="91" spans="1:8" ht="53.25" customHeight="1">
      <c r="A91" s="30" t="s">
        <v>189</v>
      </c>
      <c r="B91" s="74" t="s">
        <v>96</v>
      </c>
      <c r="C91" s="9" t="s">
        <v>92</v>
      </c>
      <c r="D91" s="9" t="s">
        <v>21</v>
      </c>
      <c r="E91" s="9"/>
      <c r="F91" s="59">
        <f>F92</f>
        <v>396000</v>
      </c>
      <c r="G91" s="12"/>
      <c r="H91" s="12"/>
    </row>
    <row r="92" spans="1:6" ht="28.5" customHeight="1">
      <c r="A92" s="13" t="s">
        <v>170</v>
      </c>
      <c r="B92" s="75" t="s">
        <v>96</v>
      </c>
      <c r="C92" s="10" t="s">
        <v>92</v>
      </c>
      <c r="D92" s="10" t="s">
        <v>21</v>
      </c>
      <c r="E92" s="10" t="s">
        <v>151</v>
      </c>
      <c r="F92" s="60">
        <v>396000</v>
      </c>
    </row>
    <row r="93" spans="1:6" ht="23.25" customHeight="1">
      <c r="A93" s="35" t="s">
        <v>235</v>
      </c>
      <c r="B93" s="76" t="s">
        <v>96</v>
      </c>
      <c r="C93" s="57" t="s">
        <v>89</v>
      </c>
      <c r="D93" s="57"/>
      <c r="E93" s="57"/>
      <c r="F93" s="58">
        <f>F94</f>
        <v>4721000</v>
      </c>
    </row>
    <row r="94" spans="1:6" ht="41.25" customHeight="1">
      <c r="A94" s="148" t="s">
        <v>251</v>
      </c>
      <c r="B94" s="23" t="s">
        <v>96</v>
      </c>
      <c r="C94" s="9" t="s">
        <v>89</v>
      </c>
      <c r="D94" s="147" t="s">
        <v>252</v>
      </c>
      <c r="E94" s="10"/>
      <c r="F94" s="149">
        <f>F95</f>
        <v>4721000</v>
      </c>
    </row>
    <row r="95" spans="1:6" ht="56.25" customHeight="1">
      <c r="A95" s="13" t="s">
        <v>253</v>
      </c>
      <c r="B95" s="11" t="s">
        <v>96</v>
      </c>
      <c r="C95" s="10" t="s">
        <v>89</v>
      </c>
      <c r="D95" s="10" t="s">
        <v>252</v>
      </c>
      <c r="E95" s="10" t="s">
        <v>190</v>
      </c>
      <c r="F95" s="60">
        <v>4721000</v>
      </c>
    </row>
    <row r="96" spans="1:6" ht="24.75" customHeight="1">
      <c r="A96" s="35" t="s">
        <v>126</v>
      </c>
      <c r="B96" s="76" t="s">
        <v>96</v>
      </c>
      <c r="C96" s="57" t="s">
        <v>90</v>
      </c>
      <c r="D96" s="57"/>
      <c r="E96" s="57"/>
      <c r="F96" s="58">
        <f>F97</f>
        <v>260000</v>
      </c>
    </row>
    <row r="97" spans="1:7" ht="44.25" customHeight="1">
      <c r="A97" s="30" t="s">
        <v>227</v>
      </c>
      <c r="B97" s="74" t="s">
        <v>96</v>
      </c>
      <c r="C97" s="9" t="s">
        <v>90</v>
      </c>
      <c r="D97" s="9" t="s">
        <v>22</v>
      </c>
      <c r="E97" s="9"/>
      <c r="F97" s="59">
        <f>F99+F98</f>
        <v>260000</v>
      </c>
      <c r="G97" s="12"/>
    </row>
    <row r="98" spans="1:7" ht="51">
      <c r="A98" s="34" t="s">
        <v>276</v>
      </c>
      <c r="B98" s="75" t="s">
        <v>96</v>
      </c>
      <c r="C98" s="10" t="s">
        <v>90</v>
      </c>
      <c r="D98" s="10" t="s">
        <v>22</v>
      </c>
      <c r="E98" s="10" t="s">
        <v>270</v>
      </c>
      <c r="F98" s="60">
        <v>110000</v>
      </c>
      <c r="G98" s="12"/>
    </row>
    <row r="99" spans="1:9" ht="76.5">
      <c r="A99" s="34" t="s">
        <v>254</v>
      </c>
      <c r="B99" s="75" t="s">
        <v>96</v>
      </c>
      <c r="C99" s="10" t="s">
        <v>90</v>
      </c>
      <c r="D99" s="10" t="s">
        <v>22</v>
      </c>
      <c r="E99" s="10" t="s">
        <v>255</v>
      </c>
      <c r="F99" s="60">
        <v>150000</v>
      </c>
      <c r="I99" s="19"/>
    </row>
    <row r="100" spans="1:6" ht="15.75">
      <c r="A100" s="77" t="s">
        <v>111</v>
      </c>
      <c r="B100" s="70" t="s">
        <v>92</v>
      </c>
      <c r="C100" s="70"/>
      <c r="D100" s="70"/>
      <c r="E100" s="70"/>
      <c r="F100" s="71">
        <f>F101</f>
        <v>9754258</v>
      </c>
    </row>
    <row r="101" spans="1:6" ht="15.75">
      <c r="A101" s="47" t="s">
        <v>230</v>
      </c>
      <c r="B101" s="76" t="s">
        <v>92</v>
      </c>
      <c r="C101" s="76" t="s">
        <v>86</v>
      </c>
      <c r="D101" s="78"/>
      <c r="E101" s="78"/>
      <c r="F101" s="61">
        <f>F102+F104+F106+F109</f>
        <v>9754258</v>
      </c>
    </row>
    <row r="102" spans="1:6" ht="36" customHeight="1">
      <c r="A102" s="29" t="s">
        <v>299</v>
      </c>
      <c r="B102" s="74" t="s">
        <v>92</v>
      </c>
      <c r="C102" s="74" t="s">
        <v>86</v>
      </c>
      <c r="D102" s="74" t="s">
        <v>256</v>
      </c>
      <c r="E102" s="10"/>
      <c r="F102" s="64">
        <f>F103</f>
        <v>7372534.9</v>
      </c>
    </row>
    <row r="103" spans="1:6" ht="38.25">
      <c r="A103" s="13" t="s">
        <v>300</v>
      </c>
      <c r="B103" s="75" t="s">
        <v>92</v>
      </c>
      <c r="C103" s="75" t="s">
        <v>86</v>
      </c>
      <c r="D103" s="75" t="s">
        <v>256</v>
      </c>
      <c r="E103" s="10" t="s">
        <v>231</v>
      </c>
      <c r="F103" s="65">
        <v>7372534.9</v>
      </c>
    </row>
    <row r="104" spans="1:6" ht="25.5">
      <c r="A104" s="29" t="s">
        <v>298</v>
      </c>
      <c r="B104" s="74" t="s">
        <v>92</v>
      </c>
      <c r="C104" s="74" t="s">
        <v>86</v>
      </c>
      <c r="D104" s="74" t="s">
        <v>257</v>
      </c>
      <c r="E104" s="10"/>
      <c r="F104" s="64">
        <f>F105</f>
        <v>42023.1</v>
      </c>
    </row>
    <row r="105" spans="1:7" ht="36.75" customHeight="1">
      <c r="A105" s="13" t="s">
        <v>301</v>
      </c>
      <c r="B105" s="75" t="s">
        <v>92</v>
      </c>
      <c r="C105" s="75" t="s">
        <v>86</v>
      </c>
      <c r="D105" s="75" t="s">
        <v>257</v>
      </c>
      <c r="E105" s="10" t="s">
        <v>231</v>
      </c>
      <c r="F105" s="65">
        <v>42023.1</v>
      </c>
      <c r="G105" s="12"/>
    </row>
    <row r="106" spans="1:9" ht="17.25" customHeight="1">
      <c r="A106" s="30" t="s">
        <v>4</v>
      </c>
      <c r="B106" s="74" t="s">
        <v>92</v>
      </c>
      <c r="C106" s="74" t="s">
        <v>86</v>
      </c>
      <c r="D106" s="74" t="s">
        <v>24</v>
      </c>
      <c r="E106" s="78"/>
      <c r="F106" s="64">
        <f>F107+F108</f>
        <v>950000</v>
      </c>
      <c r="G106" s="12"/>
      <c r="I106" s="18"/>
    </row>
    <row r="107" spans="1:9" ht="36" customHeight="1">
      <c r="A107" s="13" t="s">
        <v>170</v>
      </c>
      <c r="B107" s="75" t="s">
        <v>92</v>
      </c>
      <c r="C107" s="75" t="s">
        <v>86</v>
      </c>
      <c r="D107" s="75" t="s">
        <v>24</v>
      </c>
      <c r="E107" s="10" t="s">
        <v>151</v>
      </c>
      <c r="F107" s="65">
        <v>150000</v>
      </c>
      <c r="G107" s="12"/>
      <c r="I107" s="18"/>
    </row>
    <row r="108" spans="1:7" ht="38.25">
      <c r="A108" s="13" t="s">
        <v>289</v>
      </c>
      <c r="B108" s="75" t="s">
        <v>92</v>
      </c>
      <c r="C108" s="75" t="s">
        <v>86</v>
      </c>
      <c r="D108" s="75" t="s">
        <v>24</v>
      </c>
      <c r="E108" s="10" t="s">
        <v>192</v>
      </c>
      <c r="F108" s="65">
        <v>800000</v>
      </c>
      <c r="G108" s="12"/>
    </row>
    <row r="109" spans="1:7" ht="15.75">
      <c r="A109" s="30" t="s">
        <v>3</v>
      </c>
      <c r="B109" s="74" t="s">
        <v>92</v>
      </c>
      <c r="C109" s="74" t="s">
        <v>86</v>
      </c>
      <c r="D109" s="74" t="s">
        <v>25</v>
      </c>
      <c r="E109" s="78"/>
      <c r="F109" s="64">
        <f>F110</f>
        <v>1389700</v>
      </c>
      <c r="G109" s="12"/>
    </row>
    <row r="110" spans="1:9" ht="30" customHeight="1">
      <c r="A110" s="13" t="s">
        <v>170</v>
      </c>
      <c r="B110" s="75" t="s">
        <v>92</v>
      </c>
      <c r="C110" s="75" t="s">
        <v>86</v>
      </c>
      <c r="D110" s="75" t="s">
        <v>25</v>
      </c>
      <c r="E110" s="10" t="s">
        <v>151</v>
      </c>
      <c r="F110" s="65">
        <f>750000+639700</f>
        <v>1389700</v>
      </c>
      <c r="I110" s="19"/>
    </row>
    <row r="111" spans="1:6" ht="15.75">
      <c r="A111" s="77" t="s">
        <v>106</v>
      </c>
      <c r="B111" s="70" t="s">
        <v>87</v>
      </c>
      <c r="C111" s="70"/>
      <c r="D111" s="70"/>
      <c r="E111" s="70"/>
      <c r="F111" s="71">
        <f>F112+F150+F192+F197+F211</f>
        <v>290279791</v>
      </c>
    </row>
    <row r="112" spans="1:6" ht="15">
      <c r="A112" s="130" t="s">
        <v>107</v>
      </c>
      <c r="B112" s="131" t="s">
        <v>87</v>
      </c>
      <c r="C112" s="131" t="s">
        <v>86</v>
      </c>
      <c r="D112" s="132"/>
      <c r="E112" s="132"/>
      <c r="F112" s="133">
        <f>F114+F116+F118+F128+F135+F138+F142+F146</f>
        <v>77730100</v>
      </c>
    </row>
    <row r="113" spans="1:6" ht="25.5">
      <c r="A113" s="33" t="s">
        <v>193</v>
      </c>
      <c r="B113" s="74" t="s">
        <v>87</v>
      </c>
      <c r="C113" s="9" t="s">
        <v>86</v>
      </c>
      <c r="D113" s="83" t="s">
        <v>6</v>
      </c>
      <c r="E113" s="83"/>
      <c r="F113" s="59">
        <f>F112</f>
        <v>77730100</v>
      </c>
    </row>
    <row r="114" spans="1:6" ht="17.25" customHeight="1">
      <c r="A114" s="38" t="s">
        <v>195</v>
      </c>
      <c r="B114" s="84" t="s">
        <v>87</v>
      </c>
      <c r="C114" s="25" t="s">
        <v>86</v>
      </c>
      <c r="D114" s="25" t="s">
        <v>26</v>
      </c>
      <c r="E114" s="25"/>
      <c r="F114" s="82">
        <f>F115</f>
        <v>14000000</v>
      </c>
    </row>
    <row r="115" spans="1:6" ht="32.25" customHeight="1">
      <c r="A115" s="13" t="s">
        <v>170</v>
      </c>
      <c r="B115" s="75" t="s">
        <v>87</v>
      </c>
      <c r="C115" s="10" t="s">
        <v>86</v>
      </c>
      <c r="D115" s="10" t="s">
        <v>26</v>
      </c>
      <c r="E115" s="10" t="s">
        <v>151</v>
      </c>
      <c r="F115" s="60">
        <v>14000000</v>
      </c>
    </row>
    <row r="116" spans="1:6" ht="17.25" customHeight="1">
      <c r="A116" s="38" t="s">
        <v>234</v>
      </c>
      <c r="B116" s="84" t="s">
        <v>87</v>
      </c>
      <c r="C116" s="25" t="s">
        <v>86</v>
      </c>
      <c r="D116" s="25" t="s">
        <v>27</v>
      </c>
      <c r="E116" s="25"/>
      <c r="F116" s="82">
        <f>F117</f>
        <v>300000</v>
      </c>
    </row>
    <row r="117" spans="1:6" ht="31.5" customHeight="1">
      <c r="A117" s="13" t="s">
        <v>170</v>
      </c>
      <c r="B117" s="75" t="s">
        <v>87</v>
      </c>
      <c r="C117" s="10" t="s">
        <v>86</v>
      </c>
      <c r="D117" s="10" t="s">
        <v>27</v>
      </c>
      <c r="E117" s="10" t="s">
        <v>151</v>
      </c>
      <c r="F117" s="60">
        <v>300000</v>
      </c>
    </row>
    <row r="118" spans="1:6" ht="25.5">
      <c r="A118" s="38" t="s">
        <v>194</v>
      </c>
      <c r="B118" s="84" t="s">
        <v>87</v>
      </c>
      <c r="C118" s="25" t="s">
        <v>86</v>
      </c>
      <c r="D118" s="25" t="s">
        <v>28</v>
      </c>
      <c r="E118" s="25"/>
      <c r="F118" s="82">
        <f>SUM(F119:F127)</f>
        <v>16476000</v>
      </c>
    </row>
    <row r="119" spans="1:6" ht="12.75">
      <c r="A119" s="13" t="s">
        <v>34</v>
      </c>
      <c r="B119" s="67" t="s">
        <v>87</v>
      </c>
      <c r="C119" s="27" t="s">
        <v>86</v>
      </c>
      <c r="D119" s="10" t="s">
        <v>28</v>
      </c>
      <c r="E119" s="10" t="s">
        <v>167</v>
      </c>
      <c r="F119" s="60">
        <v>6192000</v>
      </c>
    </row>
    <row r="120" spans="1:6" ht="36" customHeight="1">
      <c r="A120" s="13" t="s">
        <v>169</v>
      </c>
      <c r="B120" s="67" t="s">
        <v>87</v>
      </c>
      <c r="C120" s="27" t="s">
        <v>86</v>
      </c>
      <c r="D120" s="10" t="s">
        <v>28</v>
      </c>
      <c r="E120" s="10" t="s">
        <v>168</v>
      </c>
      <c r="F120" s="60">
        <v>50000</v>
      </c>
    </row>
    <row r="121" spans="1:6" ht="46.5" customHeight="1">
      <c r="A121" s="13" t="s">
        <v>29</v>
      </c>
      <c r="B121" s="67" t="s">
        <v>87</v>
      </c>
      <c r="C121" s="27" t="s">
        <v>86</v>
      </c>
      <c r="D121" s="10" t="s">
        <v>28</v>
      </c>
      <c r="E121" s="10" t="s">
        <v>19</v>
      </c>
      <c r="F121" s="60">
        <v>2000000</v>
      </c>
    </row>
    <row r="122" spans="1:6" ht="33.75" customHeight="1">
      <c r="A122" s="13" t="s">
        <v>170</v>
      </c>
      <c r="B122" s="67" t="s">
        <v>87</v>
      </c>
      <c r="C122" s="27" t="s">
        <v>86</v>
      </c>
      <c r="D122" s="10" t="s">
        <v>28</v>
      </c>
      <c r="E122" s="10" t="s">
        <v>151</v>
      </c>
      <c r="F122" s="60">
        <v>6694000</v>
      </c>
    </row>
    <row r="123" spans="1:6" ht="45" customHeight="1">
      <c r="A123" s="13" t="s">
        <v>171</v>
      </c>
      <c r="B123" s="67" t="s">
        <v>87</v>
      </c>
      <c r="C123" s="27" t="s">
        <v>86</v>
      </c>
      <c r="D123" s="10" t="s">
        <v>28</v>
      </c>
      <c r="E123" s="10" t="s">
        <v>172</v>
      </c>
      <c r="F123" s="60">
        <v>370000</v>
      </c>
    </row>
    <row r="124" spans="1:6" ht="24" customHeight="1">
      <c r="A124" s="34" t="s">
        <v>282</v>
      </c>
      <c r="B124" s="67" t="s">
        <v>87</v>
      </c>
      <c r="C124" s="27" t="s">
        <v>86</v>
      </c>
      <c r="D124" s="10" t="s">
        <v>28</v>
      </c>
      <c r="E124" s="10" t="s">
        <v>162</v>
      </c>
      <c r="F124" s="60">
        <v>200000</v>
      </c>
    </row>
    <row r="125" spans="1:6" ht="30.75" customHeight="1">
      <c r="A125" s="13" t="s">
        <v>161</v>
      </c>
      <c r="B125" s="67" t="s">
        <v>87</v>
      </c>
      <c r="C125" s="27" t="s">
        <v>86</v>
      </c>
      <c r="D125" s="10" t="s">
        <v>28</v>
      </c>
      <c r="E125" s="10" t="s">
        <v>164</v>
      </c>
      <c r="F125" s="60">
        <v>670000</v>
      </c>
    </row>
    <row r="126" spans="1:6" ht="23.25" customHeight="1">
      <c r="A126" s="13" t="s">
        <v>163</v>
      </c>
      <c r="B126" s="67" t="s">
        <v>87</v>
      </c>
      <c r="C126" s="27" t="s">
        <v>86</v>
      </c>
      <c r="D126" s="10" t="s">
        <v>28</v>
      </c>
      <c r="E126" s="10" t="s">
        <v>165</v>
      </c>
      <c r="F126" s="60">
        <v>100000</v>
      </c>
    </row>
    <row r="127" spans="1:6" ht="18.75" customHeight="1">
      <c r="A127" s="13" t="s">
        <v>79</v>
      </c>
      <c r="B127" s="67" t="s">
        <v>87</v>
      </c>
      <c r="C127" s="27" t="s">
        <v>86</v>
      </c>
      <c r="D127" s="10" t="s">
        <v>28</v>
      </c>
      <c r="E127" s="10" t="s">
        <v>78</v>
      </c>
      <c r="F127" s="60">
        <v>200000</v>
      </c>
    </row>
    <row r="128" spans="1:6" ht="51">
      <c r="A128" s="30" t="s">
        <v>223</v>
      </c>
      <c r="B128" s="66" t="s">
        <v>87</v>
      </c>
      <c r="C128" s="26" t="s">
        <v>86</v>
      </c>
      <c r="D128" s="9" t="s">
        <v>249</v>
      </c>
      <c r="E128" s="9"/>
      <c r="F128" s="59">
        <f>SUM(F129:F134)</f>
        <v>44908100</v>
      </c>
    </row>
    <row r="129" spans="1:6" ht="19.5" customHeight="1">
      <c r="A129" s="13" t="s">
        <v>35</v>
      </c>
      <c r="B129" s="67" t="s">
        <v>87</v>
      </c>
      <c r="C129" s="27" t="s">
        <v>86</v>
      </c>
      <c r="D129" s="10" t="s">
        <v>249</v>
      </c>
      <c r="E129" s="10" t="s">
        <v>167</v>
      </c>
      <c r="F129" s="60">
        <v>32300212</v>
      </c>
    </row>
    <row r="130" spans="1:6" ht="27.75" customHeight="1">
      <c r="A130" s="13" t="s">
        <v>169</v>
      </c>
      <c r="B130" s="67" t="s">
        <v>87</v>
      </c>
      <c r="C130" s="27" t="s">
        <v>86</v>
      </c>
      <c r="D130" s="10" t="s">
        <v>249</v>
      </c>
      <c r="E130" s="10" t="s">
        <v>168</v>
      </c>
      <c r="F130" s="60">
        <v>591000</v>
      </c>
    </row>
    <row r="131" spans="1:6" ht="45.75" customHeight="1">
      <c r="A131" s="13" t="s">
        <v>29</v>
      </c>
      <c r="B131" s="67" t="s">
        <v>87</v>
      </c>
      <c r="C131" s="27" t="s">
        <v>86</v>
      </c>
      <c r="D131" s="10" t="s">
        <v>249</v>
      </c>
      <c r="E131" s="10" t="s">
        <v>19</v>
      </c>
      <c r="F131" s="60">
        <v>9719588</v>
      </c>
    </row>
    <row r="132" spans="1:6" ht="24" customHeight="1">
      <c r="A132" s="13" t="s">
        <v>170</v>
      </c>
      <c r="B132" s="67" t="s">
        <v>87</v>
      </c>
      <c r="C132" s="27" t="s">
        <v>86</v>
      </c>
      <c r="D132" s="10" t="s">
        <v>249</v>
      </c>
      <c r="E132" s="10" t="s">
        <v>151</v>
      </c>
      <c r="F132" s="60">
        <v>393000</v>
      </c>
    </row>
    <row r="133" spans="1:6" ht="38.25">
      <c r="A133" s="13" t="s">
        <v>171</v>
      </c>
      <c r="B133" s="67" t="s">
        <v>87</v>
      </c>
      <c r="C133" s="27" t="s">
        <v>86</v>
      </c>
      <c r="D133" s="10" t="s">
        <v>249</v>
      </c>
      <c r="E133" s="10" t="s">
        <v>172</v>
      </c>
      <c r="F133" s="60">
        <v>1887000</v>
      </c>
    </row>
    <row r="134" spans="1:6" ht="12.75">
      <c r="A134" s="13" t="s">
        <v>79</v>
      </c>
      <c r="B134" s="67" t="s">
        <v>87</v>
      </c>
      <c r="C134" s="27" t="s">
        <v>86</v>
      </c>
      <c r="D134" s="10" t="s">
        <v>249</v>
      </c>
      <c r="E134" s="10" t="s">
        <v>78</v>
      </c>
      <c r="F134" s="60">
        <v>17300</v>
      </c>
    </row>
    <row r="135" spans="1:7" ht="76.5">
      <c r="A135" s="33" t="s">
        <v>225</v>
      </c>
      <c r="B135" s="23" t="s">
        <v>87</v>
      </c>
      <c r="C135" s="9" t="s">
        <v>86</v>
      </c>
      <c r="D135" s="9" t="s">
        <v>30</v>
      </c>
      <c r="E135" s="9"/>
      <c r="F135" s="59">
        <f>F136+F137</f>
        <v>1035000</v>
      </c>
      <c r="G135" s="12"/>
    </row>
    <row r="136" spans="1:6" ht="25.5">
      <c r="A136" s="15" t="s">
        <v>169</v>
      </c>
      <c r="B136" s="11" t="s">
        <v>87</v>
      </c>
      <c r="C136" s="10" t="s">
        <v>86</v>
      </c>
      <c r="D136" s="10" t="s">
        <v>30</v>
      </c>
      <c r="E136" s="10" t="s">
        <v>168</v>
      </c>
      <c r="F136" s="60">
        <v>929000</v>
      </c>
    </row>
    <row r="137" spans="1:9" ht="12.75">
      <c r="A137" s="15" t="s">
        <v>148</v>
      </c>
      <c r="B137" s="11" t="s">
        <v>87</v>
      </c>
      <c r="C137" s="10" t="s">
        <v>86</v>
      </c>
      <c r="D137" s="10" t="s">
        <v>30</v>
      </c>
      <c r="E137" s="10" t="s">
        <v>147</v>
      </c>
      <c r="F137" s="60">
        <v>106000</v>
      </c>
      <c r="I137" s="19"/>
    </row>
    <row r="138" spans="1:6" ht="36.75" customHeight="1">
      <c r="A138" s="33" t="s">
        <v>226</v>
      </c>
      <c r="B138" s="23" t="s">
        <v>87</v>
      </c>
      <c r="C138" s="9" t="s">
        <v>86</v>
      </c>
      <c r="D138" s="9" t="s">
        <v>31</v>
      </c>
      <c r="E138" s="9"/>
      <c r="F138" s="59">
        <f>SUM(F139:F141)</f>
        <v>578000</v>
      </c>
    </row>
    <row r="139" spans="1:6" ht="12.75">
      <c r="A139" s="13" t="s">
        <v>34</v>
      </c>
      <c r="B139" s="11" t="s">
        <v>87</v>
      </c>
      <c r="C139" s="10" t="s">
        <v>86</v>
      </c>
      <c r="D139" s="10" t="s">
        <v>31</v>
      </c>
      <c r="E139" s="10" t="s">
        <v>167</v>
      </c>
      <c r="F139" s="60">
        <v>138000</v>
      </c>
    </row>
    <row r="140" spans="1:6" ht="38.25">
      <c r="A140" s="13" t="s">
        <v>29</v>
      </c>
      <c r="B140" s="11" t="s">
        <v>87</v>
      </c>
      <c r="C140" s="10" t="s">
        <v>86</v>
      </c>
      <c r="D140" s="10" t="s">
        <v>31</v>
      </c>
      <c r="E140" s="10" t="s">
        <v>19</v>
      </c>
      <c r="F140" s="60">
        <v>40000</v>
      </c>
    </row>
    <row r="141" spans="1:6" ht="25.5">
      <c r="A141" s="13" t="s">
        <v>170</v>
      </c>
      <c r="B141" s="11" t="s">
        <v>87</v>
      </c>
      <c r="C141" s="10" t="s">
        <v>86</v>
      </c>
      <c r="D141" s="10" t="s">
        <v>31</v>
      </c>
      <c r="E141" s="10" t="s">
        <v>151</v>
      </c>
      <c r="F141" s="60">
        <v>400000</v>
      </c>
    </row>
    <row r="142" spans="1:6" ht="25.5">
      <c r="A142" s="29" t="s">
        <v>258</v>
      </c>
      <c r="B142" s="23" t="s">
        <v>87</v>
      </c>
      <c r="C142" s="9" t="s">
        <v>86</v>
      </c>
      <c r="D142" s="9" t="s">
        <v>259</v>
      </c>
      <c r="E142" s="10"/>
      <c r="F142" s="86">
        <f>F143+F144+F145</f>
        <v>280000</v>
      </c>
    </row>
    <row r="143" spans="1:6" ht="12.75">
      <c r="A143" s="13" t="s">
        <v>34</v>
      </c>
      <c r="B143" s="11" t="s">
        <v>87</v>
      </c>
      <c r="C143" s="10" t="s">
        <v>86</v>
      </c>
      <c r="D143" s="10" t="s">
        <v>259</v>
      </c>
      <c r="E143" s="10" t="s">
        <v>167</v>
      </c>
      <c r="F143" s="125">
        <v>15000</v>
      </c>
    </row>
    <row r="144" spans="1:9" ht="38.25">
      <c r="A144" s="13" t="s">
        <v>29</v>
      </c>
      <c r="B144" s="11" t="s">
        <v>87</v>
      </c>
      <c r="C144" s="10" t="s">
        <v>86</v>
      </c>
      <c r="D144" s="10" t="s">
        <v>259</v>
      </c>
      <c r="E144" s="10" t="s">
        <v>19</v>
      </c>
      <c r="F144" s="125">
        <v>5000</v>
      </c>
      <c r="G144" s="12"/>
      <c r="I144" s="18"/>
    </row>
    <row r="145" spans="1:7" ht="25.5">
      <c r="A145" s="13" t="s">
        <v>170</v>
      </c>
      <c r="B145" s="11" t="s">
        <v>87</v>
      </c>
      <c r="C145" s="10" t="s">
        <v>86</v>
      </c>
      <c r="D145" s="10" t="s">
        <v>259</v>
      </c>
      <c r="E145" s="10" t="s">
        <v>151</v>
      </c>
      <c r="F145" s="125">
        <v>260000</v>
      </c>
      <c r="G145" s="12"/>
    </row>
    <row r="146" spans="1:7" ht="38.25">
      <c r="A146" s="30" t="s">
        <v>260</v>
      </c>
      <c r="B146" s="66" t="s">
        <v>87</v>
      </c>
      <c r="C146" s="26" t="s">
        <v>86</v>
      </c>
      <c r="D146" s="9" t="s">
        <v>261</v>
      </c>
      <c r="E146" s="81"/>
      <c r="F146" s="59">
        <f>F147+F148+F149</f>
        <v>153000</v>
      </c>
      <c r="G146" s="12"/>
    </row>
    <row r="147" spans="1:9" ht="16.5" customHeight="1">
      <c r="A147" s="13" t="s">
        <v>34</v>
      </c>
      <c r="B147" s="11" t="s">
        <v>87</v>
      </c>
      <c r="C147" s="10" t="s">
        <v>86</v>
      </c>
      <c r="D147" s="10" t="s">
        <v>261</v>
      </c>
      <c r="E147" s="10" t="s">
        <v>167</v>
      </c>
      <c r="F147" s="60">
        <v>2000</v>
      </c>
      <c r="G147" s="12"/>
      <c r="I147" s="18"/>
    </row>
    <row r="148" spans="1:7" ht="38.25">
      <c r="A148" s="13" t="s">
        <v>29</v>
      </c>
      <c r="B148" s="11" t="s">
        <v>87</v>
      </c>
      <c r="C148" s="10" t="s">
        <v>86</v>
      </c>
      <c r="D148" s="10" t="s">
        <v>261</v>
      </c>
      <c r="E148" s="10" t="s">
        <v>19</v>
      </c>
      <c r="F148" s="60">
        <v>1000</v>
      </c>
      <c r="G148" s="12"/>
    </row>
    <row r="149" spans="1:7" ht="42.75" customHeight="1">
      <c r="A149" s="13" t="s">
        <v>170</v>
      </c>
      <c r="B149" s="11" t="s">
        <v>87</v>
      </c>
      <c r="C149" s="10" t="s">
        <v>86</v>
      </c>
      <c r="D149" s="10" t="s">
        <v>261</v>
      </c>
      <c r="E149" s="10" t="s">
        <v>151</v>
      </c>
      <c r="F149" s="60">
        <v>150000</v>
      </c>
      <c r="G149" s="12"/>
    </row>
    <row r="150" spans="1:9" ht="18.75" customHeight="1">
      <c r="A150" s="130" t="s">
        <v>108</v>
      </c>
      <c r="B150" s="135" t="s">
        <v>87</v>
      </c>
      <c r="C150" s="135" t="s">
        <v>93</v>
      </c>
      <c r="D150" s="136"/>
      <c r="E150" s="135"/>
      <c r="F150" s="137">
        <f>F151+F153+F163+F166+F174+F178+F182+F187</f>
        <v>174978049</v>
      </c>
      <c r="I150" s="19"/>
    </row>
    <row r="151" spans="1:9" ht="33.75" customHeight="1">
      <c r="A151" s="39" t="s">
        <v>196</v>
      </c>
      <c r="B151" s="80" t="s">
        <v>87</v>
      </c>
      <c r="C151" s="81" t="s">
        <v>93</v>
      </c>
      <c r="D151" s="25" t="s">
        <v>32</v>
      </c>
      <c r="E151" s="25"/>
      <c r="F151" s="85">
        <f>F152</f>
        <v>2000000</v>
      </c>
      <c r="I151" s="19"/>
    </row>
    <row r="152" spans="1:6" ht="25.5">
      <c r="A152" s="13" t="s">
        <v>170</v>
      </c>
      <c r="B152" s="67" t="s">
        <v>87</v>
      </c>
      <c r="C152" s="27" t="s">
        <v>93</v>
      </c>
      <c r="D152" s="10" t="s">
        <v>32</v>
      </c>
      <c r="E152" s="10" t="s">
        <v>151</v>
      </c>
      <c r="F152" s="65">
        <v>2000000</v>
      </c>
    </row>
    <row r="153" spans="1:6" ht="19.5" customHeight="1">
      <c r="A153" s="38" t="s">
        <v>197</v>
      </c>
      <c r="B153" s="80" t="s">
        <v>87</v>
      </c>
      <c r="C153" s="81" t="s">
        <v>93</v>
      </c>
      <c r="D153" s="25" t="s">
        <v>33</v>
      </c>
      <c r="E153" s="81"/>
      <c r="F153" s="85">
        <f>SUM(F154:F162)</f>
        <v>45750849</v>
      </c>
    </row>
    <row r="154" spans="1:6" ht="21.75" customHeight="1">
      <c r="A154" s="13" t="s">
        <v>34</v>
      </c>
      <c r="B154" s="67" t="s">
        <v>87</v>
      </c>
      <c r="C154" s="27" t="s">
        <v>93</v>
      </c>
      <c r="D154" s="10" t="s">
        <v>33</v>
      </c>
      <c r="E154" s="10" t="s">
        <v>167</v>
      </c>
      <c r="F154" s="65">
        <v>8820000</v>
      </c>
    </row>
    <row r="155" spans="1:6" ht="22.5" customHeight="1">
      <c r="A155" s="13" t="s">
        <v>169</v>
      </c>
      <c r="B155" s="67" t="s">
        <v>87</v>
      </c>
      <c r="C155" s="27" t="s">
        <v>93</v>
      </c>
      <c r="D155" s="10" t="s">
        <v>33</v>
      </c>
      <c r="E155" s="10" t="s">
        <v>168</v>
      </c>
      <c r="F155" s="65">
        <v>138849</v>
      </c>
    </row>
    <row r="156" spans="1:6" ht="38.25">
      <c r="A156" s="13" t="s">
        <v>29</v>
      </c>
      <c r="B156" s="67" t="s">
        <v>87</v>
      </c>
      <c r="C156" s="27" t="s">
        <v>93</v>
      </c>
      <c r="D156" s="10" t="s">
        <v>33</v>
      </c>
      <c r="E156" s="10" t="s">
        <v>19</v>
      </c>
      <c r="F156" s="65">
        <v>2600000</v>
      </c>
    </row>
    <row r="157" spans="1:6" ht="25.5">
      <c r="A157" s="13" t="s">
        <v>170</v>
      </c>
      <c r="B157" s="67" t="s">
        <v>87</v>
      </c>
      <c r="C157" s="27" t="s">
        <v>93</v>
      </c>
      <c r="D157" s="10" t="s">
        <v>33</v>
      </c>
      <c r="E157" s="10" t="s">
        <v>151</v>
      </c>
      <c r="F157" s="65">
        <v>15487000</v>
      </c>
    </row>
    <row r="158" spans="1:6" ht="35.25" customHeight="1">
      <c r="A158" s="13" t="s">
        <v>171</v>
      </c>
      <c r="B158" s="67" t="s">
        <v>87</v>
      </c>
      <c r="C158" s="27" t="s">
        <v>93</v>
      </c>
      <c r="D158" s="10" t="s">
        <v>33</v>
      </c>
      <c r="E158" s="10" t="s">
        <v>172</v>
      </c>
      <c r="F158" s="65">
        <f>16871000+41000</f>
        <v>16912000</v>
      </c>
    </row>
    <row r="159" spans="1:6" ht="25.5">
      <c r="A159" s="34" t="s">
        <v>282</v>
      </c>
      <c r="B159" s="67" t="s">
        <v>87</v>
      </c>
      <c r="C159" s="27" t="s">
        <v>93</v>
      </c>
      <c r="D159" s="10" t="s">
        <v>33</v>
      </c>
      <c r="E159" s="10" t="s">
        <v>162</v>
      </c>
      <c r="F159" s="65">
        <v>177000</v>
      </c>
    </row>
    <row r="160" spans="1:6" ht="18" customHeight="1">
      <c r="A160" s="13" t="s">
        <v>161</v>
      </c>
      <c r="B160" s="67" t="s">
        <v>87</v>
      </c>
      <c r="C160" s="27" t="s">
        <v>93</v>
      </c>
      <c r="D160" s="10" t="s">
        <v>33</v>
      </c>
      <c r="E160" s="10" t="s">
        <v>164</v>
      </c>
      <c r="F160" s="65">
        <v>1088000</v>
      </c>
    </row>
    <row r="161" spans="1:6" ht="12.75">
      <c r="A161" s="13" t="s">
        <v>163</v>
      </c>
      <c r="B161" s="67" t="s">
        <v>87</v>
      </c>
      <c r="C161" s="27" t="s">
        <v>93</v>
      </c>
      <c r="D161" s="10" t="s">
        <v>33</v>
      </c>
      <c r="E161" s="10" t="s">
        <v>165</v>
      </c>
      <c r="F161" s="65">
        <v>128000</v>
      </c>
    </row>
    <row r="162" spans="1:6" ht="12.75">
      <c r="A162" s="13" t="s">
        <v>79</v>
      </c>
      <c r="B162" s="67" t="s">
        <v>87</v>
      </c>
      <c r="C162" s="27" t="s">
        <v>93</v>
      </c>
      <c r="D162" s="10" t="s">
        <v>33</v>
      </c>
      <c r="E162" s="10" t="s">
        <v>78</v>
      </c>
      <c r="F162" s="65">
        <v>400000</v>
      </c>
    </row>
    <row r="163" spans="1:6" ht="76.5">
      <c r="A163" s="33" t="s">
        <v>225</v>
      </c>
      <c r="B163" s="23" t="s">
        <v>87</v>
      </c>
      <c r="C163" s="9" t="s">
        <v>93</v>
      </c>
      <c r="D163" s="9" t="s">
        <v>81</v>
      </c>
      <c r="E163" s="9"/>
      <c r="F163" s="64">
        <f>F164+F165</f>
        <v>3978000</v>
      </c>
    </row>
    <row r="164" spans="1:6" ht="27.75" customHeight="1">
      <c r="A164" s="15" t="s">
        <v>169</v>
      </c>
      <c r="B164" s="11" t="s">
        <v>87</v>
      </c>
      <c r="C164" s="10" t="s">
        <v>93</v>
      </c>
      <c r="D164" s="10" t="s">
        <v>81</v>
      </c>
      <c r="E164" s="10" t="s">
        <v>168</v>
      </c>
      <c r="F164" s="60">
        <v>2700000</v>
      </c>
    </row>
    <row r="165" spans="1:9" ht="19.5" customHeight="1">
      <c r="A165" s="15" t="s">
        <v>148</v>
      </c>
      <c r="B165" s="11" t="s">
        <v>87</v>
      </c>
      <c r="C165" s="10" t="s">
        <v>93</v>
      </c>
      <c r="D165" s="10" t="s">
        <v>81</v>
      </c>
      <c r="E165" s="10" t="s">
        <v>147</v>
      </c>
      <c r="F165" s="60">
        <v>1278000</v>
      </c>
      <c r="G165" s="12"/>
      <c r="I165" s="18"/>
    </row>
    <row r="166" spans="1:7" ht="76.5">
      <c r="A166" s="30" t="s">
        <v>0</v>
      </c>
      <c r="B166" s="66" t="s">
        <v>87</v>
      </c>
      <c r="C166" s="26" t="s">
        <v>93</v>
      </c>
      <c r="D166" s="9" t="s">
        <v>250</v>
      </c>
      <c r="E166" s="26"/>
      <c r="F166" s="59">
        <f>F167+F168+F169+F170+F171+F172+F173</f>
        <v>117289900</v>
      </c>
      <c r="G166" s="12"/>
    </row>
    <row r="167" spans="1:7" ht="12.75">
      <c r="A167" s="13" t="s">
        <v>35</v>
      </c>
      <c r="B167" s="11" t="s">
        <v>87</v>
      </c>
      <c r="C167" s="10" t="s">
        <v>93</v>
      </c>
      <c r="D167" s="10" t="s">
        <v>250</v>
      </c>
      <c r="E167" s="10" t="s">
        <v>167</v>
      </c>
      <c r="F167" s="60">
        <v>43994400</v>
      </c>
      <c r="G167" s="12"/>
    </row>
    <row r="168" spans="1:9" ht="25.5">
      <c r="A168" s="13" t="s">
        <v>169</v>
      </c>
      <c r="B168" s="11" t="s">
        <v>87</v>
      </c>
      <c r="C168" s="10" t="s">
        <v>93</v>
      </c>
      <c r="D168" s="10" t="s">
        <v>250</v>
      </c>
      <c r="E168" s="10" t="s">
        <v>168</v>
      </c>
      <c r="F168" s="60">
        <v>480000</v>
      </c>
      <c r="G168" s="12"/>
      <c r="I168" s="18"/>
    </row>
    <row r="169" spans="1:9" ht="36.75" customHeight="1">
      <c r="A169" s="13" t="s">
        <v>29</v>
      </c>
      <c r="B169" s="11" t="s">
        <v>87</v>
      </c>
      <c r="C169" s="10" t="s">
        <v>93</v>
      </c>
      <c r="D169" s="10" t="s">
        <v>250</v>
      </c>
      <c r="E169" s="10" t="s">
        <v>19</v>
      </c>
      <c r="F169" s="60">
        <v>13286312</v>
      </c>
      <c r="I169" s="19"/>
    </row>
    <row r="170" spans="1:9" ht="28.5" customHeight="1">
      <c r="A170" s="13" t="s">
        <v>170</v>
      </c>
      <c r="B170" s="11" t="s">
        <v>87</v>
      </c>
      <c r="C170" s="10" t="s">
        <v>93</v>
      </c>
      <c r="D170" s="10" t="s">
        <v>250</v>
      </c>
      <c r="E170" s="10" t="s">
        <v>151</v>
      </c>
      <c r="F170" s="60">
        <v>2478188</v>
      </c>
      <c r="I170" s="18"/>
    </row>
    <row r="171" spans="1:6" ht="38.25">
      <c r="A171" s="13" t="s">
        <v>171</v>
      </c>
      <c r="B171" s="11" t="s">
        <v>87</v>
      </c>
      <c r="C171" s="10" t="s">
        <v>93</v>
      </c>
      <c r="D171" s="10" t="s">
        <v>250</v>
      </c>
      <c r="E171" s="10" t="s">
        <v>172</v>
      </c>
      <c r="F171" s="60">
        <v>56980000</v>
      </c>
    </row>
    <row r="172" spans="1:6" ht="12.75">
      <c r="A172" s="13" t="s">
        <v>163</v>
      </c>
      <c r="B172" s="11" t="s">
        <v>87</v>
      </c>
      <c r="C172" s="10" t="s">
        <v>93</v>
      </c>
      <c r="D172" s="10" t="s">
        <v>250</v>
      </c>
      <c r="E172" s="10" t="s">
        <v>165</v>
      </c>
      <c r="F172" s="60">
        <v>35000</v>
      </c>
    </row>
    <row r="173" spans="1:6" ht="12.75">
      <c r="A173" s="13" t="s">
        <v>79</v>
      </c>
      <c r="B173" s="11" t="s">
        <v>87</v>
      </c>
      <c r="C173" s="10" t="s">
        <v>93</v>
      </c>
      <c r="D173" s="10" t="s">
        <v>250</v>
      </c>
      <c r="E173" s="10" t="s">
        <v>78</v>
      </c>
      <c r="F173" s="60">
        <v>36000</v>
      </c>
    </row>
    <row r="174" spans="1:6" ht="42" customHeight="1">
      <c r="A174" s="33" t="s">
        <v>226</v>
      </c>
      <c r="B174" s="23" t="s">
        <v>87</v>
      </c>
      <c r="C174" s="9" t="s">
        <v>93</v>
      </c>
      <c r="D174" s="9" t="s">
        <v>37</v>
      </c>
      <c r="E174" s="9"/>
      <c r="F174" s="59">
        <f>SUM(F175:F177)</f>
        <v>55000</v>
      </c>
    </row>
    <row r="175" spans="1:6" ht="12.75">
      <c r="A175" s="13" t="s">
        <v>35</v>
      </c>
      <c r="B175" s="11" t="s">
        <v>87</v>
      </c>
      <c r="C175" s="10" t="s">
        <v>93</v>
      </c>
      <c r="D175" s="10" t="s">
        <v>37</v>
      </c>
      <c r="E175" s="10" t="s">
        <v>167</v>
      </c>
      <c r="F175" s="60">
        <v>5000</v>
      </c>
    </row>
    <row r="176" spans="1:6" ht="38.25">
      <c r="A176" s="13" t="s">
        <v>29</v>
      </c>
      <c r="B176" s="11" t="s">
        <v>87</v>
      </c>
      <c r="C176" s="10" t="s">
        <v>93</v>
      </c>
      <c r="D176" s="10" t="s">
        <v>37</v>
      </c>
      <c r="E176" s="10" t="s">
        <v>19</v>
      </c>
      <c r="F176" s="60">
        <v>1500</v>
      </c>
    </row>
    <row r="177" spans="1:6" ht="39" customHeight="1">
      <c r="A177" s="13" t="s">
        <v>170</v>
      </c>
      <c r="B177" s="11" t="s">
        <v>87</v>
      </c>
      <c r="C177" s="10" t="s">
        <v>93</v>
      </c>
      <c r="D177" s="10" t="s">
        <v>37</v>
      </c>
      <c r="E177" s="10" t="s">
        <v>151</v>
      </c>
      <c r="F177" s="60">
        <v>48500</v>
      </c>
    </row>
    <row r="178" spans="1:6" ht="39" customHeight="1">
      <c r="A178" s="33" t="s">
        <v>191</v>
      </c>
      <c r="B178" s="23" t="s">
        <v>87</v>
      </c>
      <c r="C178" s="9" t="s">
        <v>93</v>
      </c>
      <c r="D178" s="9" t="s">
        <v>262</v>
      </c>
      <c r="E178" s="10"/>
      <c r="F178" s="59">
        <f>F179+F180+F181</f>
        <v>877300</v>
      </c>
    </row>
    <row r="179" spans="1:6" ht="25.5">
      <c r="A179" s="15" t="s">
        <v>173</v>
      </c>
      <c r="B179" s="11" t="s">
        <v>87</v>
      </c>
      <c r="C179" s="10" t="s">
        <v>93</v>
      </c>
      <c r="D179" s="10" t="s">
        <v>262</v>
      </c>
      <c r="E179" s="10" t="s">
        <v>174</v>
      </c>
      <c r="F179" s="60"/>
    </row>
    <row r="180" spans="1:6" ht="25.5">
      <c r="A180" s="13" t="s">
        <v>170</v>
      </c>
      <c r="B180" s="11" t="s">
        <v>87</v>
      </c>
      <c r="C180" s="10" t="s">
        <v>93</v>
      </c>
      <c r="D180" s="10" t="s">
        <v>262</v>
      </c>
      <c r="E180" s="10" t="s">
        <v>151</v>
      </c>
      <c r="F180" s="60">
        <v>877300</v>
      </c>
    </row>
    <row r="181" spans="1:6" ht="20.25" customHeight="1">
      <c r="A181" s="15" t="s">
        <v>148</v>
      </c>
      <c r="B181" s="11" t="s">
        <v>87</v>
      </c>
      <c r="C181" s="10" t="s">
        <v>93</v>
      </c>
      <c r="D181" s="10" t="s">
        <v>262</v>
      </c>
      <c r="E181" s="10" t="s">
        <v>147</v>
      </c>
      <c r="F181" s="60"/>
    </row>
    <row r="182" spans="1:6" ht="27.75" customHeight="1">
      <c r="A182" s="30" t="s">
        <v>263</v>
      </c>
      <c r="B182" s="66" t="s">
        <v>87</v>
      </c>
      <c r="C182" s="26" t="s">
        <v>93</v>
      </c>
      <c r="D182" s="9" t="s">
        <v>264</v>
      </c>
      <c r="E182" s="10"/>
      <c r="F182" s="59">
        <f>F183+F184+F185+F186</f>
        <v>4417000</v>
      </c>
    </row>
    <row r="183" spans="1:6" ht="12.75">
      <c r="A183" s="13" t="s">
        <v>35</v>
      </c>
      <c r="B183" s="67" t="s">
        <v>87</v>
      </c>
      <c r="C183" s="27" t="s">
        <v>93</v>
      </c>
      <c r="D183" s="10" t="s">
        <v>264</v>
      </c>
      <c r="E183" s="10" t="s">
        <v>167</v>
      </c>
      <c r="F183" s="60">
        <v>48725</v>
      </c>
    </row>
    <row r="184" spans="1:9" ht="37.5" customHeight="1">
      <c r="A184" s="13" t="s">
        <v>29</v>
      </c>
      <c r="B184" s="67" t="s">
        <v>87</v>
      </c>
      <c r="C184" s="27" t="s">
        <v>93</v>
      </c>
      <c r="D184" s="10" t="s">
        <v>264</v>
      </c>
      <c r="E184" s="10" t="s">
        <v>19</v>
      </c>
      <c r="F184" s="60">
        <v>14715</v>
      </c>
      <c r="G184" s="12"/>
      <c r="I184" s="18"/>
    </row>
    <row r="185" spans="1:7" ht="31.5" customHeight="1">
      <c r="A185" s="13" t="s">
        <v>170</v>
      </c>
      <c r="B185" s="67" t="s">
        <v>87</v>
      </c>
      <c r="C185" s="27" t="s">
        <v>93</v>
      </c>
      <c r="D185" s="10" t="s">
        <v>264</v>
      </c>
      <c r="E185" s="10" t="s">
        <v>151</v>
      </c>
      <c r="F185" s="60">
        <v>3055800</v>
      </c>
      <c r="G185" s="12"/>
    </row>
    <row r="186" spans="1:6" ht="16.5" customHeight="1">
      <c r="A186" s="15" t="s">
        <v>148</v>
      </c>
      <c r="B186" s="67" t="s">
        <v>87</v>
      </c>
      <c r="C186" s="27" t="s">
        <v>93</v>
      </c>
      <c r="D186" s="10" t="s">
        <v>264</v>
      </c>
      <c r="E186" s="10" t="s">
        <v>147</v>
      </c>
      <c r="F186" s="60">
        <v>1297760</v>
      </c>
    </row>
    <row r="187" spans="1:6" ht="37.5" customHeight="1">
      <c r="A187" s="30" t="s">
        <v>260</v>
      </c>
      <c r="B187" s="66" t="s">
        <v>87</v>
      </c>
      <c r="C187" s="26" t="s">
        <v>93</v>
      </c>
      <c r="D187" s="9" t="s">
        <v>265</v>
      </c>
      <c r="E187" s="81"/>
      <c r="F187" s="59">
        <f>F190+F191+F188+F189</f>
        <v>610000</v>
      </c>
    </row>
    <row r="188" spans="1:6" ht="21.75" customHeight="1">
      <c r="A188" s="13" t="s">
        <v>34</v>
      </c>
      <c r="B188" s="11" t="s">
        <v>87</v>
      </c>
      <c r="C188" s="10" t="s">
        <v>93</v>
      </c>
      <c r="D188" s="10" t="s">
        <v>265</v>
      </c>
      <c r="E188" s="10" t="s">
        <v>167</v>
      </c>
      <c r="F188" s="60"/>
    </row>
    <row r="189" spans="1:6" ht="49.5" customHeight="1">
      <c r="A189" s="13" t="s">
        <v>29</v>
      </c>
      <c r="B189" s="11" t="s">
        <v>87</v>
      </c>
      <c r="C189" s="10" t="s">
        <v>93</v>
      </c>
      <c r="D189" s="10" t="s">
        <v>265</v>
      </c>
      <c r="E189" s="10" t="s">
        <v>19</v>
      </c>
      <c r="F189" s="60"/>
    </row>
    <row r="190" spans="1:6" ht="25.5">
      <c r="A190" s="13" t="s">
        <v>170</v>
      </c>
      <c r="B190" s="11" t="s">
        <v>87</v>
      </c>
      <c r="C190" s="10" t="s">
        <v>93</v>
      </c>
      <c r="D190" s="10" t="s">
        <v>265</v>
      </c>
      <c r="E190" s="10" t="s">
        <v>151</v>
      </c>
      <c r="F190" s="60">
        <v>610000</v>
      </c>
    </row>
    <row r="191" spans="1:6" ht="12.75">
      <c r="A191" s="15" t="s">
        <v>148</v>
      </c>
      <c r="B191" s="11" t="s">
        <v>87</v>
      </c>
      <c r="C191" s="10" t="s">
        <v>93</v>
      </c>
      <c r="D191" s="10" t="s">
        <v>265</v>
      </c>
      <c r="E191" s="10" t="s">
        <v>147</v>
      </c>
      <c r="F191" s="60"/>
    </row>
    <row r="192" spans="1:6" ht="12.75">
      <c r="A192" s="37" t="s">
        <v>236</v>
      </c>
      <c r="B192" s="24" t="s">
        <v>87</v>
      </c>
      <c r="C192" s="79" t="s">
        <v>95</v>
      </c>
      <c r="D192" s="57"/>
      <c r="E192" s="81"/>
      <c r="F192" s="87">
        <f>F193+F195</f>
        <v>22665000</v>
      </c>
    </row>
    <row r="193" spans="1:6" ht="12" customHeight="1">
      <c r="A193" s="33" t="s">
        <v>198</v>
      </c>
      <c r="B193" s="66" t="s">
        <v>87</v>
      </c>
      <c r="C193" s="26" t="s">
        <v>95</v>
      </c>
      <c r="D193" s="9" t="s">
        <v>36</v>
      </c>
      <c r="E193" s="27"/>
      <c r="F193" s="88">
        <f>F194</f>
        <v>20000000</v>
      </c>
    </row>
    <row r="194" spans="1:6" ht="38.25">
      <c r="A194" s="13" t="s">
        <v>171</v>
      </c>
      <c r="B194" s="67" t="s">
        <v>87</v>
      </c>
      <c r="C194" s="27" t="s">
        <v>95</v>
      </c>
      <c r="D194" s="10" t="s">
        <v>36</v>
      </c>
      <c r="E194" s="27" t="s">
        <v>172</v>
      </c>
      <c r="F194" s="89">
        <v>20000000</v>
      </c>
    </row>
    <row r="195" spans="1:6" ht="25.5" customHeight="1">
      <c r="A195" s="30" t="s">
        <v>263</v>
      </c>
      <c r="B195" s="66" t="s">
        <v>87</v>
      </c>
      <c r="C195" s="26" t="s">
        <v>95</v>
      </c>
      <c r="D195" s="9" t="s">
        <v>264</v>
      </c>
      <c r="E195" s="10"/>
      <c r="F195" s="59">
        <f>F196</f>
        <v>2665000</v>
      </c>
    </row>
    <row r="196" spans="1:6" ht="38.25">
      <c r="A196" s="13" t="s">
        <v>171</v>
      </c>
      <c r="B196" s="67" t="s">
        <v>87</v>
      </c>
      <c r="C196" s="27" t="s">
        <v>95</v>
      </c>
      <c r="D196" s="10" t="s">
        <v>264</v>
      </c>
      <c r="E196" s="27" t="s">
        <v>147</v>
      </c>
      <c r="F196" s="89">
        <v>2665000</v>
      </c>
    </row>
    <row r="197" spans="1:6" ht="12.75">
      <c r="A197" s="36" t="s">
        <v>146</v>
      </c>
      <c r="B197" s="56" t="s">
        <v>87</v>
      </c>
      <c r="C197" s="57" t="s">
        <v>87</v>
      </c>
      <c r="D197" s="10"/>
      <c r="E197" s="10"/>
      <c r="F197" s="61">
        <f>F198+F201+F204+F208</f>
        <v>1871800</v>
      </c>
    </row>
    <row r="198" spans="1:6" ht="12.75">
      <c r="A198" s="29" t="s">
        <v>80</v>
      </c>
      <c r="B198" s="66" t="s">
        <v>87</v>
      </c>
      <c r="C198" s="26" t="s">
        <v>87</v>
      </c>
      <c r="D198" s="9" t="s">
        <v>266</v>
      </c>
      <c r="E198" s="9"/>
      <c r="F198" s="59">
        <f>F199+F200</f>
        <v>1356000</v>
      </c>
    </row>
    <row r="199" spans="1:6" ht="25.5">
      <c r="A199" s="13" t="s">
        <v>170</v>
      </c>
      <c r="B199" s="67" t="s">
        <v>87</v>
      </c>
      <c r="C199" s="27" t="s">
        <v>87</v>
      </c>
      <c r="D199" s="10" t="s">
        <v>266</v>
      </c>
      <c r="E199" s="10" t="s">
        <v>151</v>
      </c>
      <c r="F199" s="60">
        <v>1356000</v>
      </c>
    </row>
    <row r="200" spans="1:6" ht="18.75" customHeight="1">
      <c r="A200" s="15" t="s">
        <v>148</v>
      </c>
      <c r="B200" s="67" t="s">
        <v>87</v>
      </c>
      <c r="C200" s="27" t="s">
        <v>87</v>
      </c>
      <c r="D200" s="10" t="s">
        <v>266</v>
      </c>
      <c r="E200" s="10" t="s">
        <v>147</v>
      </c>
      <c r="F200" s="60">
        <v>0</v>
      </c>
    </row>
    <row r="201" spans="1:6" ht="38.25">
      <c r="A201" s="33" t="s">
        <v>200</v>
      </c>
      <c r="B201" s="66" t="s">
        <v>87</v>
      </c>
      <c r="C201" s="9" t="s">
        <v>87</v>
      </c>
      <c r="D201" s="9" t="s">
        <v>267</v>
      </c>
      <c r="E201" s="9"/>
      <c r="F201" s="59">
        <f>SUM(F202:F203)</f>
        <v>150700</v>
      </c>
    </row>
    <row r="202" spans="1:6" ht="33.75" customHeight="1">
      <c r="A202" s="13" t="s">
        <v>170</v>
      </c>
      <c r="B202" s="67" t="s">
        <v>87</v>
      </c>
      <c r="C202" s="27" t="s">
        <v>87</v>
      </c>
      <c r="D202" s="10" t="s">
        <v>267</v>
      </c>
      <c r="E202" s="10" t="s">
        <v>151</v>
      </c>
      <c r="F202" s="60">
        <v>150700</v>
      </c>
    </row>
    <row r="203" spans="1:6" ht="12.75">
      <c r="A203" s="15" t="s">
        <v>148</v>
      </c>
      <c r="B203" s="67" t="s">
        <v>87</v>
      </c>
      <c r="C203" s="27" t="s">
        <v>87</v>
      </c>
      <c r="D203" s="10" t="s">
        <v>267</v>
      </c>
      <c r="E203" s="27" t="s">
        <v>147</v>
      </c>
      <c r="F203" s="60"/>
    </row>
    <row r="204" spans="1:6" ht="25.5">
      <c r="A204" s="33" t="s">
        <v>5</v>
      </c>
      <c r="B204" s="66" t="s">
        <v>87</v>
      </c>
      <c r="C204" s="9" t="s">
        <v>87</v>
      </c>
      <c r="D204" s="9" t="s">
        <v>38</v>
      </c>
      <c r="E204" s="10"/>
      <c r="F204" s="59">
        <f>F205+F206+F207</f>
        <v>245100</v>
      </c>
    </row>
    <row r="205" spans="1:6" ht="12.75">
      <c r="A205" s="13" t="s">
        <v>34</v>
      </c>
      <c r="B205" s="67" t="s">
        <v>87</v>
      </c>
      <c r="C205" s="10" t="s">
        <v>87</v>
      </c>
      <c r="D205" s="10" t="s">
        <v>38</v>
      </c>
      <c r="E205" s="10" t="s">
        <v>167</v>
      </c>
      <c r="F205" s="90">
        <v>188080</v>
      </c>
    </row>
    <row r="206" spans="1:6" ht="40.5" customHeight="1">
      <c r="A206" s="13" t="s">
        <v>29</v>
      </c>
      <c r="B206" s="67" t="s">
        <v>87</v>
      </c>
      <c r="C206" s="10" t="s">
        <v>87</v>
      </c>
      <c r="D206" s="10" t="s">
        <v>38</v>
      </c>
      <c r="E206" s="10" t="s">
        <v>19</v>
      </c>
      <c r="F206" s="90">
        <v>57020</v>
      </c>
    </row>
    <row r="207" spans="1:6" ht="12.75">
      <c r="A207" s="15" t="s">
        <v>148</v>
      </c>
      <c r="B207" s="67" t="s">
        <v>87</v>
      </c>
      <c r="C207" s="10" t="s">
        <v>87</v>
      </c>
      <c r="D207" s="10" t="s">
        <v>38</v>
      </c>
      <c r="E207" s="10" t="s">
        <v>147</v>
      </c>
      <c r="F207" s="90">
        <v>0</v>
      </c>
    </row>
    <row r="208" spans="1:7" ht="12.75">
      <c r="A208" s="33" t="s">
        <v>199</v>
      </c>
      <c r="B208" s="66" t="s">
        <v>87</v>
      </c>
      <c r="C208" s="9" t="s">
        <v>87</v>
      </c>
      <c r="D208" s="9" t="s">
        <v>60</v>
      </c>
      <c r="E208" s="9"/>
      <c r="F208" s="59">
        <f>SUM(F209:F210)</f>
        <v>120000</v>
      </c>
      <c r="G208" s="18"/>
    </row>
    <row r="209" spans="1:6" ht="25.5">
      <c r="A209" s="13" t="s">
        <v>170</v>
      </c>
      <c r="B209" s="67" t="s">
        <v>87</v>
      </c>
      <c r="C209" s="27" t="s">
        <v>87</v>
      </c>
      <c r="D209" s="10" t="s">
        <v>60</v>
      </c>
      <c r="E209" s="10" t="s">
        <v>151</v>
      </c>
      <c r="F209" s="60">
        <v>90000</v>
      </c>
    </row>
    <row r="210" spans="1:6" ht="12.75">
      <c r="A210" s="13" t="s">
        <v>247</v>
      </c>
      <c r="B210" s="67" t="s">
        <v>87</v>
      </c>
      <c r="C210" s="27" t="s">
        <v>87</v>
      </c>
      <c r="D210" s="10" t="s">
        <v>60</v>
      </c>
      <c r="E210" s="10" t="s">
        <v>246</v>
      </c>
      <c r="F210" s="60">
        <v>30000</v>
      </c>
    </row>
    <row r="211" spans="1:6" ht="12.75">
      <c r="A211" s="37" t="s">
        <v>109</v>
      </c>
      <c r="B211" s="24" t="s">
        <v>87</v>
      </c>
      <c r="C211" s="57" t="s">
        <v>89</v>
      </c>
      <c r="D211" s="57"/>
      <c r="E211" s="57"/>
      <c r="F211" s="58">
        <f>F212+F220+F223+F225</f>
        <v>13034842</v>
      </c>
    </row>
    <row r="212" spans="1:6" ht="25.5">
      <c r="A212" s="38" t="s">
        <v>201</v>
      </c>
      <c r="B212" s="80" t="s">
        <v>87</v>
      </c>
      <c r="C212" s="25" t="s">
        <v>89</v>
      </c>
      <c r="D212" s="25" t="s">
        <v>61</v>
      </c>
      <c r="E212" s="25"/>
      <c r="F212" s="82">
        <f>SUM(F213:F219)</f>
        <v>12062400</v>
      </c>
    </row>
    <row r="213" spans="1:6" ht="17.25" customHeight="1">
      <c r="A213" s="13" t="s">
        <v>34</v>
      </c>
      <c r="B213" s="67" t="s">
        <v>87</v>
      </c>
      <c r="C213" s="10" t="s">
        <v>89</v>
      </c>
      <c r="D213" s="10" t="s">
        <v>61</v>
      </c>
      <c r="E213" s="10" t="s">
        <v>167</v>
      </c>
      <c r="F213" s="60">
        <f>7165000+1260000</f>
        <v>8425000</v>
      </c>
    </row>
    <row r="214" spans="1:6" ht="35.25" customHeight="1">
      <c r="A214" s="13" t="s">
        <v>169</v>
      </c>
      <c r="B214" s="67" t="s">
        <v>87</v>
      </c>
      <c r="C214" s="10" t="s">
        <v>89</v>
      </c>
      <c r="D214" s="10" t="s">
        <v>61</v>
      </c>
      <c r="E214" s="10" t="s">
        <v>168</v>
      </c>
      <c r="F214" s="60">
        <v>304000</v>
      </c>
    </row>
    <row r="215" spans="1:7" ht="38.25">
      <c r="A215" s="13" t="s">
        <v>29</v>
      </c>
      <c r="B215" s="67" t="s">
        <v>87</v>
      </c>
      <c r="C215" s="10" t="s">
        <v>89</v>
      </c>
      <c r="D215" s="10" t="s">
        <v>61</v>
      </c>
      <c r="E215" s="10" t="s">
        <v>19</v>
      </c>
      <c r="F215" s="60">
        <f>2187600+381000</f>
        <v>2568600</v>
      </c>
      <c r="G215" s="18"/>
    </row>
    <row r="216" spans="1:7" ht="32.25" customHeight="1">
      <c r="A216" s="13" t="s">
        <v>170</v>
      </c>
      <c r="B216" s="67" t="s">
        <v>87</v>
      </c>
      <c r="C216" s="10" t="s">
        <v>89</v>
      </c>
      <c r="D216" s="10" t="s">
        <v>61</v>
      </c>
      <c r="E216" s="10" t="s">
        <v>151</v>
      </c>
      <c r="F216" s="60">
        <v>629400</v>
      </c>
      <c r="G216" s="18"/>
    </row>
    <row r="217" spans="1:6" ht="12.75">
      <c r="A217" s="13" t="s">
        <v>161</v>
      </c>
      <c r="B217" s="67" t="s">
        <v>87</v>
      </c>
      <c r="C217" s="10" t="s">
        <v>89</v>
      </c>
      <c r="D217" s="10" t="s">
        <v>61</v>
      </c>
      <c r="E217" s="10" t="s">
        <v>164</v>
      </c>
      <c r="F217" s="60">
        <v>2400</v>
      </c>
    </row>
    <row r="218" spans="1:6" ht="24.75" customHeight="1">
      <c r="A218" s="13" t="s">
        <v>163</v>
      </c>
      <c r="B218" s="67" t="s">
        <v>87</v>
      </c>
      <c r="C218" s="10" t="s">
        <v>89</v>
      </c>
      <c r="D218" s="10" t="s">
        <v>61</v>
      </c>
      <c r="E218" s="10" t="s">
        <v>165</v>
      </c>
      <c r="F218" s="60">
        <v>27000</v>
      </c>
    </row>
    <row r="219" spans="1:6" ht="12.75">
      <c r="A219" s="13" t="s">
        <v>79</v>
      </c>
      <c r="B219" s="67" t="s">
        <v>87</v>
      </c>
      <c r="C219" s="10" t="s">
        <v>89</v>
      </c>
      <c r="D219" s="10" t="s">
        <v>61</v>
      </c>
      <c r="E219" s="10" t="s">
        <v>78</v>
      </c>
      <c r="F219" s="60">
        <v>106000</v>
      </c>
    </row>
    <row r="220" spans="1:6" ht="53.25" customHeight="1">
      <c r="A220" s="33" t="s">
        <v>232</v>
      </c>
      <c r="B220" s="66" t="s">
        <v>87</v>
      </c>
      <c r="C220" s="9" t="s">
        <v>89</v>
      </c>
      <c r="D220" s="9" t="s">
        <v>75</v>
      </c>
      <c r="E220" s="9"/>
      <c r="F220" s="59">
        <f>SUM(F221:F222)</f>
        <v>30000</v>
      </c>
    </row>
    <row r="221" spans="1:7" ht="27.75" customHeight="1">
      <c r="A221" s="13" t="s">
        <v>169</v>
      </c>
      <c r="B221" s="67" t="s">
        <v>87</v>
      </c>
      <c r="C221" s="27" t="s">
        <v>89</v>
      </c>
      <c r="D221" s="10" t="s">
        <v>75</v>
      </c>
      <c r="E221" s="10" t="s">
        <v>168</v>
      </c>
      <c r="F221" s="60">
        <v>10000</v>
      </c>
      <c r="G221" s="18"/>
    </row>
    <row r="222" spans="1:7" ht="36" customHeight="1">
      <c r="A222" s="13" t="s">
        <v>243</v>
      </c>
      <c r="B222" s="67" t="s">
        <v>87</v>
      </c>
      <c r="C222" s="10" t="s">
        <v>89</v>
      </c>
      <c r="D222" s="10" t="s">
        <v>75</v>
      </c>
      <c r="E222" s="10" t="s">
        <v>151</v>
      </c>
      <c r="F222" s="60">
        <v>20000</v>
      </c>
      <c r="G222" s="18"/>
    </row>
    <row r="223" spans="1:6" ht="30.75" customHeight="1">
      <c r="A223" s="33" t="s">
        <v>202</v>
      </c>
      <c r="B223" s="66" t="s">
        <v>87</v>
      </c>
      <c r="C223" s="9" t="s">
        <v>89</v>
      </c>
      <c r="D223" s="9" t="s">
        <v>39</v>
      </c>
      <c r="E223" s="9"/>
      <c r="F223" s="59">
        <f>F224</f>
        <v>842442</v>
      </c>
    </row>
    <row r="224" spans="1:6" ht="30" customHeight="1">
      <c r="A224" s="13" t="s">
        <v>170</v>
      </c>
      <c r="B224" s="67" t="s">
        <v>87</v>
      </c>
      <c r="C224" s="10" t="s">
        <v>89</v>
      </c>
      <c r="D224" s="10" t="s">
        <v>39</v>
      </c>
      <c r="E224" s="10" t="s">
        <v>151</v>
      </c>
      <c r="F224" s="60">
        <f>500000+342442</f>
        <v>842442</v>
      </c>
    </row>
    <row r="225" spans="1:6" ht="29.25" customHeight="1">
      <c r="A225" s="33" t="s">
        <v>203</v>
      </c>
      <c r="B225" s="66" t="s">
        <v>87</v>
      </c>
      <c r="C225" s="9" t="s">
        <v>89</v>
      </c>
      <c r="D225" s="9" t="s">
        <v>40</v>
      </c>
      <c r="E225" s="9"/>
      <c r="F225" s="59">
        <f>F226</f>
        <v>100000</v>
      </c>
    </row>
    <row r="226" spans="1:6" ht="33.75" customHeight="1">
      <c r="A226" s="13" t="s">
        <v>170</v>
      </c>
      <c r="B226" s="67" t="s">
        <v>87</v>
      </c>
      <c r="C226" s="10" t="s">
        <v>89</v>
      </c>
      <c r="D226" s="10" t="s">
        <v>40</v>
      </c>
      <c r="E226" s="10" t="s">
        <v>151</v>
      </c>
      <c r="F226" s="60">
        <v>100000</v>
      </c>
    </row>
    <row r="227" spans="1:6" ht="24" customHeight="1">
      <c r="A227" s="77" t="s">
        <v>141</v>
      </c>
      <c r="B227" s="91" t="s">
        <v>88</v>
      </c>
      <c r="C227" s="70"/>
      <c r="D227" s="70"/>
      <c r="E227" s="70"/>
      <c r="F227" s="71">
        <f>F228</f>
        <v>22438135</v>
      </c>
    </row>
    <row r="228" spans="1:6" ht="24.75" customHeight="1">
      <c r="A228" s="37" t="s">
        <v>110</v>
      </c>
      <c r="B228" s="76" t="s">
        <v>88</v>
      </c>
      <c r="C228" s="57" t="s">
        <v>86</v>
      </c>
      <c r="D228" s="57"/>
      <c r="E228" s="57"/>
      <c r="F228" s="92">
        <f>F229</f>
        <v>22438135</v>
      </c>
    </row>
    <row r="229" spans="1:6" ht="25.5">
      <c r="A229" s="38" t="s">
        <v>207</v>
      </c>
      <c r="B229" s="84" t="s">
        <v>88</v>
      </c>
      <c r="C229" s="25" t="s">
        <v>86</v>
      </c>
      <c r="D229" s="25" t="s">
        <v>7</v>
      </c>
      <c r="E229" s="25"/>
      <c r="F229" s="82">
        <f>F230+F237+F240</f>
        <v>22438135</v>
      </c>
    </row>
    <row r="230" spans="1:6" ht="18" customHeight="1">
      <c r="A230" s="28" t="s">
        <v>204</v>
      </c>
      <c r="B230" s="76" t="s">
        <v>217</v>
      </c>
      <c r="C230" s="57" t="s">
        <v>86</v>
      </c>
      <c r="D230" s="57" t="s">
        <v>8</v>
      </c>
      <c r="E230" s="57"/>
      <c r="F230" s="93">
        <f>F231+F233+F235</f>
        <v>16840000</v>
      </c>
    </row>
    <row r="231" spans="1:6" ht="12.75">
      <c r="A231" s="33" t="s">
        <v>206</v>
      </c>
      <c r="B231" s="23" t="s">
        <v>88</v>
      </c>
      <c r="C231" s="9" t="s">
        <v>86</v>
      </c>
      <c r="D231" s="9" t="s">
        <v>41</v>
      </c>
      <c r="E231" s="9"/>
      <c r="F231" s="59">
        <f>SUM(F232:F232)</f>
        <v>8600000</v>
      </c>
    </row>
    <row r="232" spans="1:6" ht="45" customHeight="1">
      <c r="A232" s="13" t="s">
        <v>171</v>
      </c>
      <c r="B232" s="94" t="s">
        <v>88</v>
      </c>
      <c r="C232" s="10" t="s">
        <v>86</v>
      </c>
      <c r="D232" s="10" t="s">
        <v>41</v>
      </c>
      <c r="E232" s="10" t="s">
        <v>172</v>
      </c>
      <c r="F232" s="60">
        <v>8600000</v>
      </c>
    </row>
    <row r="233" spans="1:6" ht="57" customHeight="1">
      <c r="A233" s="29" t="s">
        <v>291</v>
      </c>
      <c r="B233" s="66" t="s">
        <v>88</v>
      </c>
      <c r="C233" s="9" t="s">
        <v>86</v>
      </c>
      <c r="D233" s="9" t="s">
        <v>294</v>
      </c>
      <c r="E233" s="9"/>
      <c r="F233" s="59">
        <f>F234</f>
        <v>5740000</v>
      </c>
    </row>
    <row r="234" spans="1:6" ht="23.25" customHeight="1">
      <c r="A234" s="13" t="s">
        <v>160</v>
      </c>
      <c r="B234" s="67" t="s">
        <v>88</v>
      </c>
      <c r="C234" s="10" t="s">
        <v>86</v>
      </c>
      <c r="D234" s="10" t="s">
        <v>294</v>
      </c>
      <c r="E234" s="10" t="s">
        <v>144</v>
      </c>
      <c r="F234" s="60">
        <v>5740000</v>
      </c>
    </row>
    <row r="235" spans="1:6" ht="42" customHeight="1">
      <c r="A235" s="29" t="s">
        <v>205</v>
      </c>
      <c r="B235" s="23" t="s">
        <v>88</v>
      </c>
      <c r="C235" s="9" t="s">
        <v>86</v>
      </c>
      <c r="D235" s="9" t="s">
        <v>74</v>
      </c>
      <c r="E235" s="9"/>
      <c r="F235" s="64">
        <f>SUM(F236:F236)</f>
        <v>2500000</v>
      </c>
    </row>
    <row r="236" spans="1:6" ht="43.5" customHeight="1">
      <c r="A236" s="13" t="s">
        <v>171</v>
      </c>
      <c r="B236" s="94" t="s">
        <v>88</v>
      </c>
      <c r="C236" s="10" t="s">
        <v>86</v>
      </c>
      <c r="D236" s="10" t="s">
        <v>74</v>
      </c>
      <c r="E236" s="10" t="s">
        <v>172</v>
      </c>
      <c r="F236" s="60">
        <v>2500000</v>
      </c>
    </row>
    <row r="237" spans="1:6" ht="18" customHeight="1">
      <c r="A237" s="38" t="s">
        <v>208</v>
      </c>
      <c r="B237" s="80" t="s">
        <v>88</v>
      </c>
      <c r="C237" s="25" t="s">
        <v>86</v>
      </c>
      <c r="D237" s="25" t="s">
        <v>9</v>
      </c>
      <c r="E237" s="25"/>
      <c r="F237" s="82">
        <f>F238</f>
        <v>250000</v>
      </c>
    </row>
    <row r="238" spans="1:6" ht="12.75">
      <c r="A238" s="33" t="s">
        <v>209</v>
      </c>
      <c r="B238" s="66" t="s">
        <v>88</v>
      </c>
      <c r="C238" s="9" t="s">
        <v>86</v>
      </c>
      <c r="D238" s="9" t="s">
        <v>42</v>
      </c>
      <c r="E238" s="9"/>
      <c r="F238" s="59">
        <f>F239</f>
        <v>250000</v>
      </c>
    </row>
    <row r="239" spans="1:6" ht="12.75">
      <c r="A239" s="13" t="s">
        <v>148</v>
      </c>
      <c r="B239" s="67" t="s">
        <v>88</v>
      </c>
      <c r="C239" s="10" t="s">
        <v>86</v>
      </c>
      <c r="D239" s="10" t="s">
        <v>42</v>
      </c>
      <c r="E239" s="10" t="s">
        <v>147</v>
      </c>
      <c r="F239" s="60">
        <v>250000</v>
      </c>
    </row>
    <row r="240" spans="1:6" ht="12.75">
      <c r="A240" s="39" t="s">
        <v>210</v>
      </c>
      <c r="B240" s="80" t="s">
        <v>88</v>
      </c>
      <c r="C240" s="25" t="s">
        <v>86</v>
      </c>
      <c r="D240" s="25" t="s">
        <v>10</v>
      </c>
      <c r="E240" s="25"/>
      <c r="F240" s="82">
        <f>F241+F243</f>
        <v>5348135</v>
      </c>
    </row>
    <row r="241" spans="1:6" ht="25.5">
      <c r="A241" s="29" t="s">
        <v>286</v>
      </c>
      <c r="B241" s="66" t="s">
        <v>88</v>
      </c>
      <c r="C241" s="9" t="s">
        <v>86</v>
      </c>
      <c r="D241" s="9" t="s">
        <v>287</v>
      </c>
      <c r="E241" s="9"/>
      <c r="F241" s="59">
        <f>F242</f>
        <v>3848000</v>
      </c>
    </row>
    <row r="242" spans="1:6" ht="12.75">
      <c r="A242" s="13" t="s">
        <v>148</v>
      </c>
      <c r="B242" s="67" t="s">
        <v>88</v>
      </c>
      <c r="C242" s="10" t="s">
        <v>86</v>
      </c>
      <c r="D242" s="10" t="s">
        <v>287</v>
      </c>
      <c r="E242" s="10" t="s">
        <v>147</v>
      </c>
      <c r="F242" s="60">
        <v>3848000</v>
      </c>
    </row>
    <row r="243" spans="1:6" ht="12.75">
      <c r="A243" s="29" t="s">
        <v>268</v>
      </c>
      <c r="B243" s="66" t="s">
        <v>88</v>
      </c>
      <c r="C243" s="9" t="s">
        <v>86</v>
      </c>
      <c r="D243" s="9" t="s">
        <v>269</v>
      </c>
      <c r="E243" s="9"/>
      <c r="F243" s="59">
        <f>F244</f>
        <v>1500135</v>
      </c>
    </row>
    <row r="244" spans="1:6" ht="12.75">
      <c r="A244" s="13" t="s">
        <v>148</v>
      </c>
      <c r="B244" s="67" t="s">
        <v>88</v>
      </c>
      <c r="C244" s="10" t="s">
        <v>86</v>
      </c>
      <c r="D244" s="10" t="s">
        <v>269</v>
      </c>
      <c r="E244" s="10" t="s">
        <v>147</v>
      </c>
      <c r="F244" s="60">
        <v>1500135</v>
      </c>
    </row>
    <row r="245" spans="1:6" ht="15.75">
      <c r="A245" s="77" t="s">
        <v>97</v>
      </c>
      <c r="B245" s="91" t="s">
        <v>91</v>
      </c>
      <c r="C245" s="70"/>
      <c r="D245" s="70"/>
      <c r="E245" s="70"/>
      <c r="F245" s="95">
        <f>F246+F249+F254+F260+F267</f>
        <v>61189000</v>
      </c>
    </row>
    <row r="246" spans="1:6" ht="12.75">
      <c r="A246" s="28" t="s">
        <v>102</v>
      </c>
      <c r="B246" s="56" t="s">
        <v>91</v>
      </c>
      <c r="C246" s="57" t="s">
        <v>86</v>
      </c>
      <c r="D246" s="57"/>
      <c r="E246" s="57"/>
      <c r="F246" s="58">
        <f>F247</f>
        <v>5000000</v>
      </c>
    </row>
    <row r="247" spans="1:6" ht="12.75">
      <c r="A247" s="33" t="s">
        <v>115</v>
      </c>
      <c r="B247" s="23" t="s">
        <v>91</v>
      </c>
      <c r="C247" s="9" t="s">
        <v>86</v>
      </c>
      <c r="D247" s="9" t="s">
        <v>43</v>
      </c>
      <c r="E247" s="9"/>
      <c r="F247" s="59">
        <f>F248</f>
        <v>5000000</v>
      </c>
    </row>
    <row r="248" spans="1:6" ht="12.75">
      <c r="A248" s="15" t="s">
        <v>177</v>
      </c>
      <c r="B248" s="94" t="s">
        <v>91</v>
      </c>
      <c r="C248" s="10" t="s">
        <v>86</v>
      </c>
      <c r="D248" s="10" t="s">
        <v>43</v>
      </c>
      <c r="E248" s="10" t="s">
        <v>178</v>
      </c>
      <c r="F248" s="60">
        <v>5000000</v>
      </c>
    </row>
    <row r="249" spans="1:6" ht="12.75">
      <c r="A249" s="28" t="s">
        <v>98</v>
      </c>
      <c r="B249" s="56" t="s">
        <v>91</v>
      </c>
      <c r="C249" s="57" t="s">
        <v>93</v>
      </c>
      <c r="D249" s="10"/>
      <c r="E249" s="10"/>
      <c r="F249" s="58">
        <f>F250+F252</f>
        <v>35781000</v>
      </c>
    </row>
    <row r="250" spans="1:6" ht="48">
      <c r="A250" s="40" t="s">
        <v>122</v>
      </c>
      <c r="B250" s="23" t="s">
        <v>91</v>
      </c>
      <c r="C250" s="9" t="s">
        <v>93</v>
      </c>
      <c r="D250" s="9" t="s">
        <v>44</v>
      </c>
      <c r="E250" s="9"/>
      <c r="F250" s="59">
        <f>F251</f>
        <v>35239000</v>
      </c>
    </row>
    <row r="251" spans="1:6" ht="38.25">
      <c r="A251" s="41" t="s">
        <v>171</v>
      </c>
      <c r="B251" s="11" t="s">
        <v>91</v>
      </c>
      <c r="C251" s="10" t="s">
        <v>93</v>
      </c>
      <c r="D251" s="10" t="s">
        <v>44</v>
      </c>
      <c r="E251" s="10" t="s">
        <v>172</v>
      </c>
      <c r="F251" s="60">
        <f>28329000+6910000</f>
        <v>35239000</v>
      </c>
    </row>
    <row r="252" spans="1:6" ht="140.25">
      <c r="A252" s="42" t="s">
        <v>120</v>
      </c>
      <c r="B252" s="23" t="s">
        <v>91</v>
      </c>
      <c r="C252" s="9" t="s">
        <v>93</v>
      </c>
      <c r="D252" s="9" t="s">
        <v>45</v>
      </c>
      <c r="E252" s="9"/>
      <c r="F252" s="59">
        <f>F253</f>
        <v>542000</v>
      </c>
    </row>
    <row r="253" spans="1:6" ht="12.75">
      <c r="A253" s="15" t="s">
        <v>148</v>
      </c>
      <c r="B253" s="11" t="s">
        <v>91</v>
      </c>
      <c r="C253" s="10" t="s">
        <v>93</v>
      </c>
      <c r="D253" s="10" t="s">
        <v>45</v>
      </c>
      <c r="E253" s="10" t="s">
        <v>147</v>
      </c>
      <c r="F253" s="60">
        <v>542000</v>
      </c>
    </row>
    <row r="254" spans="1:6" ht="12.75">
      <c r="A254" s="28" t="s">
        <v>99</v>
      </c>
      <c r="B254" s="56" t="s">
        <v>91</v>
      </c>
      <c r="C254" s="57" t="s">
        <v>95</v>
      </c>
      <c r="D254" s="10"/>
      <c r="E254" s="10"/>
      <c r="F254" s="58">
        <f>F255+F257</f>
        <v>8096000</v>
      </c>
    </row>
    <row r="255" spans="1:6" ht="25.5">
      <c r="A255" s="33" t="s">
        <v>228</v>
      </c>
      <c r="B255" s="23" t="s">
        <v>91</v>
      </c>
      <c r="C255" s="9" t="s">
        <v>95</v>
      </c>
      <c r="D255" s="9" t="s">
        <v>46</v>
      </c>
      <c r="E255" s="9"/>
      <c r="F255" s="59">
        <f>F256</f>
        <v>200000</v>
      </c>
    </row>
    <row r="256" spans="1:6" ht="12.75">
      <c r="A256" s="15" t="s">
        <v>148</v>
      </c>
      <c r="B256" s="11" t="s">
        <v>91</v>
      </c>
      <c r="C256" s="10" t="s">
        <v>95</v>
      </c>
      <c r="D256" s="10" t="s">
        <v>46</v>
      </c>
      <c r="E256" s="10" t="s">
        <v>147</v>
      </c>
      <c r="F256" s="60">
        <v>200000</v>
      </c>
    </row>
    <row r="257" spans="1:6" ht="38.25">
      <c r="A257" s="33" t="s">
        <v>271</v>
      </c>
      <c r="B257" s="23" t="s">
        <v>91</v>
      </c>
      <c r="C257" s="9" t="s">
        <v>95</v>
      </c>
      <c r="D257" s="9" t="s">
        <v>272</v>
      </c>
      <c r="E257" s="9"/>
      <c r="F257" s="59">
        <f>F258+F259</f>
        <v>7896000</v>
      </c>
    </row>
    <row r="258" spans="1:6" ht="25.5">
      <c r="A258" s="15" t="s">
        <v>173</v>
      </c>
      <c r="B258" s="11" t="s">
        <v>91</v>
      </c>
      <c r="C258" s="10" t="s">
        <v>95</v>
      </c>
      <c r="D258" s="10" t="s">
        <v>272</v>
      </c>
      <c r="E258" s="10" t="s">
        <v>174</v>
      </c>
      <c r="F258" s="60">
        <v>7896000</v>
      </c>
    </row>
    <row r="259" spans="1:6" ht="12.75">
      <c r="A259" s="15" t="s">
        <v>148</v>
      </c>
      <c r="B259" s="11" t="s">
        <v>91</v>
      </c>
      <c r="C259" s="10" t="s">
        <v>95</v>
      </c>
      <c r="D259" s="10" t="s">
        <v>272</v>
      </c>
      <c r="E259" s="10" t="s">
        <v>147</v>
      </c>
      <c r="F259" s="60">
        <v>0</v>
      </c>
    </row>
    <row r="260" spans="1:6" ht="12.75">
      <c r="A260" s="28" t="s">
        <v>132</v>
      </c>
      <c r="B260" s="56" t="s">
        <v>91</v>
      </c>
      <c r="C260" s="57" t="s">
        <v>96</v>
      </c>
      <c r="D260" s="96"/>
      <c r="E260" s="96"/>
      <c r="F260" s="58">
        <f>F261+F265</f>
        <v>11586000</v>
      </c>
    </row>
    <row r="261" spans="1:6" ht="51">
      <c r="A261" s="33" t="s">
        <v>127</v>
      </c>
      <c r="B261" s="66" t="s">
        <v>91</v>
      </c>
      <c r="C261" s="26" t="s">
        <v>96</v>
      </c>
      <c r="D261" s="9" t="s">
        <v>48</v>
      </c>
      <c r="E261" s="26"/>
      <c r="F261" s="59">
        <f>SUM(F262:F264)</f>
        <v>7900000</v>
      </c>
    </row>
    <row r="262" spans="1:6" ht="25.5">
      <c r="A262" s="13" t="s">
        <v>150</v>
      </c>
      <c r="B262" s="67" t="s">
        <v>91</v>
      </c>
      <c r="C262" s="27" t="s">
        <v>96</v>
      </c>
      <c r="D262" s="10" t="s">
        <v>48</v>
      </c>
      <c r="E262" s="27" t="s">
        <v>151</v>
      </c>
      <c r="F262" s="60">
        <v>140000</v>
      </c>
    </row>
    <row r="263" spans="1:6" ht="25.5">
      <c r="A263" s="15" t="s">
        <v>175</v>
      </c>
      <c r="B263" s="67" t="s">
        <v>91</v>
      </c>
      <c r="C263" s="27" t="s">
        <v>96</v>
      </c>
      <c r="D263" s="10" t="s">
        <v>48</v>
      </c>
      <c r="E263" s="27" t="s">
        <v>176</v>
      </c>
      <c r="F263" s="60">
        <v>7360000</v>
      </c>
    </row>
    <row r="264" spans="1:6" ht="12.75">
      <c r="A264" s="15" t="s">
        <v>148</v>
      </c>
      <c r="B264" s="67" t="s">
        <v>179</v>
      </c>
      <c r="C264" s="27" t="s">
        <v>96</v>
      </c>
      <c r="D264" s="10" t="s">
        <v>48</v>
      </c>
      <c r="E264" s="27" t="s">
        <v>147</v>
      </c>
      <c r="F264" s="60">
        <v>400000</v>
      </c>
    </row>
    <row r="265" spans="1:6" ht="51">
      <c r="A265" s="42" t="s">
        <v>82</v>
      </c>
      <c r="B265" s="66" t="s">
        <v>91</v>
      </c>
      <c r="C265" s="26" t="s">
        <v>96</v>
      </c>
      <c r="D265" s="9" t="s">
        <v>83</v>
      </c>
      <c r="E265" s="26"/>
      <c r="F265" s="59">
        <f>F266</f>
        <v>3686000</v>
      </c>
    </row>
    <row r="266" spans="1:6" ht="38.25">
      <c r="A266" s="13" t="s">
        <v>289</v>
      </c>
      <c r="B266" s="67" t="s">
        <v>91</v>
      </c>
      <c r="C266" s="27" t="s">
        <v>96</v>
      </c>
      <c r="D266" s="10" t="s">
        <v>83</v>
      </c>
      <c r="E266" s="27" t="s">
        <v>192</v>
      </c>
      <c r="F266" s="60">
        <f>3116000+570000</f>
        <v>3686000</v>
      </c>
    </row>
    <row r="267" spans="1:6" ht="12.75">
      <c r="A267" s="28" t="s">
        <v>212</v>
      </c>
      <c r="B267" s="56" t="s">
        <v>91</v>
      </c>
      <c r="C267" s="57" t="s">
        <v>213</v>
      </c>
      <c r="D267" s="96"/>
      <c r="E267" s="96"/>
      <c r="F267" s="58">
        <f>F268+F270</f>
        <v>726000</v>
      </c>
    </row>
    <row r="268" spans="1:6" ht="12.75">
      <c r="A268" s="33" t="s">
        <v>211</v>
      </c>
      <c r="B268" s="66" t="s">
        <v>91</v>
      </c>
      <c r="C268" s="26" t="s">
        <v>213</v>
      </c>
      <c r="D268" s="9" t="s">
        <v>49</v>
      </c>
      <c r="E268" s="26"/>
      <c r="F268" s="59">
        <f>F269</f>
        <v>150000</v>
      </c>
    </row>
    <row r="269" spans="1:6" ht="25.5">
      <c r="A269" s="13" t="s">
        <v>150</v>
      </c>
      <c r="B269" s="67" t="s">
        <v>91</v>
      </c>
      <c r="C269" s="27" t="s">
        <v>213</v>
      </c>
      <c r="D269" s="10" t="s">
        <v>49</v>
      </c>
      <c r="E269" s="27" t="s">
        <v>151</v>
      </c>
      <c r="F269" s="60">
        <v>150000</v>
      </c>
    </row>
    <row r="270" spans="1:6" ht="25.5">
      <c r="A270" s="42" t="s">
        <v>133</v>
      </c>
      <c r="B270" s="66" t="s">
        <v>91</v>
      </c>
      <c r="C270" s="26" t="s">
        <v>213</v>
      </c>
      <c r="D270" s="9" t="s">
        <v>47</v>
      </c>
      <c r="E270" s="26"/>
      <c r="F270" s="59">
        <f>SUM(F271:F273)</f>
        <v>576000</v>
      </c>
    </row>
    <row r="271" spans="1:6" ht="25.5">
      <c r="A271" s="13" t="s">
        <v>152</v>
      </c>
      <c r="B271" s="11" t="s">
        <v>91</v>
      </c>
      <c r="C271" s="10" t="s">
        <v>213</v>
      </c>
      <c r="D271" s="10" t="s">
        <v>47</v>
      </c>
      <c r="E271" s="10" t="s">
        <v>153</v>
      </c>
      <c r="F271" s="60">
        <v>466000</v>
      </c>
    </row>
    <row r="272" spans="1:6" ht="25.5">
      <c r="A272" s="13" t="s">
        <v>149</v>
      </c>
      <c r="B272" s="11" t="s">
        <v>91</v>
      </c>
      <c r="C272" s="10" t="s">
        <v>213</v>
      </c>
      <c r="D272" s="10" t="s">
        <v>47</v>
      </c>
      <c r="E272" s="10" t="s">
        <v>56</v>
      </c>
      <c r="F272" s="60">
        <v>81800</v>
      </c>
    </row>
    <row r="273" spans="1:6" ht="25.5">
      <c r="A273" s="13" t="s">
        <v>150</v>
      </c>
      <c r="B273" s="11" t="s">
        <v>91</v>
      </c>
      <c r="C273" s="10" t="s">
        <v>213</v>
      </c>
      <c r="D273" s="10" t="s">
        <v>47</v>
      </c>
      <c r="E273" s="10" t="s">
        <v>151</v>
      </c>
      <c r="F273" s="60">
        <v>28200</v>
      </c>
    </row>
    <row r="274" spans="1:6" ht="12.75">
      <c r="A274" s="97" t="s">
        <v>134</v>
      </c>
      <c r="B274" s="98" t="s">
        <v>116</v>
      </c>
      <c r="C274" s="98"/>
      <c r="D274" s="73"/>
      <c r="E274" s="98"/>
      <c r="F274" s="95">
        <f>F275</f>
        <v>818100</v>
      </c>
    </row>
    <row r="275" spans="1:6" ht="12.75">
      <c r="A275" s="28" t="s">
        <v>140</v>
      </c>
      <c r="B275" s="24" t="s">
        <v>116</v>
      </c>
      <c r="C275" s="79" t="s">
        <v>92</v>
      </c>
      <c r="D275" s="57"/>
      <c r="E275" s="79"/>
      <c r="F275" s="58">
        <f>F277+F279</f>
        <v>818100</v>
      </c>
    </row>
    <row r="276" spans="1:6" ht="25.5">
      <c r="A276" s="38" t="s">
        <v>218</v>
      </c>
      <c r="B276" s="99" t="s">
        <v>116</v>
      </c>
      <c r="C276" s="25" t="s">
        <v>92</v>
      </c>
      <c r="D276" s="25" t="s">
        <v>11</v>
      </c>
      <c r="E276" s="25"/>
      <c r="F276" s="82">
        <f>F277+F279</f>
        <v>818100</v>
      </c>
    </row>
    <row r="277" spans="1:6" ht="38.25">
      <c r="A277" s="33" t="s">
        <v>214</v>
      </c>
      <c r="B277" s="23" t="s">
        <v>116</v>
      </c>
      <c r="C277" s="9" t="s">
        <v>92</v>
      </c>
      <c r="D277" s="9" t="s">
        <v>50</v>
      </c>
      <c r="E277" s="9"/>
      <c r="F277" s="59">
        <f>F278</f>
        <v>250000</v>
      </c>
    </row>
    <row r="278" spans="1:6" ht="25.5">
      <c r="A278" s="13" t="s">
        <v>150</v>
      </c>
      <c r="B278" s="11" t="s">
        <v>116</v>
      </c>
      <c r="C278" s="10" t="s">
        <v>92</v>
      </c>
      <c r="D278" s="10" t="s">
        <v>50</v>
      </c>
      <c r="E278" s="10" t="s">
        <v>151</v>
      </c>
      <c r="F278" s="60">
        <v>250000</v>
      </c>
    </row>
    <row r="279" spans="1:6" ht="12.75">
      <c r="A279" s="33" t="s">
        <v>215</v>
      </c>
      <c r="B279" s="23" t="s">
        <v>116</v>
      </c>
      <c r="C279" s="9" t="s">
        <v>92</v>
      </c>
      <c r="D279" s="9" t="s">
        <v>62</v>
      </c>
      <c r="E279" s="9"/>
      <c r="F279" s="59">
        <f>F280</f>
        <v>568100</v>
      </c>
    </row>
    <row r="280" spans="1:6" ht="25.5">
      <c r="A280" s="13" t="s">
        <v>150</v>
      </c>
      <c r="B280" s="11" t="s">
        <v>116</v>
      </c>
      <c r="C280" s="10" t="s">
        <v>92</v>
      </c>
      <c r="D280" s="10" t="s">
        <v>62</v>
      </c>
      <c r="E280" s="10" t="s">
        <v>151</v>
      </c>
      <c r="F280" s="60">
        <v>568100</v>
      </c>
    </row>
    <row r="281" spans="1:6" ht="12.75">
      <c r="A281" s="97" t="s">
        <v>135</v>
      </c>
      <c r="B281" s="98" t="s">
        <v>90</v>
      </c>
      <c r="C281" s="98"/>
      <c r="D281" s="73"/>
      <c r="E281" s="98"/>
      <c r="F281" s="95">
        <f>F282</f>
        <v>600000</v>
      </c>
    </row>
    <row r="282" spans="1:6" ht="12.75">
      <c r="A282" s="28" t="s">
        <v>112</v>
      </c>
      <c r="B282" s="24" t="s">
        <v>90</v>
      </c>
      <c r="C282" s="79" t="s">
        <v>93</v>
      </c>
      <c r="D282" s="57"/>
      <c r="E282" s="79"/>
      <c r="F282" s="58">
        <f>F283</f>
        <v>600000</v>
      </c>
    </row>
    <row r="283" spans="1:6" ht="25.5">
      <c r="A283" s="43" t="s">
        <v>219</v>
      </c>
      <c r="B283" s="100" t="s">
        <v>90</v>
      </c>
      <c r="C283" s="101" t="s">
        <v>93</v>
      </c>
      <c r="D283" s="101" t="s">
        <v>51</v>
      </c>
      <c r="E283" s="101"/>
      <c r="F283" s="82">
        <f>F284</f>
        <v>600000</v>
      </c>
    </row>
    <row r="284" spans="1:6" ht="38.25">
      <c r="A284" s="13" t="s">
        <v>185</v>
      </c>
      <c r="B284" s="11" t="s">
        <v>90</v>
      </c>
      <c r="C284" s="10" t="s">
        <v>93</v>
      </c>
      <c r="D284" s="10" t="s">
        <v>51</v>
      </c>
      <c r="E284" s="10" t="s">
        <v>184</v>
      </c>
      <c r="F284" s="60">
        <v>600000</v>
      </c>
    </row>
    <row r="285" spans="1:6" ht="31.5">
      <c r="A285" s="77" t="s">
        <v>131</v>
      </c>
      <c r="B285" s="91" t="s">
        <v>128</v>
      </c>
      <c r="C285" s="70"/>
      <c r="D285" s="70"/>
      <c r="E285" s="70"/>
      <c r="F285" s="71">
        <f>F286</f>
        <v>2600000</v>
      </c>
    </row>
    <row r="286" spans="1:6" ht="12.75">
      <c r="A286" s="28" t="s">
        <v>180</v>
      </c>
      <c r="B286" s="56" t="s">
        <v>128</v>
      </c>
      <c r="C286" s="76" t="s">
        <v>86</v>
      </c>
      <c r="D286" s="76"/>
      <c r="E286" s="76"/>
      <c r="F286" s="61">
        <f>F287</f>
        <v>2600000</v>
      </c>
    </row>
    <row r="287" spans="1:6" ht="12.75">
      <c r="A287" s="33" t="s">
        <v>180</v>
      </c>
      <c r="B287" s="23" t="s">
        <v>128</v>
      </c>
      <c r="C287" s="9" t="s">
        <v>86</v>
      </c>
      <c r="D287" s="9" t="s">
        <v>52</v>
      </c>
      <c r="E287" s="9"/>
      <c r="F287" s="59">
        <f>F288</f>
        <v>2600000</v>
      </c>
    </row>
    <row r="288" spans="1:6" ht="12.75">
      <c r="A288" s="15" t="s">
        <v>216</v>
      </c>
      <c r="B288" s="11" t="s">
        <v>128</v>
      </c>
      <c r="C288" s="10" t="s">
        <v>86</v>
      </c>
      <c r="D288" s="10" t="s">
        <v>52</v>
      </c>
      <c r="E288" s="10" t="s">
        <v>181</v>
      </c>
      <c r="F288" s="60">
        <v>2600000</v>
      </c>
    </row>
    <row r="289" spans="1:6" ht="38.25">
      <c r="A289" s="97" t="s">
        <v>136</v>
      </c>
      <c r="B289" s="102" t="s">
        <v>118</v>
      </c>
      <c r="C289" s="73"/>
      <c r="D289" s="73"/>
      <c r="E289" s="73"/>
      <c r="F289" s="95">
        <f>F290</f>
        <v>3766000</v>
      </c>
    </row>
    <row r="290" spans="1:6" ht="25.5">
      <c r="A290" s="47" t="s">
        <v>137</v>
      </c>
      <c r="B290" s="56" t="s">
        <v>118</v>
      </c>
      <c r="C290" s="76" t="s">
        <v>86</v>
      </c>
      <c r="D290" s="76"/>
      <c r="E290" s="76"/>
      <c r="F290" s="58">
        <f>F293+F291</f>
        <v>3766000</v>
      </c>
    </row>
    <row r="291" spans="1:6" ht="25.5">
      <c r="A291" s="44" t="s">
        <v>123</v>
      </c>
      <c r="B291" s="103" t="s">
        <v>118</v>
      </c>
      <c r="C291" s="103" t="s">
        <v>86</v>
      </c>
      <c r="D291" s="103" t="s">
        <v>54</v>
      </c>
      <c r="E291" s="74"/>
      <c r="F291" s="59">
        <f>F292</f>
        <v>1766000</v>
      </c>
    </row>
    <row r="292" spans="1:6" ht="12.75">
      <c r="A292" s="45" t="s">
        <v>182</v>
      </c>
      <c r="B292" s="11" t="s">
        <v>118</v>
      </c>
      <c r="C292" s="75" t="s">
        <v>86</v>
      </c>
      <c r="D292" s="104" t="s">
        <v>54</v>
      </c>
      <c r="E292" s="75" t="s">
        <v>183</v>
      </c>
      <c r="F292" s="65">
        <v>1766000</v>
      </c>
    </row>
    <row r="293" spans="1:6" ht="12.75">
      <c r="A293" s="44" t="s">
        <v>124</v>
      </c>
      <c r="B293" s="103" t="s">
        <v>118</v>
      </c>
      <c r="C293" s="103" t="s">
        <v>86</v>
      </c>
      <c r="D293" s="103" t="s">
        <v>53</v>
      </c>
      <c r="E293" s="74"/>
      <c r="F293" s="59">
        <f>F294</f>
        <v>2000000</v>
      </c>
    </row>
    <row r="294" spans="1:6" ht="12.75">
      <c r="A294" s="53" t="s">
        <v>182</v>
      </c>
      <c r="B294" s="11" t="s">
        <v>118</v>
      </c>
      <c r="C294" s="75" t="s">
        <v>86</v>
      </c>
      <c r="D294" s="104" t="s">
        <v>53</v>
      </c>
      <c r="E294" s="75" t="s">
        <v>183</v>
      </c>
      <c r="F294" s="89">
        <v>2000000</v>
      </c>
    </row>
    <row r="295" spans="1:6" ht="16.5" thickBot="1">
      <c r="A295" s="105" t="s">
        <v>103</v>
      </c>
      <c r="B295" s="106"/>
      <c r="C295" s="106"/>
      <c r="D295" s="106"/>
      <c r="E295" s="106"/>
      <c r="F295" s="107">
        <f>F13+F85+F89+F100+F111+F227+F245+F274+F281+F285+F289</f>
        <v>438016900</v>
      </c>
    </row>
  </sheetData>
  <sheetProtection/>
  <mergeCells count="10">
    <mergeCell ref="A5:F5"/>
    <mergeCell ref="B3:F3"/>
    <mergeCell ref="B2:F2"/>
    <mergeCell ref="B1:F1"/>
    <mergeCell ref="B7:B12"/>
    <mergeCell ref="F7:F12"/>
    <mergeCell ref="A7:A12"/>
    <mergeCell ref="C7:C12"/>
    <mergeCell ref="D7:D12"/>
    <mergeCell ref="E7:E12"/>
  </mergeCells>
  <printOptions/>
  <pageMargins left="0.7874015748031497" right="0.2362204724409449" top="0.3937007874015748" bottom="0.2362204724409449" header="0.35433070866141736" footer="0.1968503937007874"/>
  <pageSetup fitToHeight="0" fitToWidth="1" horizontalDpi="600" verticalDpi="600" orientation="portrait" paperSize="9" scale="88" r:id="rId1"/>
  <rowBreaks count="2" manualBreakCount="2">
    <brk id="36" max="255" man="1"/>
    <brk id="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6"/>
  <sheetViews>
    <sheetView workbookViewId="0" topLeftCell="A281">
      <selection activeCell="B296" sqref="B296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7.75390625" style="0" customWidth="1"/>
    <col min="8" max="8" width="15.625" style="17" customWidth="1"/>
    <col min="9" max="9" width="9.125" style="17" customWidth="1"/>
    <col min="10" max="10" width="16.25390625" style="17" customWidth="1"/>
    <col min="11" max="11" width="11.75390625" style="17" bestFit="1" customWidth="1"/>
  </cols>
  <sheetData>
    <row r="1" spans="4:9" ht="15.75">
      <c r="D1" s="108"/>
      <c r="E1" s="109"/>
      <c r="F1" s="109"/>
      <c r="G1" s="110" t="s">
        <v>239</v>
      </c>
      <c r="H1" s="22"/>
      <c r="I1" s="22"/>
    </row>
    <row r="2" spans="1:9" ht="15.75">
      <c r="A2" s="16"/>
      <c r="B2" s="16"/>
      <c r="C2" s="110" t="s">
        <v>237</v>
      </c>
      <c r="E2" s="108"/>
      <c r="F2" s="108"/>
      <c r="G2" s="108"/>
      <c r="H2" s="22"/>
      <c r="I2" s="22"/>
    </row>
    <row r="3" spans="1:9" ht="15.75">
      <c r="A3" s="16"/>
      <c r="B3" s="16"/>
      <c r="D3" s="108"/>
      <c r="E3" s="110" t="s">
        <v>238</v>
      </c>
      <c r="F3" s="108"/>
      <c r="G3" s="108"/>
      <c r="H3" s="22"/>
      <c r="I3" s="22"/>
    </row>
    <row r="4" spans="1:9" ht="12.75">
      <c r="A4" s="16"/>
      <c r="B4" s="16"/>
      <c r="H4" s="22"/>
      <c r="I4" s="22"/>
    </row>
    <row r="5" spans="1:9" ht="33.75" customHeight="1">
      <c r="A5" s="173" t="s">
        <v>284</v>
      </c>
      <c r="B5" s="174"/>
      <c r="C5" s="174"/>
      <c r="D5" s="174"/>
      <c r="E5" s="174"/>
      <c r="F5" s="174"/>
      <c r="G5" s="174"/>
      <c r="H5" s="50"/>
      <c r="I5"/>
    </row>
    <row r="6" spans="1:6" ht="13.5" thickBot="1">
      <c r="A6" s="1"/>
      <c r="B6" s="1"/>
      <c r="C6" s="2"/>
      <c r="D6" s="2"/>
      <c r="E6" s="3"/>
      <c r="F6" s="3"/>
    </row>
    <row r="7" spans="1:7" ht="12.75" customHeight="1">
      <c r="A7" s="154" t="s">
        <v>84</v>
      </c>
      <c r="B7" s="178" t="s">
        <v>240</v>
      </c>
      <c r="C7" s="156" t="s">
        <v>85</v>
      </c>
      <c r="D7" s="159" t="s">
        <v>94</v>
      </c>
      <c r="E7" s="162" t="s">
        <v>104</v>
      </c>
      <c r="F7" s="164" t="s">
        <v>105</v>
      </c>
      <c r="G7" s="175" t="s">
        <v>281</v>
      </c>
    </row>
    <row r="8" spans="1:7" ht="12.75" customHeight="1">
      <c r="A8" s="155"/>
      <c r="B8" s="179"/>
      <c r="C8" s="157"/>
      <c r="D8" s="160"/>
      <c r="E8" s="163"/>
      <c r="F8" s="165"/>
      <c r="G8" s="176"/>
    </row>
    <row r="9" spans="1:7" ht="12.75">
      <c r="A9" s="155"/>
      <c r="B9" s="179"/>
      <c r="C9" s="157"/>
      <c r="D9" s="160"/>
      <c r="E9" s="163"/>
      <c r="F9" s="165"/>
      <c r="G9" s="176"/>
    </row>
    <row r="10" spans="1:7" ht="12.75">
      <c r="A10" s="155"/>
      <c r="B10" s="179"/>
      <c r="C10" s="157"/>
      <c r="D10" s="160"/>
      <c r="E10" s="163"/>
      <c r="F10" s="165"/>
      <c r="G10" s="176"/>
    </row>
    <row r="11" spans="1:7" ht="12.75">
      <c r="A11" s="155"/>
      <c r="B11" s="179"/>
      <c r="C11" s="157"/>
      <c r="D11" s="160"/>
      <c r="E11" s="163"/>
      <c r="F11" s="165"/>
      <c r="G11" s="176"/>
    </row>
    <row r="12" spans="1:7" ht="12.75">
      <c r="A12" s="155"/>
      <c r="B12" s="179"/>
      <c r="C12" s="158"/>
      <c r="D12" s="161"/>
      <c r="E12" s="163"/>
      <c r="F12" s="166"/>
      <c r="G12" s="177"/>
    </row>
    <row r="13" spans="1:7" ht="16.5" thickBot="1">
      <c r="A13" s="111" t="s">
        <v>242</v>
      </c>
      <c r="B13" s="112" t="s">
        <v>241</v>
      </c>
      <c r="C13" s="49"/>
      <c r="D13" s="49"/>
      <c r="E13" s="113"/>
      <c r="F13" s="49"/>
      <c r="G13" s="114">
        <f>G296</f>
        <v>438016900</v>
      </c>
    </row>
    <row r="14" spans="1:7" ht="18.75">
      <c r="A14" s="46" t="s">
        <v>100</v>
      </c>
      <c r="B14" s="51" t="s">
        <v>241</v>
      </c>
      <c r="C14" s="54" t="s">
        <v>86</v>
      </c>
      <c r="D14" s="54"/>
      <c r="E14" s="54"/>
      <c r="F14" s="54"/>
      <c r="G14" s="55">
        <f>G15+G61+G19+G64+G67</f>
        <v>40503616</v>
      </c>
    </row>
    <row r="15" spans="1:10" ht="37.5" customHeight="1">
      <c r="A15" s="35" t="s">
        <v>119</v>
      </c>
      <c r="B15" s="48" t="s">
        <v>241</v>
      </c>
      <c r="C15" s="56" t="s">
        <v>86</v>
      </c>
      <c r="D15" s="57" t="s">
        <v>95</v>
      </c>
      <c r="E15" s="57"/>
      <c r="F15" s="57"/>
      <c r="G15" s="58">
        <f>G16</f>
        <v>300100</v>
      </c>
      <c r="H15" s="12"/>
      <c r="I15" s="12"/>
      <c r="J15" s="18"/>
    </row>
    <row r="16" spans="1:9" ht="15.75" customHeight="1">
      <c r="A16" s="29" t="s">
        <v>186</v>
      </c>
      <c r="B16" s="48" t="s">
        <v>241</v>
      </c>
      <c r="C16" s="23" t="s">
        <v>86</v>
      </c>
      <c r="D16" s="9" t="s">
        <v>95</v>
      </c>
      <c r="E16" s="9" t="s">
        <v>288</v>
      </c>
      <c r="F16" s="9"/>
      <c r="G16" s="59">
        <f>G17+G18</f>
        <v>300100</v>
      </c>
      <c r="H16" s="12"/>
      <c r="I16" s="12"/>
    </row>
    <row r="17" spans="1:9" ht="42.75" customHeight="1">
      <c r="A17" s="13" t="s">
        <v>222</v>
      </c>
      <c r="B17" s="48" t="s">
        <v>241</v>
      </c>
      <c r="C17" s="11" t="s">
        <v>86</v>
      </c>
      <c r="D17" s="10" t="s">
        <v>95</v>
      </c>
      <c r="E17" s="10" t="s">
        <v>288</v>
      </c>
      <c r="F17" s="10" t="s">
        <v>221</v>
      </c>
      <c r="G17" s="60">
        <v>172100</v>
      </c>
      <c r="H17" s="12"/>
      <c r="I17" s="12"/>
    </row>
    <row r="18" spans="1:10" ht="24" customHeight="1">
      <c r="A18" s="13" t="s">
        <v>150</v>
      </c>
      <c r="B18" s="48" t="s">
        <v>241</v>
      </c>
      <c r="C18" s="11" t="s">
        <v>86</v>
      </c>
      <c r="D18" s="10" t="s">
        <v>95</v>
      </c>
      <c r="E18" s="10" t="s">
        <v>288</v>
      </c>
      <c r="F18" s="10" t="s">
        <v>151</v>
      </c>
      <c r="G18" s="60">
        <v>128000</v>
      </c>
      <c r="H18" s="12"/>
      <c r="I18" s="12"/>
      <c r="J18" s="18"/>
    </row>
    <row r="19" spans="1:9" ht="29.25" customHeight="1">
      <c r="A19" s="28" t="s">
        <v>113</v>
      </c>
      <c r="B19" s="48" t="s">
        <v>241</v>
      </c>
      <c r="C19" s="56" t="s">
        <v>86</v>
      </c>
      <c r="D19" s="57" t="s">
        <v>96</v>
      </c>
      <c r="E19" s="57"/>
      <c r="F19" s="57"/>
      <c r="G19" s="61">
        <f>G20+G25+G28+G33+G37+G43+G45+G47+G49+G51+G53+G57+G59</f>
        <v>32534616</v>
      </c>
      <c r="H19" s="12"/>
      <c r="I19" s="12"/>
    </row>
    <row r="20" spans="1:9" ht="30" customHeight="1">
      <c r="A20" s="29" t="s">
        <v>155</v>
      </c>
      <c r="B20" s="48" t="s">
        <v>241</v>
      </c>
      <c r="C20" s="23" t="s">
        <v>86</v>
      </c>
      <c r="D20" s="9" t="s">
        <v>96</v>
      </c>
      <c r="E20" s="9" t="s">
        <v>12</v>
      </c>
      <c r="F20" s="9"/>
      <c r="G20" s="59">
        <f>SUM(G21:G24)</f>
        <v>23570616</v>
      </c>
      <c r="H20" s="12"/>
      <c r="I20" s="12"/>
    </row>
    <row r="21" spans="1:9" ht="21" customHeight="1">
      <c r="A21" s="13" t="s">
        <v>57</v>
      </c>
      <c r="B21" s="48" t="s">
        <v>241</v>
      </c>
      <c r="C21" s="11" t="s">
        <v>86</v>
      </c>
      <c r="D21" s="10" t="s">
        <v>96</v>
      </c>
      <c r="E21" s="10" t="s">
        <v>12</v>
      </c>
      <c r="F21" s="10" t="s">
        <v>153</v>
      </c>
      <c r="G21" s="60">
        <v>17100000</v>
      </c>
      <c r="H21" s="12"/>
      <c r="I21" s="12"/>
    </row>
    <row r="22" spans="1:10" ht="18.75" customHeight="1">
      <c r="A22" s="13" t="s">
        <v>156</v>
      </c>
      <c r="B22" s="48" t="s">
        <v>241</v>
      </c>
      <c r="C22" s="11" t="s">
        <v>157</v>
      </c>
      <c r="D22" s="10" t="s">
        <v>96</v>
      </c>
      <c r="E22" s="10" t="s">
        <v>12</v>
      </c>
      <c r="F22" s="10" t="s">
        <v>158</v>
      </c>
      <c r="G22" s="60">
        <v>270000</v>
      </c>
      <c r="H22" s="12"/>
      <c r="I22" s="12"/>
      <c r="J22" s="18"/>
    </row>
    <row r="23" spans="1:10" ht="25.5" customHeight="1">
      <c r="A23" s="13" t="s">
        <v>55</v>
      </c>
      <c r="B23" s="48" t="s">
        <v>241</v>
      </c>
      <c r="C23" s="11" t="s">
        <v>157</v>
      </c>
      <c r="D23" s="10" t="s">
        <v>96</v>
      </c>
      <c r="E23" s="10" t="s">
        <v>12</v>
      </c>
      <c r="F23" s="10" t="s">
        <v>56</v>
      </c>
      <c r="G23" s="60">
        <v>5000000</v>
      </c>
      <c r="J23" s="19"/>
    </row>
    <row r="24" spans="1:7" ht="26.25" customHeight="1">
      <c r="A24" s="13" t="s">
        <v>150</v>
      </c>
      <c r="B24" s="48" t="s">
        <v>241</v>
      </c>
      <c r="C24" s="11" t="s">
        <v>86</v>
      </c>
      <c r="D24" s="10" t="s">
        <v>96</v>
      </c>
      <c r="E24" s="10" t="s">
        <v>12</v>
      </c>
      <c r="F24" s="10" t="s">
        <v>151</v>
      </c>
      <c r="G24" s="60">
        <v>1200616</v>
      </c>
    </row>
    <row r="25" spans="1:7" ht="25.5" customHeight="1">
      <c r="A25" s="33" t="s">
        <v>117</v>
      </c>
      <c r="B25" s="48" t="s">
        <v>241</v>
      </c>
      <c r="C25" s="23" t="s">
        <v>86</v>
      </c>
      <c r="D25" s="9" t="s">
        <v>96</v>
      </c>
      <c r="E25" s="9" t="s">
        <v>13</v>
      </c>
      <c r="F25" s="9"/>
      <c r="G25" s="59">
        <f>G26+G27</f>
        <v>1560000</v>
      </c>
    </row>
    <row r="26" spans="1:7" ht="20.25" customHeight="1">
      <c r="A26" s="13" t="s">
        <v>58</v>
      </c>
      <c r="B26" s="48" t="s">
        <v>241</v>
      </c>
      <c r="C26" s="11" t="s">
        <v>86</v>
      </c>
      <c r="D26" s="10" t="s">
        <v>96</v>
      </c>
      <c r="E26" s="10" t="s">
        <v>13</v>
      </c>
      <c r="F26" s="10" t="s">
        <v>153</v>
      </c>
      <c r="G26" s="60">
        <v>1200000</v>
      </c>
    </row>
    <row r="27" spans="1:7" ht="39.75" customHeight="1">
      <c r="A27" s="13" t="s">
        <v>55</v>
      </c>
      <c r="B27" s="48" t="s">
        <v>241</v>
      </c>
      <c r="C27" s="11" t="s">
        <v>86</v>
      </c>
      <c r="D27" s="10" t="s">
        <v>96</v>
      </c>
      <c r="E27" s="10" t="s">
        <v>13</v>
      </c>
      <c r="F27" s="10" t="s">
        <v>56</v>
      </c>
      <c r="G27" s="60">
        <v>360000</v>
      </c>
    </row>
    <row r="28" spans="1:7" ht="26.25" customHeight="1">
      <c r="A28" s="30" t="s">
        <v>130</v>
      </c>
      <c r="B28" s="48" t="s">
        <v>241</v>
      </c>
      <c r="C28" s="23" t="s">
        <v>86</v>
      </c>
      <c r="D28" s="9" t="s">
        <v>96</v>
      </c>
      <c r="E28" s="9" t="s">
        <v>14</v>
      </c>
      <c r="F28" s="9"/>
      <c r="G28" s="59">
        <f>SUM(G29:G32)</f>
        <v>344000</v>
      </c>
    </row>
    <row r="29" spans="1:7" ht="14.25" customHeight="1">
      <c r="A29" s="13" t="s">
        <v>58</v>
      </c>
      <c r="B29" s="48" t="s">
        <v>241</v>
      </c>
      <c r="C29" s="11" t="s">
        <v>86</v>
      </c>
      <c r="D29" s="10" t="s">
        <v>96</v>
      </c>
      <c r="E29" s="10" t="s">
        <v>14</v>
      </c>
      <c r="F29" s="10" t="s">
        <v>153</v>
      </c>
      <c r="G29" s="60">
        <f>162000+11000</f>
        <v>173000</v>
      </c>
    </row>
    <row r="30" spans="1:7" ht="18.75" customHeight="1">
      <c r="A30" s="13" t="s">
        <v>156</v>
      </c>
      <c r="B30" s="48" t="s">
        <v>241</v>
      </c>
      <c r="C30" s="11" t="s">
        <v>86</v>
      </c>
      <c r="D30" s="10" t="s">
        <v>96</v>
      </c>
      <c r="E30" s="10" t="s">
        <v>14</v>
      </c>
      <c r="F30" s="10" t="s">
        <v>158</v>
      </c>
      <c r="G30" s="60">
        <v>11000</v>
      </c>
    </row>
    <row r="31" spans="1:7" ht="37.5" customHeight="1">
      <c r="A31" s="13" t="s">
        <v>55</v>
      </c>
      <c r="B31" s="48" t="s">
        <v>241</v>
      </c>
      <c r="C31" s="11" t="s">
        <v>86</v>
      </c>
      <c r="D31" s="10" t="s">
        <v>96</v>
      </c>
      <c r="E31" s="10" t="s">
        <v>14</v>
      </c>
      <c r="F31" s="10" t="s">
        <v>56</v>
      </c>
      <c r="G31" s="60">
        <v>147500</v>
      </c>
    </row>
    <row r="32" spans="1:7" ht="27.75" customHeight="1">
      <c r="A32" s="13" t="s">
        <v>150</v>
      </c>
      <c r="B32" s="48" t="s">
        <v>241</v>
      </c>
      <c r="C32" s="11" t="s">
        <v>86</v>
      </c>
      <c r="D32" s="10" t="s">
        <v>96</v>
      </c>
      <c r="E32" s="10" t="s">
        <v>14</v>
      </c>
      <c r="F32" s="10" t="s">
        <v>151</v>
      </c>
      <c r="G32" s="60">
        <v>12500</v>
      </c>
    </row>
    <row r="33" spans="1:7" ht="27" customHeight="1">
      <c r="A33" s="29" t="s">
        <v>121</v>
      </c>
      <c r="B33" s="48" t="s">
        <v>241</v>
      </c>
      <c r="C33" s="23" t="s">
        <v>86</v>
      </c>
      <c r="D33" s="9" t="s">
        <v>96</v>
      </c>
      <c r="E33" s="9" t="s">
        <v>15</v>
      </c>
      <c r="F33" s="9"/>
      <c r="G33" s="59">
        <f>SUM(G34:G36)</f>
        <v>93000</v>
      </c>
    </row>
    <row r="34" spans="1:7" ht="18.75" customHeight="1">
      <c r="A34" s="13" t="s">
        <v>58</v>
      </c>
      <c r="B34" s="48" t="s">
        <v>241</v>
      </c>
      <c r="C34" s="11" t="s">
        <v>86</v>
      </c>
      <c r="D34" s="10" t="s">
        <v>96</v>
      </c>
      <c r="E34" s="10" t="s">
        <v>15</v>
      </c>
      <c r="F34" s="10" t="s">
        <v>153</v>
      </c>
      <c r="G34" s="60">
        <f>48200</f>
        <v>48200</v>
      </c>
    </row>
    <row r="35" spans="1:7" ht="24.75" customHeight="1">
      <c r="A35" s="13" t="s">
        <v>55</v>
      </c>
      <c r="B35" s="48" t="s">
        <v>241</v>
      </c>
      <c r="C35" s="11" t="s">
        <v>86</v>
      </c>
      <c r="D35" s="10" t="s">
        <v>96</v>
      </c>
      <c r="E35" s="10" t="s">
        <v>15</v>
      </c>
      <c r="F35" s="10" t="s">
        <v>56</v>
      </c>
      <c r="G35" s="60">
        <v>21800</v>
      </c>
    </row>
    <row r="36" spans="1:7" ht="29.25" customHeight="1">
      <c r="A36" s="13" t="s">
        <v>150</v>
      </c>
      <c r="B36" s="48" t="s">
        <v>241</v>
      </c>
      <c r="C36" s="11" t="s">
        <v>86</v>
      </c>
      <c r="D36" s="10" t="s">
        <v>96</v>
      </c>
      <c r="E36" s="10" t="s">
        <v>15</v>
      </c>
      <c r="F36" s="10" t="s">
        <v>151</v>
      </c>
      <c r="G36" s="60">
        <v>23000</v>
      </c>
    </row>
    <row r="37" spans="1:7" ht="39" customHeight="1">
      <c r="A37" s="31" t="s">
        <v>145</v>
      </c>
      <c r="B37" s="48" t="s">
        <v>241</v>
      </c>
      <c r="C37" s="62" t="s">
        <v>86</v>
      </c>
      <c r="D37" s="63" t="s">
        <v>96</v>
      </c>
      <c r="E37" s="63" t="s">
        <v>16</v>
      </c>
      <c r="F37" s="63"/>
      <c r="G37" s="59">
        <f>SUM(G38:G42)</f>
        <v>354000</v>
      </c>
    </row>
    <row r="38" spans="1:7" ht="17.25" customHeight="1">
      <c r="A38" s="13" t="s">
        <v>57</v>
      </c>
      <c r="B38" s="48" t="s">
        <v>241</v>
      </c>
      <c r="C38" s="11" t="s">
        <v>86</v>
      </c>
      <c r="D38" s="10" t="s">
        <v>96</v>
      </c>
      <c r="E38" s="10" t="s">
        <v>16</v>
      </c>
      <c r="F38" s="10" t="s">
        <v>153</v>
      </c>
      <c r="G38" s="60">
        <v>226000</v>
      </c>
    </row>
    <row r="39" spans="1:7" ht="18.75" customHeight="1">
      <c r="A39" s="13" t="s">
        <v>156</v>
      </c>
      <c r="B39" s="48" t="s">
        <v>241</v>
      </c>
      <c r="C39" s="11" t="s">
        <v>86</v>
      </c>
      <c r="D39" s="10" t="s">
        <v>96</v>
      </c>
      <c r="E39" s="10" t="s">
        <v>16</v>
      </c>
      <c r="F39" s="10" t="s">
        <v>158</v>
      </c>
      <c r="G39" s="60">
        <v>14000</v>
      </c>
    </row>
    <row r="40" spans="1:7" ht="40.5" customHeight="1">
      <c r="A40" s="13" t="s">
        <v>55</v>
      </c>
      <c r="B40" s="48" t="s">
        <v>241</v>
      </c>
      <c r="C40" s="11" t="s">
        <v>86</v>
      </c>
      <c r="D40" s="10" t="s">
        <v>96</v>
      </c>
      <c r="E40" s="10" t="s">
        <v>16</v>
      </c>
      <c r="F40" s="10" t="s">
        <v>56</v>
      </c>
      <c r="G40" s="60">
        <v>62000</v>
      </c>
    </row>
    <row r="41" spans="1:7" ht="27" customHeight="1">
      <c r="A41" s="13" t="s">
        <v>150</v>
      </c>
      <c r="B41" s="48" t="s">
        <v>241</v>
      </c>
      <c r="C41" s="11" t="s">
        <v>86</v>
      </c>
      <c r="D41" s="10" t="s">
        <v>96</v>
      </c>
      <c r="E41" s="10" t="s">
        <v>16</v>
      </c>
      <c r="F41" s="10" t="s">
        <v>151</v>
      </c>
      <c r="G41" s="60">
        <v>42000</v>
      </c>
    </row>
    <row r="42" spans="1:7" ht="20.25" customHeight="1">
      <c r="A42" s="13" t="s">
        <v>159</v>
      </c>
      <c r="B42" s="48" t="s">
        <v>241</v>
      </c>
      <c r="C42" s="11" t="s">
        <v>86</v>
      </c>
      <c r="D42" s="10" t="s">
        <v>96</v>
      </c>
      <c r="E42" s="10" t="s">
        <v>16</v>
      </c>
      <c r="F42" s="10" t="s">
        <v>142</v>
      </c>
      <c r="G42" s="60">
        <v>10000</v>
      </c>
    </row>
    <row r="43" spans="1:7" ht="37.5" customHeight="1">
      <c r="A43" s="29" t="s">
        <v>292</v>
      </c>
      <c r="B43" s="48" t="s">
        <v>241</v>
      </c>
      <c r="C43" s="23" t="s">
        <v>86</v>
      </c>
      <c r="D43" s="9" t="s">
        <v>96</v>
      </c>
      <c r="E43" s="9" t="s">
        <v>293</v>
      </c>
      <c r="F43" s="9"/>
      <c r="G43" s="59">
        <f>G44</f>
        <v>6270000</v>
      </c>
    </row>
    <row r="44" spans="1:7" ht="22.5" customHeight="1">
      <c r="A44" s="13" t="s">
        <v>160</v>
      </c>
      <c r="B44" s="48" t="s">
        <v>241</v>
      </c>
      <c r="C44" s="11" t="s">
        <v>86</v>
      </c>
      <c r="D44" s="10" t="s">
        <v>96</v>
      </c>
      <c r="E44" s="10" t="s">
        <v>293</v>
      </c>
      <c r="F44" s="10" t="s">
        <v>144</v>
      </c>
      <c r="G44" s="60">
        <v>6270000</v>
      </c>
    </row>
    <row r="45" spans="1:7" ht="37.5" customHeight="1">
      <c r="A45" s="29" t="s">
        <v>154</v>
      </c>
      <c r="B45" s="48" t="s">
        <v>241</v>
      </c>
      <c r="C45" s="23" t="s">
        <v>86</v>
      </c>
      <c r="D45" s="9" t="s">
        <v>96</v>
      </c>
      <c r="E45" s="9" t="s">
        <v>67</v>
      </c>
      <c r="F45" s="9"/>
      <c r="G45" s="59">
        <f>G46</f>
        <v>200000</v>
      </c>
    </row>
    <row r="46" spans="1:7" ht="32.25" customHeight="1">
      <c r="A46" s="13" t="s">
        <v>150</v>
      </c>
      <c r="B46" s="48" t="s">
        <v>241</v>
      </c>
      <c r="C46" s="11" t="s">
        <v>86</v>
      </c>
      <c r="D46" s="10" t="s">
        <v>96</v>
      </c>
      <c r="E46" s="10" t="s">
        <v>67</v>
      </c>
      <c r="F46" s="10" t="s">
        <v>151</v>
      </c>
      <c r="G46" s="60">
        <v>200000</v>
      </c>
    </row>
    <row r="47" spans="1:7" ht="38.25" customHeight="1">
      <c r="A47" s="29" t="s">
        <v>224</v>
      </c>
      <c r="B47" s="48" t="s">
        <v>241</v>
      </c>
      <c r="C47" s="23" t="s">
        <v>86</v>
      </c>
      <c r="D47" s="9" t="s">
        <v>96</v>
      </c>
      <c r="E47" s="9" t="s">
        <v>68</v>
      </c>
      <c r="F47" s="9"/>
      <c r="G47" s="59">
        <f>SUM(G48:G48)</f>
        <v>50000</v>
      </c>
    </row>
    <row r="48" spans="1:7" ht="27.75" customHeight="1">
      <c r="A48" s="13" t="s">
        <v>150</v>
      </c>
      <c r="B48" s="48" t="s">
        <v>241</v>
      </c>
      <c r="C48" s="11" t="s">
        <v>86</v>
      </c>
      <c r="D48" s="10" t="s">
        <v>96</v>
      </c>
      <c r="E48" s="10" t="s">
        <v>68</v>
      </c>
      <c r="F48" s="10" t="s">
        <v>151</v>
      </c>
      <c r="G48" s="60">
        <v>50000</v>
      </c>
    </row>
    <row r="49" spans="1:7" ht="36.75" customHeight="1">
      <c r="A49" s="29" t="s">
        <v>233</v>
      </c>
      <c r="B49" s="48" t="s">
        <v>241</v>
      </c>
      <c r="C49" s="23" t="s">
        <v>86</v>
      </c>
      <c r="D49" s="9" t="s">
        <v>96</v>
      </c>
      <c r="E49" s="9" t="s">
        <v>69</v>
      </c>
      <c r="F49" s="9"/>
      <c r="G49" s="59">
        <f>G50</f>
        <v>5000</v>
      </c>
    </row>
    <row r="50" spans="1:7" ht="24" customHeight="1">
      <c r="A50" s="13" t="s">
        <v>150</v>
      </c>
      <c r="B50" s="48" t="s">
        <v>241</v>
      </c>
      <c r="C50" s="11" t="s">
        <v>86</v>
      </c>
      <c r="D50" s="10" t="s">
        <v>96</v>
      </c>
      <c r="E50" s="10" t="s">
        <v>69</v>
      </c>
      <c r="F50" s="10" t="s">
        <v>151</v>
      </c>
      <c r="G50" s="60">
        <v>5000</v>
      </c>
    </row>
    <row r="51" spans="1:7" ht="25.5" customHeight="1">
      <c r="A51" s="30" t="s">
        <v>63</v>
      </c>
      <c r="B51" s="48" t="s">
        <v>241</v>
      </c>
      <c r="C51" s="23" t="s">
        <v>86</v>
      </c>
      <c r="D51" s="9" t="s">
        <v>96</v>
      </c>
      <c r="E51" s="9" t="s">
        <v>70</v>
      </c>
      <c r="F51" s="9"/>
      <c r="G51" s="59">
        <f>G52</f>
        <v>11000</v>
      </c>
    </row>
    <row r="52" spans="1:7" ht="25.5" customHeight="1">
      <c r="A52" s="13" t="s">
        <v>150</v>
      </c>
      <c r="B52" s="48" t="s">
        <v>241</v>
      </c>
      <c r="C52" s="11" t="s">
        <v>86</v>
      </c>
      <c r="D52" s="10" t="s">
        <v>96</v>
      </c>
      <c r="E52" s="10" t="s">
        <v>71</v>
      </c>
      <c r="F52" s="10" t="s">
        <v>151</v>
      </c>
      <c r="G52" s="60">
        <v>11000</v>
      </c>
    </row>
    <row r="53" spans="1:7" ht="33" customHeight="1">
      <c r="A53" s="30" t="s">
        <v>64</v>
      </c>
      <c r="B53" s="48" t="s">
        <v>241</v>
      </c>
      <c r="C53" s="23" t="s">
        <v>86</v>
      </c>
      <c r="D53" s="9" t="s">
        <v>96</v>
      </c>
      <c r="E53" s="9" t="s">
        <v>72</v>
      </c>
      <c r="F53" s="9"/>
      <c r="G53" s="59">
        <f>SUM(G54:G56)</f>
        <v>33000</v>
      </c>
    </row>
    <row r="54" spans="1:7" ht="19.5" customHeight="1">
      <c r="A54" s="13" t="s">
        <v>58</v>
      </c>
      <c r="B54" s="48" t="s">
        <v>241</v>
      </c>
      <c r="C54" s="11" t="s">
        <v>86</v>
      </c>
      <c r="D54" s="10" t="s">
        <v>96</v>
      </c>
      <c r="E54" s="10" t="s">
        <v>72</v>
      </c>
      <c r="F54" s="10" t="s">
        <v>153</v>
      </c>
      <c r="G54" s="60">
        <v>10000</v>
      </c>
    </row>
    <row r="55" spans="1:7" ht="41.25" customHeight="1">
      <c r="A55" s="13" t="s">
        <v>55</v>
      </c>
      <c r="B55" s="48" t="s">
        <v>241</v>
      </c>
      <c r="C55" s="11" t="s">
        <v>86</v>
      </c>
      <c r="D55" s="10" t="s">
        <v>96</v>
      </c>
      <c r="E55" s="10" t="s">
        <v>72</v>
      </c>
      <c r="F55" s="10" t="s">
        <v>56</v>
      </c>
      <c r="G55" s="60">
        <v>3000</v>
      </c>
    </row>
    <row r="56" spans="1:7" ht="28.5" customHeight="1">
      <c r="A56" s="13" t="s">
        <v>150</v>
      </c>
      <c r="B56" s="48" t="s">
        <v>241</v>
      </c>
      <c r="C56" s="11" t="s">
        <v>86</v>
      </c>
      <c r="D56" s="10" t="s">
        <v>96</v>
      </c>
      <c r="E56" s="10" t="s">
        <v>72</v>
      </c>
      <c r="F56" s="10" t="s">
        <v>151</v>
      </c>
      <c r="G56" s="60">
        <v>20000</v>
      </c>
    </row>
    <row r="57" spans="1:7" ht="24.75" customHeight="1">
      <c r="A57" s="30" t="s">
        <v>65</v>
      </c>
      <c r="B57" s="48" t="s">
        <v>241</v>
      </c>
      <c r="C57" s="23" t="s">
        <v>86</v>
      </c>
      <c r="D57" s="9" t="s">
        <v>96</v>
      </c>
      <c r="E57" s="9" t="s">
        <v>73</v>
      </c>
      <c r="F57" s="9"/>
      <c r="G57" s="59">
        <f>G58</f>
        <v>11000</v>
      </c>
    </row>
    <row r="58" spans="1:7" ht="40.5" customHeight="1">
      <c r="A58" s="13" t="s">
        <v>150</v>
      </c>
      <c r="B58" s="48" t="s">
        <v>241</v>
      </c>
      <c r="C58" s="11" t="s">
        <v>86</v>
      </c>
      <c r="D58" s="10" t="s">
        <v>96</v>
      </c>
      <c r="E58" s="10" t="s">
        <v>73</v>
      </c>
      <c r="F58" s="10" t="s">
        <v>151</v>
      </c>
      <c r="G58" s="60">
        <v>11000</v>
      </c>
    </row>
    <row r="59" spans="1:7" ht="32.25" customHeight="1">
      <c r="A59" s="30" t="s">
        <v>66</v>
      </c>
      <c r="B59" s="48" t="s">
        <v>241</v>
      </c>
      <c r="C59" s="23" t="s">
        <v>86</v>
      </c>
      <c r="D59" s="9" t="s">
        <v>96</v>
      </c>
      <c r="E59" s="9" t="s">
        <v>244</v>
      </c>
      <c r="F59" s="9"/>
      <c r="G59" s="59">
        <f>G60</f>
        <v>33000</v>
      </c>
    </row>
    <row r="60" spans="1:7" ht="40.5" customHeight="1">
      <c r="A60" s="13" t="s">
        <v>150</v>
      </c>
      <c r="B60" s="48" t="s">
        <v>241</v>
      </c>
      <c r="C60" s="11" t="s">
        <v>86</v>
      </c>
      <c r="D60" s="10" t="s">
        <v>96</v>
      </c>
      <c r="E60" s="10" t="s">
        <v>244</v>
      </c>
      <c r="F60" s="10" t="s">
        <v>151</v>
      </c>
      <c r="G60" s="60">
        <v>33000</v>
      </c>
    </row>
    <row r="61" spans="1:7" ht="18.75" customHeight="1">
      <c r="A61" s="32" t="s">
        <v>1</v>
      </c>
      <c r="B61" s="48" t="s">
        <v>241</v>
      </c>
      <c r="C61" s="14" t="s">
        <v>86</v>
      </c>
      <c r="D61" s="4" t="s">
        <v>92</v>
      </c>
      <c r="E61" s="4"/>
      <c r="F61" s="4"/>
      <c r="G61" s="126">
        <f>G62</f>
        <v>12900</v>
      </c>
    </row>
    <row r="62" spans="1:7" ht="68.25" customHeight="1">
      <c r="A62" s="144" t="s">
        <v>2</v>
      </c>
      <c r="B62" s="48" t="s">
        <v>241</v>
      </c>
      <c r="C62" s="7" t="s">
        <v>86</v>
      </c>
      <c r="D62" s="6" t="s">
        <v>92</v>
      </c>
      <c r="E62" s="6" t="s">
        <v>59</v>
      </c>
      <c r="F62" s="6"/>
      <c r="G62" s="127">
        <f>G63</f>
        <v>12900</v>
      </c>
    </row>
    <row r="63" spans="1:7" ht="25.5" customHeight="1">
      <c r="A63" s="13" t="s">
        <v>150</v>
      </c>
      <c r="B63" s="48" t="s">
        <v>241</v>
      </c>
      <c r="C63" s="8" t="s">
        <v>86</v>
      </c>
      <c r="D63" s="5" t="s">
        <v>92</v>
      </c>
      <c r="E63" s="5" t="s">
        <v>59</v>
      </c>
      <c r="F63" s="5" t="s">
        <v>151</v>
      </c>
      <c r="G63" s="60">
        <v>12900</v>
      </c>
    </row>
    <row r="64" spans="1:7" ht="19.5" customHeight="1">
      <c r="A64" s="32" t="s">
        <v>290</v>
      </c>
      <c r="B64" s="48" t="s">
        <v>241</v>
      </c>
      <c r="C64" s="14" t="s">
        <v>86</v>
      </c>
      <c r="D64" s="4" t="s">
        <v>116</v>
      </c>
      <c r="E64" s="4"/>
      <c r="F64" s="4"/>
      <c r="G64" s="141">
        <f>G65</f>
        <v>100000</v>
      </c>
    </row>
    <row r="65" spans="1:7" ht="21" customHeight="1">
      <c r="A65" s="139" t="s">
        <v>125</v>
      </c>
      <c r="B65" s="48" t="s">
        <v>241</v>
      </c>
      <c r="C65" s="7" t="s">
        <v>86</v>
      </c>
      <c r="D65" s="6" t="s">
        <v>116</v>
      </c>
      <c r="E65" s="6" t="s">
        <v>17</v>
      </c>
      <c r="F65" s="6"/>
      <c r="G65" s="142">
        <f>G66</f>
        <v>100000</v>
      </c>
    </row>
    <row r="66" spans="1:7" ht="18" customHeight="1">
      <c r="A66" s="140" t="s">
        <v>160</v>
      </c>
      <c r="B66" s="48" t="s">
        <v>241</v>
      </c>
      <c r="C66" s="8" t="s">
        <v>86</v>
      </c>
      <c r="D66" s="5" t="s">
        <v>116</v>
      </c>
      <c r="E66" s="5" t="s">
        <v>17</v>
      </c>
      <c r="F66" s="5" t="s">
        <v>144</v>
      </c>
      <c r="G66" s="143">
        <v>100000</v>
      </c>
    </row>
    <row r="67" spans="1:7" ht="18" customHeight="1">
      <c r="A67" s="28" t="s">
        <v>101</v>
      </c>
      <c r="B67" s="48" t="s">
        <v>241</v>
      </c>
      <c r="C67" s="56" t="s">
        <v>86</v>
      </c>
      <c r="D67" s="57" t="s">
        <v>128</v>
      </c>
      <c r="E67" s="57" t="s">
        <v>229</v>
      </c>
      <c r="F67" s="57"/>
      <c r="G67" s="61">
        <f>G68+G75+G84</f>
        <v>7556000</v>
      </c>
    </row>
    <row r="68" spans="1:7" ht="33" customHeight="1">
      <c r="A68" s="29" t="s">
        <v>187</v>
      </c>
      <c r="B68" s="48" t="s">
        <v>241</v>
      </c>
      <c r="C68" s="23" t="s">
        <v>86</v>
      </c>
      <c r="D68" s="9" t="s">
        <v>128</v>
      </c>
      <c r="E68" s="9" t="s">
        <v>245</v>
      </c>
      <c r="F68" s="9"/>
      <c r="G68" s="59">
        <f>SUM(G69:G74)</f>
        <v>702000</v>
      </c>
    </row>
    <row r="69" spans="1:7" ht="30" customHeight="1">
      <c r="A69" s="13" t="s">
        <v>150</v>
      </c>
      <c r="B69" s="48" t="s">
        <v>241</v>
      </c>
      <c r="C69" s="11" t="s">
        <v>86</v>
      </c>
      <c r="D69" s="10" t="s">
        <v>128</v>
      </c>
      <c r="E69" s="10" t="s">
        <v>245</v>
      </c>
      <c r="F69" s="10" t="s">
        <v>151</v>
      </c>
      <c r="G69" s="60">
        <v>526000</v>
      </c>
    </row>
    <row r="70" spans="1:7" ht="19.5" customHeight="1">
      <c r="A70" s="13" t="s">
        <v>77</v>
      </c>
      <c r="B70" s="48" t="s">
        <v>241</v>
      </c>
      <c r="C70" s="11" t="s">
        <v>86</v>
      </c>
      <c r="D70" s="10" t="s">
        <v>128</v>
      </c>
      <c r="E70" s="10" t="s">
        <v>245</v>
      </c>
      <c r="F70" s="10" t="s">
        <v>76</v>
      </c>
      <c r="G70" s="60">
        <v>16000</v>
      </c>
    </row>
    <row r="71" spans="1:7" ht="25.5" customHeight="1">
      <c r="A71" s="145" t="s">
        <v>248</v>
      </c>
      <c r="B71" s="48" t="s">
        <v>241</v>
      </c>
      <c r="C71" s="11" t="s">
        <v>86</v>
      </c>
      <c r="D71" s="10" t="s">
        <v>128</v>
      </c>
      <c r="E71" s="10" t="s">
        <v>245</v>
      </c>
      <c r="F71" s="10" t="s">
        <v>162</v>
      </c>
      <c r="G71" s="60">
        <v>35000</v>
      </c>
    </row>
    <row r="72" spans="1:7" ht="26.25" customHeight="1">
      <c r="A72" s="13" t="s">
        <v>161</v>
      </c>
      <c r="B72" s="48" t="s">
        <v>241</v>
      </c>
      <c r="C72" s="11" t="s">
        <v>86</v>
      </c>
      <c r="D72" s="10" t="s">
        <v>128</v>
      </c>
      <c r="E72" s="10" t="s">
        <v>245</v>
      </c>
      <c r="F72" s="10" t="s">
        <v>164</v>
      </c>
      <c r="G72" s="60">
        <v>35000</v>
      </c>
    </row>
    <row r="73" spans="1:7" ht="20.25" customHeight="1">
      <c r="A73" s="13" t="s">
        <v>163</v>
      </c>
      <c r="B73" s="48" t="s">
        <v>241</v>
      </c>
      <c r="C73" s="11" t="s">
        <v>86</v>
      </c>
      <c r="D73" s="10" t="s">
        <v>128</v>
      </c>
      <c r="E73" s="10" t="s">
        <v>245</v>
      </c>
      <c r="F73" s="10" t="s">
        <v>165</v>
      </c>
      <c r="G73" s="60">
        <v>47000</v>
      </c>
    </row>
    <row r="74" spans="1:7" ht="19.5" customHeight="1">
      <c r="A74" s="13" t="s">
        <v>79</v>
      </c>
      <c r="B74" s="48" t="s">
        <v>241</v>
      </c>
      <c r="C74" s="11" t="s">
        <v>86</v>
      </c>
      <c r="D74" s="10" t="s">
        <v>128</v>
      </c>
      <c r="E74" s="10" t="s">
        <v>245</v>
      </c>
      <c r="F74" s="10" t="s">
        <v>78</v>
      </c>
      <c r="G74" s="60">
        <v>43000</v>
      </c>
    </row>
    <row r="75" spans="1:7" ht="24" customHeight="1">
      <c r="A75" s="29" t="s">
        <v>143</v>
      </c>
      <c r="B75" s="48" t="s">
        <v>241</v>
      </c>
      <c r="C75" s="23" t="s">
        <v>86</v>
      </c>
      <c r="D75" s="9" t="s">
        <v>128</v>
      </c>
      <c r="E75" s="9" t="s">
        <v>18</v>
      </c>
      <c r="F75" s="9"/>
      <c r="G75" s="64">
        <f>SUM(G76:G83)</f>
        <v>6849000</v>
      </c>
    </row>
    <row r="76" spans="1:7" ht="21" customHeight="1">
      <c r="A76" s="13" t="s">
        <v>34</v>
      </c>
      <c r="B76" s="48" t="s">
        <v>241</v>
      </c>
      <c r="C76" s="11" t="s">
        <v>86</v>
      </c>
      <c r="D76" s="10" t="s">
        <v>128</v>
      </c>
      <c r="E76" s="10" t="s">
        <v>18</v>
      </c>
      <c r="F76" s="10" t="s">
        <v>167</v>
      </c>
      <c r="G76" s="65">
        <v>3000000</v>
      </c>
    </row>
    <row r="77" spans="1:7" ht="26.25" customHeight="1">
      <c r="A77" s="13" t="s">
        <v>169</v>
      </c>
      <c r="B77" s="48" t="s">
        <v>241</v>
      </c>
      <c r="C77" s="11" t="s">
        <v>86</v>
      </c>
      <c r="D77" s="10" t="s">
        <v>128</v>
      </c>
      <c r="E77" s="10" t="s">
        <v>18</v>
      </c>
      <c r="F77" s="10" t="s">
        <v>168</v>
      </c>
      <c r="G77" s="65">
        <v>20000</v>
      </c>
    </row>
    <row r="78" spans="1:7" ht="37.5" customHeight="1">
      <c r="A78" s="13" t="s">
        <v>29</v>
      </c>
      <c r="B78" s="48" t="s">
        <v>241</v>
      </c>
      <c r="C78" s="11" t="s">
        <v>86</v>
      </c>
      <c r="D78" s="10" t="s">
        <v>128</v>
      </c>
      <c r="E78" s="10" t="s">
        <v>18</v>
      </c>
      <c r="F78" s="10" t="s">
        <v>19</v>
      </c>
      <c r="G78" s="65">
        <v>906000</v>
      </c>
    </row>
    <row r="79" spans="1:7" ht="33" customHeight="1">
      <c r="A79" s="13" t="s">
        <v>170</v>
      </c>
      <c r="B79" s="48" t="s">
        <v>241</v>
      </c>
      <c r="C79" s="11" t="s">
        <v>86</v>
      </c>
      <c r="D79" s="10" t="s">
        <v>128</v>
      </c>
      <c r="E79" s="10" t="s">
        <v>18</v>
      </c>
      <c r="F79" s="10" t="s">
        <v>151</v>
      </c>
      <c r="G79" s="65">
        <v>2600000</v>
      </c>
    </row>
    <row r="80" spans="1:7" ht="79.5" customHeight="1">
      <c r="A80" s="34" t="s">
        <v>166</v>
      </c>
      <c r="B80" s="48" t="s">
        <v>241</v>
      </c>
      <c r="C80" s="11" t="s">
        <v>86</v>
      </c>
      <c r="D80" s="10" t="s">
        <v>128</v>
      </c>
      <c r="E80" s="10" t="s">
        <v>18</v>
      </c>
      <c r="F80" s="10" t="s">
        <v>162</v>
      </c>
      <c r="G80" s="65">
        <v>50000</v>
      </c>
    </row>
    <row r="81" spans="1:7" ht="24.75" customHeight="1">
      <c r="A81" s="13" t="s">
        <v>161</v>
      </c>
      <c r="B81" s="134" t="s">
        <v>241</v>
      </c>
      <c r="C81" s="11" t="s">
        <v>86</v>
      </c>
      <c r="D81" s="10" t="s">
        <v>128</v>
      </c>
      <c r="E81" s="10" t="s">
        <v>18</v>
      </c>
      <c r="F81" s="10" t="s">
        <v>164</v>
      </c>
      <c r="G81" s="60">
        <v>106000</v>
      </c>
    </row>
    <row r="82" spans="1:7" ht="20.25" customHeight="1">
      <c r="A82" s="13" t="s">
        <v>163</v>
      </c>
      <c r="B82" s="48" t="s">
        <v>241</v>
      </c>
      <c r="C82" s="11" t="s">
        <v>86</v>
      </c>
      <c r="D82" s="10" t="s">
        <v>128</v>
      </c>
      <c r="E82" s="10" t="s">
        <v>18</v>
      </c>
      <c r="F82" s="10" t="s">
        <v>165</v>
      </c>
      <c r="G82" s="60">
        <v>135000</v>
      </c>
    </row>
    <row r="83" spans="1:7" ht="30" customHeight="1">
      <c r="A83" s="13" t="s">
        <v>79</v>
      </c>
      <c r="B83" s="48" t="s">
        <v>241</v>
      </c>
      <c r="C83" s="11" t="s">
        <v>86</v>
      </c>
      <c r="D83" s="10" t="s">
        <v>128</v>
      </c>
      <c r="E83" s="10" t="s">
        <v>18</v>
      </c>
      <c r="F83" s="10" t="s">
        <v>78</v>
      </c>
      <c r="G83" s="60">
        <v>32000</v>
      </c>
    </row>
    <row r="84" spans="1:7" ht="39" customHeight="1">
      <c r="A84" s="33" t="s">
        <v>220</v>
      </c>
      <c r="B84" s="48" t="s">
        <v>241</v>
      </c>
      <c r="C84" s="66" t="s">
        <v>86</v>
      </c>
      <c r="D84" s="9" t="s">
        <v>128</v>
      </c>
      <c r="E84" s="9" t="s">
        <v>20</v>
      </c>
      <c r="F84" s="27"/>
      <c r="G84" s="59">
        <f>SUM(G85:G85)</f>
        <v>5000</v>
      </c>
    </row>
    <row r="85" spans="1:7" ht="28.5" customHeight="1">
      <c r="A85" s="13" t="s">
        <v>170</v>
      </c>
      <c r="B85" s="134" t="s">
        <v>241</v>
      </c>
      <c r="C85" s="67" t="s">
        <v>86</v>
      </c>
      <c r="D85" s="27" t="s">
        <v>128</v>
      </c>
      <c r="E85" s="10" t="s">
        <v>20</v>
      </c>
      <c r="F85" s="27" t="s">
        <v>151</v>
      </c>
      <c r="G85" s="60">
        <v>5000</v>
      </c>
    </row>
    <row r="86" spans="1:7" ht="21" customHeight="1">
      <c r="A86" s="68" t="s">
        <v>138</v>
      </c>
      <c r="B86" s="115" t="s">
        <v>241</v>
      </c>
      <c r="C86" s="69" t="s">
        <v>93</v>
      </c>
      <c r="D86" s="70"/>
      <c r="E86" s="70"/>
      <c r="F86" s="70"/>
      <c r="G86" s="71">
        <f>G87</f>
        <v>691000</v>
      </c>
    </row>
    <row r="87" spans="1:11" ht="18.75" customHeight="1">
      <c r="A87" s="72" t="s">
        <v>139</v>
      </c>
      <c r="B87" s="48" t="s">
        <v>241</v>
      </c>
      <c r="C87" s="56" t="s">
        <v>93</v>
      </c>
      <c r="D87" s="57" t="s">
        <v>95</v>
      </c>
      <c r="E87" s="57"/>
      <c r="F87" s="57"/>
      <c r="G87" s="58">
        <f>G88</f>
        <v>691000</v>
      </c>
      <c r="H87" s="12"/>
      <c r="I87" s="12"/>
      <c r="K87" s="18"/>
    </row>
    <row r="88" spans="1:7" ht="26.25" customHeight="1">
      <c r="A88" s="30" t="s">
        <v>129</v>
      </c>
      <c r="B88" s="48" t="s">
        <v>241</v>
      </c>
      <c r="C88" s="23" t="s">
        <v>93</v>
      </c>
      <c r="D88" s="9" t="s">
        <v>95</v>
      </c>
      <c r="E88" s="9" t="s">
        <v>23</v>
      </c>
      <c r="F88" s="9"/>
      <c r="G88" s="59">
        <f>G89</f>
        <v>691000</v>
      </c>
    </row>
    <row r="89" spans="1:7" ht="15.75" customHeight="1">
      <c r="A89" s="13" t="s">
        <v>159</v>
      </c>
      <c r="B89" s="48" t="s">
        <v>241</v>
      </c>
      <c r="C89" s="11" t="s">
        <v>93</v>
      </c>
      <c r="D89" s="10" t="s">
        <v>95</v>
      </c>
      <c r="E89" s="10" t="s">
        <v>23</v>
      </c>
      <c r="F89" s="10" t="s">
        <v>142</v>
      </c>
      <c r="G89" s="60">
        <v>691000</v>
      </c>
    </row>
    <row r="90" spans="1:7" ht="19.5" customHeight="1">
      <c r="A90" s="68" t="s">
        <v>114</v>
      </c>
      <c r="B90" s="115" t="s">
        <v>241</v>
      </c>
      <c r="C90" s="69" t="s">
        <v>96</v>
      </c>
      <c r="D90" s="73"/>
      <c r="E90" s="73"/>
      <c r="F90" s="73"/>
      <c r="G90" s="71">
        <f>G91+G94+G97</f>
        <v>5377000</v>
      </c>
    </row>
    <row r="91" spans="1:10" ht="18" customHeight="1">
      <c r="A91" s="35" t="s">
        <v>188</v>
      </c>
      <c r="B91" s="48" t="s">
        <v>241</v>
      </c>
      <c r="C91" s="76" t="s">
        <v>96</v>
      </c>
      <c r="D91" s="57" t="s">
        <v>92</v>
      </c>
      <c r="E91" s="57"/>
      <c r="F91" s="57"/>
      <c r="G91" s="58">
        <f>G92</f>
        <v>396000</v>
      </c>
      <c r="H91" s="12"/>
      <c r="I91" s="12"/>
      <c r="J91" s="18"/>
    </row>
    <row r="92" spans="1:10" ht="55.5" customHeight="1">
      <c r="A92" s="30" t="s">
        <v>189</v>
      </c>
      <c r="B92" s="48" t="s">
        <v>241</v>
      </c>
      <c r="C92" s="74" t="s">
        <v>96</v>
      </c>
      <c r="D92" s="9" t="s">
        <v>92</v>
      </c>
      <c r="E92" s="9" t="s">
        <v>21</v>
      </c>
      <c r="F92" s="9"/>
      <c r="G92" s="59">
        <f>G93</f>
        <v>396000</v>
      </c>
      <c r="H92" s="12"/>
      <c r="I92" s="12"/>
      <c r="J92" s="18"/>
    </row>
    <row r="93" spans="1:10" ht="33" customHeight="1">
      <c r="A93" s="13" t="s">
        <v>170</v>
      </c>
      <c r="B93" s="48" t="s">
        <v>241</v>
      </c>
      <c r="C93" s="75" t="s">
        <v>96</v>
      </c>
      <c r="D93" s="10" t="s">
        <v>92</v>
      </c>
      <c r="E93" s="10" t="s">
        <v>21</v>
      </c>
      <c r="F93" s="10" t="s">
        <v>151</v>
      </c>
      <c r="G93" s="60">
        <v>396000</v>
      </c>
      <c r="H93" s="12"/>
      <c r="I93" s="12"/>
      <c r="J93" s="18"/>
    </row>
    <row r="94" spans="1:9" ht="23.25" customHeight="1">
      <c r="A94" s="35" t="s">
        <v>235</v>
      </c>
      <c r="B94" s="48" t="s">
        <v>241</v>
      </c>
      <c r="C94" s="76" t="s">
        <v>96</v>
      </c>
      <c r="D94" s="57" t="s">
        <v>89</v>
      </c>
      <c r="E94" s="57"/>
      <c r="F94" s="57"/>
      <c r="G94" s="58">
        <f>G95</f>
        <v>4721000</v>
      </c>
      <c r="H94" s="12"/>
      <c r="I94" s="12"/>
    </row>
    <row r="95" spans="1:10" ht="38.25" customHeight="1">
      <c r="A95" s="148" t="s">
        <v>251</v>
      </c>
      <c r="B95" s="48" t="s">
        <v>241</v>
      </c>
      <c r="C95" s="23" t="s">
        <v>96</v>
      </c>
      <c r="D95" s="9" t="s">
        <v>89</v>
      </c>
      <c r="E95" s="147" t="s">
        <v>252</v>
      </c>
      <c r="F95" s="10"/>
      <c r="G95" s="149">
        <f>G96</f>
        <v>4721000</v>
      </c>
      <c r="J95" s="19"/>
    </row>
    <row r="96" spans="1:7" ht="52.5" customHeight="1">
      <c r="A96" s="13" t="s">
        <v>253</v>
      </c>
      <c r="B96" s="48" t="s">
        <v>241</v>
      </c>
      <c r="C96" s="11" t="s">
        <v>96</v>
      </c>
      <c r="D96" s="10" t="s">
        <v>89</v>
      </c>
      <c r="E96" s="10" t="s">
        <v>252</v>
      </c>
      <c r="F96" s="10" t="s">
        <v>190</v>
      </c>
      <c r="G96" s="60">
        <v>4721000</v>
      </c>
    </row>
    <row r="97" spans="1:7" ht="21.75" customHeight="1">
      <c r="A97" s="35" t="s">
        <v>126</v>
      </c>
      <c r="B97" s="48" t="s">
        <v>241</v>
      </c>
      <c r="C97" s="76" t="s">
        <v>96</v>
      </c>
      <c r="D97" s="57" t="s">
        <v>90</v>
      </c>
      <c r="E97" s="57"/>
      <c r="F97" s="57"/>
      <c r="G97" s="58">
        <f>G98</f>
        <v>260000</v>
      </c>
    </row>
    <row r="98" spans="1:7" ht="44.25" customHeight="1">
      <c r="A98" s="30" t="s">
        <v>227</v>
      </c>
      <c r="B98" s="48" t="s">
        <v>241</v>
      </c>
      <c r="C98" s="74" t="s">
        <v>96</v>
      </c>
      <c r="D98" s="9" t="s">
        <v>90</v>
      </c>
      <c r="E98" s="9" t="s">
        <v>22</v>
      </c>
      <c r="F98" s="9"/>
      <c r="G98" s="59">
        <f>G100+G99</f>
        <v>260000</v>
      </c>
    </row>
    <row r="99" spans="1:7" ht="49.5" customHeight="1">
      <c r="A99" s="34" t="s">
        <v>276</v>
      </c>
      <c r="B99" s="48" t="s">
        <v>241</v>
      </c>
      <c r="C99" s="75" t="s">
        <v>96</v>
      </c>
      <c r="D99" s="10" t="s">
        <v>90</v>
      </c>
      <c r="E99" s="10" t="s">
        <v>22</v>
      </c>
      <c r="F99" s="10" t="s">
        <v>270</v>
      </c>
      <c r="G99" s="60">
        <v>110000</v>
      </c>
    </row>
    <row r="100" spans="1:7" ht="84" customHeight="1">
      <c r="A100" s="34" t="s">
        <v>254</v>
      </c>
      <c r="B100" s="48" t="s">
        <v>241</v>
      </c>
      <c r="C100" s="75" t="s">
        <v>96</v>
      </c>
      <c r="D100" s="10" t="s">
        <v>90</v>
      </c>
      <c r="E100" s="10" t="s">
        <v>22</v>
      </c>
      <c r="F100" s="10" t="s">
        <v>255</v>
      </c>
      <c r="G100" s="60">
        <v>150000</v>
      </c>
    </row>
    <row r="101" spans="1:7" ht="28.5" customHeight="1">
      <c r="A101" s="77" t="s">
        <v>111</v>
      </c>
      <c r="B101" s="116" t="s">
        <v>241</v>
      </c>
      <c r="C101" s="70" t="s">
        <v>92</v>
      </c>
      <c r="D101" s="70"/>
      <c r="E101" s="70"/>
      <c r="F101" s="70"/>
      <c r="G101" s="71">
        <f>G102</f>
        <v>9754258</v>
      </c>
    </row>
    <row r="102" spans="1:10" ht="20.25" customHeight="1">
      <c r="A102" s="47" t="s">
        <v>230</v>
      </c>
      <c r="B102" s="48" t="s">
        <v>241</v>
      </c>
      <c r="C102" s="76" t="s">
        <v>92</v>
      </c>
      <c r="D102" s="76" t="s">
        <v>86</v>
      </c>
      <c r="E102" s="78"/>
      <c r="F102" s="78"/>
      <c r="G102" s="61">
        <f>G103+G105+G107+G110</f>
        <v>9754258</v>
      </c>
      <c r="H102" s="12"/>
      <c r="J102" s="18"/>
    </row>
    <row r="103" spans="1:8" ht="33.75" customHeight="1">
      <c r="A103" s="29" t="s">
        <v>299</v>
      </c>
      <c r="B103" s="48" t="s">
        <v>241</v>
      </c>
      <c r="C103" s="74" t="s">
        <v>92</v>
      </c>
      <c r="D103" s="74" t="s">
        <v>86</v>
      </c>
      <c r="E103" s="74" t="s">
        <v>256</v>
      </c>
      <c r="F103" s="10"/>
      <c r="G103" s="64">
        <f>G104</f>
        <v>7372534.9</v>
      </c>
      <c r="H103" s="12"/>
    </row>
    <row r="104" spans="1:10" ht="42" customHeight="1">
      <c r="A104" s="13" t="s">
        <v>300</v>
      </c>
      <c r="B104" s="48" t="s">
        <v>241</v>
      </c>
      <c r="C104" s="75" t="s">
        <v>92</v>
      </c>
      <c r="D104" s="75" t="s">
        <v>86</v>
      </c>
      <c r="E104" s="75" t="s">
        <v>256</v>
      </c>
      <c r="F104" s="10" t="s">
        <v>231</v>
      </c>
      <c r="G104" s="65">
        <v>7372534.9</v>
      </c>
      <c r="H104" s="12"/>
      <c r="J104" s="18"/>
    </row>
    <row r="105" spans="1:10" ht="33" customHeight="1">
      <c r="A105" s="29" t="s">
        <v>298</v>
      </c>
      <c r="B105" s="48" t="s">
        <v>241</v>
      </c>
      <c r="C105" s="74" t="s">
        <v>92</v>
      </c>
      <c r="D105" s="74" t="s">
        <v>86</v>
      </c>
      <c r="E105" s="74" t="s">
        <v>257</v>
      </c>
      <c r="F105" s="10"/>
      <c r="G105" s="64">
        <f>G106</f>
        <v>42023.1</v>
      </c>
      <c r="H105" s="12"/>
      <c r="J105" s="18"/>
    </row>
    <row r="106" spans="1:8" ht="38.25" customHeight="1">
      <c r="A106" s="13" t="s">
        <v>301</v>
      </c>
      <c r="B106" s="48" t="s">
        <v>241</v>
      </c>
      <c r="C106" s="75" t="s">
        <v>92</v>
      </c>
      <c r="D106" s="75" t="s">
        <v>86</v>
      </c>
      <c r="E106" s="75" t="s">
        <v>257</v>
      </c>
      <c r="F106" s="10" t="s">
        <v>231</v>
      </c>
      <c r="G106" s="65">
        <v>42023.1</v>
      </c>
      <c r="H106" s="12"/>
    </row>
    <row r="107" spans="1:8" ht="15.75">
      <c r="A107" s="30" t="s">
        <v>4</v>
      </c>
      <c r="B107" s="48" t="s">
        <v>241</v>
      </c>
      <c r="C107" s="74" t="s">
        <v>92</v>
      </c>
      <c r="D107" s="74" t="s">
        <v>86</v>
      </c>
      <c r="E107" s="74" t="s">
        <v>24</v>
      </c>
      <c r="F107" s="78"/>
      <c r="G107" s="64">
        <f>G108+G109</f>
        <v>950000</v>
      </c>
      <c r="H107" s="12"/>
    </row>
    <row r="108" spans="1:10" ht="25.5">
      <c r="A108" s="13" t="s">
        <v>170</v>
      </c>
      <c r="B108" s="48" t="s">
        <v>241</v>
      </c>
      <c r="C108" s="75" t="s">
        <v>92</v>
      </c>
      <c r="D108" s="75" t="s">
        <v>86</v>
      </c>
      <c r="E108" s="75" t="s">
        <v>24</v>
      </c>
      <c r="F108" s="10" t="s">
        <v>151</v>
      </c>
      <c r="G108" s="65">
        <v>150000</v>
      </c>
      <c r="J108" s="19"/>
    </row>
    <row r="109" spans="1:7" ht="38.25">
      <c r="A109" s="13" t="s">
        <v>289</v>
      </c>
      <c r="B109" s="48" t="s">
        <v>241</v>
      </c>
      <c r="C109" s="75" t="s">
        <v>92</v>
      </c>
      <c r="D109" s="75" t="s">
        <v>86</v>
      </c>
      <c r="E109" s="75" t="s">
        <v>24</v>
      </c>
      <c r="F109" s="10" t="s">
        <v>192</v>
      </c>
      <c r="G109" s="65">
        <v>800000</v>
      </c>
    </row>
    <row r="110" spans="1:7" ht="20.25" customHeight="1">
      <c r="A110" s="30" t="s">
        <v>3</v>
      </c>
      <c r="B110" s="48" t="s">
        <v>241</v>
      </c>
      <c r="C110" s="74" t="s">
        <v>92</v>
      </c>
      <c r="D110" s="74" t="s">
        <v>86</v>
      </c>
      <c r="E110" s="74" t="s">
        <v>25</v>
      </c>
      <c r="F110" s="78"/>
      <c r="G110" s="64">
        <f>G111</f>
        <v>1389700</v>
      </c>
    </row>
    <row r="111" spans="1:7" ht="30" customHeight="1">
      <c r="A111" s="13" t="s">
        <v>170</v>
      </c>
      <c r="B111" s="48" t="s">
        <v>241</v>
      </c>
      <c r="C111" s="75" t="s">
        <v>92</v>
      </c>
      <c r="D111" s="75" t="s">
        <v>86</v>
      </c>
      <c r="E111" s="75" t="s">
        <v>25</v>
      </c>
      <c r="F111" s="10" t="s">
        <v>151</v>
      </c>
      <c r="G111" s="65">
        <f>750000+639700</f>
        <v>1389700</v>
      </c>
    </row>
    <row r="112" spans="1:7" ht="15.75">
      <c r="A112" s="77" t="s">
        <v>106</v>
      </c>
      <c r="B112" s="117" t="s">
        <v>241</v>
      </c>
      <c r="C112" s="70" t="s">
        <v>87</v>
      </c>
      <c r="D112" s="70"/>
      <c r="E112" s="70"/>
      <c r="F112" s="70"/>
      <c r="G112" s="71">
        <f>G113+G151+G193+G198+G212</f>
        <v>290279791</v>
      </c>
    </row>
    <row r="113" spans="1:7" ht="15">
      <c r="A113" s="130" t="s">
        <v>107</v>
      </c>
      <c r="B113" s="48" t="s">
        <v>241</v>
      </c>
      <c r="C113" s="131" t="s">
        <v>87</v>
      </c>
      <c r="D113" s="131" t="s">
        <v>86</v>
      </c>
      <c r="E113" s="132"/>
      <c r="F113" s="132"/>
      <c r="G113" s="133">
        <f>G115+G117+G119+G129+G136+G139+G143+G147</f>
        <v>77730100</v>
      </c>
    </row>
    <row r="114" spans="1:7" ht="25.5">
      <c r="A114" s="33" t="s">
        <v>193</v>
      </c>
      <c r="B114" s="48" t="s">
        <v>241</v>
      </c>
      <c r="C114" s="74" t="s">
        <v>87</v>
      </c>
      <c r="D114" s="9" t="s">
        <v>86</v>
      </c>
      <c r="E114" s="83" t="s">
        <v>6</v>
      </c>
      <c r="F114" s="83"/>
      <c r="G114" s="59">
        <f>G113</f>
        <v>77730100</v>
      </c>
    </row>
    <row r="115" spans="1:7" ht="12.75">
      <c r="A115" s="38" t="s">
        <v>195</v>
      </c>
      <c r="B115" s="48" t="s">
        <v>241</v>
      </c>
      <c r="C115" s="84" t="s">
        <v>87</v>
      </c>
      <c r="D115" s="25" t="s">
        <v>86</v>
      </c>
      <c r="E115" s="25" t="s">
        <v>26</v>
      </c>
      <c r="F115" s="25"/>
      <c r="G115" s="82">
        <f>G116</f>
        <v>14000000</v>
      </c>
    </row>
    <row r="116" spans="1:7" ht="30.75" customHeight="1">
      <c r="A116" s="13" t="s">
        <v>170</v>
      </c>
      <c r="B116" s="48" t="s">
        <v>241</v>
      </c>
      <c r="C116" s="75" t="s">
        <v>87</v>
      </c>
      <c r="D116" s="10" t="s">
        <v>86</v>
      </c>
      <c r="E116" s="10" t="s">
        <v>26</v>
      </c>
      <c r="F116" s="10" t="s">
        <v>151</v>
      </c>
      <c r="G116" s="60">
        <v>14000000</v>
      </c>
    </row>
    <row r="117" spans="1:7" ht="15.75" customHeight="1">
      <c r="A117" s="38" t="s">
        <v>234</v>
      </c>
      <c r="B117" s="48" t="s">
        <v>241</v>
      </c>
      <c r="C117" s="84" t="s">
        <v>87</v>
      </c>
      <c r="D117" s="25" t="s">
        <v>86</v>
      </c>
      <c r="E117" s="25" t="s">
        <v>27</v>
      </c>
      <c r="F117" s="25"/>
      <c r="G117" s="82">
        <f>G118</f>
        <v>300000</v>
      </c>
    </row>
    <row r="118" spans="1:7" ht="30" customHeight="1">
      <c r="A118" s="13" t="s">
        <v>170</v>
      </c>
      <c r="B118" s="48" t="s">
        <v>241</v>
      </c>
      <c r="C118" s="75" t="s">
        <v>87</v>
      </c>
      <c r="D118" s="10" t="s">
        <v>86</v>
      </c>
      <c r="E118" s="10" t="s">
        <v>27</v>
      </c>
      <c r="F118" s="10" t="s">
        <v>151</v>
      </c>
      <c r="G118" s="60">
        <v>300000</v>
      </c>
    </row>
    <row r="119" spans="1:7" ht="25.5">
      <c r="A119" s="38" t="s">
        <v>194</v>
      </c>
      <c r="B119" s="48" t="s">
        <v>241</v>
      </c>
      <c r="C119" s="84" t="s">
        <v>87</v>
      </c>
      <c r="D119" s="25" t="s">
        <v>86</v>
      </c>
      <c r="E119" s="25" t="s">
        <v>28</v>
      </c>
      <c r="F119" s="25"/>
      <c r="G119" s="82">
        <f>SUM(G120:G128)</f>
        <v>16476000</v>
      </c>
    </row>
    <row r="120" spans="1:7" ht="12.75">
      <c r="A120" s="13" t="s">
        <v>34</v>
      </c>
      <c r="B120" s="48" t="s">
        <v>241</v>
      </c>
      <c r="C120" s="67" t="s">
        <v>87</v>
      </c>
      <c r="D120" s="27" t="s">
        <v>86</v>
      </c>
      <c r="E120" s="10" t="s">
        <v>28</v>
      </c>
      <c r="F120" s="10" t="s">
        <v>167</v>
      </c>
      <c r="G120" s="60">
        <v>6192000</v>
      </c>
    </row>
    <row r="121" spans="1:7" ht="25.5">
      <c r="A121" s="13" t="s">
        <v>169</v>
      </c>
      <c r="B121" s="48" t="s">
        <v>241</v>
      </c>
      <c r="C121" s="67" t="s">
        <v>87</v>
      </c>
      <c r="D121" s="27" t="s">
        <v>86</v>
      </c>
      <c r="E121" s="10" t="s">
        <v>28</v>
      </c>
      <c r="F121" s="10" t="s">
        <v>168</v>
      </c>
      <c r="G121" s="60">
        <v>50000</v>
      </c>
    </row>
    <row r="122" spans="1:7" ht="52.5" customHeight="1">
      <c r="A122" s="13" t="s">
        <v>29</v>
      </c>
      <c r="B122" s="48" t="s">
        <v>241</v>
      </c>
      <c r="C122" s="67" t="s">
        <v>87</v>
      </c>
      <c r="D122" s="27" t="s">
        <v>86</v>
      </c>
      <c r="E122" s="10" t="s">
        <v>28</v>
      </c>
      <c r="F122" s="10" t="s">
        <v>19</v>
      </c>
      <c r="G122" s="60">
        <v>2000000</v>
      </c>
    </row>
    <row r="123" spans="1:7" ht="22.5" customHeight="1">
      <c r="A123" s="13" t="s">
        <v>170</v>
      </c>
      <c r="B123" s="48" t="s">
        <v>241</v>
      </c>
      <c r="C123" s="67" t="s">
        <v>87</v>
      </c>
      <c r="D123" s="27" t="s">
        <v>86</v>
      </c>
      <c r="E123" s="10" t="s">
        <v>28</v>
      </c>
      <c r="F123" s="10" t="s">
        <v>151</v>
      </c>
      <c r="G123" s="60">
        <v>6694000</v>
      </c>
    </row>
    <row r="124" spans="1:7" ht="37.5" customHeight="1">
      <c r="A124" s="13" t="s">
        <v>171</v>
      </c>
      <c r="B124" s="48" t="s">
        <v>241</v>
      </c>
      <c r="C124" s="67" t="s">
        <v>87</v>
      </c>
      <c r="D124" s="27" t="s">
        <v>86</v>
      </c>
      <c r="E124" s="10" t="s">
        <v>28</v>
      </c>
      <c r="F124" s="10" t="s">
        <v>172</v>
      </c>
      <c r="G124" s="60">
        <v>370000</v>
      </c>
    </row>
    <row r="125" spans="1:7" ht="24" customHeight="1">
      <c r="A125" s="34" t="s">
        <v>282</v>
      </c>
      <c r="B125" s="48" t="s">
        <v>241</v>
      </c>
      <c r="C125" s="67" t="s">
        <v>87</v>
      </c>
      <c r="D125" s="27" t="s">
        <v>86</v>
      </c>
      <c r="E125" s="10" t="s">
        <v>28</v>
      </c>
      <c r="F125" s="10" t="s">
        <v>162</v>
      </c>
      <c r="G125" s="60">
        <v>200000</v>
      </c>
    </row>
    <row r="126" spans="1:7" ht="23.25" customHeight="1">
      <c r="A126" s="13" t="s">
        <v>161</v>
      </c>
      <c r="B126" s="48" t="s">
        <v>241</v>
      </c>
      <c r="C126" s="67" t="s">
        <v>87</v>
      </c>
      <c r="D126" s="27" t="s">
        <v>86</v>
      </c>
      <c r="E126" s="10" t="s">
        <v>28</v>
      </c>
      <c r="F126" s="10" t="s">
        <v>164</v>
      </c>
      <c r="G126" s="60">
        <v>670000</v>
      </c>
    </row>
    <row r="127" spans="1:7" ht="12.75">
      <c r="A127" s="13" t="s">
        <v>163</v>
      </c>
      <c r="B127" s="48" t="s">
        <v>241</v>
      </c>
      <c r="C127" s="67" t="s">
        <v>87</v>
      </c>
      <c r="D127" s="27" t="s">
        <v>86</v>
      </c>
      <c r="E127" s="10" t="s">
        <v>28</v>
      </c>
      <c r="F127" s="10" t="s">
        <v>165</v>
      </c>
      <c r="G127" s="60">
        <v>100000</v>
      </c>
    </row>
    <row r="128" spans="1:7" ht="21.75" customHeight="1">
      <c r="A128" s="13" t="s">
        <v>79</v>
      </c>
      <c r="B128" s="48" t="s">
        <v>241</v>
      </c>
      <c r="C128" s="67" t="s">
        <v>87</v>
      </c>
      <c r="D128" s="27" t="s">
        <v>86</v>
      </c>
      <c r="E128" s="10" t="s">
        <v>28</v>
      </c>
      <c r="F128" s="10" t="s">
        <v>78</v>
      </c>
      <c r="G128" s="60">
        <v>200000</v>
      </c>
    </row>
    <row r="129" spans="1:7" ht="64.5" customHeight="1">
      <c r="A129" s="30" t="s">
        <v>223</v>
      </c>
      <c r="B129" s="48" t="s">
        <v>241</v>
      </c>
      <c r="C129" s="66" t="s">
        <v>87</v>
      </c>
      <c r="D129" s="26" t="s">
        <v>86</v>
      </c>
      <c r="E129" s="9" t="s">
        <v>249</v>
      </c>
      <c r="F129" s="9"/>
      <c r="G129" s="59">
        <f>SUM(G130:G135)</f>
        <v>44908100</v>
      </c>
    </row>
    <row r="130" spans="1:7" ht="12.75">
      <c r="A130" s="13" t="s">
        <v>35</v>
      </c>
      <c r="B130" s="48" t="s">
        <v>241</v>
      </c>
      <c r="C130" s="67" t="s">
        <v>87</v>
      </c>
      <c r="D130" s="27" t="s">
        <v>86</v>
      </c>
      <c r="E130" s="10" t="s">
        <v>249</v>
      </c>
      <c r="F130" s="10" t="s">
        <v>167</v>
      </c>
      <c r="G130" s="60">
        <v>32300212</v>
      </c>
    </row>
    <row r="131" spans="1:7" ht="25.5">
      <c r="A131" s="13" t="s">
        <v>169</v>
      </c>
      <c r="B131" s="48" t="s">
        <v>241</v>
      </c>
      <c r="C131" s="67" t="s">
        <v>87</v>
      </c>
      <c r="D131" s="27" t="s">
        <v>86</v>
      </c>
      <c r="E131" s="10" t="s">
        <v>249</v>
      </c>
      <c r="F131" s="10" t="s">
        <v>168</v>
      </c>
      <c r="G131" s="60">
        <v>591000</v>
      </c>
    </row>
    <row r="132" spans="1:7" ht="53.25" customHeight="1">
      <c r="A132" s="13" t="s">
        <v>29</v>
      </c>
      <c r="B132" s="48" t="s">
        <v>241</v>
      </c>
      <c r="C132" s="67" t="s">
        <v>87</v>
      </c>
      <c r="D132" s="27" t="s">
        <v>86</v>
      </c>
      <c r="E132" s="10" t="s">
        <v>249</v>
      </c>
      <c r="F132" s="10" t="s">
        <v>19</v>
      </c>
      <c r="G132" s="60">
        <v>9719588</v>
      </c>
    </row>
    <row r="133" spans="1:7" ht="34.5" customHeight="1">
      <c r="A133" s="13" t="s">
        <v>170</v>
      </c>
      <c r="B133" s="48" t="s">
        <v>241</v>
      </c>
      <c r="C133" s="67" t="s">
        <v>87</v>
      </c>
      <c r="D133" s="27" t="s">
        <v>86</v>
      </c>
      <c r="E133" s="10" t="s">
        <v>249</v>
      </c>
      <c r="F133" s="10" t="s">
        <v>151</v>
      </c>
      <c r="G133" s="60">
        <v>393000</v>
      </c>
    </row>
    <row r="134" spans="1:7" ht="40.5" customHeight="1">
      <c r="A134" s="13" t="s">
        <v>171</v>
      </c>
      <c r="B134" s="134" t="s">
        <v>241</v>
      </c>
      <c r="C134" s="67" t="s">
        <v>87</v>
      </c>
      <c r="D134" s="27" t="s">
        <v>86</v>
      </c>
      <c r="E134" s="10" t="s">
        <v>249</v>
      </c>
      <c r="F134" s="10" t="s">
        <v>172</v>
      </c>
      <c r="G134" s="60">
        <v>1887000</v>
      </c>
    </row>
    <row r="135" spans="1:7" ht="17.25" customHeight="1">
      <c r="A135" s="13" t="s">
        <v>79</v>
      </c>
      <c r="B135" s="48" t="s">
        <v>241</v>
      </c>
      <c r="C135" s="67" t="s">
        <v>87</v>
      </c>
      <c r="D135" s="27" t="s">
        <v>86</v>
      </c>
      <c r="E135" s="10" t="s">
        <v>249</v>
      </c>
      <c r="F135" s="10" t="s">
        <v>78</v>
      </c>
      <c r="G135" s="60">
        <v>17300</v>
      </c>
    </row>
    <row r="136" spans="1:7" ht="29.25" customHeight="1">
      <c r="A136" s="33" t="s">
        <v>225</v>
      </c>
      <c r="B136" s="48" t="s">
        <v>241</v>
      </c>
      <c r="C136" s="23" t="s">
        <v>87</v>
      </c>
      <c r="D136" s="9" t="s">
        <v>86</v>
      </c>
      <c r="E136" s="9" t="s">
        <v>30</v>
      </c>
      <c r="F136" s="9"/>
      <c r="G136" s="59">
        <f>G137+G138</f>
        <v>1035000</v>
      </c>
    </row>
    <row r="137" spans="1:8" ht="33.75" customHeight="1">
      <c r="A137" s="15" t="s">
        <v>169</v>
      </c>
      <c r="B137" s="48" t="s">
        <v>241</v>
      </c>
      <c r="C137" s="11" t="s">
        <v>87</v>
      </c>
      <c r="D137" s="10" t="s">
        <v>86</v>
      </c>
      <c r="E137" s="10" t="s">
        <v>30</v>
      </c>
      <c r="F137" s="10" t="s">
        <v>168</v>
      </c>
      <c r="G137" s="60">
        <v>929000</v>
      </c>
      <c r="H137" s="12"/>
    </row>
    <row r="138" spans="1:10" ht="17.25" customHeight="1">
      <c r="A138" s="15" t="s">
        <v>148</v>
      </c>
      <c r="B138" s="48" t="s">
        <v>241</v>
      </c>
      <c r="C138" s="11" t="s">
        <v>87</v>
      </c>
      <c r="D138" s="10" t="s">
        <v>86</v>
      </c>
      <c r="E138" s="10" t="s">
        <v>30</v>
      </c>
      <c r="F138" s="10" t="s">
        <v>147</v>
      </c>
      <c r="G138" s="60">
        <v>106000</v>
      </c>
      <c r="H138" s="12"/>
      <c r="J138" s="18"/>
    </row>
    <row r="139" spans="1:10" ht="102">
      <c r="A139" s="33" t="s">
        <v>226</v>
      </c>
      <c r="B139" s="48" t="s">
        <v>241</v>
      </c>
      <c r="C139" s="23" t="s">
        <v>87</v>
      </c>
      <c r="D139" s="9" t="s">
        <v>86</v>
      </c>
      <c r="E139" s="9" t="s">
        <v>31</v>
      </c>
      <c r="F139" s="9"/>
      <c r="G139" s="59">
        <f>SUM(G140:G142)</f>
        <v>578000</v>
      </c>
      <c r="H139" s="12"/>
      <c r="J139" s="18"/>
    </row>
    <row r="140" spans="1:8" ht="12.75">
      <c r="A140" s="13" t="s">
        <v>34</v>
      </c>
      <c r="B140" s="48" t="s">
        <v>241</v>
      </c>
      <c r="C140" s="11" t="s">
        <v>87</v>
      </c>
      <c r="D140" s="10" t="s">
        <v>86</v>
      </c>
      <c r="E140" s="10" t="s">
        <v>31</v>
      </c>
      <c r="F140" s="10" t="s">
        <v>167</v>
      </c>
      <c r="G140" s="60">
        <v>138000</v>
      </c>
      <c r="H140" s="12"/>
    </row>
    <row r="141" spans="1:10" ht="39" customHeight="1">
      <c r="A141" s="13" t="s">
        <v>29</v>
      </c>
      <c r="B141" s="48" t="s">
        <v>241</v>
      </c>
      <c r="C141" s="11" t="s">
        <v>87</v>
      </c>
      <c r="D141" s="10" t="s">
        <v>86</v>
      </c>
      <c r="E141" s="10" t="s">
        <v>31</v>
      </c>
      <c r="F141" s="10" t="s">
        <v>19</v>
      </c>
      <c r="G141" s="60">
        <v>40000</v>
      </c>
      <c r="J141" s="19"/>
    </row>
    <row r="142" spans="1:7" ht="25.5">
      <c r="A142" s="13" t="s">
        <v>170</v>
      </c>
      <c r="B142" s="48" t="s">
        <v>241</v>
      </c>
      <c r="C142" s="11" t="s">
        <v>87</v>
      </c>
      <c r="D142" s="10" t="s">
        <v>86</v>
      </c>
      <c r="E142" s="10" t="s">
        <v>31</v>
      </c>
      <c r="F142" s="10" t="s">
        <v>151</v>
      </c>
      <c r="G142" s="60">
        <v>400000</v>
      </c>
    </row>
    <row r="143" spans="1:7" ht="25.5">
      <c r="A143" s="29" t="s">
        <v>258</v>
      </c>
      <c r="B143" s="48" t="s">
        <v>241</v>
      </c>
      <c r="C143" s="23" t="s">
        <v>87</v>
      </c>
      <c r="D143" s="9" t="s">
        <v>86</v>
      </c>
      <c r="E143" s="9" t="s">
        <v>259</v>
      </c>
      <c r="F143" s="10"/>
      <c r="G143" s="86">
        <f>G144+G145+G146</f>
        <v>280000</v>
      </c>
    </row>
    <row r="144" spans="1:7" ht="12.75">
      <c r="A144" s="13" t="s">
        <v>34</v>
      </c>
      <c r="B144" s="48" t="s">
        <v>241</v>
      </c>
      <c r="C144" s="11" t="s">
        <v>87</v>
      </c>
      <c r="D144" s="10" t="s">
        <v>86</v>
      </c>
      <c r="E144" s="10" t="s">
        <v>259</v>
      </c>
      <c r="F144" s="10" t="s">
        <v>167</v>
      </c>
      <c r="G144" s="125">
        <v>15000</v>
      </c>
    </row>
    <row r="145" spans="1:7" ht="38.25">
      <c r="A145" s="13" t="s">
        <v>29</v>
      </c>
      <c r="B145" s="48" t="s">
        <v>241</v>
      </c>
      <c r="C145" s="11" t="s">
        <v>87</v>
      </c>
      <c r="D145" s="10" t="s">
        <v>86</v>
      </c>
      <c r="E145" s="10" t="s">
        <v>259</v>
      </c>
      <c r="F145" s="10" t="s">
        <v>19</v>
      </c>
      <c r="G145" s="125">
        <v>5000</v>
      </c>
    </row>
    <row r="146" spans="1:7" ht="28.5" customHeight="1">
      <c r="A146" s="13" t="s">
        <v>170</v>
      </c>
      <c r="B146" s="48" t="s">
        <v>241</v>
      </c>
      <c r="C146" s="11" t="s">
        <v>87</v>
      </c>
      <c r="D146" s="10" t="s">
        <v>86</v>
      </c>
      <c r="E146" s="10" t="s">
        <v>259</v>
      </c>
      <c r="F146" s="10" t="s">
        <v>151</v>
      </c>
      <c r="G146" s="125">
        <v>260000</v>
      </c>
    </row>
    <row r="147" spans="1:7" ht="42" customHeight="1">
      <c r="A147" s="30" t="s">
        <v>260</v>
      </c>
      <c r="B147" s="48" t="s">
        <v>241</v>
      </c>
      <c r="C147" s="66" t="s">
        <v>87</v>
      </c>
      <c r="D147" s="26" t="s">
        <v>86</v>
      </c>
      <c r="E147" s="9" t="s">
        <v>261</v>
      </c>
      <c r="F147" s="81"/>
      <c r="G147" s="59">
        <f>G148+G149+G150</f>
        <v>153000</v>
      </c>
    </row>
    <row r="148" spans="1:7" ht="21" customHeight="1">
      <c r="A148" s="13" t="s">
        <v>34</v>
      </c>
      <c r="B148" s="48" t="s">
        <v>241</v>
      </c>
      <c r="C148" s="11" t="s">
        <v>87</v>
      </c>
      <c r="D148" s="10" t="s">
        <v>86</v>
      </c>
      <c r="E148" s="10" t="s">
        <v>261</v>
      </c>
      <c r="F148" s="10" t="s">
        <v>167</v>
      </c>
      <c r="G148" s="60">
        <v>2000</v>
      </c>
    </row>
    <row r="149" spans="1:7" ht="25.5" customHeight="1">
      <c r="A149" s="13" t="s">
        <v>29</v>
      </c>
      <c r="B149" s="48" t="s">
        <v>241</v>
      </c>
      <c r="C149" s="11" t="s">
        <v>87</v>
      </c>
      <c r="D149" s="10" t="s">
        <v>86</v>
      </c>
      <c r="E149" s="10" t="s">
        <v>261</v>
      </c>
      <c r="F149" s="10" t="s">
        <v>19</v>
      </c>
      <c r="G149" s="60">
        <v>1000</v>
      </c>
    </row>
    <row r="150" spans="1:7" ht="38.25" customHeight="1">
      <c r="A150" s="13" t="s">
        <v>170</v>
      </c>
      <c r="B150" s="48" t="s">
        <v>241</v>
      </c>
      <c r="C150" s="11" t="s">
        <v>87</v>
      </c>
      <c r="D150" s="10" t="s">
        <v>86</v>
      </c>
      <c r="E150" s="10" t="s">
        <v>261</v>
      </c>
      <c r="F150" s="10" t="s">
        <v>151</v>
      </c>
      <c r="G150" s="60">
        <v>150000</v>
      </c>
    </row>
    <row r="151" spans="1:7" ht="16.5" customHeight="1">
      <c r="A151" s="130" t="s">
        <v>108</v>
      </c>
      <c r="B151" s="48" t="s">
        <v>241</v>
      </c>
      <c r="C151" s="135" t="s">
        <v>87</v>
      </c>
      <c r="D151" s="135" t="s">
        <v>93</v>
      </c>
      <c r="E151" s="136"/>
      <c r="F151" s="135"/>
      <c r="G151" s="137">
        <f>G152+G154+G164+G167+G175+G179+G183+G188</f>
        <v>174978049</v>
      </c>
    </row>
    <row r="152" spans="1:7" ht="21.75" customHeight="1">
      <c r="A152" s="39" t="s">
        <v>196</v>
      </c>
      <c r="B152" s="48" t="s">
        <v>241</v>
      </c>
      <c r="C152" s="80" t="s">
        <v>87</v>
      </c>
      <c r="D152" s="81" t="s">
        <v>93</v>
      </c>
      <c r="E152" s="25" t="s">
        <v>32</v>
      </c>
      <c r="F152" s="25"/>
      <c r="G152" s="85">
        <f>G153</f>
        <v>2000000</v>
      </c>
    </row>
    <row r="153" spans="1:7" ht="33.75" customHeight="1">
      <c r="A153" s="13" t="s">
        <v>170</v>
      </c>
      <c r="B153" s="48" t="s">
        <v>241</v>
      </c>
      <c r="C153" s="67" t="s">
        <v>87</v>
      </c>
      <c r="D153" s="27" t="s">
        <v>93</v>
      </c>
      <c r="E153" s="10" t="s">
        <v>32</v>
      </c>
      <c r="F153" s="10" t="s">
        <v>151</v>
      </c>
      <c r="G153" s="65">
        <v>2000000</v>
      </c>
    </row>
    <row r="154" spans="1:7" ht="18.75" customHeight="1">
      <c r="A154" s="38" t="s">
        <v>197</v>
      </c>
      <c r="B154" s="48" t="s">
        <v>241</v>
      </c>
      <c r="C154" s="80" t="s">
        <v>87</v>
      </c>
      <c r="D154" s="81" t="s">
        <v>93</v>
      </c>
      <c r="E154" s="25" t="s">
        <v>33</v>
      </c>
      <c r="F154" s="81"/>
      <c r="G154" s="85">
        <f>SUM(G155:G163)</f>
        <v>45750849</v>
      </c>
    </row>
    <row r="155" spans="1:7" ht="18.75" customHeight="1">
      <c r="A155" s="13" t="s">
        <v>34</v>
      </c>
      <c r="B155" s="48" t="s">
        <v>241</v>
      </c>
      <c r="C155" s="67" t="s">
        <v>87</v>
      </c>
      <c r="D155" s="27" t="s">
        <v>93</v>
      </c>
      <c r="E155" s="10" t="s">
        <v>33</v>
      </c>
      <c r="F155" s="10" t="s">
        <v>167</v>
      </c>
      <c r="G155" s="65">
        <v>8820000</v>
      </c>
    </row>
    <row r="156" spans="1:7" ht="30" customHeight="1">
      <c r="A156" s="13" t="s">
        <v>169</v>
      </c>
      <c r="B156" s="48" t="s">
        <v>241</v>
      </c>
      <c r="C156" s="67" t="s">
        <v>87</v>
      </c>
      <c r="D156" s="27" t="s">
        <v>93</v>
      </c>
      <c r="E156" s="10" t="s">
        <v>33</v>
      </c>
      <c r="F156" s="10" t="s">
        <v>168</v>
      </c>
      <c r="G156" s="65">
        <v>138849</v>
      </c>
    </row>
    <row r="157" spans="1:7" ht="38.25">
      <c r="A157" s="13" t="s">
        <v>29</v>
      </c>
      <c r="B157" s="48" t="s">
        <v>241</v>
      </c>
      <c r="C157" s="67" t="s">
        <v>87</v>
      </c>
      <c r="D157" s="27" t="s">
        <v>93</v>
      </c>
      <c r="E157" s="10" t="s">
        <v>33</v>
      </c>
      <c r="F157" s="10" t="s">
        <v>19</v>
      </c>
      <c r="G157" s="65">
        <v>2600000</v>
      </c>
    </row>
    <row r="158" spans="1:7" ht="31.5" customHeight="1">
      <c r="A158" s="13" t="s">
        <v>170</v>
      </c>
      <c r="B158" s="48" t="s">
        <v>241</v>
      </c>
      <c r="C158" s="67" t="s">
        <v>87</v>
      </c>
      <c r="D158" s="27" t="s">
        <v>93</v>
      </c>
      <c r="E158" s="10" t="s">
        <v>33</v>
      </c>
      <c r="F158" s="10" t="s">
        <v>151</v>
      </c>
      <c r="G158" s="65">
        <v>15487000</v>
      </c>
    </row>
    <row r="159" spans="1:7" ht="42" customHeight="1">
      <c r="A159" s="13" t="s">
        <v>171</v>
      </c>
      <c r="B159" s="48" t="s">
        <v>241</v>
      </c>
      <c r="C159" s="67" t="s">
        <v>87</v>
      </c>
      <c r="D159" s="27" t="s">
        <v>93</v>
      </c>
      <c r="E159" s="10" t="s">
        <v>33</v>
      </c>
      <c r="F159" s="10" t="s">
        <v>172</v>
      </c>
      <c r="G159" s="65">
        <f>16871000+41000</f>
        <v>16912000</v>
      </c>
    </row>
    <row r="160" spans="1:7" ht="39.75" customHeight="1">
      <c r="A160" s="34" t="s">
        <v>282</v>
      </c>
      <c r="B160" s="48" t="s">
        <v>241</v>
      </c>
      <c r="C160" s="67" t="s">
        <v>87</v>
      </c>
      <c r="D160" s="27" t="s">
        <v>93</v>
      </c>
      <c r="E160" s="10" t="s">
        <v>33</v>
      </c>
      <c r="F160" s="10" t="s">
        <v>162</v>
      </c>
      <c r="G160" s="65">
        <v>177000</v>
      </c>
    </row>
    <row r="161" spans="1:7" ht="18" customHeight="1">
      <c r="A161" s="13" t="s">
        <v>161</v>
      </c>
      <c r="B161" s="48" t="s">
        <v>241</v>
      </c>
      <c r="C161" s="67" t="s">
        <v>87</v>
      </c>
      <c r="D161" s="27" t="s">
        <v>93</v>
      </c>
      <c r="E161" s="10" t="s">
        <v>33</v>
      </c>
      <c r="F161" s="10" t="s">
        <v>164</v>
      </c>
      <c r="G161" s="65">
        <v>1088000</v>
      </c>
    </row>
    <row r="162" spans="1:7" ht="12.75">
      <c r="A162" s="13" t="s">
        <v>163</v>
      </c>
      <c r="B162" s="48" t="s">
        <v>241</v>
      </c>
      <c r="C162" s="67" t="s">
        <v>87</v>
      </c>
      <c r="D162" s="27" t="s">
        <v>93</v>
      </c>
      <c r="E162" s="10" t="s">
        <v>33</v>
      </c>
      <c r="F162" s="10" t="s">
        <v>165</v>
      </c>
      <c r="G162" s="65">
        <v>128000</v>
      </c>
    </row>
    <row r="163" spans="1:7" ht="13.5" customHeight="1">
      <c r="A163" s="13" t="s">
        <v>79</v>
      </c>
      <c r="B163" s="48" t="s">
        <v>241</v>
      </c>
      <c r="C163" s="67" t="s">
        <v>87</v>
      </c>
      <c r="D163" s="27" t="s">
        <v>93</v>
      </c>
      <c r="E163" s="10" t="s">
        <v>33</v>
      </c>
      <c r="F163" s="10" t="s">
        <v>78</v>
      </c>
      <c r="G163" s="65">
        <v>400000</v>
      </c>
    </row>
    <row r="164" spans="1:7" ht="81.75" customHeight="1">
      <c r="A164" s="33" t="s">
        <v>225</v>
      </c>
      <c r="B164" s="48" t="s">
        <v>241</v>
      </c>
      <c r="C164" s="23" t="s">
        <v>87</v>
      </c>
      <c r="D164" s="9" t="s">
        <v>93</v>
      </c>
      <c r="E164" s="9" t="s">
        <v>81</v>
      </c>
      <c r="F164" s="9"/>
      <c r="G164" s="64">
        <f>G165+G166</f>
        <v>3978000</v>
      </c>
    </row>
    <row r="165" spans="1:7" ht="30" customHeight="1">
      <c r="A165" s="15" t="s">
        <v>169</v>
      </c>
      <c r="B165" s="118" t="s">
        <v>241</v>
      </c>
      <c r="C165" s="11" t="s">
        <v>87</v>
      </c>
      <c r="D165" s="10" t="s">
        <v>93</v>
      </c>
      <c r="E165" s="10" t="s">
        <v>81</v>
      </c>
      <c r="F165" s="10" t="s">
        <v>168</v>
      </c>
      <c r="G165" s="60">
        <v>2700000</v>
      </c>
    </row>
    <row r="166" spans="1:7" ht="18.75" customHeight="1">
      <c r="A166" s="15" t="s">
        <v>148</v>
      </c>
      <c r="B166" s="48" t="s">
        <v>241</v>
      </c>
      <c r="C166" s="11" t="s">
        <v>87</v>
      </c>
      <c r="D166" s="10" t="s">
        <v>93</v>
      </c>
      <c r="E166" s="10" t="s">
        <v>81</v>
      </c>
      <c r="F166" s="10" t="s">
        <v>147</v>
      </c>
      <c r="G166" s="60">
        <v>1278000</v>
      </c>
    </row>
    <row r="167" spans="1:7" ht="63.75" customHeight="1">
      <c r="A167" s="30" t="s">
        <v>0</v>
      </c>
      <c r="B167" s="48" t="s">
        <v>241</v>
      </c>
      <c r="C167" s="66" t="s">
        <v>87</v>
      </c>
      <c r="D167" s="26" t="s">
        <v>93</v>
      </c>
      <c r="E167" s="9" t="s">
        <v>250</v>
      </c>
      <c r="F167" s="26"/>
      <c r="G167" s="59">
        <f>G168+G169+G170+G171+G172+G173+G174</f>
        <v>117289900</v>
      </c>
    </row>
    <row r="168" spans="1:7" ht="17.25" customHeight="1">
      <c r="A168" s="13" t="s">
        <v>35</v>
      </c>
      <c r="B168" s="48" t="s">
        <v>241</v>
      </c>
      <c r="C168" s="11" t="s">
        <v>87</v>
      </c>
      <c r="D168" s="10" t="s">
        <v>93</v>
      </c>
      <c r="E168" s="10" t="s">
        <v>250</v>
      </c>
      <c r="F168" s="10" t="s">
        <v>167</v>
      </c>
      <c r="G168" s="60">
        <v>43994400</v>
      </c>
    </row>
    <row r="169" spans="1:7" ht="25.5" customHeight="1">
      <c r="A169" s="13" t="s">
        <v>169</v>
      </c>
      <c r="B169" s="48" t="s">
        <v>241</v>
      </c>
      <c r="C169" s="11" t="s">
        <v>87</v>
      </c>
      <c r="D169" s="10" t="s">
        <v>93</v>
      </c>
      <c r="E169" s="10" t="s">
        <v>250</v>
      </c>
      <c r="F169" s="10" t="s">
        <v>168</v>
      </c>
      <c r="G169" s="60">
        <v>480000</v>
      </c>
    </row>
    <row r="170" spans="1:7" ht="36" customHeight="1">
      <c r="A170" s="13" t="s">
        <v>29</v>
      </c>
      <c r="B170" s="118" t="s">
        <v>241</v>
      </c>
      <c r="C170" s="11" t="s">
        <v>87</v>
      </c>
      <c r="D170" s="10" t="s">
        <v>93</v>
      </c>
      <c r="E170" s="10" t="s">
        <v>250</v>
      </c>
      <c r="F170" s="10" t="s">
        <v>19</v>
      </c>
      <c r="G170" s="60">
        <v>13286312</v>
      </c>
    </row>
    <row r="171" spans="1:7" ht="35.25" customHeight="1">
      <c r="A171" s="13" t="s">
        <v>170</v>
      </c>
      <c r="B171" s="48" t="s">
        <v>241</v>
      </c>
      <c r="C171" s="11" t="s">
        <v>87</v>
      </c>
      <c r="D171" s="10" t="s">
        <v>93</v>
      </c>
      <c r="E171" s="10" t="s">
        <v>250</v>
      </c>
      <c r="F171" s="10" t="s">
        <v>151</v>
      </c>
      <c r="G171" s="60">
        <v>2478188</v>
      </c>
    </row>
    <row r="172" spans="1:7" ht="38.25">
      <c r="A172" s="13" t="s">
        <v>171</v>
      </c>
      <c r="B172" s="48" t="s">
        <v>241</v>
      </c>
      <c r="C172" s="11" t="s">
        <v>87</v>
      </c>
      <c r="D172" s="10" t="s">
        <v>93</v>
      </c>
      <c r="E172" s="10" t="s">
        <v>250</v>
      </c>
      <c r="F172" s="10" t="s">
        <v>172</v>
      </c>
      <c r="G172" s="60">
        <v>56980000</v>
      </c>
    </row>
    <row r="173" spans="1:7" ht="23.25" customHeight="1">
      <c r="A173" s="13" t="s">
        <v>163</v>
      </c>
      <c r="B173" s="48" t="s">
        <v>241</v>
      </c>
      <c r="C173" s="11" t="s">
        <v>87</v>
      </c>
      <c r="D173" s="10" t="s">
        <v>93</v>
      </c>
      <c r="E173" s="10" t="s">
        <v>250</v>
      </c>
      <c r="F173" s="10" t="s">
        <v>165</v>
      </c>
      <c r="G173" s="60">
        <v>35000</v>
      </c>
    </row>
    <row r="174" spans="1:7" ht="21" customHeight="1">
      <c r="A174" s="13" t="s">
        <v>79</v>
      </c>
      <c r="B174" s="48" t="s">
        <v>241</v>
      </c>
      <c r="C174" s="11" t="s">
        <v>87</v>
      </c>
      <c r="D174" s="10" t="s">
        <v>93</v>
      </c>
      <c r="E174" s="10" t="s">
        <v>250</v>
      </c>
      <c r="F174" s="10" t="s">
        <v>78</v>
      </c>
      <c r="G174" s="60">
        <v>36000</v>
      </c>
    </row>
    <row r="175" spans="1:7" ht="105" customHeight="1">
      <c r="A175" s="33" t="s">
        <v>226</v>
      </c>
      <c r="B175" s="48" t="s">
        <v>241</v>
      </c>
      <c r="C175" s="23" t="s">
        <v>87</v>
      </c>
      <c r="D175" s="9" t="s">
        <v>93</v>
      </c>
      <c r="E175" s="9" t="s">
        <v>37</v>
      </c>
      <c r="F175" s="9"/>
      <c r="G175" s="59">
        <f>SUM(G176:G178)</f>
        <v>55000</v>
      </c>
    </row>
    <row r="176" spans="1:7" ht="24" customHeight="1">
      <c r="A176" s="13" t="s">
        <v>35</v>
      </c>
      <c r="B176" s="48" t="s">
        <v>241</v>
      </c>
      <c r="C176" s="11" t="s">
        <v>87</v>
      </c>
      <c r="D176" s="10" t="s">
        <v>93</v>
      </c>
      <c r="E176" s="10" t="s">
        <v>37</v>
      </c>
      <c r="F176" s="10" t="s">
        <v>167</v>
      </c>
      <c r="G176" s="60">
        <v>5000</v>
      </c>
    </row>
    <row r="177" spans="1:7" ht="41.25" customHeight="1">
      <c r="A177" s="13" t="s">
        <v>29</v>
      </c>
      <c r="B177" s="119" t="s">
        <v>241</v>
      </c>
      <c r="C177" s="11" t="s">
        <v>87</v>
      </c>
      <c r="D177" s="10" t="s">
        <v>93</v>
      </c>
      <c r="E177" s="10" t="s">
        <v>37</v>
      </c>
      <c r="F177" s="10" t="s">
        <v>19</v>
      </c>
      <c r="G177" s="60">
        <v>1500</v>
      </c>
    </row>
    <row r="178" spans="1:7" ht="28.5" customHeight="1">
      <c r="A178" s="13" t="s">
        <v>170</v>
      </c>
      <c r="B178" s="120" t="s">
        <v>241</v>
      </c>
      <c r="C178" s="11" t="s">
        <v>87</v>
      </c>
      <c r="D178" s="10" t="s">
        <v>93</v>
      </c>
      <c r="E178" s="10" t="s">
        <v>37</v>
      </c>
      <c r="F178" s="10" t="s">
        <v>151</v>
      </c>
      <c r="G178" s="60">
        <v>48500</v>
      </c>
    </row>
    <row r="179" spans="1:7" ht="16.5" customHeight="1">
      <c r="A179" s="33" t="s">
        <v>191</v>
      </c>
      <c r="B179" s="119" t="s">
        <v>241</v>
      </c>
      <c r="C179" s="23" t="s">
        <v>87</v>
      </c>
      <c r="D179" s="9" t="s">
        <v>93</v>
      </c>
      <c r="E179" s="9" t="s">
        <v>262</v>
      </c>
      <c r="F179" s="10"/>
      <c r="G179" s="59">
        <f>G180+G181+G182</f>
        <v>877300</v>
      </c>
    </row>
    <row r="180" spans="1:7" ht="25.5" customHeight="1">
      <c r="A180" s="15" t="s">
        <v>173</v>
      </c>
      <c r="B180" s="120" t="s">
        <v>241</v>
      </c>
      <c r="C180" s="11" t="s">
        <v>87</v>
      </c>
      <c r="D180" s="10" t="s">
        <v>93</v>
      </c>
      <c r="E180" s="10" t="s">
        <v>262</v>
      </c>
      <c r="F180" s="10" t="s">
        <v>174</v>
      </c>
      <c r="G180" s="60"/>
    </row>
    <row r="181" spans="1:7" ht="36" customHeight="1">
      <c r="A181" s="13" t="s">
        <v>170</v>
      </c>
      <c r="B181" s="119" t="s">
        <v>241</v>
      </c>
      <c r="C181" s="11" t="s">
        <v>87</v>
      </c>
      <c r="D181" s="10" t="s">
        <v>93</v>
      </c>
      <c r="E181" s="10" t="s">
        <v>262</v>
      </c>
      <c r="F181" s="10" t="s">
        <v>151</v>
      </c>
      <c r="G181" s="60">
        <v>877300</v>
      </c>
    </row>
    <row r="182" spans="1:7" ht="15" customHeight="1">
      <c r="A182" s="15" t="s">
        <v>148</v>
      </c>
      <c r="B182" s="48" t="s">
        <v>241</v>
      </c>
      <c r="C182" s="11" t="s">
        <v>87</v>
      </c>
      <c r="D182" s="10" t="s">
        <v>93</v>
      </c>
      <c r="E182" s="10" t="s">
        <v>262</v>
      </c>
      <c r="F182" s="10" t="s">
        <v>147</v>
      </c>
      <c r="G182" s="60"/>
    </row>
    <row r="183" spans="1:7" ht="25.5" customHeight="1">
      <c r="A183" s="30" t="s">
        <v>263</v>
      </c>
      <c r="B183" s="48" t="s">
        <v>241</v>
      </c>
      <c r="C183" s="66" t="s">
        <v>87</v>
      </c>
      <c r="D183" s="26" t="s">
        <v>93</v>
      </c>
      <c r="E183" s="9" t="s">
        <v>264</v>
      </c>
      <c r="F183" s="10"/>
      <c r="G183" s="59">
        <f>G184+G185+G186+G187</f>
        <v>4417000</v>
      </c>
    </row>
    <row r="184" spans="1:7" ht="15" customHeight="1">
      <c r="A184" s="13" t="s">
        <v>35</v>
      </c>
      <c r="B184" s="48" t="s">
        <v>241</v>
      </c>
      <c r="C184" s="67" t="s">
        <v>87</v>
      </c>
      <c r="D184" s="27" t="s">
        <v>93</v>
      </c>
      <c r="E184" s="10" t="s">
        <v>264</v>
      </c>
      <c r="F184" s="10" t="s">
        <v>167</v>
      </c>
      <c r="G184" s="60">
        <v>48725</v>
      </c>
    </row>
    <row r="185" spans="1:7" ht="42" customHeight="1">
      <c r="A185" s="13" t="s">
        <v>29</v>
      </c>
      <c r="B185" s="48" t="s">
        <v>241</v>
      </c>
      <c r="C185" s="67" t="s">
        <v>87</v>
      </c>
      <c r="D185" s="27" t="s">
        <v>93</v>
      </c>
      <c r="E185" s="10" t="s">
        <v>264</v>
      </c>
      <c r="F185" s="10" t="s">
        <v>19</v>
      </c>
      <c r="G185" s="60">
        <v>14715</v>
      </c>
    </row>
    <row r="186" spans="1:7" ht="36.75" customHeight="1">
      <c r="A186" s="13" t="s">
        <v>170</v>
      </c>
      <c r="B186" s="48" t="s">
        <v>241</v>
      </c>
      <c r="C186" s="67" t="s">
        <v>87</v>
      </c>
      <c r="D186" s="27" t="s">
        <v>93</v>
      </c>
      <c r="E186" s="10" t="s">
        <v>264</v>
      </c>
      <c r="F186" s="10" t="s">
        <v>151</v>
      </c>
      <c r="G186" s="60">
        <v>3055800</v>
      </c>
    </row>
    <row r="187" spans="1:7" ht="17.25" customHeight="1">
      <c r="A187" s="15" t="s">
        <v>148</v>
      </c>
      <c r="B187" s="48" t="s">
        <v>241</v>
      </c>
      <c r="C187" s="67" t="s">
        <v>87</v>
      </c>
      <c r="D187" s="27" t="s">
        <v>93</v>
      </c>
      <c r="E187" s="10" t="s">
        <v>264</v>
      </c>
      <c r="F187" s="10" t="s">
        <v>147</v>
      </c>
      <c r="G187" s="60">
        <v>1297760</v>
      </c>
    </row>
    <row r="188" spans="1:11" s="20" customFormat="1" ht="42.75" customHeight="1">
      <c r="A188" s="30" t="s">
        <v>260</v>
      </c>
      <c r="B188" s="48" t="s">
        <v>241</v>
      </c>
      <c r="C188" s="66" t="s">
        <v>87</v>
      </c>
      <c r="D188" s="26" t="s">
        <v>93</v>
      </c>
      <c r="E188" s="9" t="s">
        <v>265</v>
      </c>
      <c r="F188" s="81"/>
      <c r="G188" s="59">
        <f>G191+G192+G189+G190</f>
        <v>610000</v>
      </c>
      <c r="H188" s="21"/>
      <c r="I188" s="21"/>
      <c r="J188" s="21"/>
      <c r="K188" s="21"/>
    </row>
    <row r="189" spans="1:7" ht="14.25" customHeight="1">
      <c r="A189" s="13" t="s">
        <v>34</v>
      </c>
      <c r="B189" s="48" t="s">
        <v>241</v>
      </c>
      <c r="C189" s="11" t="s">
        <v>87</v>
      </c>
      <c r="D189" s="10" t="s">
        <v>93</v>
      </c>
      <c r="E189" s="10" t="s">
        <v>265</v>
      </c>
      <c r="F189" s="10" t="s">
        <v>167</v>
      </c>
      <c r="G189" s="60"/>
    </row>
    <row r="190" spans="1:7" ht="41.25" customHeight="1">
      <c r="A190" s="13" t="s">
        <v>29</v>
      </c>
      <c r="B190" s="48" t="s">
        <v>241</v>
      </c>
      <c r="C190" s="11" t="s">
        <v>87</v>
      </c>
      <c r="D190" s="10" t="s">
        <v>93</v>
      </c>
      <c r="E190" s="10" t="s">
        <v>265</v>
      </c>
      <c r="F190" s="10" t="s">
        <v>19</v>
      </c>
      <c r="G190" s="60"/>
    </row>
    <row r="191" spans="1:7" ht="27" customHeight="1">
      <c r="A191" s="13" t="s">
        <v>170</v>
      </c>
      <c r="B191" s="48" t="s">
        <v>241</v>
      </c>
      <c r="C191" s="11" t="s">
        <v>87</v>
      </c>
      <c r="D191" s="10" t="s">
        <v>93</v>
      </c>
      <c r="E191" s="10" t="s">
        <v>265</v>
      </c>
      <c r="F191" s="10" t="s">
        <v>151</v>
      </c>
      <c r="G191" s="60">
        <v>610000</v>
      </c>
    </row>
    <row r="192" spans="1:7" ht="20.25" customHeight="1">
      <c r="A192" s="15" t="s">
        <v>148</v>
      </c>
      <c r="B192" s="48" t="s">
        <v>241</v>
      </c>
      <c r="C192" s="11" t="s">
        <v>87</v>
      </c>
      <c r="D192" s="10" t="s">
        <v>93</v>
      </c>
      <c r="E192" s="10" t="s">
        <v>265</v>
      </c>
      <c r="F192" s="10" t="s">
        <v>147</v>
      </c>
      <c r="G192" s="60"/>
    </row>
    <row r="193" spans="1:7" ht="15" customHeight="1">
      <c r="A193" s="37" t="s">
        <v>236</v>
      </c>
      <c r="B193" s="48" t="s">
        <v>241</v>
      </c>
      <c r="C193" s="24" t="s">
        <v>87</v>
      </c>
      <c r="D193" s="79" t="s">
        <v>95</v>
      </c>
      <c r="E193" s="57"/>
      <c r="F193" s="81"/>
      <c r="G193" s="87">
        <f>G194+G196</f>
        <v>22665000</v>
      </c>
    </row>
    <row r="194" spans="1:7" ht="29.25" customHeight="1">
      <c r="A194" s="33" t="s">
        <v>198</v>
      </c>
      <c r="B194" s="48" t="s">
        <v>241</v>
      </c>
      <c r="C194" s="66" t="s">
        <v>87</v>
      </c>
      <c r="D194" s="26" t="s">
        <v>95</v>
      </c>
      <c r="E194" s="9" t="s">
        <v>36</v>
      </c>
      <c r="F194" s="27"/>
      <c r="G194" s="88">
        <f>G195</f>
        <v>20000000</v>
      </c>
    </row>
    <row r="195" spans="1:7" ht="39" customHeight="1">
      <c r="A195" s="13" t="s">
        <v>171</v>
      </c>
      <c r="B195" s="48" t="s">
        <v>241</v>
      </c>
      <c r="C195" s="67" t="s">
        <v>87</v>
      </c>
      <c r="D195" s="27" t="s">
        <v>95</v>
      </c>
      <c r="E195" s="10" t="s">
        <v>36</v>
      </c>
      <c r="F195" s="27" t="s">
        <v>172</v>
      </c>
      <c r="G195" s="89">
        <v>20000000</v>
      </c>
    </row>
    <row r="196" spans="1:7" ht="28.5" customHeight="1">
      <c r="A196" s="30" t="s">
        <v>263</v>
      </c>
      <c r="B196" s="48" t="s">
        <v>241</v>
      </c>
      <c r="C196" s="66" t="s">
        <v>87</v>
      </c>
      <c r="D196" s="26" t="s">
        <v>95</v>
      </c>
      <c r="E196" s="9" t="s">
        <v>264</v>
      </c>
      <c r="F196" s="10"/>
      <c r="G196" s="59">
        <f>G197</f>
        <v>2665000</v>
      </c>
    </row>
    <row r="197" spans="1:7" ht="45" customHeight="1">
      <c r="A197" s="13" t="s">
        <v>171</v>
      </c>
      <c r="B197" s="48" t="s">
        <v>241</v>
      </c>
      <c r="C197" s="67" t="s">
        <v>87</v>
      </c>
      <c r="D197" s="27" t="s">
        <v>95</v>
      </c>
      <c r="E197" s="10" t="s">
        <v>264</v>
      </c>
      <c r="F197" s="27" t="s">
        <v>147</v>
      </c>
      <c r="G197" s="89">
        <v>2665000</v>
      </c>
    </row>
    <row r="198" spans="1:7" ht="16.5" customHeight="1">
      <c r="A198" s="36" t="s">
        <v>146</v>
      </c>
      <c r="B198" s="48" t="s">
        <v>241</v>
      </c>
      <c r="C198" s="56" t="s">
        <v>87</v>
      </c>
      <c r="D198" s="57" t="s">
        <v>87</v>
      </c>
      <c r="E198" s="10"/>
      <c r="F198" s="10"/>
      <c r="G198" s="61">
        <f>G199+G202+G205+G209</f>
        <v>1871800</v>
      </c>
    </row>
    <row r="199" spans="1:7" ht="21.75" customHeight="1">
      <c r="A199" s="29" t="s">
        <v>80</v>
      </c>
      <c r="B199" s="48" t="s">
        <v>241</v>
      </c>
      <c r="C199" s="66" t="s">
        <v>87</v>
      </c>
      <c r="D199" s="26" t="s">
        <v>87</v>
      </c>
      <c r="E199" s="9" t="s">
        <v>266</v>
      </c>
      <c r="F199" s="9"/>
      <c r="G199" s="59">
        <f>G200+G201</f>
        <v>1356000</v>
      </c>
    </row>
    <row r="200" spans="1:7" ht="33" customHeight="1">
      <c r="A200" s="13" t="s">
        <v>170</v>
      </c>
      <c r="B200" s="48" t="s">
        <v>241</v>
      </c>
      <c r="C200" s="67" t="s">
        <v>87</v>
      </c>
      <c r="D200" s="27" t="s">
        <v>87</v>
      </c>
      <c r="E200" s="10" t="s">
        <v>266</v>
      </c>
      <c r="F200" s="10" t="s">
        <v>151</v>
      </c>
      <c r="G200" s="60">
        <v>1356000</v>
      </c>
    </row>
    <row r="201" spans="1:8" ht="18.75" customHeight="1">
      <c r="A201" s="15" t="s">
        <v>148</v>
      </c>
      <c r="B201" s="48" t="s">
        <v>241</v>
      </c>
      <c r="C201" s="67" t="s">
        <v>87</v>
      </c>
      <c r="D201" s="27" t="s">
        <v>87</v>
      </c>
      <c r="E201" s="10" t="s">
        <v>266</v>
      </c>
      <c r="F201" s="10" t="s">
        <v>147</v>
      </c>
      <c r="G201" s="60">
        <v>0</v>
      </c>
      <c r="H201" s="12"/>
    </row>
    <row r="202" spans="1:8" ht="40.5" customHeight="1">
      <c r="A202" s="33" t="s">
        <v>200</v>
      </c>
      <c r="B202" s="48" t="s">
        <v>241</v>
      </c>
      <c r="C202" s="66" t="s">
        <v>87</v>
      </c>
      <c r="D202" s="9" t="s">
        <v>87</v>
      </c>
      <c r="E202" s="9" t="s">
        <v>267</v>
      </c>
      <c r="F202" s="9"/>
      <c r="G202" s="59">
        <f>SUM(G203:G204)</f>
        <v>150700</v>
      </c>
      <c r="H202" s="12"/>
    </row>
    <row r="203" spans="1:10" ht="33.75" customHeight="1">
      <c r="A203" s="13" t="s">
        <v>170</v>
      </c>
      <c r="B203" s="48" t="s">
        <v>241</v>
      </c>
      <c r="C203" s="67" t="s">
        <v>87</v>
      </c>
      <c r="D203" s="27" t="s">
        <v>87</v>
      </c>
      <c r="E203" s="10" t="s">
        <v>267</v>
      </c>
      <c r="F203" s="10" t="s">
        <v>151</v>
      </c>
      <c r="G203" s="60">
        <v>150700</v>
      </c>
      <c r="H203" s="12"/>
      <c r="J203" s="18"/>
    </row>
    <row r="204" spans="1:8" ht="19.5" customHeight="1">
      <c r="A204" s="15" t="s">
        <v>148</v>
      </c>
      <c r="B204" s="48" t="s">
        <v>241</v>
      </c>
      <c r="C204" s="67" t="s">
        <v>87</v>
      </c>
      <c r="D204" s="27" t="s">
        <v>87</v>
      </c>
      <c r="E204" s="10" t="s">
        <v>267</v>
      </c>
      <c r="F204" s="27" t="s">
        <v>147</v>
      </c>
      <c r="G204" s="60"/>
      <c r="H204" s="12"/>
    </row>
    <row r="205" spans="1:8" ht="36" customHeight="1">
      <c r="A205" s="33" t="s">
        <v>5</v>
      </c>
      <c r="B205" s="48" t="s">
        <v>241</v>
      </c>
      <c r="C205" s="66" t="s">
        <v>87</v>
      </c>
      <c r="D205" s="9" t="s">
        <v>87</v>
      </c>
      <c r="E205" s="9" t="s">
        <v>38</v>
      </c>
      <c r="F205" s="10"/>
      <c r="G205" s="59">
        <f>G206+G207+G208</f>
        <v>245100</v>
      </c>
      <c r="H205" s="12"/>
    </row>
    <row r="206" spans="1:7" ht="12.75">
      <c r="A206" s="13" t="s">
        <v>34</v>
      </c>
      <c r="B206" s="48" t="s">
        <v>241</v>
      </c>
      <c r="C206" s="67" t="s">
        <v>87</v>
      </c>
      <c r="D206" s="10" t="s">
        <v>87</v>
      </c>
      <c r="E206" s="10" t="s">
        <v>38</v>
      </c>
      <c r="F206" s="10" t="s">
        <v>167</v>
      </c>
      <c r="G206" s="90">
        <v>188080</v>
      </c>
    </row>
    <row r="207" spans="1:10" ht="38.25">
      <c r="A207" s="13" t="s">
        <v>29</v>
      </c>
      <c r="B207" s="48" t="s">
        <v>241</v>
      </c>
      <c r="C207" s="67" t="s">
        <v>87</v>
      </c>
      <c r="D207" s="10" t="s">
        <v>87</v>
      </c>
      <c r="E207" s="10" t="s">
        <v>38</v>
      </c>
      <c r="F207" s="10" t="s">
        <v>19</v>
      </c>
      <c r="G207" s="90">
        <v>57020</v>
      </c>
      <c r="J207" s="19"/>
    </row>
    <row r="208" spans="1:7" ht="28.5" customHeight="1">
      <c r="A208" s="15" t="s">
        <v>148</v>
      </c>
      <c r="B208" s="48" t="s">
        <v>241</v>
      </c>
      <c r="C208" s="67" t="s">
        <v>87</v>
      </c>
      <c r="D208" s="10" t="s">
        <v>87</v>
      </c>
      <c r="E208" s="10" t="s">
        <v>38</v>
      </c>
      <c r="F208" s="10" t="s">
        <v>147</v>
      </c>
      <c r="G208" s="90">
        <v>0</v>
      </c>
    </row>
    <row r="209" spans="1:7" ht="12.75">
      <c r="A209" s="33" t="s">
        <v>199</v>
      </c>
      <c r="B209" s="48" t="s">
        <v>241</v>
      </c>
      <c r="C209" s="66" t="s">
        <v>87</v>
      </c>
      <c r="D209" s="9" t="s">
        <v>87</v>
      </c>
      <c r="E209" s="9" t="s">
        <v>60</v>
      </c>
      <c r="F209" s="9"/>
      <c r="G209" s="59">
        <f>SUM(G210:G211)</f>
        <v>120000</v>
      </c>
    </row>
    <row r="210" spans="1:7" ht="25.5">
      <c r="A210" s="13" t="s">
        <v>170</v>
      </c>
      <c r="B210" s="48" t="s">
        <v>241</v>
      </c>
      <c r="C210" s="67" t="s">
        <v>87</v>
      </c>
      <c r="D210" s="27" t="s">
        <v>87</v>
      </c>
      <c r="E210" s="10" t="s">
        <v>60</v>
      </c>
      <c r="F210" s="10" t="s">
        <v>151</v>
      </c>
      <c r="G210" s="60">
        <v>90000</v>
      </c>
    </row>
    <row r="211" spans="1:7" ht="24.75" customHeight="1">
      <c r="A211" s="13" t="s">
        <v>247</v>
      </c>
      <c r="B211" s="48" t="s">
        <v>241</v>
      </c>
      <c r="C211" s="67" t="s">
        <v>87</v>
      </c>
      <c r="D211" s="27" t="s">
        <v>87</v>
      </c>
      <c r="E211" s="10" t="s">
        <v>60</v>
      </c>
      <c r="F211" s="10" t="s">
        <v>246</v>
      </c>
      <c r="G211" s="60">
        <v>30000</v>
      </c>
    </row>
    <row r="212" spans="1:7" ht="12.75">
      <c r="A212" s="37" t="s">
        <v>109</v>
      </c>
      <c r="B212" s="48" t="s">
        <v>241</v>
      </c>
      <c r="C212" s="24" t="s">
        <v>87</v>
      </c>
      <c r="D212" s="57" t="s">
        <v>89</v>
      </c>
      <c r="E212" s="57"/>
      <c r="F212" s="57"/>
      <c r="G212" s="58">
        <f>G213+G221+G224+G226</f>
        <v>13034842</v>
      </c>
    </row>
    <row r="213" spans="1:7" ht="25.5">
      <c r="A213" s="38" t="s">
        <v>201</v>
      </c>
      <c r="B213" s="48" t="s">
        <v>241</v>
      </c>
      <c r="C213" s="80" t="s">
        <v>87</v>
      </c>
      <c r="D213" s="25" t="s">
        <v>89</v>
      </c>
      <c r="E213" s="25" t="s">
        <v>61</v>
      </c>
      <c r="F213" s="25"/>
      <c r="G213" s="82">
        <f>SUM(G214:G220)</f>
        <v>12062400</v>
      </c>
    </row>
    <row r="214" spans="1:7" ht="19.5" customHeight="1">
      <c r="A214" s="13" t="s">
        <v>34</v>
      </c>
      <c r="B214" s="48" t="s">
        <v>241</v>
      </c>
      <c r="C214" s="67" t="s">
        <v>87</v>
      </c>
      <c r="D214" s="10" t="s">
        <v>89</v>
      </c>
      <c r="E214" s="10" t="s">
        <v>61</v>
      </c>
      <c r="F214" s="10" t="s">
        <v>167</v>
      </c>
      <c r="G214" s="60">
        <f>7165000+1260000</f>
        <v>8425000</v>
      </c>
    </row>
    <row r="215" spans="1:10" ht="28.5" customHeight="1">
      <c r="A215" s="13" t="s">
        <v>169</v>
      </c>
      <c r="B215" s="48" t="s">
        <v>241</v>
      </c>
      <c r="C215" s="67" t="s">
        <v>87</v>
      </c>
      <c r="D215" s="10" t="s">
        <v>89</v>
      </c>
      <c r="E215" s="10" t="s">
        <v>61</v>
      </c>
      <c r="F215" s="10" t="s">
        <v>168</v>
      </c>
      <c r="G215" s="60">
        <v>304000</v>
      </c>
      <c r="H215" s="12"/>
      <c r="J215" s="18"/>
    </row>
    <row r="216" spans="1:8" ht="56.25" customHeight="1">
      <c r="A216" s="13" t="s">
        <v>29</v>
      </c>
      <c r="B216" s="48" t="s">
        <v>241</v>
      </c>
      <c r="C216" s="67" t="s">
        <v>87</v>
      </c>
      <c r="D216" s="10" t="s">
        <v>89</v>
      </c>
      <c r="E216" s="10" t="s">
        <v>61</v>
      </c>
      <c r="F216" s="10" t="s">
        <v>19</v>
      </c>
      <c r="G216" s="60">
        <f>2187600+381000</f>
        <v>2568600</v>
      </c>
      <c r="H216" s="12"/>
    </row>
    <row r="217" spans="1:8" ht="25.5">
      <c r="A217" s="13" t="s">
        <v>170</v>
      </c>
      <c r="B217" s="48" t="s">
        <v>241</v>
      </c>
      <c r="C217" s="67" t="s">
        <v>87</v>
      </c>
      <c r="D217" s="10" t="s">
        <v>89</v>
      </c>
      <c r="E217" s="10" t="s">
        <v>61</v>
      </c>
      <c r="F217" s="10" t="s">
        <v>151</v>
      </c>
      <c r="G217" s="60">
        <v>629400</v>
      </c>
      <c r="H217" s="12"/>
    </row>
    <row r="218" spans="1:10" ht="23.25" customHeight="1">
      <c r="A218" s="13" t="s">
        <v>161</v>
      </c>
      <c r="B218" s="48" t="s">
        <v>241</v>
      </c>
      <c r="C218" s="67" t="s">
        <v>87</v>
      </c>
      <c r="D218" s="10" t="s">
        <v>89</v>
      </c>
      <c r="E218" s="10" t="s">
        <v>61</v>
      </c>
      <c r="F218" s="10" t="s">
        <v>164</v>
      </c>
      <c r="G218" s="60">
        <v>2400</v>
      </c>
      <c r="J218" s="19"/>
    </row>
    <row r="219" spans="1:10" ht="20.25" customHeight="1">
      <c r="A219" s="13" t="s">
        <v>163</v>
      </c>
      <c r="B219" s="48" t="s">
        <v>241</v>
      </c>
      <c r="C219" s="67" t="s">
        <v>87</v>
      </c>
      <c r="D219" s="10" t="s">
        <v>89</v>
      </c>
      <c r="E219" s="10" t="s">
        <v>61</v>
      </c>
      <c r="F219" s="10" t="s">
        <v>165</v>
      </c>
      <c r="G219" s="60">
        <v>27000</v>
      </c>
      <c r="J219" s="19"/>
    </row>
    <row r="220" spans="1:7" ht="12.75">
      <c r="A220" s="13" t="s">
        <v>79</v>
      </c>
      <c r="B220" s="48" t="s">
        <v>241</v>
      </c>
      <c r="C220" s="67" t="s">
        <v>87</v>
      </c>
      <c r="D220" s="10" t="s">
        <v>89</v>
      </c>
      <c r="E220" s="10" t="s">
        <v>61</v>
      </c>
      <c r="F220" s="10" t="s">
        <v>78</v>
      </c>
      <c r="G220" s="60">
        <v>106000</v>
      </c>
    </row>
    <row r="221" spans="1:7" ht="29.25" customHeight="1">
      <c r="A221" s="33" t="s">
        <v>232</v>
      </c>
      <c r="B221" s="48" t="s">
        <v>241</v>
      </c>
      <c r="C221" s="66" t="s">
        <v>87</v>
      </c>
      <c r="D221" s="9" t="s">
        <v>89</v>
      </c>
      <c r="E221" s="9" t="s">
        <v>75</v>
      </c>
      <c r="F221" s="9"/>
      <c r="G221" s="59">
        <f>SUM(G222:G223)</f>
        <v>30000</v>
      </c>
    </row>
    <row r="222" spans="1:7" ht="25.5">
      <c r="A222" s="13" t="s">
        <v>169</v>
      </c>
      <c r="B222" s="48" t="s">
        <v>241</v>
      </c>
      <c r="C222" s="67" t="s">
        <v>87</v>
      </c>
      <c r="D222" s="27" t="s">
        <v>89</v>
      </c>
      <c r="E222" s="10" t="s">
        <v>75</v>
      </c>
      <c r="F222" s="10" t="s">
        <v>168</v>
      </c>
      <c r="G222" s="60">
        <v>10000</v>
      </c>
    </row>
    <row r="223" spans="1:7" ht="25.5">
      <c r="A223" s="13" t="s">
        <v>243</v>
      </c>
      <c r="B223" s="48" t="s">
        <v>241</v>
      </c>
      <c r="C223" s="67" t="s">
        <v>87</v>
      </c>
      <c r="D223" s="10" t="s">
        <v>89</v>
      </c>
      <c r="E223" s="10" t="s">
        <v>75</v>
      </c>
      <c r="F223" s="10" t="s">
        <v>151</v>
      </c>
      <c r="G223" s="60">
        <v>20000</v>
      </c>
    </row>
    <row r="224" spans="1:7" ht="25.5">
      <c r="A224" s="33" t="s">
        <v>202</v>
      </c>
      <c r="B224" s="48" t="s">
        <v>241</v>
      </c>
      <c r="C224" s="66" t="s">
        <v>87</v>
      </c>
      <c r="D224" s="9" t="s">
        <v>89</v>
      </c>
      <c r="E224" s="9" t="s">
        <v>39</v>
      </c>
      <c r="F224" s="9"/>
      <c r="G224" s="59">
        <f>G225</f>
        <v>842442</v>
      </c>
    </row>
    <row r="225" spans="1:7" ht="25.5">
      <c r="A225" s="13" t="s">
        <v>170</v>
      </c>
      <c r="B225" s="48" t="s">
        <v>241</v>
      </c>
      <c r="C225" s="67" t="s">
        <v>87</v>
      </c>
      <c r="D225" s="10" t="s">
        <v>89</v>
      </c>
      <c r="E225" s="10" t="s">
        <v>39</v>
      </c>
      <c r="F225" s="10" t="s">
        <v>151</v>
      </c>
      <c r="G225" s="60">
        <f>500000+342442</f>
        <v>842442</v>
      </c>
    </row>
    <row r="226" spans="1:7" ht="25.5">
      <c r="A226" s="33" t="s">
        <v>203</v>
      </c>
      <c r="B226" s="48" t="s">
        <v>241</v>
      </c>
      <c r="C226" s="66" t="s">
        <v>87</v>
      </c>
      <c r="D226" s="9" t="s">
        <v>89</v>
      </c>
      <c r="E226" s="9" t="s">
        <v>40</v>
      </c>
      <c r="F226" s="9"/>
      <c r="G226" s="59">
        <f>G227</f>
        <v>100000</v>
      </c>
    </row>
    <row r="227" spans="1:7" ht="25.5">
      <c r="A227" s="13" t="s">
        <v>170</v>
      </c>
      <c r="B227" s="48" t="s">
        <v>241</v>
      </c>
      <c r="C227" s="67" t="s">
        <v>87</v>
      </c>
      <c r="D227" s="10" t="s">
        <v>89</v>
      </c>
      <c r="E227" s="10" t="s">
        <v>40</v>
      </c>
      <c r="F227" s="10" t="s">
        <v>151</v>
      </c>
      <c r="G227" s="60">
        <v>100000</v>
      </c>
    </row>
    <row r="228" spans="1:7" ht="15.75">
      <c r="A228" s="77" t="s">
        <v>141</v>
      </c>
      <c r="B228" s="138" t="s">
        <v>241</v>
      </c>
      <c r="C228" s="91" t="s">
        <v>88</v>
      </c>
      <c r="D228" s="70"/>
      <c r="E228" s="70"/>
      <c r="F228" s="70"/>
      <c r="G228" s="71">
        <f>G229</f>
        <v>22438135</v>
      </c>
    </row>
    <row r="229" spans="1:7" ht="12.75">
      <c r="A229" s="37" t="s">
        <v>110</v>
      </c>
      <c r="B229" s="48" t="s">
        <v>241</v>
      </c>
      <c r="C229" s="76" t="s">
        <v>88</v>
      </c>
      <c r="D229" s="57" t="s">
        <v>86</v>
      </c>
      <c r="E229" s="57"/>
      <c r="F229" s="57"/>
      <c r="G229" s="92">
        <f>G230</f>
        <v>22438135</v>
      </c>
    </row>
    <row r="230" spans="1:7" ht="25.5">
      <c r="A230" s="38" t="s">
        <v>207</v>
      </c>
      <c r="B230" s="48" t="s">
        <v>241</v>
      </c>
      <c r="C230" s="84" t="s">
        <v>88</v>
      </c>
      <c r="D230" s="25" t="s">
        <v>86</v>
      </c>
      <c r="E230" s="25" t="s">
        <v>7</v>
      </c>
      <c r="F230" s="25"/>
      <c r="G230" s="82">
        <f>G231+G238+G241</f>
        <v>22438135</v>
      </c>
    </row>
    <row r="231" spans="1:7" ht="38.25">
      <c r="A231" s="28" t="s">
        <v>204</v>
      </c>
      <c r="B231" s="48" t="s">
        <v>241</v>
      </c>
      <c r="C231" s="76" t="s">
        <v>217</v>
      </c>
      <c r="D231" s="57" t="s">
        <v>86</v>
      </c>
      <c r="E231" s="57" t="s">
        <v>8</v>
      </c>
      <c r="F231" s="57"/>
      <c r="G231" s="93">
        <f>G232+G234+G236</f>
        <v>16840000</v>
      </c>
    </row>
    <row r="232" spans="1:7" ht="12.75">
      <c r="A232" s="33" t="s">
        <v>206</v>
      </c>
      <c r="B232" s="48" t="s">
        <v>241</v>
      </c>
      <c r="C232" s="23" t="s">
        <v>88</v>
      </c>
      <c r="D232" s="9" t="s">
        <v>86</v>
      </c>
      <c r="E232" s="9" t="s">
        <v>41</v>
      </c>
      <c r="F232" s="9"/>
      <c r="G232" s="59">
        <f>SUM(G233:G233)</f>
        <v>8600000</v>
      </c>
    </row>
    <row r="233" spans="1:7" ht="38.25">
      <c r="A233" s="13" t="s">
        <v>171</v>
      </c>
      <c r="B233" s="48" t="s">
        <v>241</v>
      </c>
      <c r="C233" s="94" t="s">
        <v>88</v>
      </c>
      <c r="D233" s="10" t="s">
        <v>86</v>
      </c>
      <c r="E233" s="10" t="s">
        <v>41</v>
      </c>
      <c r="F233" s="10" t="s">
        <v>172</v>
      </c>
      <c r="G233" s="60">
        <v>8600000</v>
      </c>
    </row>
    <row r="234" spans="1:7" ht="51">
      <c r="A234" s="29" t="s">
        <v>291</v>
      </c>
      <c r="B234" s="48" t="s">
        <v>241</v>
      </c>
      <c r="C234" s="66" t="s">
        <v>88</v>
      </c>
      <c r="D234" s="9" t="s">
        <v>86</v>
      </c>
      <c r="E234" s="9" t="s">
        <v>294</v>
      </c>
      <c r="F234" s="9"/>
      <c r="G234" s="59">
        <f>G235</f>
        <v>5740000</v>
      </c>
    </row>
    <row r="235" spans="1:7" ht="12.75">
      <c r="A235" s="13" t="s">
        <v>160</v>
      </c>
      <c r="B235" s="48" t="s">
        <v>241</v>
      </c>
      <c r="C235" s="67" t="s">
        <v>88</v>
      </c>
      <c r="D235" s="10" t="s">
        <v>86</v>
      </c>
      <c r="E235" s="10" t="s">
        <v>294</v>
      </c>
      <c r="F235" s="10" t="s">
        <v>144</v>
      </c>
      <c r="G235" s="60">
        <v>5740000</v>
      </c>
    </row>
    <row r="236" spans="1:7" ht="38.25">
      <c r="A236" s="29" t="s">
        <v>205</v>
      </c>
      <c r="B236" s="48" t="s">
        <v>241</v>
      </c>
      <c r="C236" s="23" t="s">
        <v>88</v>
      </c>
      <c r="D236" s="9" t="s">
        <v>86</v>
      </c>
      <c r="E236" s="9" t="s">
        <v>74</v>
      </c>
      <c r="F236" s="9"/>
      <c r="G236" s="64">
        <f>SUM(G237:G237)</f>
        <v>2500000</v>
      </c>
    </row>
    <row r="237" spans="1:7" ht="38.25">
      <c r="A237" s="13" t="s">
        <v>171</v>
      </c>
      <c r="B237" s="48" t="s">
        <v>241</v>
      </c>
      <c r="C237" s="94" t="s">
        <v>88</v>
      </c>
      <c r="D237" s="10" t="s">
        <v>86</v>
      </c>
      <c r="E237" s="10" t="s">
        <v>74</v>
      </c>
      <c r="F237" s="10" t="s">
        <v>172</v>
      </c>
      <c r="G237" s="60">
        <v>2500000</v>
      </c>
    </row>
    <row r="238" spans="1:7" ht="12.75">
      <c r="A238" s="38" t="s">
        <v>208</v>
      </c>
      <c r="B238" s="48" t="s">
        <v>241</v>
      </c>
      <c r="C238" s="80" t="s">
        <v>88</v>
      </c>
      <c r="D238" s="25" t="s">
        <v>86</v>
      </c>
      <c r="E238" s="25" t="s">
        <v>9</v>
      </c>
      <c r="F238" s="25"/>
      <c r="G238" s="82">
        <f>G239</f>
        <v>250000</v>
      </c>
    </row>
    <row r="239" spans="1:7" ht="12.75">
      <c r="A239" s="33" t="s">
        <v>209</v>
      </c>
      <c r="B239" s="48" t="s">
        <v>241</v>
      </c>
      <c r="C239" s="66" t="s">
        <v>88</v>
      </c>
      <c r="D239" s="9" t="s">
        <v>86</v>
      </c>
      <c r="E239" s="9" t="s">
        <v>42</v>
      </c>
      <c r="F239" s="9"/>
      <c r="G239" s="59">
        <f>G240</f>
        <v>250000</v>
      </c>
    </row>
    <row r="240" spans="1:7" ht="12.75">
      <c r="A240" s="13" t="s">
        <v>148</v>
      </c>
      <c r="B240" s="48" t="s">
        <v>241</v>
      </c>
      <c r="C240" s="67" t="s">
        <v>88</v>
      </c>
      <c r="D240" s="10" t="s">
        <v>86</v>
      </c>
      <c r="E240" s="10" t="s">
        <v>42</v>
      </c>
      <c r="F240" s="10" t="s">
        <v>147</v>
      </c>
      <c r="G240" s="60">
        <v>250000</v>
      </c>
    </row>
    <row r="241" spans="1:7" ht="12.75">
      <c r="A241" s="39" t="s">
        <v>210</v>
      </c>
      <c r="B241" s="48" t="s">
        <v>241</v>
      </c>
      <c r="C241" s="80" t="s">
        <v>88</v>
      </c>
      <c r="D241" s="25" t="s">
        <v>86</v>
      </c>
      <c r="E241" s="25" t="s">
        <v>10</v>
      </c>
      <c r="F241" s="25"/>
      <c r="G241" s="82">
        <f>G242+G244</f>
        <v>5348135</v>
      </c>
    </row>
    <row r="242" spans="1:7" ht="25.5">
      <c r="A242" s="29" t="s">
        <v>286</v>
      </c>
      <c r="B242" s="48" t="s">
        <v>241</v>
      </c>
      <c r="C242" s="66" t="s">
        <v>88</v>
      </c>
      <c r="D242" s="9" t="s">
        <v>86</v>
      </c>
      <c r="E242" s="9" t="s">
        <v>287</v>
      </c>
      <c r="F242" s="9"/>
      <c r="G242" s="59">
        <f>G243</f>
        <v>3848000</v>
      </c>
    </row>
    <row r="243" spans="1:7" ht="12.75">
      <c r="A243" s="13" t="s">
        <v>148</v>
      </c>
      <c r="B243" s="48" t="s">
        <v>241</v>
      </c>
      <c r="C243" s="67" t="s">
        <v>88</v>
      </c>
      <c r="D243" s="10" t="s">
        <v>86</v>
      </c>
      <c r="E243" s="10" t="s">
        <v>287</v>
      </c>
      <c r="F243" s="10" t="s">
        <v>147</v>
      </c>
      <c r="G243" s="60">
        <v>3848000</v>
      </c>
    </row>
    <row r="244" spans="1:7" ht="12.75">
      <c r="A244" s="29" t="s">
        <v>268</v>
      </c>
      <c r="B244" s="48" t="s">
        <v>241</v>
      </c>
      <c r="C244" s="66" t="s">
        <v>88</v>
      </c>
      <c r="D244" s="9" t="s">
        <v>86</v>
      </c>
      <c r="E244" s="9" t="s">
        <v>269</v>
      </c>
      <c r="F244" s="9"/>
      <c r="G244" s="59">
        <f>G245</f>
        <v>1500135</v>
      </c>
    </row>
    <row r="245" spans="1:7" ht="12.75">
      <c r="A245" s="13" t="s">
        <v>148</v>
      </c>
      <c r="B245" s="48" t="s">
        <v>241</v>
      </c>
      <c r="C245" s="67" t="s">
        <v>88</v>
      </c>
      <c r="D245" s="10" t="s">
        <v>86</v>
      </c>
      <c r="E245" s="10" t="s">
        <v>269</v>
      </c>
      <c r="F245" s="10" t="s">
        <v>147</v>
      </c>
      <c r="G245" s="60">
        <v>1500135</v>
      </c>
    </row>
    <row r="246" spans="1:7" ht="15.75">
      <c r="A246" s="77" t="s">
        <v>97</v>
      </c>
      <c r="B246" s="117" t="s">
        <v>241</v>
      </c>
      <c r="C246" s="91" t="s">
        <v>91</v>
      </c>
      <c r="D246" s="70"/>
      <c r="E246" s="70"/>
      <c r="F246" s="70"/>
      <c r="G246" s="95">
        <f>G247+G250+G255+G261+G268</f>
        <v>61189000</v>
      </c>
    </row>
    <row r="247" spans="1:7" ht="20.25" customHeight="1">
      <c r="A247" s="28" t="s">
        <v>102</v>
      </c>
      <c r="B247" s="48" t="s">
        <v>241</v>
      </c>
      <c r="C247" s="56" t="s">
        <v>91</v>
      </c>
      <c r="D247" s="57" t="s">
        <v>86</v>
      </c>
      <c r="E247" s="57"/>
      <c r="F247" s="57"/>
      <c r="G247" s="58">
        <f>G248</f>
        <v>5000000</v>
      </c>
    </row>
    <row r="248" spans="1:7" ht="16.5" customHeight="1">
      <c r="A248" s="33" t="s">
        <v>115</v>
      </c>
      <c r="B248" s="48" t="s">
        <v>241</v>
      </c>
      <c r="C248" s="23" t="s">
        <v>91</v>
      </c>
      <c r="D248" s="9" t="s">
        <v>86</v>
      </c>
      <c r="E248" s="9" t="s">
        <v>43</v>
      </c>
      <c r="F248" s="9"/>
      <c r="G248" s="59">
        <f>G249</f>
        <v>5000000</v>
      </c>
    </row>
    <row r="249" spans="1:7" ht="12.75">
      <c r="A249" s="15" t="s">
        <v>177</v>
      </c>
      <c r="B249" s="48" t="s">
        <v>241</v>
      </c>
      <c r="C249" s="94" t="s">
        <v>91</v>
      </c>
      <c r="D249" s="10" t="s">
        <v>86</v>
      </c>
      <c r="E249" s="10" t="s">
        <v>43</v>
      </c>
      <c r="F249" s="10" t="s">
        <v>178</v>
      </c>
      <c r="G249" s="60">
        <v>5000000</v>
      </c>
    </row>
    <row r="250" spans="1:7" ht="12.75">
      <c r="A250" s="28" t="s">
        <v>98</v>
      </c>
      <c r="B250" s="48" t="s">
        <v>241</v>
      </c>
      <c r="C250" s="56" t="s">
        <v>91</v>
      </c>
      <c r="D250" s="57" t="s">
        <v>93</v>
      </c>
      <c r="E250" s="10"/>
      <c r="F250" s="10"/>
      <c r="G250" s="58">
        <f>G251+G253</f>
        <v>35781000</v>
      </c>
    </row>
    <row r="251" spans="1:7" ht="48">
      <c r="A251" s="40" t="s">
        <v>122</v>
      </c>
      <c r="B251" s="48" t="s">
        <v>241</v>
      </c>
      <c r="C251" s="23" t="s">
        <v>91</v>
      </c>
      <c r="D251" s="9" t="s">
        <v>93</v>
      </c>
      <c r="E251" s="9" t="s">
        <v>44</v>
      </c>
      <c r="F251" s="9"/>
      <c r="G251" s="59">
        <f>G252</f>
        <v>35239000</v>
      </c>
    </row>
    <row r="252" spans="1:7" ht="38.25">
      <c r="A252" s="41" t="s">
        <v>171</v>
      </c>
      <c r="B252" s="48" t="s">
        <v>241</v>
      </c>
      <c r="C252" s="11" t="s">
        <v>91</v>
      </c>
      <c r="D252" s="10" t="s">
        <v>93</v>
      </c>
      <c r="E252" s="10" t="s">
        <v>44</v>
      </c>
      <c r="F252" s="10" t="s">
        <v>172</v>
      </c>
      <c r="G252" s="60">
        <f>28329000+6910000</f>
        <v>35239000</v>
      </c>
    </row>
    <row r="253" spans="1:7" ht="140.25">
      <c r="A253" s="42" t="s">
        <v>120</v>
      </c>
      <c r="B253" s="48" t="s">
        <v>241</v>
      </c>
      <c r="C253" s="23" t="s">
        <v>91</v>
      </c>
      <c r="D253" s="9" t="s">
        <v>93</v>
      </c>
      <c r="E253" s="9" t="s">
        <v>45</v>
      </c>
      <c r="F253" s="9"/>
      <c r="G253" s="59">
        <f>G254</f>
        <v>542000</v>
      </c>
    </row>
    <row r="254" spans="1:7" ht="18" customHeight="1">
      <c r="A254" s="15" t="s">
        <v>148</v>
      </c>
      <c r="B254" s="48" t="s">
        <v>241</v>
      </c>
      <c r="C254" s="11" t="s">
        <v>91</v>
      </c>
      <c r="D254" s="10" t="s">
        <v>93</v>
      </c>
      <c r="E254" s="10" t="s">
        <v>45</v>
      </c>
      <c r="F254" s="10" t="s">
        <v>147</v>
      </c>
      <c r="G254" s="60">
        <v>542000</v>
      </c>
    </row>
    <row r="255" spans="1:7" ht="19.5" customHeight="1">
      <c r="A255" s="28" t="s">
        <v>99</v>
      </c>
      <c r="B255" s="48" t="s">
        <v>241</v>
      </c>
      <c r="C255" s="56" t="s">
        <v>91</v>
      </c>
      <c r="D255" s="57" t="s">
        <v>95</v>
      </c>
      <c r="E255" s="10"/>
      <c r="F255" s="10"/>
      <c r="G255" s="58">
        <f>G256+G258</f>
        <v>8096000</v>
      </c>
    </row>
    <row r="256" spans="1:7" ht="25.5">
      <c r="A256" s="33" t="s">
        <v>228</v>
      </c>
      <c r="B256" s="48" t="s">
        <v>241</v>
      </c>
      <c r="C256" s="23" t="s">
        <v>91</v>
      </c>
      <c r="D256" s="9" t="s">
        <v>95</v>
      </c>
      <c r="E256" s="9" t="s">
        <v>46</v>
      </c>
      <c r="F256" s="9"/>
      <c r="G256" s="59">
        <f>G257</f>
        <v>200000</v>
      </c>
    </row>
    <row r="257" spans="1:7" ht="12.75">
      <c r="A257" s="15" t="s">
        <v>148</v>
      </c>
      <c r="B257" s="48" t="s">
        <v>241</v>
      </c>
      <c r="C257" s="11" t="s">
        <v>91</v>
      </c>
      <c r="D257" s="10" t="s">
        <v>95</v>
      </c>
      <c r="E257" s="10" t="s">
        <v>46</v>
      </c>
      <c r="F257" s="10" t="s">
        <v>147</v>
      </c>
      <c r="G257" s="60">
        <v>200000</v>
      </c>
    </row>
    <row r="258" spans="1:7" ht="38.25">
      <c r="A258" s="33" t="s">
        <v>271</v>
      </c>
      <c r="B258" s="48" t="s">
        <v>241</v>
      </c>
      <c r="C258" s="23" t="s">
        <v>91</v>
      </c>
      <c r="D258" s="9" t="s">
        <v>95</v>
      </c>
      <c r="E258" s="9" t="s">
        <v>272</v>
      </c>
      <c r="F258" s="9"/>
      <c r="G258" s="59">
        <f>G259+G260</f>
        <v>7896000</v>
      </c>
    </row>
    <row r="259" spans="1:7" ht="25.5">
      <c r="A259" s="15" t="s">
        <v>173</v>
      </c>
      <c r="B259" s="48" t="s">
        <v>241</v>
      </c>
      <c r="C259" s="11" t="s">
        <v>91</v>
      </c>
      <c r="D259" s="10" t="s">
        <v>95</v>
      </c>
      <c r="E259" s="10" t="s">
        <v>272</v>
      </c>
      <c r="F259" s="10" t="s">
        <v>174</v>
      </c>
      <c r="G259" s="60">
        <v>7896000</v>
      </c>
    </row>
    <row r="260" spans="1:7" ht="12.75">
      <c r="A260" s="15" t="s">
        <v>148</v>
      </c>
      <c r="B260" s="48" t="s">
        <v>241</v>
      </c>
      <c r="C260" s="11" t="s">
        <v>91</v>
      </c>
      <c r="D260" s="10" t="s">
        <v>95</v>
      </c>
      <c r="E260" s="10" t="s">
        <v>272</v>
      </c>
      <c r="F260" s="10" t="s">
        <v>147</v>
      </c>
      <c r="G260" s="60">
        <v>0</v>
      </c>
    </row>
    <row r="261" spans="1:7" ht="12.75">
      <c r="A261" s="28" t="s">
        <v>132</v>
      </c>
      <c r="B261" s="48" t="s">
        <v>241</v>
      </c>
      <c r="C261" s="56" t="s">
        <v>91</v>
      </c>
      <c r="D261" s="57" t="s">
        <v>96</v>
      </c>
      <c r="E261" s="96"/>
      <c r="F261" s="96"/>
      <c r="G261" s="58">
        <f>G262+G266</f>
        <v>11586000</v>
      </c>
    </row>
    <row r="262" spans="1:7" ht="51">
      <c r="A262" s="33" t="s">
        <v>127</v>
      </c>
      <c r="B262" s="48" t="s">
        <v>241</v>
      </c>
      <c r="C262" s="66" t="s">
        <v>91</v>
      </c>
      <c r="D262" s="26" t="s">
        <v>96</v>
      </c>
      <c r="E262" s="9" t="s">
        <v>48</v>
      </c>
      <c r="F262" s="26"/>
      <c r="G262" s="59">
        <f>SUM(G263:G265)</f>
        <v>7900000</v>
      </c>
    </row>
    <row r="263" spans="1:7" ht="25.5">
      <c r="A263" s="13" t="s">
        <v>150</v>
      </c>
      <c r="B263" s="48" t="s">
        <v>241</v>
      </c>
      <c r="C263" s="67" t="s">
        <v>91</v>
      </c>
      <c r="D263" s="27" t="s">
        <v>96</v>
      </c>
      <c r="E263" s="10" t="s">
        <v>48</v>
      </c>
      <c r="F263" s="27" t="s">
        <v>151</v>
      </c>
      <c r="G263" s="60">
        <v>140000</v>
      </c>
    </row>
    <row r="264" spans="1:8" ht="25.5">
      <c r="A264" s="15" t="s">
        <v>175</v>
      </c>
      <c r="B264" s="48" t="s">
        <v>241</v>
      </c>
      <c r="C264" s="67" t="s">
        <v>91</v>
      </c>
      <c r="D264" s="27" t="s">
        <v>96</v>
      </c>
      <c r="E264" s="10" t="s">
        <v>48</v>
      </c>
      <c r="F264" s="27" t="s">
        <v>176</v>
      </c>
      <c r="G264" s="60">
        <v>7360000</v>
      </c>
      <c r="H264" s="121"/>
    </row>
    <row r="265" spans="1:7" ht="12.75">
      <c r="A265" s="15" t="s">
        <v>148</v>
      </c>
      <c r="B265" s="48" t="s">
        <v>241</v>
      </c>
      <c r="C265" s="67" t="s">
        <v>179</v>
      </c>
      <c r="D265" s="27" t="s">
        <v>96</v>
      </c>
      <c r="E265" s="10" t="s">
        <v>48</v>
      </c>
      <c r="F265" s="27" t="s">
        <v>147</v>
      </c>
      <c r="G265" s="60">
        <v>400000</v>
      </c>
    </row>
    <row r="266" spans="1:7" ht="51">
      <c r="A266" s="42" t="s">
        <v>82</v>
      </c>
      <c r="B266" s="48" t="s">
        <v>241</v>
      </c>
      <c r="C266" s="66" t="s">
        <v>91</v>
      </c>
      <c r="D266" s="26" t="s">
        <v>96</v>
      </c>
      <c r="E266" s="9" t="s">
        <v>83</v>
      </c>
      <c r="F266" s="26"/>
      <c r="G266" s="59">
        <f>G267</f>
        <v>3686000</v>
      </c>
    </row>
    <row r="267" spans="1:7" ht="38.25">
      <c r="A267" s="13" t="s">
        <v>289</v>
      </c>
      <c r="B267" s="48" t="s">
        <v>241</v>
      </c>
      <c r="C267" s="67" t="s">
        <v>91</v>
      </c>
      <c r="D267" s="27" t="s">
        <v>96</v>
      </c>
      <c r="E267" s="10" t="s">
        <v>83</v>
      </c>
      <c r="F267" s="27" t="s">
        <v>192</v>
      </c>
      <c r="G267" s="60">
        <f>3116000+570000</f>
        <v>3686000</v>
      </c>
    </row>
    <row r="268" spans="1:7" ht="12.75">
      <c r="A268" s="28" t="s">
        <v>212</v>
      </c>
      <c r="B268" s="48" t="s">
        <v>241</v>
      </c>
      <c r="C268" s="56" t="s">
        <v>91</v>
      </c>
      <c r="D268" s="57" t="s">
        <v>213</v>
      </c>
      <c r="E268" s="96"/>
      <c r="F268" s="96"/>
      <c r="G268" s="58">
        <f>G269+G271</f>
        <v>726000</v>
      </c>
    </row>
    <row r="269" spans="1:7" ht="12.75">
      <c r="A269" s="33" t="s">
        <v>211</v>
      </c>
      <c r="B269" s="48" t="s">
        <v>241</v>
      </c>
      <c r="C269" s="66" t="s">
        <v>91</v>
      </c>
      <c r="D269" s="26" t="s">
        <v>213</v>
      </c>
      <c r="E269" s="9" t="s">
        <v>49</v>
      </c>
      <c r="F269" s="26"/>
      <c r="G269" s="59">
        <f>G270</f>
        <v>150000</v>
      </c>
    </row>
    <row r="270" spans="1:7" ht="25.5">
      <c r="A270" s="13" t="s">
        <v>150</v>
      </c>
      <c r="B270" s="48" t="s">
        <v>241</v>
      </c>
      <c r="C270" s="67" t="s">
        <v>91</v>
      </c>
      <c r="D270" s="27" t="s">
        <v>213</v>
      </c>
      <c r="E270" s="10" t="s">
        <v>49</v>
      </c>
      <c r="F270" s="27" t="s">
        <v>151</v>
      </c>
      <c r="G270" s="60">
        <v>150000</v>
      </c>
    </row>
    <row r="271" spans="1:7" ht="25.5">
      <c r="A271" s="42" t="s">
        <v>133</v>
      </c>
      <c r="B271" s="48" t="s">
        <v>241</v>
      </c>
      <c r="C271" s="66" t="s">
        <v>91</v>
      </c>
      <c r="D271" s="26" t="s">
        <v>213</v>
      </c>
      <c r="E271" s="9" t="s">
        <v>47</v>
      </c>
      <c r="F271" s="26"/>
      <c r="G271" s="59">
        <f>SUM(G272:G274)</f>
        <v>576000</v>
      </c>
    </row>
    <row r="272" spans="1:7" ht="25.5">
      <c r="A272" s="13" t="s">
        <v>152</v>
      </c>
      <c r="B272" s="48" t="s">
        <v>241</v>
      </c>
      <c r="C272" s="11" t="s">
        <v>91</v>
      </c>
      <c r="D272" s="10" t="s">
        <v>213</v>
      </c>
      <c r="E272" s="10" t="s">
        <v>47</v>
      </c>
      <c r="F272" s="10" t="s">
        <v>153</v>
      </c>
      <c r="G272" s="60">
        <v>466000</v>
      </c>
    </row>
    <row r="273" spans="1:7" ht="36" customHeight="1">
      <c r="A273" s="13" t="s">
        <v>149</v>
      </c>
      <c r="B273" s="48" t="s">
        <v>241</v>
      </c>
      <c r="C273" s="11" t="s">
        <v>91</v>
      </c>
      <c r="D273" s="10" t="s">
        <v>213</v>
      </c>
      <c r="E273" s="10" t="s">
        <v>47</v>
      </c>
      <c r="F273" s="10" t="s">
        <v>56</v>
      </c>
      <c r="G273" s="60">
        <v>81800</v>
      </c>
    </row>
    <row r="274" spans="1:7" ht="25.5">
      <c r="A274" s="13" t="s">
        <v>150</v>
      </c>
      <c r="B274" s="48" t="s">
        <v>241</v>
      </c>
      <c r="C274" s="11" t="s">
        <v>91</v>
      </c>
      <c r="D274" s="10" t="s">
        <v>213</v>
      </c>
      <c r="E274" s="10" t="s">
        <v>47</v>
      </c>
      <c r="F274" s="10" t="s">
        <v>151</v>
      </c>
      <c r="G274" s="60">
        <v>28200</v>
      </c>
    </row>
    <row r="275" spans="1:7" ht="12.75">
      <c r="A275" s="97" t="s">
        <v>134</v>
      </c>
      <c r="B275" s="117" t="s">
        <v>241</v>
      </c>
      <c r="C275" s="98" t="s">
        <v>116</v>
      </c>
      <c r="D275" s="98"/>
      <c r="E275" s="73"/>
      <c r="F275" s="98"/>
      <c r="G275" s="95">
        <f>G276</f>
        <v>818100</v>
      </c>
    </row>
    <row r="276" spans="1:7" ht="12.75">
      <c r="A276" s="28" t="s">
        <v>140</v>
      </c>
      <c r="B276" s="48" t="s">
        <v>241</v>
      </c>
      <c r="C276" s="24" t="s">
        <v>116</v>
      </c>
      <c r="D276" s="79" t="s">
        <v>92</v>
      </c>
      <c r="E276" s="57"/>
      <c r="F276" s="79"/>
      <c r="G276" s="58">
        <f>G278+G280</f>
        <v>818100</v>
      </c>
    </row>
    <row r="277" spans="1:7" ht="25.5">
      <c r="A277" s="38" t="s">
        <v>218</v>
      </c>
      <c r="B277" s="48" t="s">
        <v>241</v>
      </c>
      <c r="C277" s="99" t="s">
        <v>116</v>
      </c>
      <c r="D277" s="25" t="s">
        <v>92</v>
      </c>
      <c r="E277" s="25" t="s">
        <v>11</v>
      </c>
      <c r="F277" s="25"/>
      <c r="G277" s="82">
        <f>G278+G280</f>
        <v>818100</v>
      </c>
    </row>
    <row r="278" spans="1:7" ht="38.25">
      <c r="A278" s="33" t="s">
        <v>214</v>
      </c>
      <c r="B278" s="48" t="s">
        <v>241</v>
      </c>
      <c r="C278" s="23" t="s">
        <v>116</v>
      </c>
      <c r="D278" s="9" t="s">
        <v>92</v>
      </c>
      <c r="E278" s="9" t="s">
        <v>50</v>
      </c>
      <c r="F278" s="9"/>
      <c r="G278" s="59">
        <f>G279</f>
        <v>250000</v>
      </c>
    </row>
    <row r="279" spans="1:7" ht="25.5">
      <c r="A279" s="13" t="s">
        <v>150</v>
      </c>
      <c r="B279" s="48" t="s">
        <v>241</v>
      </c>
      <c r="C279" s="11" t="s">
        <v>116</v>
      </c>
      <c r="D279" s="10" t="s">
        <v>92</v>
      </c>
      <c r="E279" s="10" t="s">
        <v>50</v>
      </c>
      <c r="F279" s="10" t="s">
        <v>151</v>
      </c>
      <c r="G279" s="60">
        <v>250000</v>
      </c>
    </row>
    <row r="280" spans="1:7" ht="12.75">
      <c r="A280" s="33" t="s">
        <v>215</v>
      </c>
      <c r="B280" s="48" t="s">
        <v>241</v>
      </c>
      <c r="C280" s="23" t="s">
        <v>116</v>
      </c>
      <c r="D280" s="9" t="s">
        <v>92</v>
      </c>
      <c r="E280" s="9" t="s">
        <v>62</v>
      </c>
      <c r="F280" s="9"/>
      <c r="G280" s="59">
        <f>G281</f>
        <v>568100</v>
      </c>
    </row>
    <row r="281" spans="1:7" ht="25.5">
      <c r="A281" s="13" t="s">
        <v>150</v>
      </c>
      <c r="B281" s="48" t="s">
        <v>241</v>
      </c>
      <c r="C281" s="11" t="s">
        <v>116</v>
      </c>
      <c r="D281" s="10" t="s">
        <v>92</v>
      </c>
      <c r="E281" s="10" t="s">
        <v>62</v>
      </c>
      <c r="F281" s="10" t="s">
        <v>151</v>
      </c>
      <c r="G281" s="60">
        <v>568100</v>
      </c>
    </row>
    <row r="282" spans="1:7" ht="12.75">
      <c r="A282" s="97" t="s">
        <v>135</v>
      </c>
      <c r="B282" s="117" t="s">
        <v>241</v>
      </c>
      <c r="C282" s="98" t="s">
        <v>90</v>
      </c>
      <c r="D282" s="98"/>
      <c r="E282" s="73"/>
      <c r="F282" s="98"/>
      <c r="G282" s="95">
        <f>G283</f>
        <v>600000</v>
      </c>
    </row>
    <row r="283" spans="1:7" ht="12.75">
      <c r="A283" s="28" t="s">
        <v>112</v>
      </c>
      <c r="B283" s="48" t="s">
        <v>241</v>
      </c>
      <c r="C283" s="24" t="s">
        <v>90</v>
      </c>
      <c r="D283" s="79" t="s">
        <v>93</v>
      </c>
      <c r="E283" s="57"/>
      <c r="F283" s="79"/>
      <c r="G283" s="58">
        <f>G284</f>
        <v>600000</v>
      </c>
    </row>
    <row r="284" spans="1:7" ht="25.5">
      <c r="A284" s="43" t="s">
        <v>219</v>
      </c>
      <c r="B284" s="52" t="s">
        <v>241</v>
      </c>
      <c r="C284" s="100" t="s">
        <v>90</v>
      </c>
      <c r="D284" s="101" t="s">
        <v>93</v>
      </c>
      <c r="E284" s="101" t="s">
        <v>51</v>
      </c>
      <c r="F284" s="101"/>
      <c r="G284" s="82">
        <f>G285</f>
        <v>600000</v>
      </c>
    </row>
    <row r="285" spans="1:7" ht="38.25">
      <c r="A285" s="13" t="s">
        <v>185</v>
      </c>
      <c r="B285" s="48" t="s">
        <v>241</v>
      </c>
      <c r="C285" s="11" t="s">
        <v>90</v>
      </c>
      <c r="D285" s="10" t="s">
        <v>93</v>
      </c>
      <c r="E285" s="10" t="s">
        <v>51</v>
      </c>
      <c r="F285" s="10" t="s">
        <v>184</v>
      </c>
      <c r="G285" s="60">
        <v>600000</v>
      </c>
    </row>
    <row r="286" spans="1:7" ht="31.5">
      <c r="A286" s="77" t="s">
        <v>131</v>
      </c>
      <c r="B286" s="117" t="s">
        <v>241</v>
      </c>
      <c r="C286" s="91" t="s">
        <v>128</v>
      </c>
      <c r="D286" s="70"/>
      <c r="E286" s="70"/>
      <c r="F286" s="70"/>
      <c r="G286" s="71">
        <f>G287</f>
        <v>2600000</v>
      </c>
    </row>
    <row r="287" spans="1:7" ht="12.75">
      <c r="A287" s="28" t="s">
        <v>180</v>
      </c>
      <c r="B287" s="48" t="s">
        <v>241</v>
      </c>
      <c r="C287" s="56" t="s">
        <v>128</v>
      </c>
      <c r="D287" s="76" t="s">
        <v>86</v>
      </c>
      <c r="E287" s="76"/>
      <c r="F287" s="76"/>
      <c r="G287" s="61">
        <f>G288</f>
        <v>2600000</v>
      </c>
    </row>
    <row r="288" spans="1:7" ht="21.75" customHeight="1">
      <c r="A288" s="33" t="s">
        <v>180</v>
      </c>
      <c r="B288" s="48" t="s">
        <v>241</v>
      </c>
      <c r="C288" s="23" t="s">
        <v>128</v>
      </c>
      <c r="D288" s="9" t="s">
        <v>86</v>
      </c>
      <c r="E288" s="9" t="s">
        <v>52</v>
      </c>
      <c r="F288" s="9"/>
      <c r="G288" s="59">
        <f>G289</f>
        <v>2600000</v>
      </c>
    </row>
    <row r="289" spans="1:7" ht="24" customHeight="1">
      <c r="A289" s="15" t="s">
        <v>216</v>
      </c>
      <c r="B289" s="48" t="s">
        <v>241</v>
      </c>
      <c r="C289" s="11" t="s">
        <v>128</v>
      </c>
      <c r="D289" s="10" t="s">
        <v>86</v>
      </c>
      <c r="E289" s="10" t="s">
        <v>52</v>
      </c>
      <c r="F289" s="10" t="s">
        <v>181</v>
      </c>
      <c r="G289" s="60">
        <v>2600000</v>
      </c>
    </row>
    <row r="290" spans="1:7" ht="38.25">
      <c r="A290" s="97" t="s">
        <v>136</v>
      </c>
      <c r="B290" s="117" t="s">
        <v>241</v>
      </c>
      <c r="C290" s="102" t="s">
        <v>118</v>
      </c>
      <c r="D290" s="73"/>
      <c r="E290" s="73"/>
      <c r="F290" s="73"/>
      <c r="G290" s="95">
        <f>G291</f>
        <v>3766000</v>
      </c>
    </row>
    <row r="291" spans="1:7" ht="33.75" customHeight="1">
      <c r="A291" s="47" t="s">
        <v>137</v>
      </c>
      <c r="B291" s="48" t="s">
        <v>241</v>
      </c>
      <c r="C291" s="56" t="s">
        <v>118</v>
      </c>
      <c r="D291" s="76" t="s">
        <v>86</v>
      </c>
      <c r="E291" s="76"/>
      <c r="F291" s="76"/>
      <c r="G291" s="58">
        <f>G294+G292</f>
        <v>3766000</v>
      </c>
    </row>
    <row r="292" spans="1:7" ht="25.5">
      <c r="A292" s="44" t="s">
        <v>123</v>
      </c>
      <c r="B292" s="48" t="s">
        <v>241</v>
      </c>
      <c r="C292" s="103" t="s">
        <v>118</v>
      </c>
      <c r="D292" s="103" t="s">
        <v>86</v>
      </c>
      <c r="E292" s="103" t="s">
        <v>54</v>
      </c>
      <c r="F292" s="74"/>
      <c r="G292" s="59">
        <f>G293</f>
        <v>1766000</v>
      </c>
    </row>
    <row r="293" spans="1:7" ht="21" customHeight="1">
      <c r="A293" s="45" t="s">
        <v>182</v>
      </c>
      <c r="B293" s="48" t="s">
        <v>241</v>
      </c>
      <c r="C293" s="11" t="s">
        <v>118</v>
      </c>
      <c r="D293" s="75" t="s">
        <v>86</v>
      </c>
      <c r="E293" s="104" t="s">
        <v>54</v>
      </c>
      <c r="F293" s="75" t="s">
        <v>183</v>
      </c>
      <c r="G293" s="65">
        <v>1766000</v>
      </c>
    </row>
    <row r="294" spans="1:7" ht="12.75">
      <c r="A294" s="44" t="s">
        <v>124</v>
      </c>
      <c r="B294" s="48" t="s">
        <v>241</v>
      </c>
      <c r="C294" s="103" t="s">
        <v>118</v>
      </c>
      <c r="D294" s="103" t="s">
        <v>86</v>
      </c>
      <c r="E294" s="103" t="s">
        <v>53</v>
      </c>
      <c r="F294" s="74"/>
      <c r="G294" s="59">
        <f>G295</f>
        <v>2000000</v>
      </c>
    </row>
    <row r="295" spans="1:7" ht="18" customHeight="1">
      <c r="A295" s="53" t="s">
        <v>182</v>
      </c>
      <c r="B295" s="48" t="s">
        <v>241</v>
      </c>
      <c r="C295" s="11" t="s">
        <v>118</v>
      </c>
      <c r="D295" s="75" t="s">
        <v>86</v>
      </c>
      <c r="E295" s="104" t="s">
        <v>53</v>
      </c>
      <c r="F295" s="75" t="s">
        <v>183</v>
      </c>
      <c r="G295" s="89">
        <v>2000000</v>
      </c>
    </row>
    <row r="296" spans="1:7" ht="16.5" thickBot="1">
      <c r="A296" s="105" t="s">
        <v>103</v>
      </c>
      <c r="B296" s="150" t="s">
        <v>241</v>
      </c>
      <c r="C296" s="106"/>
      <c r="D296" s="106"/>
      <c r="E296" s="106"/>
      <c r="F296" s="106"/>
      <c r="G296" s="107">
        <f>G14+G86+G90+G101+G112+G228+G246+G275+G282+G286+G290</f>
        <v>438016900</v>
      </c>
    </row>
  </sheetData>
  <sheetProtection/>
  <mergeCells count="8">
    <mergeCell ref="A7:A12"/>
    <mergeCell ref="C7:C12"/>
    <mergeCell ref="D7:D12"/>
    <mergeCell ref="A5:G5"/>
    <mergeCell ref="E7:E12"/>
    <mergeCell ref="F7:F12"/>
    <mergeCell ref="G7:G12"/>
    <mergeCell ref="B7:B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8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2018-01-30T07:31:49Z</cp:lastPrinted>
  <dcterms:created xsi:type="dcterms:W3CDTF">2004-09-08T10:28:32Z</dcterms:created>
  <dcterms:modified xsi:type="dcterms:W3CDTF">2018-02-03T06:21:13Z</dcterms:modified>
  <cp:category/>
  <cp:version/>
  <cp:contentType/>
  <cp:contentStatus/>
</cp:coreProperties>
</file>