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отчет!$A$1:$I$63</definedName>
  </definedNames>
  <calcPr calcId="162913"/>
</workbook>
</file>

<file path=xl/calcChain.xml><?xml version="1.0" encoding="utf-8"?>
<calcChain xmlns="http://schemas.openxmlformats.org/spreadsheetml/2006/main">
  <c r="H14" i="2" l="1"/>
  <c r="I27" i="2"/>
  <c r="I24" i="2"/>
  <c r="G14" i="2"/>
  <c r="G28" i="2"/>
  <c r="H28" i="2"/>
  <c r="I34" i="2"/>
  <c r="I33" i="2"/>
  <c r="I21" i="2"/>
  <c r="I63" i="2"/>
  <c r="I62" i="2"/>
  <c r="H61" i="2"/>
  <c r="G61" i="2"/>
  <c r="F61" i="2"/>
  <c r="F28" i="2"/>
  <c r="F43" i="2"/>
  <c r="G43" i="2"/>
  <c r="I61" i="2" l="1"/>
  <c r="I45" i="2"/>
  <c r="I44" i="2"/>
  <c r="I48" i="2"/>
  <c r="I49" i="2"/>
  <c r="I35" i="2" l="1"/>
  <c r="F36" i="2" l="1"/>
  <c r="I60" i="2"/>
  <c r="I41" i="2" l="1"/>
  <c r="I42" i="2"/>
  <c r="G56" i="2"/>
  <c r="H56" i="2"/>
  <c r="F56" i="2"/>
  <c r="G53" i="2"/>
  <c r="H53" i="2"/>
  <c r="F53" i="2"/>
  <c r="H43" i="2"/>
  <c r="G36" i="2"/>
  <c r="H36" i="2"/>
  <c r="F14" i="2"/>
  <c r="F13" i="2" s="1"/>
  <c r="I59" i="2"/>
  <c r="I58" i="2"/>
  <c r="I57" i="2"/>
  <c r="I55" i="2"/>
  <c r="I54" i="2"/>
  <c r="I51" i="2"/>
  <c r="I50" i="2"/>
  <c r="I47" i="2"/>
  <c r="I46" i="2"/>
  <c r="I39" i="2"/>
  <c r="I32" i="2"/>
  <c r="I31" i="2"/>
  <c r="I28" i="2"/>
  <c r="G40" i="2" l="1"/>
  <c r="H40" i="2"/>
  <c r="F40" i="2"/>
  <c r="H13" i="2"/>
  <c r="G13" i="2"/>
  <c r="I36" i="2"/>
  <c r="I14" i="2"/>
  <c r="I53" i="2"/>
  <c r="I43" i="2"/>
  <c r="I56" i="2"/>
  <c r="H12" i="2" l="1"/>
  <c r="G12" i="2"/>
  <c r="I40" i="2"/>
  <c r="F12" i="2"/>
  <c r="I13" i="2"/>
  <c r="I12" i="2" l="1"/>
</calcChain>
</file>

<file path=xl/sharedStrings.xml><?xml version="1.0" encoding="utf-8"?>
<sst xmlns="http://schemas.openxmlformats.org/spreadsheetml/2006/main" count="167" uniqueCount="138">
  <si>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</si>
  <si>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</si>
  <si>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</si>
  <si>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</si>
  <si>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</si>
  <si>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</si>
  <si>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</si>
  <si>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</si>
  <si>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</si>
  <si>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</si>
  <si>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</si>
  <si>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</si>
  <si>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</si>
  <si>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</si>
  <si>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</si>
  <si>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</si>
  <si>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</si>
  <si>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</si>
  <si>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</si>
  <si>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</si>
  <si>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</si>
  <si>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</si>
  <si>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</si>
  <si>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</si>
  <si>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</si>
  <si>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</si>
  <si>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</si>
  <si>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</si>
  <si>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</si>
  <si>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</si>
  <si>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</si>
  <si>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</si>
  <si>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</si>
  <si>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</si>
  <si>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</si>
  <si>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</si>
  <si>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</si>
  <si>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</si>
  <si>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</si>
  <si>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</si>
  <si>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</si>
  <si>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</si>
  <si>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</si>
  <si>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</si>
  <si>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</si>
  <si>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</si>
  <si>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</si>
  <si>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</si>
  <si>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</si>
  <si>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</si>
  <si>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</si>
  <si>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</si>
  <si>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</si>
  <si>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</si>
  <si>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</si>
  <si>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</si>
  <si>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</si>
  <si>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</si>
  <si>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</si>
  <si>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</si>
  <si>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</si>
  <si>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</si>
  <si>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</si>
  <si>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</si>
  <si>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</si>
  <si>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</si>
  <si>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</si>
  <si>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</si>
  <si>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</si>
  <si>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</si>
  <si>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</si>
  <si>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</si>
  <si>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</si>
  <si>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</si>
  <si>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</si>
  <si>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</si>
  <si>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</si>
  <si>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</si>
  <si>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</si>
  <si>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</si>
  <si>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</si>
  <si>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</si>
  <si>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</si>
  <si>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</si>
  <si>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</si>
  <si>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</si>
  <si>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</si>
  <si>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</si>
  <si>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</si>
  <si>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</si>
  <si>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</si>
  <si>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</si>
  <si>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</si>
  <si>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</si>
  <si>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</si>
  <si>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</si>
  <si>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</si>
  <si>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</si>
  <si>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</si>
  <si>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</si>
  <si>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</si>
  <si>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</si>
  <si>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</si>
  <si>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</si>
  <si>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</si>
  <si>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</si>
  <si>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</si>
  <si>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</si>
  <si>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</si>
  <si>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</si>
  <si>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</si>
  <si>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</si>
  <si>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</si>
  <si>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</si>
  <si>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</si>
  <si>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</si>
  <si>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реализация мероприятий в 2020 году не предусмотрена</t>
  </si>
  <si>
    <t>1.4</t>
  </si>
  <si>
    <t>2.7.</t>
  </si>
  <si>
    <t>1.7.</t>
  </si>
  <si>
    <t>1.8.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</si>
  <si>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                      Реализация основных средств и материальных запасов п.Поросозеро</t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</si>
  <si>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
ДШИ  2 ст .сторожа с 01.04.2020(20014 руб.*2*3 мес.*1,302=156,3тыс.руб.)
ЦБС 4 сторожа с 01.01.2020 (2014 руб.*4*6мес.*1,302=625,3тыс.руб.
Поросозеро 2 сторожа с 01.02.2020(20014*2*5*1,302=260,6 тыс.руб.)
СОШ 0,5 дворника с 31.03.2020 (20014*0,5*9*1,302=117,3тыс.руб.)
Кайпинская школа 1 сторож (20014*1*5мес*1,302=130,3тыс.руб.)
Лоймольская школа  с 01.01.2020 1 повар, 0,75 уборщицы (20014*6*1*1,302=156,3тыс.руб. (15010*6*1,302=117,3тыс.руб.
С 16.02.2020 1 сторож (20014*4*1,302= 104,2 тыс.руб.)
2021 год
Экономический эффект от сокращения  сторожей в 2020 году 2088245 руб.
</t>
  </si>
  <si>
    <r>
      <t xml:space="preserve"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            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 Сокращение 3 класса-комплекта МОУ «Поросозерской СОШ»  (3,2 ст.*36240 руб. *4 мес.*1,302 =604,0тыс.руб.</t>
    </r>
  </si>
  <si>
    <r>
      <t xml:space="preserve">мероприятия реализованы частично, окончательный срок реализации 4 квартал 2020 года </t>
    </r>
    <r>
      <rPr>
        <i/>
        <sz val="14"/>
        <rFont val="Times New Roman"/>
        <family val="1"/>
        <charset val="204"/>
      </rPr>
      <t>(по результатам претензионно-исковой работы оплачена задолженность по аренде имущества ООО "Водоканал" находящегося в стадии ликвидации. Задолженность не учтена в плановых показателях по доходам от аренды имущества по состоянию на 01.01.2020 т.к. была включена в категорию не реальную к взысканию)</t>
    </r>
  </si>
  <si>
    <t>срок реализации мероприятия 3 квартал 2020 года (нестационарный торговый объект "Олония" оплата 80 тыс.руб)</t>
  </si>
  <si>
    <t>срок реализации мероприятия 4 квартал 2020 года                           (экономия по контрактам за 6 месяцев 2020 года по местному бюджету. Экономия направлена на оплату текущих начислений на оплату труда)</t>
  </si>
  <si>
    <t>срок реализации мероприятия 4 квартал 2020 года (перерасчет счета за отопление за февраль по ЦИХО)</t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</si>
  <si>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(проведены торги 03.02.2020 года, а также 19.06.2020. Прибыль от аренды земельного участка не учтена в плановых показателях по доходам на 01.01.2020)</t>
    </r>
  </si>
  <si>
    <r>
      <t>срок реализации мероприятия 4 квартал 2020 года (</t>
    </r>
    <r>
      <rPr>
        <i/>
        <sz val="14"/>
        <rFont val="Times New Roman"/>
        <family val="1"/>
        <charset val="204"/>
      </rPr>
      <t>по результатам претензионно-исковой работы оплачена задолженность по аренде земельного участка арендатором Пивовар В.С. Задолженность не учтена в плановых показателях по доходам от аренды земли на 01.01.2020)</t>
    </r>
  </si>
  <si>
    <r>
      <t xml:space="preserve">срок реализации мероприятия 4 квартал 2020 года </t>
    </r>
    <r>
      <rPr>
        <i/>
        <sz val="14"/>
        <rFont val="Times New Roman"/>
        <family val="1"/>
        <charset val="204"/>
      </rPr>
      <t>(оплата задолженности ИП Кюроев М.А. ч/з службу судебных приставов. Задолженность не предусмотрена в плановых показателях по доходам от аренды земли на 01.01.2020)</t>
    </r>
  </si>
  <si>
    <t xml:space="preserve">по состоянию на 01 августа 2020 года </t>
  </si>
  <si>
    <r>
      <t>срок реализации мероприятия 3 квартал 2020 года</t>
    </r>
    <r>
      <rPr>
        <i/>
        <sz val="10"/>
        <rFont val="Times New Roman"/>
        <family val="1"/>
        <charset val="204"/>
      </rPr>
      <t xml:space="preserve"> (на выделенные гранты предпринимателям открыты новые рабочие места: </t>
    </r>
    <r>
      <rPr>
        <b/>
        <i/>
        <sz val="10"/>
        <rFont val="Times New Roman"/>
        <family val="1"/>
        <charset val="204"/>
      </rPr>
      <t>ИП Диева З.И. 1 чел</t>
    </r>
    <r>
      <rPr>
        <i/>
        <sz val="10"/>
        <rFont val="Times New Roman"/>
        <family val="1"/>
        <charset val="204"/>
      </rPr>
      <t xml:space="preserve"> (20014,5руб*7мес.*13%*43%=7832руб)  </t>
    </r>
    <r>
      <rPr>
        <b/>
        <i/>
        <sz val="10"/>
        <rFont val="Times New Roman"/>
        <family val="1"/>
        <charset val="204"/>
      </rPr>
      <t xml:space="preserve">ООО СХ "МАМА КАРЕЛИЯ АГРО" </t>
    </r>
    <r>
      <rPr>
        <i/>
        <sz val="10"/>
        <rFont val="Times New Roman"/>
        <family val="1"/>
        <charset val="204"/>
      </rPr>
      <t xml:space="preserve">2чел.(20014,5руб*2чел.*7мес.*13%*43%=15663руб.) </t>
    </r>
    <r>
      <rPr>
        <b/>
        <i/>
        <sz val="10"/>
        <rFont val="Times New Roman"/>
        <family val="1"/>
        <charset val="204"/>
      </rPr>
      <t>ИТОГО 23495,00 руб.</t>
    </r>
  </si>
  <si>
    <r>
      <t>срок реализации мероприятия 4 квартал 2020 года</t>
    </r>
    <r>
      <rPr>
        <i/>
        <sz val="10"/>
        <rFont val="Times New Roman"/>
        <family val="1"/>
        <charset val="204"/>
      </rPr>
      <t xml:space="preserve">(на выделенное субсидиирование части затрат субъектами малого и среднего предпринимательства открыты новые рабочие места: </t>
    </r>
    <r>
      <rPr>
        <b/>
        <i/>
        <sz val="10"/>
        <rFont val="Times New Roman"/>
        <family val="1"/>
        <charset val="204"/>
      </rPr>
      <t xml:space="preserve">ИП Воробьев А.А. 2 чел </t>
    </r>
    <r>
      <rPr>
        <i/>
        <sz val="10"/>
        <rFont val="Times New Roman"/>
        <family val="1"/>
        <charset val="204"/>
      </rPr>
      <t xml:space="preserve">(20014,5руб*2чел.*7мес.*13%*43%=15663 руб)  </t>
    </r>
    <r>
      <rPr>
        <b/>
        <i/>
        <sz val="10"/>
        <rFont val="Times New Roman"/>
        <family val="1"/>
        <charset val="204"/>
      </rPr>
      <t>ООО "МАМА КАРЕЛИЯ" 2чел.</t>
    </r>
    <r>
      <rPr>
        <i/>
        <sz val="10"/>
        <rFont val="Times New Roman"/>
        <family val="1"/>
        <charset val="204"/>
      </rPr>
      <t xml:space="preserve">(20014,5руб*2чел.*7мес.*13%*43%=15663руб.) </t>
    </r>
    <r>
      <rPr>
        <b/>
        <i/>
        <sz val="10"/>
        <rFont val="Times New Roman"/>
        <family val="1"/>
        <charset val="204"/>
      </rPr>
      <t xml:space="preserve">ИП Разуванов Н.И 1 чел. </t>
    </r>
    <r>
      <rPr>
        <i/>
        <sz val="10"/>
        <rFont val="Times New Roman"/>
        <family val="1"/>
        <charset val="204"/>
      </rPr>
      <t xml:space="preserve">(20014,5руб*7мес.*13%*43%=7832руб)  </t>
    </r>
    <r>
      <rPr>
        <b/>
        <i/>
        <sz val="10"/>
        <rFont val="Times New Roman"/>
        <family val="1"/>
        <charset val="204"/>
      </rPr>
      <t>ИТОГО 39158 тыс.руб.</t>
    </r>
  </si>
  <si>
    <r>
      <t xml:space="preserve">срок реализации мероприятия 4 квартал 2020 года                          </t>
    </r>
    <r>
      <rPr>
        <i/>
        <sz val="14"/>
        <rFont val="Times New Roman"/>
        <family val="1"/>
        <charset val="204"/>
      </rPr>
      <t xml:space="preserve">(реализация в п.Поросозеро 829 тыс.руб                                      договор купли-продажи заключен с субъектом МСП ООО "Золотой фазан" в 2018 году рассрочка оплаты на 5 лет. в плановых показателях на 01.01.2020 не учитывался. рассрочка платежа 55,7 тыс.руб.)              </t>
    </r>
    <r>
      <rPr>
        <sz val="14"/>
        <rFont val="Times New Roman"/>
        <family val="1"/>
        <charset val="204"/>
      </rPr>
      <t xml:space="preserve">                      </t>
    </r>
  </si>
  <si>
    <r>
      <rPr>
        <sz val="10"/>
        <rFont val="Times New Roman"/>
        <family val="1"/>
        <charset val="204"/>
      </rPr>
      <t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 94568 руб. отопление, здание кухни Пийтсиеки 19287 руб. здания д/с п.Найстеньярви 490008 руб.отопление, здание кухни Н-ви 46210 руб.
2021 год: изъятие из оператив.управл. здания по ул.Школьная, 15 Поросозеро;- деревян.здание Кайп.шк. - 2022 год</t>
    </r>
    <r>
      <rPr>
        <b/>
        <sz val="10"/>
        <rFont val="Times New Roman"/>
        <family val="1"/>
        <charset val="204"/>
      </rPr>
      <t xml:space="preserve">
</t>
    </r>
  </si>
  <si>
    <t>перевод библиотеки Найстеньярвского поселения в здание школы - 2020 год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</si>
  <si>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 xml:space="preserve">2020 год - </t>
    </r>
    <r>
      <rPr>
        <sz val="10"/>
        <rFont val="Times New Roman"/>
        <family val="1"/>
        <charset val="204"/>
      </rPr>
      <t>объединение детсадов города под одно юрлицо.1300 ,0тыс.руб.
2021 год - Объединение детсада 26 в Поросоз.школу  1500 ,0 тыс.руб.
- Из Кайпинск. основной перевод  в начальную школу-сад - 2022 год (подвоз с 5 класса в среднюю школу - 2021 год) 1000,0 тыс.руб.
2020 год -реконструкция Найстенъярвской школы и перевод детсада в здание школы 1000,0 тыс.руб.
2022 год - перевод МБУ «СКЦ «Досуг» в здание школы в п.Лоймола 85,0 тыс.руб.
2022 год - перевод МБУ «СКЦ «Досуг» , администрации Лоймольского поселения, библиотеки, уполномоченного УФСБ в здание школы п.Леппяссюрья 150,0 тыс.руб.
2020 год -  перевод дошкольной группы, кухни МОУ «Лоймольская СОШ» в МОУ «Лоймольская СОШ п.Пийтсиеки 700 тыс.руб,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</si>
</sst>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5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5" fillId="0" borderId="0"/>
    <xf numFmtId="0" fontId="15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justify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justify" vertical="top" wrapText="1"/>
    </xf>
    <xf numFmtId="0" fontId="14" fillId="0" borderId="1" xfId="3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6" fillId="6" borderId="1" xfId="0" applyFont="1" applyFill="1" applyBorder="1" applyAlignment="1">
      <alignment horizontal="left" vertical="center" wrapText="1"/>
    </xf>
    <xf numFmtId="0" fontId="17" fillId="6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1" xfId="0" applyNumberFormat="1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justify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9" fontId="1" fillId="7" borderId="5" xfId="0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18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9" fontId="1" fillId="6" borderId="1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view="pageBreakPreview" zoomScale="60" workbookViewId="0">
      <pane xSplit="2" ySplit="12" topLeftCell="C51" activePane="bottomRight" state="frozen"/>
      <selection pane="topRight" activeCell="C1" sqref="C1"/>
      <selection pane="bottomLeft" activeCell="A13" sqref="A13"/>
      <selection pane="bottomRight" activeCell="D44" sqref="D44"/>
    </sheetView>
  </sheetViews>
  <sheetFormatPr defaultColWidth="9.140625" defaultRowHeight="18.75" x14ac:dyDescent="0.25"/>
  <cols>
    <col min="1" max="1" width="7.7109375" style="2" customWidth="1"/>
    <col min="2" max="2" width="9" style="2" customWidth="1"/>
    <col min="3" max="3" width="64.42578125" style="1" customWidth="1"/>
    <col min="4" max="4" width="72.5703125" style="1" customWidth="1"/>
    <col min="5" max="5" width="36.42578125" style="1" customWidth="1"/>
    <col min="6" max="6" width="12.7109375" style="1" customWidth="1"/>
    <col min="7" max="9" width="12.7109375" style="2" customWidth="1"/>
    <col min="10" max="10" width="9.140625" style="2" customWidth="1"/>
    <col min="11" max="16384" width="9.140625" style="2"/>
  </cols>
  <sheetData>
    <row r="1" spans="1:15" ht="20.25" customHeight="1" x14ac:dyDescent="0.25">
      <c r="A1" s="119" t="s">
        <v>73</v>
      </c>
      <c r="B1" s="119"/>
      <c r="C1" s="119"/>
      <c r="D1" s="119"/>
      <c r="E1" s="119"/>
      <c r="F1" s="119"/>
      <c r="G1" s="119"/>
      <c r="H1" s="119"/>
      <c r="I1" s="119"/>
    </row>
    <row r="2" spans="1:15" ht="20.25" customHeight="1" x14ac:dyDescent="0.25">
      <c r="A2" s="119" t="s">
        <v>131</v>
      </c>
      <c r="B2" s="119"/>
      <c r="C2" s="119"/>
      <c r="D2" s="119"/>
      <c r="E2" s="119"/>
      <c r="F2" s="119"/>
      <c r="G2" s="119"/>
      <c r="H2" s="119"/>
      <c r="I2" s="119"/>
    </row>
    <row r="3" spans="1:15" ht="20.25" customHeight="1" x14ac:dyDescent="0.25">
      <c r="A3" s="127" t="s">
        <v>53</v>
      </c>
      <c r="B3" s="127"/>
      <c r="C3" s="127"/>
      <c r="D3" s="127"/>
      <c r="E3" s="127"/>
      <c r="F3" s="127"/>
      <c r="G3" s="127"/>
      <c r="H3" s="127"/>
      <c r="I3" s="127"/>
    </row>
    <row r="4" spans="1:15" ht="20.25" customHeight="1" x14ac:dyDescent="0.25">
      <c r="A4" s="127" t="s">
        <v>66</v>
      </c>
      <c r="B4" s="127"/>
      <c r="C4" s="127"/>
      <c r="D4" s="127"/>
      <c r="E4" s="127"/>
      <c r="F4" s="127"/>
      <c r="G4" s="127"/>
      <c r="H4" s="127"/>
      <c r="I4" s="127"/>
    </row>
    <row r="5" spans="1:15" ht="20.25" customHeight="1" x14ac:dyDescent="0.25">
      <c r="A5" s="127" t="s">
        <v>54</v>
      </c>
      <c r="B5" s="127"/>
      <c r="C5" s="127"/>
      <c r="D5" s="127"/>
      <c r="E5" s="127"/>
      <c r="F5" s="127"/>
      <c r="G5" s="127"/>
      <c r="H5" s="127"/>
      <c r="I5" s="127"/>
    </row>
    <row r="6" spans="1:15" ht="3.75" customHeight="1" thickBot="1" x14ac:dyDescent="0.3">
      <c r="B6" s="126"/>
      <c r="C6" s="126"/>
      <c r="D6" s="126"/>
      <c r="E6" s="126"/>
      <c r="F6" s="126"/>
      <c r="G6" s="126"/>
      <c r="H6" s="126"/>
      <c r="I6" s="126"/>
      <c r="J6" s="4"/>
      <c r="K6" s="4"/>
      <c r="L6" s="4"/>
      <c r="M6" s="4"/>
      <c r="N6" s="4"/>
      <c r="O6" s="4"/>
    </row>
    <row r="7" spans="1:15" s="4" customFormat="1" x14ac:dyDescent="0.25">
      <c r="A7" s="133" t="s">
        <v>1</v>
      </c>
      <c r="B7" s="102" t="s">
        <v>64</v>
      </c>
      <c r="C7" s="105" t="s">
        <v>2</v>
      </c>
      <c r="D7" s="105"/>
      <c r="E7" s="102" t="s">
        <v>62</v>
      </c>
      <c r="F7" s="105" t="s">
        <v>60</v>
      </c>
      <c r="G7" s="105"/>
      <c r="H7" s="105"/>
      <c r="I7" s="123"/>
    </row>
    <row r="8" spans="1:15" s="4" customFormat="1" ht="39" customHeight="1" x14ac:dyDescent="0.25">
      <c r="A8" s="134"/>
      <c r="B8" s="103"/>
      <c r="C8" s="106"/>
      <c r="D8" s="106"/>
      <c r="E8" s="103"/>
      <c r="F8" s="124" t="s">
        <v>56</v>
      </c>
      <c r="G8" s="125"/>
      <c r="H8" s="106" t="s">
        <v>58</v>
      </c>
      <c r="I8" s="130"/>
    </row>
    <row r="9" spans="1:15" s="4" customFormat="1" ht="21.75" customHeight="1" x14ac:dyDescent="0.25">
      <c r="A9" s="134"/>
      <c r="B9" s="103"/>
      <c r="C9" s="92" t="s">
        <v>65</v>
      </c>
      <c r="D9" s="128" t="s">
        <v>71</v>
      </c>
      <c r="E9" s="103"/>
      <c r="F9" s="92" t="s">
        <v>55</v>
      </c>
      <c r="G9" s="23" t="s">
        <v>57</v>
      </c>
      <c r="H9" s="92" t="s">
        <v>61</v>
      </c>
      <c r="I9" s="131" t="s">
        <v>59</v>
      </c>
    </row>
    <row r="10" spans="1:15" s="4" customFormat="1" ht="21.75" customHeight="1" thickBot="1" x14ac:dyDescent="0.3">
      <c r="A10" s="135"/>
      <c r="B10" s="104"/>
      <c r="C10" s="107"/>
      <c r="D10" s="129"/>
      <c r="E10" s="104"/>
      <c r="F10" s="107"/>
      <c r="G10" s="38" t="s">
        <v>101</v>
      </c>
      <c r="H10" s="107"/>
      <c r="I10" s="132"/>
    </row>
    <row r="11" spans="1:15" s="4" customFormat="1" ht="33.75" customHeight="1" thickBot="1" x14ac:dyDescent="0.3">
      <c r="A11" s="120" t="s">
        <v>67</v>
      </c>
      <c r="B11" s="121"/>
      <c r="C11" s="121"/>
      <c r="D11" s="121"/>
      <c r="E11" s="121"/>
      <c r="F11" s="121"/>
      <c r="G11" s="121"/>
      <c r="H11" s="121"/>
      <c r="I11" s="122"/>
    </row>
    <row r="12" spans="1:15" s="4" customFormat="1" ht="33.6" customHeight="1" x14ac:dyDescent="0.25">
      <c r="A12" s="100" t="s">
        <v>63</v>
      </c>
      <c r="B12" s="101"/>
      <c r="C12" s="101"/>
      <c r="D12" s="39"/>
      <c r="E12" s="40"/>
      <c r="F12" s="41">
        <f>F13+F40</f>
        <v>38447</v>
      </c>
      <c r="G12" s="41">
        <f>G13+G40</f>
        <v>8848.6</v>
      </c>
      <c r="H12" s="41">
        <f>H13+H40</f>
        <v>3013.9</v>
      </c>
      <c r="I12" s="42">
        <f>IF(OR(G12=0,H12=0),"",H12/G12)</f>
        <v>0.34060755373731438</v>
      </c>
    </row>
    <row r="13" spans="1:15" s="18" customFormat="1" ht="44.25" customHeight="1" x14ac:dyDescent="0.25">
      <c r="A13" s="29"/>
      <c r="B13" s="16" t="s">
        <v>3</v>
      </c>
      <c r="C13" s="21" t="s">
        <v>5</v>
      </c>
      <c r="D13" s="21"/>
      <c r="E13" s="21"/>
      <c r="F13" s="24">
        <f>F14+F28+F36</f>
        <v>13900</v>
      </c>
      <c r="G13" s="24">
        <f>G14+G28+G36</f>
        <v>2746</v>
      </c>
      <c r="H13" s="24">
        <f>H14+H28+H36</f>
        <v>1196.7</v>
      </c>
      <c r="I13" s="30">
        <f>IF(OR(G13=0,H13=0),"",H13/G13)</f>
        <v>0.43579752367079388</v>
      </c>
      <c r="J13" s="17"/>
      <c r="K13" s="17"/>
      <c r="L13" s="17"/>
      <c r="M13" s="17"/>
      <c r="N13" s="17"/>
      <c r="O13" s="17"/>
    </row>
    <row r="14" spans="1:15" s="11" customFormat="1" ht="58.15" customHeight="1" x14ac:dyDescent="0.25">
      <c r="A14" s="31"/>
      <c r="B14" s="7" t="s">
        <v>0</v>
      </c>
      <c r="C14" s="22" t="s">
        <v>42</v>
      </c>
      <c r="D14" s="22"/>
      <c r="E14" s="22"/>
      <c r="F14" s="25">
        <f>SUM(F15:F18)</f>
        <v>2175</v>
      </c>
      <c r="G14" s="25">
        <f>G15+G18+G26+G27</f>
        <v>17</v>
      </c>
      <c r="H14" s="25">
        <f>SUM(H15:H27)</f>
        <v>62</v>
      </c>
      <c r="I14" s="32">
        <f t="shared" ref="I14:I51" si="0">IF(OR(G14=0,H14=0),"",H14/G14)</f>
        <v>3.6470588235294117</v>
      </c>
      <c r="J14" s="10"/>
      <c r="K14" s="10"/>
      <c r="L14" s="10"/>
      <c r="M14" s="10"/>
      <c r="N14" s="10"/>
      <c r="O14" s="10"/>
    </row>
    <row r="15" spans="1:15" s="11" customFormat="1" ht="64.150000000000006" customHeight="1" x14ac:dyDescent="0.25">
      <c r="A15" s="84">
        <v>1</v>
      </c>
      <c r="B15" s="108" t="s">
        <v>7</v>
      </c>
      <c r="C15" s="114" t="s">
        <v>76</v>
      </c>
      <c r="D15" s="109" t="s">
        <v>114</v>
      </c>
      <c r="E15" s="94" t="s">
        <v>115</v>
      </c>
      <c r="F15" s="85">
        <v>2125</v>
      </c>
      <c r="G15" s="85">
        <v>0</v>
      </c>
      <c r="H15" s="85">
        <v>0</v>
      </c>
      <c r="I15" s="81">
        <v>0</v>
      </c>
      <c r="J15" s="10"/>
      <c r="K15" s="10"/>
      <c r="L15" s="10"/>
      <c r="M15" s="10"/>
      <c r="N15" s="10"/>
      <c r="O15" s="10"/>
    </row>
    <row r="16" spans="1:15" s="11" customFormat="1" ht="26.45" customHeight="1" x14ac:dyDescent="0.25">
      <c r="A16" s="84"/>
      <c r="B16" s="108"/>
      <c r="C16" s="115"/>
      <c r="D16" s="110"/>
      <c r="E16" s="95"/>
      <c r="F16" s="86"/>
      <c r="G16" s="88"/>
      <c r="H16" s="88"/>
      <c r="I16" s="82"/>
      <c r="J16" s="10"/>
      <c r="K16" s="10"/>
      <c r="L16" s="10"/>
      <c r="M16" s="10"/>
      <c r="N16" s="10"/>
      <c r="O16" s="10"/>
    </row>
    <row r="17" spans="1:17" s="11" customFormat="1" ht="62.45" customHeight="1" x14ac:dyDescent="0.25">
      <c r="A17" s="84"/>
      <c r="B17" s="108"/>
      <c r="C17" s="116"/>
      <c r="D17" s="111"/>
      <c r="E17" s="96"/>
      <c r="F17" s="87"/>
      <c r="G17" s="89"/>
      <c r="H17" s="89"/>
      <c r="I17" s="83"/>
      <c r="J17" s="10"/>
      <c r="K17" s="10"/>
      <c r="L17" s="10"/>
      <c r="M17" s="10"/>
      <c r="N17" s="10"/>
      <c r="O17" s="10"/>
    </row>
    <row r="18" spans="1:17" s="11" customFormat="1" ht="78.599999999999994" customHeight="1" x14ac:dyDescent="0.25">
      <c r="A18" s="33">
        <v>2</v>
      </c>
      <c r="B18" s="53" t="s">
        <v>12</v>
      </c>
      <c r="C18" s="6" t="s">
        <v>43</v>
      </c>
      <c r="D18" s="6" t="s">
        <v>77</v>
      </c>
      <c r="E18" s="94" t="s">
        <v>115</v>
      </c>
      <c r="F18" s="51">
        <v>50</v>
      </c>
      <c r="G18" s="51">
        <v>0</v>
      </c>
      <c r="H18" s="51">
        <v>0</v>
      </c>
      <c r="I18" s="81">
        <v>0</v>
      </c>
      <c r="J18" s="10"/>
      <c r="K18" s="10"/>
      <c r="L18" s="10"/>
      <c r="M18" s="10"/>
      <c r="N18" s="10"/>
      <c r="O18" s="10"/>
    </row>
    <row r="19" spans="1:17" s="11" customFormat="1" ht="136.5" hidden="1" customHeight="1" x14ac:dyDescent="0.25">
      <c r="A19" s="33">
        <v>6</v>
      </c>
      <c r="B19" s="9" t="s">
        <v>25</v>
      </c>
      <c r="C19" s="44" t="s">
        <v>44</v>
      </c>
      <c r="D19" s="6"/>
      <c r="E19" s="95"/>
      <c r="F19" s="51"/>
      <c r="G19" s="51"/>
      <c r="H19" s="51">
        <v>0</v>
      </c>
      <c r="I19" s="82"/>
      <c r="J19" s="10"/>
      <c r="K19" s="10"/>
      <c r="L19" s="10"/>
      <c r="M19" s="10"/>
      <c r="N19" s="10"/>
      <c r="O19" s="10"/>
    </row>
    <row r="20" spans="1:17" s="11" customFormat="1" hidden="1" x14ac:dyDescent="0.25">
      <c r="A20" s="33">
        <v>7</v>
      </c>
      <c r="B20" s="9"/>
      <c r="C20" s="6" t="s">
        <v>70</v>
      </c>
      <c r="D20" s="6"/>
      <c r="E20" s="96"/>
      <c r="F20" s="51"/>
      <c r="G20" s="51"/>
      <c r="H20" s="51">
        <v>0</v>
      </c>
      <c r="I20" s="83"/>
      <c r="J20" s="10"/>
      <c r="K20" s="10"/>
      <c r="L20" s="10"/>
      <c r="M20" s="10"/>
      <c r="N20" s="10"/>
      <c r="O20" s="10"/>
    </row>
    <row r="21" spans="1:17" hidden="1" x14ac:dyDescent="0.25">
      <c r="A21" s="33">
        <v>10</v>
      </c>
      <c r="B21" s="3" t="s">
        <v>31</v>
      </c>
      <c r="C21" s="45" t="s">
        <v>45</v>
      </c>
      <c r="D21" s="12"/>
      <c r="E21" s="12"/>
      <c r="F21" s="28"/>
      <c r="G21" s="27"/>
      <c r="H21" s="51">
        <v>0</v>
      </c>
      <c r="I21" s="81" t="str">
        <f t="shared" si="0"/>
        <v/>
      </c>
      <c r="J21" s="4"/>
      <c r="K21" s="4"/>
      <c r="L21" s="4"/>
      <c r="M21" s="4"/>
      <c r="N21" s="4"/>
      <c r="O21" s="4"/>
    </row>
    <row r="22" spans="1:17" ht="0.75" customHeight="1" x14ac:dyDescent="0.25">
      <c r="A22" s="34">
        <v>11</v>
      </c>
      <c r="B22" s="3" t="s">
        <v>32</v>
      </c>
      <c r="C22" s="45" t="s">
        <v>49</v>
      </c>
      <c r="D22" s="12"/>
      <c r="E22" s="12"/>
      <c r="F22" s="28"/>
      <c r="G22" s="27"/>
      <c r="H22" s="51">
        <v>0</v>
      </c>
      <c r="I22" s="82"/>
      <c r="J22" s="4"/>
      <c r="K22" s="4"/>
      <c r="L22" s="4"/>
      <c r="M22" s="4"/>
      <c r="N22" s="4"/>
      <c r="O22" s="4"/>
    </row>
    <row r="23" spans="1:17" ht="45" hidden="1" x14ac:dyDescent="0.25">
      <c r="A23" s="33">
        <v>12</v>
      </c>
      <c r="B23" s="3" t="s">
        <v>33</v>
      </c>
      <c r="C23" s="45" t="s">
        <v>50</v>
      </c>
      <c r="D23" s="12"/>
      <c r="E23" s="12"/>
      <c r="F23" s="28"/>
      <c r="G23" s="27"/>
      <c r="H23" s="51">
        <v>0</v>
      </c>
      <c r="I23" s="83"/>
      <c r="J23" s="4"/>
      <c r="K23" s="4"/>
      <c r="L23" s="4"/>
      <c r="M23" s="4"/>
      <c r="N23" s="4"/>
      <c r="O23" s="4"/>
    </row>
    <row r="24" spans="1:17" ht="45" hidden="1" x14ac:dyDescent="0.25">
      <c r="A24" s="34">
        <v>13</v>
      </c>
      <c r="B24" s="3" t="s">
        <v>34</v>
      </c>
      <c r="C24" s="75" t="s">
        <v>39</v>
      </c>
      <c r="D24" s="76"/>
      <c r="E24" s="76"/>
      <c r="F24" s="77"/>
      <c r="G24" s="51"/>
      <c r="H24" s="51">
        <v>0</v>
      </c>
      <c r="I24" s="81">
        <f>H26/G26</f>
        <v>2.875</v>
      </c>
      <c r="J24" s="4"/>
      <c r="K24" s="4"/>
      <c r="L24" s="4"/>
      <c r="M24" s="4"/>
      <c r="N24" s="4"/>
      <c r="O24" s="4"/>
    </row>
    <row r="25" spans="1:17" hidden="1" x14ac:dyDescent="0.25">
      <c r="A25" s="34">
        <v>15</v>
      </c>
      <c r="B25" s="3"/>
      <c r="C25" s="56" t="s">
        <v>70</v>
      </c>
      <c r="D25" s="56"/>
      <c r="E25" s="56"/>
      <c r="F25" s="51"/>
      <c r="G25" s="51"/>
      <c r="H25" s="51">
        <v>0</v>
      </c>
      <c r="I25" s="82"/>
      <c r="J25" s="4"/>
      <c r="K25" s="4"/>
      <c r="L25" s="4"/>
      <c r="M25" s="4"/>
      <c r="N25" s="4"/>
      <c r="O25" s="4"/>
    </row>
    <row r="26" spans="1:17" ht="136.15" customHeight="1" x14ac:dyDescent="0.25">
      <c r="A26" s="54">
        <v>3</v>
      </c>
      <c r="B26" s="58" t="s">
        <v>106</v>
      </c>
      <c r="C26" s="56" t="s">
        <v>102</v>
      </c>
      <c r="D26" s="56" t="s">
        <v>103</v>
      </c>
      <c r="E26" s="56" t="s">
        <v>132</v>
      </c>
      <c r="F26" s="51">
        <v>8</v>
      </c>
      <c r="G26" s="51">
        <v>8</v>
      </c>
      <c r="H26" s="51">
        <v>23</v>
      </c>
      <c r="I26" s="83"/>
      <c r="J26" s="4"/>
      <c r="K26" s="4"/>
      <c r="L26" s="4"/>
      <c r="M26" s="4"/>
      <c r="N26" s="4"/>
      <c r="O26" s="4"/>
    </row>
    <row r="27" spans="1:17" ht="188.25" x14ac:dyDescent="0.25">
      <c r="A27" s="54">
        <v>4</v>
      </c>
      <c r="B27" s="58" t="s">
        <v>97</v>
      </c>
      <c r="C27" s="56" t="s">
        <v>104</v>
      </c>
      <c r="D27" s="56" t="s">
        <v>105</v>
      </c>
      <c r="E27" s="56" t="s">
        <v>133</v>
      </c>
      <c r="F27" s="51">
        <v>9</v>
      </c>
      <c r="G27" s="51">
        <v>9</v>
      </c>
      <c r="H27" s="51">
        <v>39</v>
      </c>
      <c r="I27" s="78">
        <f>H27/G27</f>
        <v>4.333333333333333</v>
      </c>
      <c r="J27" s="4"/>
      <c r="K27" s="4"/>
      <c r="L27" s="4"/>
      <c r="M27" s="4"/>
      <c r="N27" s="4"/>
      <c r="O27" s="4"/>
    </row>
    <row r="28" spans="1:17" ht="58.15" customHeight="1" x14ac:dyDescent="0.25">
      <c r="A28" s="31"/>
      <c r="B28" s="7" t="s">
        <v>23</v>
      </c>
      <c r="C28" s="117" t="s">
        <v>48</v>
      </c>
      <c r="D28" s="118"/>
      <c r="E28" s="22"/>
      <c r="F28" s="25">
        <f>F29+F30+F31+F32+F35</f>
        <v>8288</v>
      </c>
      <c r="G28" s="25">
        <f>G29+G30+G31+G32+G33+G34+G35</f>
        <v>2669</v>
      </c>
      <c r="H28" s="25">
        <f>H29+H30+H31+H32+H33+H34+H35</f>
        <v>1054.7</v>
      </c>
      <c r="I28" s="32">
        <f t="shared" si="0"/>
        <v>0.39516672911202699</v>
      </c>
      <c r="J28" s="4"/>
      <c r="K28" s="4"/>
      <c r="L28" s="4"/>
      <c r="M28" s="4"/>
      <c r="N28" s="4"/>
      <c r="O28" s="4"/>
    </row>
    <row r="29" spans="1:17" ht="67.150000000000006" customHeight="1" x14ac:dyDescent="0.25">
      <c r="A29" s="34">
        <v>5</v>
      </c>
      <c r="B29" s="54" t="s">
        <v>24</v>
      </c>
      <c r="C29" s="5" t="s">
        <v>40</v>
      </c>
      <c r="D29" s="60" t="s">
        <v>78</v>
      </c>
      <c r="E29" s="56" t="s">
        <v>115</v>
      </c>
      <c r="F29" s="51">
        <v>1853</v>
      </c>
      <c r="G29" s="51">
        <v>300</v>
      </c>
      <c r="H29" s="51">
        <v>0</v>
      </c>
      <c r="I29" s="57">
        <v>0</v>
      </c>
      <c r="J29" s="4"/>
      <c r="K29" s="4"/>
      <c r="L29" s="4"/>
      <c r="M29" s="4"/>
      <c r="N29" s="4"/>
      <c r="O29" s="4"/>
    </row>
    <row r="30" spans="1:17" ht="37.5" x14ac:dyDescent="0.2">
      <c r="A30" s="34">
        <v>6</v>
      </c>
      <c r="B30" s="54" t="s">
        <v>25</v>
      </c>
      <c r="C30" s="6" t="s">
        <v>38</v>
      </c>
      <c r="D30" s="55" t="s">
        <v>79</v>
      </c>
      <c r="E30" s="56" t="s">
        <v>116</v>
      </c>
      <c r="F30" s="51">
        <v>250</v>
      </c>
      <c r="G30" s="51">
        <v>0</v>
      </c>
      <c r="H30" s="51">
        <v>0</v>
      </c>
      <c r="I30" s="57">
        <v>0</v>
      </c>
      <c r="J30" s="4"/>
      <c r="K30" s="4"/>
      <c r="L30" s="4"/>
      <c r="M30" s="4"/>
      <c r="N30" s="4"/>
      <c r="O30" s="4"/>
    </row>
    <row r="31" spans="1:17" ht="141.6" customHeight="1" x14ac:dyDescent="0.25">
      <c r="A31" s="34">
        <v>7</v>
      </c>
      <c r="B31" s="54" t="s">
        <v>93</v>
      </c>
      <c r="C31" s="14" t="s">
        <v>46</v>
      </c>
      <c r="D31" s="48" t="s">
        <v>80</v>
      </c>
      <c r="E31" s="61" t="s">
        <v>128</v>
      </c>
      <c r="F31" s="51">
        <v>300</v>
      </c>
      <c r="G31" s="51">
        <v>50</v>
      </c>
      <c r="H31" s="51">
        <v>2</v>
      </c>
      <c r="I31" s="73">
        <f t="shared" si="0"/>
        <v>0.04</v>
      </c>
      <c r="J31" s="4"/>
      <c r="K31" s="4"/>
      <c r="L31" s="4"/>
      <c r="M31" s="4"/>
      <c r="N31" s="4"/>
      <c r="O31" s="4"/>
    </row>
    <row r="32" spans="1:17" ht="285" customHeight="1" x14ac:dyDescent="0.25">
      <c r="A32" s="34">
        <v>8</v>
      </c>
      <c r="B32" s="54" t="s">
        <v>94</v>
      </c>
      <c r="C32" s="6" t="s">
        <v>107</v>
      </c>
      <c r="D32" s="43" t="s">
        <v>81</v>
      </c>
      <c r="E32" s="56" t="s">
        <v>124</v>
      </c>
      <c r="F32" s="51">
        <v>3000</v>
      </c>
      <c r="G32" s="51">
        <v>350</v>
      </c>
      <c r="H32" s="74">
        <v>50</v>
      </c>
      <c r="I32" s="57">
        <f t="shared" si="0"/>
        <v>0.14285714285714285</v>
      </c>
      <c r="J32" s="4"/>
      <c r="K32" s="4"/>
      <c r="L32" s="4"/>
      <c r="M32" s="4"/>
      <c r="N32" s="4"/>
      <c r="O32" s="4"/>
      <c r="Q32" s="2" t="s">
        <v>52</v>
      </c>
    </row>
    <row r="33" spans="1:15" ht="220.15" customHeight="1" x14ac:dyDescent="0.25">
      <c r="A33" s="34">
        <v>9</v>
      </c>
      <c r="B33" s="54" t="s">
        <v>26</v>
      </c>
      <c r="C33" s="6" t="s">
        <v>108</v>
      </c>
      <c r="D33" s="43" t="s">
        <v>81</v>
      </c>
      <c r="E33" s="56" t="s">
        <v>129</v>
      </c>
      <c r="F33" s="51">
        <v>450</v>
      </c>
      <c r="G33" s="51">
        <v>450</v>
      </c>
      <c r="H33" s="74">
        <v>29</v>
      </c>
      <c r="I33" s="57">
        <f t="shared" si="0"/>
        <v>6.4444444444444443E-2</v>
      </c>
      <c r="J33" s="4"/>
      <c r="K33" s="4"/>
      <c r="L33" s="4"/>
      <c r="M33" s="4"/>
      <c r="N33" s="4"/>
      <c r="O33" s="4"/>
    </row>
    <row r="34" spans="1:15" ht="158.44999999999999" customHeight="1" x14ac:dyDescent="0.25">
      <c r="A34" s="34">
        <v>10</v>
      </c>
      <c r="B34" s="54" t="s">
        <v>109</v>
      </c>
      <c r="C34" s="6" t="s">
        <v>110</v>
      </c>
      <c r="D34" s="43" t="s">
        <v>81</v>
      </c>
      <c r="E34" s="56" t="s">
        <v>130</v>
      </c>
      <c r="F34" s="51">
        <v>1309</v>
      </c>
      <c r="G34" s="51">
        <v>634</v>
      </c>
      <c r="H34" s="74">
        <v>89</v>
      </c>
      <c r="I34" s="57">
        <f t="shared" ref="I34" si="1">IF(OR(G34=0,H34=0),"",H34/G34)</f>
        <v>0.14037854889589904</v>
      </c>
      <c r="J34" s="4"/>
      <c r="K34" s="4"/>
      <c r="L34" s="4"/>
      <c r="M34" s="4"/>
      <c r="N34" s="4"/>
      <c r="O34" s="4"/>
    </row>
    <row r="35" spans="1:15" ht="226.9" customHeight="1" x14ac:dyDescent="0.25">
      <c r="A35" s="34">
        <v>11</v>
      </c>
      <c r="B35" s="54" t="s">
        <v>118</v>
      </c>
      <c r="C35" s="6" t="s">
        <v>74</v>
      </c>
      <c r="D35" s="44" t="s">
        <v>121</v>
      </c>
      <c r="E35" s="56" t="s">
        <v>134</v>
      </c>
      <c r="F35" s="51">
        <v>2885</v>
      </c>
      <c r="G35" s="51">
        <v>885</v>
      </c>
      <c r="H35" s="74">
        <v>884.7</v>
      </c>
      <c r="I35" s="57">
        <f t="shared" si="0"/>
        <v>0.99966101694915255</v>
      </c>
      <c r="J35" s="4"/>
      <c r="K35" s="4"/>
      <c r="L35" s="4"/>
      <c r="M35" s="4"/>
      <c r="N35" s="4"/>
      <c r="O35" s="4"/>
    </row>
    <row r="36" spans="1:15" ht="54.6" customHeight="1" x14ac:dyDescent="0.25">
      <c r="A36" s="31"/>
      <c r="B36" s="7" t="s">
        <v>27</v>
      </c>
      <c r="C36" s="22" t="s">
        <v>41</v>
      </c>
      <c r="D36" s="22"/>
      <c r="E36" s="22"/>
      <c r="F36" s="25">
        <f>SUM(F37:F39)</f>
        <v>3437</v>
      </c>
      <c r="G36" s="25">
        <f>SUM(G37:G39)</f>
        <v>60</v>
      </c>
      <c r="H36" s="52">
        <f>SUM(H37:H39)</f>
        <v>80</v>
      </c>
      <c r="I36" s="32">
        <f t="shared" si="0"/>
        <v>1.3333333333333333</v>
      </c>
      <c r="J36" s="4"/>
      <c r="K36" s="4"/>
      <c r="L36" s="4"/>
      <c r="M36" s="4"/>
      <c r="N36" s="4"/>
      <c r="O36" s="4"/>
    </row>
    <row r="37" spans="1:15" ht="56.25" x14ac:dyDescent="0.25">
      <c r="A37" s="34">
        <v>12</v>
      </c>
      <c r="B37" s="54" t="s">
        <v>29</v>
      </c>
      <c r="C37" s="6" t="s">
        <v>47</v>
      </c>
      <c r="D37" s="43" t="s">
        <v>47</v>
      </c>
      <c r="E37" s="62" t="s">
        <v>115</v>
      </c>
      <c r="F37" s="51">
        <v>300</v>
      </c>
      <c r="G37" s="51">
        <v>0</v>
      </c>
      <c r="H37" s="51">
        <v>0</v>
      </c>
      <c r="I37" s="57">
        <v>0</v>
      </c>
      <c r="J37" s="4"/>
      <c r="K37" s="4"/>
      <c r="L37" s="4"/>
      <c r="M37" s="4"/>
      <c r="N37" s="4"/>
      <c r="O37" s="4"/>
    </row>
    <row r="38" spans="1:15" ht="62.45" customHeight="1" x14ac:dyDescent="0.25">
      <c r="A38" s="34">
        <v>13</v>
      </c>
      <c r="B38" s="54" t="s">
        <v>30</v>
      </c>
      <c r="C38" s="15" t="s">
        <v>82</v>
      </c>
      <c r="D38" s="49" t="s">
        <v>75</v>
      </c>
      <c r="E38" s="63" t="s">
        <v>116</v>
      </c>
      <c r="F38" s="59">
        <v>2502</v>
      </c>
      <c r="G38" s="51">
        <v>0</v>
      </c>
      <c r="H38" s="51">
        <v>0</v>
      </c>
      <c r="I38" s="57">
        <v>0</v>
      </c>
      <c r="J38" s="4"/>
      <c r="K38" s="4"/>
      <c r="L38" s="4"/>
      <c r="M38" s="4"/>
      <c r="N38" s="4"/>
      <c r="O38" s="4"/>
    </row>
    <row r="39" spans="1:15" ht="54.6" customHeight="1" x14ac:dyDescent="0.25">
      <c r="A39" s="34">
        <v>14</v>
      </c>
      <c r="B39" s="54" t="s">
        <v>31</v>
      </c>
      <c r="C39" s="13" t="s">
        <v>51</v>
      </c>
      <c r="D39" s="46" t="s">
        <v>83</v>
      </c>
      <c r="E39" s="70" t="s">
        <v>125</v>
      </c>
      <c r="F39" s="51">
        <v>635</v>
      </c>
      <c r="G39" s="51">
        <v>60</v>
      </c>
      <c r="H39" s="51">
        <v>80</v>
      </c>
      <c r="I39" s="57">
        <f t="shared" si="0"/>
        <v>1.3333333333333333</v>
      </c>
      <c r="J39" s="4"/>
      <c r="K39" s="4"/>
      <c r="L39" s="4"/>
      <c r="M39" s="4"/>
      <c r="N39" s="4"/>
      <c r="O39" s="4"/>
    </row>
    <row r="40" spans="1:15" s="20" customFormat="1" ht="38.25" customHeight="1" x14ac:dyDescent="0.35">
      <c r="A40" s="112" t="s">
        <v>4</v>
      </c>
      <c r="B40" s="113"/>
      <c r="C40" s="21" t="s">
        <v>6</v>
      </c>
      <c r="D40" s="21"/>
      <c r="E40" s="21"/>
      <c r="F40" s="24">
        <f>F43+F53+F56+F61</f>
        <v>24547</v>
      </c>
      <c r="G40" s="24">
        <f>G43+G53+G56+G61</f>
        <v>6102.6</v>
      </c>
      <c r="H40" s="24">
        <f>H43+H53+H56+H61</f>
        <v>1817.2</v>
      </c>
      <c r="I40" s="30">
        <f t="shared" si="0"/>
        <v>0.29777471897224134</v>
      </c>
      <c r="J40" s="19"/>
      <c r="K40" s="19"/>
      <c r="L40" s="19"/>
      <c r="M40" s="19"/>
      <c r="N40" s="19"/>
      <c r="O40" s="19"/>
    </row>
    <row r="41" spans="1:15" s="20" customFormat="1" ht="21" x14ac:dyDescent="0.35">
      <c r="A41" s="97" t="s">
        <v>68</v>
      </c>
      <c r="B41" s="98"/>
      <c r="C41" s="99"/>
      <c r="D41" s="21"/>
      <c r="E41" s="21"/>
      <c r="F41" s="24"/>
      <c r="G41" s="24"/>
      <c r="H41" s="24"/>
      <c r="I41" s="30" t="str">
        <f t="shared" si="0"/>
        <v/>
      </c>
      <c r="J41" s="19"/>
      <c r="K41" s="19"/>
      <c r="L41" s="19"/>
      <c r="M41" s="19"/>
      <c r="N41" s="19"/>
      <c r="O41" s="19"/>
    </row>
    <row r="42" spans="1:15" s="20" customFormat="1" ht="21" x14ac:dyDescent="0.35">
      <c r="A42" s="97" t="s">
        <v>69</v>
      </c>
      <c r="B42" s="98"/>
      <c r="C42" s="99"/>
      <c r="D42" s="21"/>
      <c r="E42" s="21"/>
      <c r="F42" s="24"/>
      <c r="G42" s="24"/>
      <c r="H42" s="24"/>
      <c r="I42" s="30" t="str">
        <f t="shared" si="0"/>
        <v/>
      </c>
      <c r="J42" s="19"/>
      <c r="K42" s="19"/>
      <c r="L42" s="19"/>
      <c r="M42" s="19"/>
      <c r="N42" s="19"/>
      <c r="O42" s="19"/>
    </row>
    <row r="43" spans="1:15" s="8" customFormat="1" x14ac:dyDescent="0.25">
      <c r="A43" s="35"/>
      <c r="B43" s="7" t="s">
        <v>0</v>
      </c>
      <c r="C43" s="22" t="s">
        <v>11</v>
      </c>
      <c r="D43" s="22"/>
      <c r="E43" s="22"/>
      <c r="F43" s="25">
        <f>SUM(F44:F51)</f>
        <v>11656</v>
      </c>
      <c r="G43" s="25">
        <f>G44+G45+G46+G47+G48+G49+G50+G51</f>
        <v>3221.6</v>
      </c>
      <c r="H43" s="25">
        <f>SUM(H44:H51)</f>
        <v>249.2</v>
      </c>
      <c r="I43" s="37">
        <f t="shared" si="0"/>
        <v>7.7352868140054626E-2</v>
      </c>
    </row>
    <row r="44" spans="1:15" ht="207.75" customHeight="1" x14ac:dyDescent="0.25">
      <c r="A44" s="34">
        <v>15</v>
      </c>
      <c r="B44" s="54" t="s">
        <v>7</v>
      </c>
      <c r="C44" s="6" t="s">
        <v>22</v>
      </c>
      <c r="D44" s="43" t="s">
        <v>137</v>
      </c>
      <c r="E44" s="64" t="s">
        <v>115</v>
      </c>
      <c r="F44" s="51">
        <v>300</v>
      </c>
      <c r="G44" s="51">
        <v>0</v>
      </c>
      <c r="H44" s="51">
        <v>0</v>
      </c>
      <c r="I44" s="71" t="str">
        <f t="shared" si="0"/>
        <v/>
      </c>
    </row>
    <row r="45" spans="1:15" ht="216" customHeight="1" x14ac:dyDescent="0.25">
      <c r="A45" s="34">
        <v>16</v>
      </c>
      <c r="B45" s="50" t="s">
        <v>95</v>
      </c>
      <c r="C45" s="5" t="s">
        <v>18</v>
      </c>
      <c r="D45" s="69" t="s">
        <v>135</v>
      </c>
      <c r="E45" s="64" t="s">
        <v>115</v>
      </c>
      <c r="F45" s="51">
        <v>4063</v>
      </c>
      <c r="G45" s="51">
        <v>650</v>
      </c>
      <c r="H45" s="51">
        <v>0</v>
      </c>
      <c r="I45" s="57" t="str">
        <f t="shared" si="0"/>
        <v/>
      </c>
    </row>
    <row r="46" spans="1:15" ht="93.75" x14ac:dyDescent="0.25">
      <c r="A46" s="34">
        <v>17</v>
      </c>
      <c r="B46" s="50" t="s">
        <v>96</v>
      </c>
      <c r="C46" s="5" t="s">
        <v>20</v>
      </c>
      <c r="D46" s="47" t="s">
        <v>84</v>
      </c>
      <c r="E46" s="65" t="s">
        <v>115</v>
      </c>
      <c r="F46" s="51">
        <v>1100</v>
      </c>
      <c r="G46" s="51">
        <v>300</v>
      </c>
      <c r="H46" s="51">
        <v>30</v>
      </c>
      <c r="I46" s="57">
        <f t="shared" si="0"/>
        <v>0.1</v>
      </c>
    </row>
    <row r="47" spans="1:15" ht="111" customHeight="1" x14ac:dyDescent="0.25">
      <c r="A47" s="34">
        <v>18</v>
      </c>
      <c r="B47" s="50" t="s">
        <v>117</v>
      </c>
      <c r="C47" s="5" t="s">
        <v>17</v>
      </c>
      <c r="D47" s="47" t="s">
        <v>111</v>
      </c>
      <c r="E47" s="66" t="s">
        <v>115</v>
      </c>
      <c r="F47" s="51">
        <v>492.6</v>
      </c>
      <c r="G47" s="51">
        <v>0</v>
      </c>
      <c r="H47" s="51">
        <v>0</v>
      </c>
      <c r="I47" s="57" t="str">
        <f t="shared" si="0"/>
        <v/>
      </c>
    </row>
    <row r="48" spans="1:15" ht="226.15" customHeight="1" x14ac:dyDescent="0.25">
      <c r="A48" s="34">
        <v>19</v>
      </c>
      <c r="B48" s="54" t="s">
        <v>98</v>
      </c>
      <c r="C48" s="6" t="s">
        <v>85</v>
      </c>
      <c r="D48" s="43" t="s">
        <v>122</v>
      </c>
      <c r="E48" s="67" t="s">
        <v>115</v>
      </c>
      <c r="F48" s="51">
        <v>2972.7</v>
      </c>
      <c r="G48" s="51">
        <v>1667.6</v>
      </c>
      <c r="H48" s="51">
        <v>219.2</v>
      </c>
      <c r="I48" s="57">
        <f t="shared" si="0"/>
        <v>0.13144639002158792</v>
      </c>
    </row>
    <row r="49" spans="1:9" ht="226.15" customHeight="1" x14ac:dyDescent="0.25">
      <c r="A49" s="34">
        <v>20</v>
      </c>
      <c r="B49" s="54" t="s">
        <v>99</v>
      </c>
      <c r="C49" s="5" t="s">
        <v>86</v>
      </c>
      <c r="D49" s="47" t="s">
        <v>112</v>
      </c>
      <c r="E49" s="65" t="s">
        <v>116</v>
      </c>
      <c r="F49" s="51">
        <v>212.5</v>
      </c>
      <c r="G49" s="51">
        <v>0</v>
      </c>
      <c r="H49" s="51">
        <v>0</v>
      </c>
      <c r="I49" s="57" t="str">
        <f t="shared" si="0"/>
        <v/>
      </c>
    </row>
    <row r="50" spans="1:9" ht="118.9" customHeight="1" x14ac:dyDescent="0.25">
      <c r="A50" s="34">
        <v>21</v>
      </c>
      <c r="B50" s="54" t="s">
        <v>119</v>
      </c>
      <c r="C50" s="5" t="s">
        <v>16</v>
      </c>
      <c r="D50" s="47" t="s">
        <v>123</v>
      </c>
      <c r="E50" s="65" t="s">
        <v>115</v>
      </c>
      <c r="F50" s="51">
        <v>2425.1999999999998</v>
      </c>
      <c r="G50" s="51">
        <v>604</v>
      </c>
      <c r="H50" s="51">
        <v>0</v>
      </c>
      <c r="I50" s="57" t="str">
        <f t="shared" si="0"/>
        <v/>
      </c>
    </row>
    <row r="51" spans="1:9" ht="57.75" customHeight="1" x14ac:dyDescent="0.25">
      <c r="A51" s="34">
        <v>22</v>
      </c>
      <c r="B51" s="54" t="s">
        <v>120</v>
      </c>
      <c r="C51" s="6" t="s">
        <v>19</v>
      </c>
      <c r="D51" s="43" t="s">
        <v>136</v>
      </c>
      <c r="E51" s="67" t="s">
        <v>115</v>
      </c>
      <c r="F51" s="51">
        <v>90</v>
      </c>
      <c r="G51" s="51">
        <v>0</v>
      </c>
      <c r="H51" s="51">
        <v>0</v>
      </c>
      <c r="I51" s="57" t="str">
        <f t="shared" si="0"/>
        <v/>
      </c>
    </row>
    <row r="52" spans="1:9" ht="1.5" customHeight="1" x14ac:dyDescent="0.25">
      <c r="A52" s="34">
        <v>61</v>
      </c>
      <c r="B52" s="3"/>
      <c r="C52" s="6" t="s">
        <v>70</v>
      </c>
      <c r="D52" s="6"/>
      <c r="E52" s="64"/>
      <c r="F52" s="51">
        <v>90</v>
      </c>
      <c r="G52" s="51"/>
      <c r="H52" s="51"/>
      <c r="I52" s="57"/>
    </row>
    <row r="53" spans="1:9" s="8" customFormat="1" x14ac:dyDescent="0.25">
      <c r="A53" s="35"/>
      <c r="B53" s="7" t="s">
        <v>23</v>
      </c>
      <c r="C53" s="22" t="s">
        <v>15</v>
      </c>
      <c r="D53" s="22"/>
      <c r="E53" s="68"/>
      <c r="F53" s="52">
        <f>SUM(F54:F55)</f>
        <v>6470</v>
      </c>
      <c r="G53" s="52">
        <f>SUM(G54:G55)</f>
        <v>1650</v>
      </c>
      <c r="H53" s="52">
        <f>SUM(H54:H55)</f>
        <v>1568</v>
      </c>
      <c r="I53" s="72">
        <f t="shared" ref="I53:I59" si="2">IF(OR(G53=0,H53=0),"",H53/G53)</f>
        <v>0.95030303030303032</v>
      </c>
    </row>
    <row r="54" spans="1:9" ht="150" x14ac:dyDescent="0.25">
      <c r="A54" s="34">
        <v>23</v>
      </c>
      <c r="B54" s="54" t="s">
        <v>24</v>
      </c>
      <c r="C54" s="6" t="s">
        <v>87</v>
      </c>
      <c r="D54" s="44" t="s">
        <v>88</v>
      </c>
      <c r="E54" s="64" t="s">
        <v>126</v>
      </c>
      <c r="F54" s="51">
        <v>5450</v>
      </c>
      <c r="G54" s="51">
        <v>1400</v>
      </c>
      <c r="H54" s="51">
        <v>1504</v>
      </c>
      <c r="I54" s="57">
        <f t="shared" si="2"/>
        <v>1.0742857142857143</v>
      </c>
    </row>
    <row r="55" spans="1:9" ht="116.45" customHeight="1" x14ac:dyDescent="0.25">
      <c r="A55" s="34">
        <v>24</v>
      </c>
      <c r="B55" s="54" t="s">
        <v>25</v>
      </c>
      <c r="C55" s="6" t="s">
        <v>21</v>
      </c>
      <c r="D55" s="43" t="s">
        <v>113</v>
      </c>
      <c r="E55" s="62" t="s">
        <v>127</v>
      </c>
      <c r="F55" s="51">
        <v>1020</v>
      </c>
      <c r="G55" s="51">
        <v>250</v>
      </c>
      <c r="H55" s="51">
        <v>64</v>
      </c>
      <c r="I55" s="57">
        <f t="shared" si="2"/>
        <v>0.25600000000000001</v>
      </c>
    </row>
    <row r="56" spans="1:9" s="8" customFormat="1" ht="31.9" customHeight="1" x14ac:dyDescent="0.25">
      <c r="A56" s="35"/>
      <c r="B56" s="7" t="s">
        <v>27</v>
      </c>
      <c r="C56" s="22" t="s">
        <v>10</v>
      </c>
      <c r="D56" s="22"/>
      <c r="E56" s="68"/>
      <c r="F56" s="25">
        <f>SUM(F57:F60)</f>
        <v>723</v>
      </c>
      <c r="G56" s="25">
        <f>SUM(G57:G60)</f>
        <v>0</v>
      </c>
      <c r="H56" s="25">
        <f>SUM(H57:H60)</f>
        <v>0</v>
      </c>
      <c r="I56" s="37" t="str">
        <f t="shared" si="2"/>
        <v/>
      </c>
    </row>
    <row r="57" spans="1:9" ht="1.5" hidden="1" customHeight="1" x14ac:dyDescent="0.25">
      <c r="A57" s="34">
        <v>72</v>
      </c>
      <c r="B57" s="3" t="s">
        <v>35</v>
      </c>
      <c r="C57" s="6" t="s">
        <v>13</v>
      </c>
      <c r="D57" s="6"/>
      <c r="E57" s="64"/>
      <c r="F57" s="26"/>
      <c r="G57" s="27"/>
      <c r="H57" s="27"/>
      <c r="I57" s="36" t="str">
        <f t="shared" si="2"/>
        <v/>
      </c>
    </row>
    <row r="58" spans="1:9" ht="75" hidden="1" x14ac:dyDescent="0.25">
      <c r="A58" s="34">
        <v>73</v>
      </c>
      <c r="B58" s="3" t="s">
        <v>36</v>
      </c>
      <c r="C58" s="5" t="s">
        <v>8</v>
      </c>
      <c r="D58" s="5"/>
      <c r="E58" s="65"/>
      <c r="F58" s="27"/>
      <c r="G58" s="27"/>
      <c r="H58" s="27"/>
      <c r="I58" s="36" t="str">
        <f t="shared" si="2"/>
        <v/>
      </c>
    </row>
    <row r="59" spans="1:9" ht="1.5" customHeight="1" x14ac:dyDescent="0.25">
      <c r="A59" s="34">
        <v>74</v>
      </c>
      <c r="B59" s="3" t="s">
        <v>37</v>
      </c>
      <c r="C59" s="5" t="s">
        <v>9</v>
      </c>
      <c r="D59" s="5"/>
      <c r="E59" s="65"/>
      <c r="F59" s="27"/>
      <c r="G59" s="27"/>
      <c r="H59" s="27"/>
      <c r="I59" s="36" t="str">
        <f t="shared" si="2"/>
        <v/>
      </c>
    </row>
    <row r="60" spans="1:9" ht="72.599999999999994" customHeight="1" x14ac:dyDescent="0.25">
      <c r="A60" s="34">
        <v>25</v>
      </c>
      <c r="B60" s="50" t="s">
        <v>100</v>
      </c>
      <c r="C60" s="5" t="s">
        <v>14</v>
      </c>
      <c r="D60" s="47" t="s">
        <v>72</v>
      </c>
      <c r="E60" s="62" t="s">
        <v>116</v>
      </c>
      <c r="F60" s="51">
        <v>723</v>
      </c>
      <c r="G60" s="51">
        <v>0</v>
      </c>
      <c r="H60" s="51">
        <v>0</v>
      </c>
      <c r="I60" s="57" t="str">
        <f t="shared" ref="I60:I63" si="3">IF(OR(G60=0,H60=0),"",H60/G60)</f>
        <v/>
      </c>
    </row>
    <row r="61" spans="1:9" ht="51" customHeight="1" x14ac:dyDescent="0.25">
      <c r="A61" s="35"/>
      <c r="B61" s="7" t="s">
        <v>28</v>
      </c>
      <c r="C61" s="22" t="s">
        <v>89</v>
      </c>
      <c r="D61" s="22"/>
      <c r="E61" s="68"/>
      <c r="F61" s="25">
        <f>SUM(F62:F63)</f>
        <v>5698</v>
      </c>
      <c r="G61" s="25">
        <f>SUM(G62:G63)</f>
        <v>1231</v>
      </c>
      <c r="H61" s="25">
        <f>SUM(H62:H63)</f>
        <v>0</v>
      </c>
      <c r="I61" s="37" t="str">
        <f t="shared" si="3"/>
        <v/>
      </c>
    </row>
    <row r="62" spans="1:9" ht="47.45" customHeight="1" x14ac:dyDescent="0.25">
      <c r="A62" s="90">
        <v>26</v>
      </c>
      <c r="B62" s="92" t="s">
        <v>35</v>
      </c>
      <c r="C62" s="79" t="s">
        <v>90</v>
      </c>
      <c r="D62" s="56" t="s">
        <v>91</v>
      </c>
      <c r="E62" s="62" t="s">
        <v>115</v>
      </c>
      <c r="F62" s="51">
        <v>3203</v>
      </c>
      <c r="G62" s="51">
        <v>1214</v>
      </c>
      <c r="H62" s="51">
        <v>0</v>
      </c>
      <c r="I62" s="57" t="str">
        <f t="shared" si="3"/>
        <v/>
      </c>
    </row>
    <row r="63" spans="1:9" ht="53.45" customHeight="1" x14ac:dyDescent="0.25">
      <c r="A63" s="91"/>
      <c r="B63" s="93"/>
      <c r="C63" s="80"/>
      <c r="D63" s="56" t="s">
        <v>92</v>
      </c>
      <c r="E63" s="62" t="s">
        <v>115</v>
      </c>
      <c r="F63" s="51">
        <v>2495</v>
      </c>
      <c r="G63" s="51">
        <v>17</v>
      </c>
      <c r="H63" s="51">
        <v>0</v>
      </c>
      <c r="I63" s="57" t="str">
        <f t="shared" si="3"/>
        <v/>
      </c>
    </row>
  </sheetData>
  <mergeCells count="40"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A12:C12"/>
    <mergeCell ref="B7:B10"/>
    <mergeCell ref="C7:D8"/>
    <mergeCell ref="C9:C10"/>
    <mergeCell ref="A41:C41"/>
    <mergeCell ref="B15:B17"/>
    <mergeCell ref="D15:D17"/>
    <mergeCell ref="A40:B40"/>
    <mergeCell ref="C15:C17"/>
    <mergeCell ref="C28:D28"/>
    <mergeCell ref="C62:C63"/>
    <mergeCell ref="I15:I17"/>
    <mergeCell ref="A15:A17"/>
    <mergeCell ref="F15:F17"/>
    <mergeCell ref="G15:G17"/>
    <mergeCell ref="H15:H17"/>
    <mergeCell ref="A62:A63"/>
    <mergeCell ref="B62:B63"/>
    <mergeCell ref="E15:E17"/>
    <mergeCell ref="A42:C42"/>
    <mergeCell ref="I18:I20"/>
    <mergeCell ref="I21:I23"/>
    <mergeCell ref="I24:I26"/>
    <mergeCell ref="E18:E2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2020-08-10T09:05:37Z</dcterms:modified>
</cp:coreProperties>
</file>