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8" windowWidth="15192" windowHeight="5532" activeTab="1"/>
  </bookViews>
  <sheets>
    <sheet name="прил.6" sheetId="1" r:id="rId1"/>
    <sheet name="прил.8 " sheetId="2" r:id="rId2"/>
  </sheets>
  <definedNames>
    <definedName name="_xlnm.Print_Area" localSheetId="0">'прил.6'!$A$1:$G$6</definedName>
  </definedNames>
  <calcPr fullCalcOnLoad="1"/>
</workbook>
</file>

<file path=xl/sharedStrings.xml><?xml version="1.0" encoding="utf-8"?>
<sst xmlns="http://schemas.openxmlformats.org/spreadsheetml/2006/main" count="3898" uniqueCount="463">
  <si>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</si>
  <si>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</si>
  <si>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</si>
  <si>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</si>
  <si>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</si>
  <si>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</si>
  <si>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01 0 00 00000</t>
  </si>
  <si>
    <t>03 0 00 00000</t>
  </si>
  <si>
    <t>03 1 00 00000</t>
  </si>
  <si>
    <t>03 3 00 00000</t>
  </si>
  <si>
    <t>05 0 00 00000</t>
  </si>
  <si>
    <t>08 1 01 12020</t>
  </si>
  <si>
    <t>08 1 01 12080</t>
  </si>
  <si>
    <t>08 1 01 42020</t>
  </si>
  <si>
    <t>08 1 01 42120</t>
  </si>
  <si>
    <t>08 1 01 42140</t>
  </si>
  <si>
    <t>08 1 01 22030</t>
  </si>
  <si>
    <t>119</t>
  </si>
  <si>
    <t>11 0 01 77950</t>
  </si>
  <si>
    <t>08 2 01 42180</t>
  </si>
  <si>
    <t>06 2 01 51180</t>
  </si>
  <si>
    <t>08 3 01 73500</t>
  </si>
  <si>
    <t>08 3 01 73600</t>
  </si>
  <si>
    <t>01 1 01 21110</t>
  </si>
  <si>
    <t>01 1 01 23400</t>
  </si>
  <si>
    <t>01 1 01 24200</t>
  </si>
  <si>
    <t>01 1 01 42040</t>
  </si>
  <si>
    <t>01 1 01 42100</t>
  </si>
  <si>
    <t>01 1 02 21120</t>
  </si>
  <si>
    <t>01 1 02 24210</t>
  </si>
  <si>
    <t>01 1 02 24230</t>
  </si>
  <si>
    <t>01 1 02 42100</t>
  </si>
  <si>
    <t>01 2 01 77950</t>
  </si>
  <si>
    <t>01 3 01 77950</t>
  </si>
  <si>
    <t>01 4 01 77950</t>
  </si>
  <si>
    <t>03 1 01 24420</t>
  </si>
  <si>
    <t>03 3 01 72260</t>
  </si>
  <si>
    <t>08 4 01 84910</t>
  </si>
  <si>
    <t>08 4 01 42090</t>
  </si>
  <si>
    <t>01 5 01 42030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</si>
  <si>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</si>
  <si>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</si>
  <si>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</si>
  <si>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</si>
  <si>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</si>
  <si>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</si>
  <si>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</si>
  <si>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</si>
  <si>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</si>
  <si>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</si>
  <si>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</si>
  <si>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02 0 01 77950</t>
  </si>
  <si>
    <t>01 1 02 24350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</si>
  <si>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</si>
  <si>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</si>
  <si>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</si>
  <si>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</si>
  <si>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</si>
  <si>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</si>
  <si>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</si>
  <si>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</si>
  <si>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</si>
  <si>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</si>
  <si>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</si>
  <si>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03 1 01 64420</t>
  </si>
  <si>
    <t>01 1 02 77950</t>
  </si>
  <si>
    <t>360</t>
  </si>
  <si>
    <t>Иные выплаты населению</t>
  </si>
  <si>
    <t>853</t>
  </si>
  <si>
    <t>Уплата иных платежей</t>
  </si>
  <si>
    <t>Субсидии на организацию отдыха детей в каникулярное время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</si>
  <si>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</si>
  <si>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</si>
  <si>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</si>
  <si>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</si>
  <si>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</si>
  <si>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</si>
  <si>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</si>
  <si>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</si>
  <si>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</si>
  <si>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</si>
  <si>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</si>
  <si>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</si>
  <si>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</si>
  <si>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</si>
  <si>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</si>
  <si>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</si>
  <si>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</si>
  <si>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</si>
  <si>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</si>
  <si>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</si>
  <si>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</si>
  <si>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</si>
  <si>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</si>
  <si>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</si>
  <si>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</si>
  <si>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</si>
  <si>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</si>
  <si>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</si>
  <si>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</si>
  <si>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</si>
  <si>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</si>
  <si>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</si>
  <si>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</si>
  <si>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</si>
  <si>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</si>
  <si>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</si>
  <si>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</si>
  <si>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</si>
  <si>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</si>
  <si>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регулирование цен (тарифов) на отдельные виды продукции, товаров и услуг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</si>
  <si>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</si>
  <si>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</si>
  <si>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</si>
  <si>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</si>
  <si>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</si>
  <si>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</si>
  <si>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</si>
  <si>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</si>
  <si>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</si>
  <si>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</si>
  <si>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</si>
  <si>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</si>
  <si>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</si>
  <si>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</si>
  <si>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</si>
  <si>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</si>
  <si>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</si>
  <si>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</si>
  <si>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</si>
  <si>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</si>
  <si>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</si>
  <si>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</si>
  <si>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</si>
  <si>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</si>
  <si>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</si>
  <si>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Прочие закупки товаров, работ и услуг для государственных (муниципальных) нужд</t>
  </si>
  <si>
    <t>244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</si>
  <si>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</si>
  <si>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</si>
  <si>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</si>
  <si>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</si>
  <si>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</si>
  <si>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</si>
  <si>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</si>
  <si>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</si>
  <si>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</si>
  <si>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</si>
  <si>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</si>
  <si>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</si>
  <si>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</si>
  <si>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</si>
  <si>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</si>
  <si>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</si>
  <si>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</si>
  <si>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</si>
  <si>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</si>
  <si>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</si>
  <si>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</si>
  <si>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</si>
  <si>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</si>
  <si>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</si>
  <si>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</si>
  <si>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</si>
  <si>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</si>
  <si>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</si>
  <si>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</si>
  <si>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</si>
  <si>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</si>
  <si>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</si>
  <si>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</si>
  <si>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521</t>
  </si>
  <si>
    <t>412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</si>
  <si>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</si>
  <si>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</si>
  <si>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</si>
  <si>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</si>
  <si>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</si>
  <si>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</si>
  <si>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</si>
  <si>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</si>
  <si>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</si>
  <si>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</si>
  <si>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</si>
  <si>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</si>
  <si>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</si>
  <si>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</si>
  <si>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</si>
  <si>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"Подписка"</t>
  </si>
  <si>
    <t>реализация мероприятий в рамках Подпрограммы "Подписка"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</si>
  <si>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</si>
  <si>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</si>
  <si>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</si>
  <si>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</si>
  <si>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Своевременная уплата процентов по долговым обязательствам</t>
  </si>
  <si>
    <t xml:space="preserve">08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</si>
  <si>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</si>
  <si>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</si>
  <si>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</si>
  <si>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</si>
  <si>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</si>
  <si>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</si>
  <si>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</si>
  <si>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</si>
  <si>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</si>
  <si>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</si>
  <si>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522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</si>
  <si>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</si>
  <si>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</si>
  <si>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</si>
  <si>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</si>
  <si>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Дополнительное образование детей</t>
  </si>
  <si>
    <t>Код администратора</t>
  </si>
  <si>
    <t>019</t>
  </si>
  <si>
    <t>Администрация МО "Суоярвский район"</t>
  </si>
  <si>
    <t xml:space="preserve">Прочая закупка товаров, работ и услуг для обеспечения государственных (муниципальных) нужд </t>
  </si>
  <si>
    <t>08 1 01 62210</t>
  </si>
  <si>
    <t>08 1 01 75010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</si>
  <si>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</si>
  <si>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</si>
  <si>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</si>
  <si>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</si>
  <si>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</si>
  <si>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</si>
  <si>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</si>
  <si>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</si>
  <si>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</si>
  <si>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</si>
  <si>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</si>
  <si>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811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</si>
  <si>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</si>
  <si>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</si>
  <si>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 xml:space="preserve">к решению Совета муниципального   </t>
  </si>
  <si>
    <t>Сумма, руб.</t>
  </si>
  <si>
    <t>Исполнение судебных актов Российской Федерации и мировых соглашений по возмещению причиненного вреда</t>
  </si>
  <si>
    <t>Бюджетные инвестиции на приобретение
объектов недвижимого имущества в государственную
(муниципальную) собственность</t>
  </si>
  <si>
    <t>Резервные фонды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</si>
  <si>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</si>
  <si>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</si>
  <si>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</si>
  <si>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Обеспечение проведения выборов и референдумов</t>
  </si>
  <si>
    <t>Иные межбюджетные трансферты на транспортное обеспечение деятельности участковых избирательных комиссий</t>
  </si>
  <si>
    <t>08 1 00 75040</t>
  </si>
  <si>
    <t>880</t>
  </si>
  <si>
    <t>Муниципальная программа развития и поддержки малого и среднего предпринимательства в Суоярвском районе</t>
  </si>
  <si>
    <t>Субсидии на обеспечение мероприятий по переселению граждан из аварийного жилищного фонда (фонд реформирования ЖКХ )</t>
  </si>
  <si>
    <t xml:space="preserve">Субсидии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</si>
  <si>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 культурой и спортом за счет ФБ</t>
  </si>
  <si>
    <t xml:space="preserve">01 1 02 42100 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</si>
  <si>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</si>
  <si>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</si>
  <si>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</si>
  <si>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</si>
  <si>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программе "Обеспечение безопасности жизнедеятельности населения МО "Суоярвский район"</t>
  </si>
  <si>
    <t>12 0 00 72180</t>
  </si>
  <si>
    <t xml:space="preserve">Прочие мероприятия по благоустройству </t>
  </si>
  <si>
    <t>08 3 01 76050</t>
  </si>
  <si>
    <t>Коммунальное хозяйство</t>
  </si>
  <si>
    <t>08 3 01 76040</t>
  </si>
  <si>
    <t>Приложение № 6</t>
  </si>
  <si>
    <t>Приложение № 8</t>
  </si>
  <si>
    <t xml:space="preserve">Ведомственная структура расходов бюджета муниципального образования "Суоярвский район" на 2020 год </t>
  </si>
  <si>
    <t>образования "Суоярвский район" "О бюджете муниципального образования"Суоярвский район" на 2020 год и плановый период 2021 и 2022 года"</t>
  </si>
  <si>
    <t>12 0 00 70500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</si>
  <si>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</si>
  <si>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</si>
  <si>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06 2 01 43220</t>
  </si>
  <si>
    <t>Субсидия на реализацию мероприятий государственной программы Республики Карелия «Обеспечение доступным и комфортным жильем и жилищно-коммунальными услугами» (в целях реализации мероприятий по строительству и реконструкции (модернизации) объектов водоснабжения и водоотведения)</t>
  </si>
  <si>
    <t>01 1 Е2 50970</t>
  </si>
  <si>
    <t>Обслуживание, содержание  и ремонт  мест захоронения (контейнерные площадки)</t>
  </si>
  <si>
    <t>На исполнение решений судов по исполнительным листам</t>
  </si>
  <si>
    <t>01 1 02 24211</t>
  </si>
  <si>
    <t>Физическая культура</t>
  </si>
  <si>
    <t>Расходы на  обеспечение деятельности учреждения физической культуры</t>
  </si>
  <si>
    <t>05 0 01 24820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</si>
  <si>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</si>
  <si>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</si>
  <si>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08 1 01 22040</t>
  </si>
  <si>
    <t>Субсидия на реализацию мероприятий государственной програмы Республики Карелия "Обеспечение доступным и комфортным жильем и жилищно-коммунальными услугами" (в целях реализации мероприятий по строительству и реконструкции (модернизации) объектов водоснабжения и водоотведения)</t>
  </si>
  <si>
    <t>Субсидии на софинансироване капитальных вложений в объекты государственной (муниципальной) собственности</t>
  </si>
  <si>
    <t>На исполнение решений судов по исполненительным листам</t>
  </si>
  <si>
    <t>Субсидия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физ.культурой и спортом за счет ФБ</t>
  </si>
  <si>
    <t>Пособия , компенсации и иные социальные выплаты гражданам, кроме публичных нормативных обязятельств</t>
  </si>
  <si>
    <t>Дорожное хозяйство (дорожные фонды)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</si>
  <si>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</si>
  <si>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06 2 01 43180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</si>
  <si>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</si>
  <si>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</si>
  <si>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</si>
  <si>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</si>
  <si>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Специальные расходы</t>
  </si>
  <si>
    <t>Исполнение судебных актов</t>
  </si>
  <si>
    <t>830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</si>
  <si>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</si>
  <si>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</si>
  <si>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</si>
  <si>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</si>
  <si>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520</t>
  </si>
  <si>
    <t>Субсидии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</si>
  <si>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</si>
  <si>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</t>
  </si>
  <si>
    <t>Социальные выплаты гражданам, кроме публичных нормативных социальных выплат</t>
  </si>
  <si>
    <t>320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</si>
  <si>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</si>
  <si>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</si>
  <si>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</si>
  <si>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</si>
  <si>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>Бюджетные инвестиции</t>
  </si>
  <si>
    <t>410</t>
  </si>
  <si>
    <t>Субсидии автономным учреждениям</t>
  </si>
  <si>
    <t>620</t>
  </si>
  <si>
    <t>Дотации</t>
  </si>
  <si>
    <t xml:space="preserve">Дотации </t>
  </si>
  <si>
    <t>510</t>
  </si>
  <si>
    <t>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</si>
  <si>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Спорт высших достижений</t>
  </si>
  <si>
    <t>Субсидии на обеспечение мероприятий по переселению граждан из аварийного жилищного фонда (бюджет РК)</t>
  </si>
  <si>
    <t>Прочие межбюджетные трансферты общего характера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</si>
  <si>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</si>
  <si>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</si>
  <si>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Иные межбюджетные трансферты</t>
  </si>
  <si>
    <t>540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</si>
  <si>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"Суоярвский район" на  2020 год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</si>
  <si>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другого уровня</t>
  </si>
  <si>
    <t>01 1 02 24231</t>
  </si>
  <si>
    <t>Расходы на участие в национальном проекте "Образование" и региональном проекте "Успех каждого ребенка"</t>
  </si>
  <si>
    <t>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</si>
  <si>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01 5 01 S3210</t>
  </si>
  <si>
    <t>Бюджетные инвестиции в объекты капитального строительства государственной (муниципальной ) собственности (Найстенъярви)</t>
  </si>
  <si>
    <t>Субсидии на обеспечение мероприятий по переселению граждан их аварийного жилищного фонда (бюджет РК)</t>
  </si>
  <si>
    <t>МКУ "ЦУМИ И ЗР СУОЯРВСКОГО РАЙОНА"</t>
  </si>
  <si>
    <t>08 3 F3 67483</t>
  </si>
  <si>
    <t>Бюджетные инвестиции на приобретение объектов недвижимого имущества в государственную (муниципальную) собственность</t>
  </si>
  <si>
    <t>08 3 F3 67484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</si>
  <si>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</si>
  <si>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Прочая закупка товаров, работ и услуг для обеспечения государственных (муниципальных) нужд (от города)</t>
  </si>
  <si>
    <t>Субсидии на мероприятия по программе "Развитие образования"</t>
  </si>
  <si>
    <t>01 1 01 43200</t>
  </si>
  <si>
    <t>Прочая закупка товаров, работ и услуг для обеспечения государственных (муниципальных) нужд (ремонт кц 24374)</t>
  </si>
  <si>
    <t>Прочая закупка товаров, работ и услуг для обеспечения государственных (муниципальных) нужд (локализация кц 24376)</t>
  </si>
  <si>
    <t>Софинансирование субсидии на мероприятия по программе "Развитие образования" за счет средств местного бюджета</t>
  </si>
  <si>
    <t>01 1 01 S3200</t>
  </si>
  <si>
    <t>Прочая закупка товаров, работ и услуг для обеспечения государственных (муниципальных) нужд(свои)</t>
  </si>
  <si>
    <t>Субсидии бюджетным учреждениям на иные цели (свои)</t>
  </si>
  <si>
    <t>Прочая закупка товаров, работ и услуг для обеспечения государственных (муниципальных) нужд (транспортные услуги)</t>
  </si>
  <si>
    <t>Прочая закупка товаров, работ и услуг для обеспечения государственных (муниципальных) нужд (ремонт)</t>
  </si>
  <si>
    <t>Прочая закупка товаров, работ и услуг для обеспечения государственных (муниципальных) нужд (локализация)</t>
  </si>
  <si>
    <t>Субсидии бюджетным учреждениям на иные цели (транспортные услуги)</t>
  </si>
  <si>
    <t>Субсидии бюджетным учреждениям на иные цели (ремонт)</t>
  </si>
  <si>
    <t>Субсидии, за исключением субсидий на софинансирование капитальных вложений в объекты государственной (муниципальной) собственности (ЗП работникам культуры)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</si>
  <si>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</si>
  <si>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Субсидия на предоставление социальных выплат молодым семьям на приобретение (строительство) жилья</t>
  </si>
  <si>
    <t>13 0 01 L4970</t>
  </si>
  <si>
    <t>Субсидии гражданам на приобретение жилья</t>
  </si>
  <si>
    <t>322</t>
  </si>
  <si>
    <t>05 0 P5 43230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</si>
  <si>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</si>
  <si>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09 0 01 S3240</t>
  </si>
  <si>
    <t>Предоставление межбюджетного трансферта в виде субсидии в целях реализации мероприятий по сносу аварийных многоквартирных домов</t>
  </si>
  <si>
    <t>Субсидии в целях реализации мероприятий по сносу аварийных многоквартирных домов</t>
  </si>
  <si>
    <t>Софинансирование за счет средств местного бюджета субсидии в целях реализации мероприятий по сносу аварийных многоквартирных домов</t>
  </si>
  <si>
    <t>08 3 01 43220</t>
  </si>
  <si>
    <t>08 3 01 S3220</t>
  </si>
  <si>
    <t>Мероприятия в сфере жилищного хозяйства (заключение о признании аварийными, ремонт жилых домов)</t>
  </si>
  <si>
    <t>Владение, пользование и распоряжение имуществом, находящимся в муниципальной собственности поселения (полномочие от Суоярвского городского поселения)</t>
  </si>
  <si>
    <t>08 1 01 75011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</si>
  <si>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</si>
  <si>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бюджетам муниципальных районов и городских округов в РК на организацию работы обсерваторов для лиц,прибывающих  из эпидемически неблагополучной территории по новой короновирусной инфекции</t>
  </si>
  <si>
    <t>12 0 00 75050</t>
  </si>
  <si>
    <t>Иные межбюджетные трансферты на мероприятия по формированию земельных участков под аварийными многоквартирными домами</t>
  </si>
  <si>
    <t>08 3 01 44280</t>
  </si>
  <si>
    <t>Иные межбюджетные трансферты из бюджета Суоярвского городского поселения на кадастровые работы по зем.участкам под жилыми домами</t>
  </si>
  <si>
    <t>08 3 01 73501</t>
  </si>
  <si>
    <t xml:space="preserve">Прочая закупка товаров, работ, услуг </t>
  </si>
  <si>
    <t>Расходы за счет иных межбюджетных трансфертов на стимулирование органов местного самоуправления за достижение наилучших результатов реализации программы
оздоровления муниципальных финансов(капитальный ремонт водопроводных сетей с.Поросозеро)</t>
  </si>
  <si>
    <t>08 3 01 44110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</si>
  <si>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</si>
  <si>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</si>
  <si>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</si>
  <si>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06 2 01 44070</t>
  </si>
  <si>
    <t xml:space="preserve">Иные межбюджетные трансферты на софинансирование за счет средств местного бюджета иных межбюджетных трансфертов из бюджета Республики Карелия на развитие территориально-общественного самоуправления </t>
  </si>
  <si>
    <t>06 2 01 S4070</t>
  </si>
  <si>
    <t>Иные межбюджетные трансферты на поддержку развития практик инициативного бюджетирования в муниципальных образованиях</t>
  </si>
  <si>
    <t>06 2 01 44200</t>
  </si>
  <si>
    <t>Субсидии на поддержку местных инициатив граждан, проживающих в муниципальных образованиях в Республике Карелия</t>
  </si>
  <si>
    <t>08 3 01 43140</t>
  </si>
  <si>
    <t>Субсидии на поддержку местных инициатив граждан, проживающих в муниципальных образованиях в Республике Карелия (грант)</t>
  </si>
  <si>
    <t>Софинансирование cубсидии на поддержку местных инициатив граждан, проживающих в городских и сельских поселениях за счет юридических и физических лиц</t>
  </si>
  <si>
    <t>08 3 01 73140</t>
  </si>
  <si>
    <t>Софинансирование cубсидии на поддержку местных инициатив граждан, проживающих в городских и сельских поселениях РК</t>
  </si>
  <si>
    <t>08 3 01 S3140</t>
  </si>
  <si>
    <t>Расходы на содержание ДОУ по исполнительным листам</t>
  </si>
  <si>
    <t>01 1 01 24201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</si>
  <si>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</si>
  <si>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</si>
  <si>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 xml:space="preserve">Расходы на софинансирование строительства школы за счет иных межбюджетных трансфертов на стимулирование органов местного самоуправления за достижение наилучших результатов реализации программы оздоровления муниципальных финансов </t>
  </si>
  <si>
    <t>01 1 01 44110</t>
  </si>
  <si>
    <t xml:space="preserve">Субсидии на реализацию мероприятий государственной программы Российской  Федерации "Развитие культуры" </t>
  </si>
  <si>
    <t>01 1 02 L5190</t>
  </si>
  <si>
    <t>Субсидии бюджетным учреждениям на иные цели (за счет местного бюджета)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</si>
  <si>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</si>
  <si>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>06 2 01 L2990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</si>
  <si>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</si>
  <si>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Субсидии, за исключением субсидий на софинансирование капитальных вложений в объекты государственной (муниципальной) собственности (за счет местного бюджета)</t>
  </si>
  <si>
    <t>Субсидии на реализацию мероприятий по гос. поддержке отрасли культуры (гос. проддержка лучших сельских учреждений культуры)</t>
  </si>
  <si>
    <t>06 2 01 L5190</t>
  </si>
  <si>
    <t xml:space="preserve">Мероприятия в рамках программы "Развитие культуры" за счет субсидии на реализацию мероприятий по гос. поддержке отрасли культуры </t>
  </si>
  <si>
    <t>03 1 01 L5190</t>
  </si>
  <si>
    <t>Реализация мероприятий госпрограммы Республики Карелия "Развитие культуры" (ПСД памятника п.Поросозеро)</t>
  </si>
  <si>
    <t>06 2 01 43250</t>
  </si>
  <si>
    <t xml:space="preserve">Субсидии на подеержку местных иницитатив граждан, проживающих в муниципальных образованиях </t>
  </si>
  <si>
    <t>06 2 01 43140</t>
  </si>
  <si>
    <t xml:space="preserve">Софинансирование субсидии на реализацию мероприятий государственной программы Российской  Федерации "Развитие культуры" </t>
  </si>
  <si>
    <t>06 2 01 43141</t>
  </si>
  <si>
    <t>Иные межбюджетные трансферты победителям регионального этапа Всероссийского конкурса "Лучшая муниципальная практика"</t>
  </si>
  <si>
    <t>06 2 01 44230</t>
  </si>
  <si>
    <t>Иные межбюджетные трансферты на поощрение победителей конкурса по благоустройству территрии муниципального образования</t>
  </si>
  <si>
    <t>06 2 01 44120</t>
  </si>
  <si>
    <t>06 2 01 66050</t>
  </si>
  <si>
    <t>участие в организации деятельности по накоплению (в том числе раздельному накоплению) и транспортированию твердых коммунальных отходов, в части установки контейнерных площадок</t>
  </si>
  <si>
    <t>МКУ "Центр информационно-хозяйственного обеспечения "Суоярвского муниципального района"</t>
  </si>
  <si>
    <t xml:space="preserve">Фонд оплаты труда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</si>
  <si>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</si>
  <si>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Фонд оплаты труда</t>
  </si>
  <si>
    <t>Взносы по обязательному социальному страхованию на выплаты по оплате труда работников и иные выплаты работникам</t>
  </si>
  <si>
    <t>Участие в организации деятельности по накоплению (в том числе раздельному накоплению) и транспортированию твердых коммунальных отходов, в части установки контейнерных площадок</t>
  </si>
  <si>
    <t>Расходы на выплаты персоналу учреждений</t>
  </si>
  <si>
    <t>Расходы на выплаты персоналу  учреждений</t>
  </si>
  <si>
    <t>Расходы за счет иных межбюджетных трансфертов на стимулирование органов местного самоуправления за достижения наилучших результатов реализации программ оздоровления муниципальных финансов</t>
  </si>
  <si>
    <t>01 1 02 44110</t>
  </si>
  <si>
    <t>08 1 01 76050</t>
  </si>
  <si>
    <t>Прочие расходы на мероприятия по благоустройству территории Суоярвского городского поселения</t>
  </si>
  <si>
    <t>Фонд оплаты труда казенных учреждений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</si>
  <si>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</si>
  <si>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</si>
  <si>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01 5 02 71300</t>
  </si>
  <si>
    <t>Иные межбюджетные трансферты на мероприятия по внесению изменений в документы территориального планирования и градостроительного зонирования муниципальных образований</t>
  </si>
  <si>
    <t>08 2 01 44330</t>
  </si>
  <si>
    <t xml:space="preserve">Субсидия на реализацию доп.мерорприятий по поддержке малолго и среднего предпринимательства(Субсидии на возмещение недополученных доходов и (или) возмещение фактически </t>
  </si>
  <si>
    <t>09 0 01 43240</t>
  </si>
  <si>
    <t>Иные межбюджетные трансферты на реализацию отдельных мероприятий по повышению комфортности условий проживания граждан</t>
  </si>
  <si>
    <t>08 3 01 44340</t>
  </si>
  <si>
    <t xml:space="preserve">Иные межбюджетные трансферты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</si>
  <si>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01 1 02 53030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</si>
  <si>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</si>
  <si>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 на реализацию мероприятий по соблюдению санитарного режима в муниципальных общеобразовательных организациях</t>
  </si>
  <si>
    <t>01 1 02 75050</t>
  </si>
  <si>
    <t>Субсидии на организацию бесплатного горячего питания обучающихся</t>
  </si>
  <si>
    <t>01 1 02 L3040</t>
  </si>
  <si>
    <t>Прочая закупка товаров, работ и услуг для обеспечения государственных (муниципальных) нужд (ФБ)</t>
  </si>
  <si>
    <t>Прочая закупка товаров, работ и услуг для обеспечения государственных (муниципальных) нужд (свои)</t>
  </si>
  <si>
    <t>Прочая закупка товаров, работ и услуг для обеспечения государственных (муниципальных) нужд (бюджет РК)</t>
  </si>
  <si>
    <t>Субсидии бюджетным учреждениям на иные цели (ФБ)</t>
  </si>
  <si>
    <t>Субсидии бюджетным учреждениям на иные цели (бюджет РК)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</si>
  <si>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</si>
  <si>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>01 1 02 S3040</t>
  </si>
  <si>
    <t>Мероприятия в рамках программы "Развитие физической культуры и спорта" за счет иных межбюджетных трансфертов на стимулирование органов местного самоуправления за достижения наилучших результатов реализации программ оздоровления муниципальных финансов</t>
  </si>
  <si>
    <t>05 0 01 44110</t>
  </si>
  <si>
    <t>Массовый спорт</t>
  </si>
  <si>
    <t>05 0 01 74820</t>
  </si>
  <si>
    <t xml:space="preserve">Субсидия на реализацию доп.мерорприятий по поддержке малого и среднего предпринимательства(Субсидии на возмещение недополученных доходов и (или) возмещение фактически </t>
  </si>
  <si>
    <t>Бюджетные инвестиции в объекты капитального строительства государственной (муниципальной) собственности</t>
  </si>
  <si>
    <t>образования "Суоярвский район" "О бюджете муниципального образования"Суоярвский район" на 2020 год и плановый период 2021 и 2022 годов" от 24 сентября 2020 года № 223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</si>
</sst>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0.000"/>
    <numFmt numFmtId="187" formatCode="_(* #,##0.00_);_(* \(#,##0.00\);_(* &quot;-&quot;??_);_(@_)"/>
    <numFmt numFmtId="188" formatCode="#,##0.00_ ;\-#,##0.00\ "/>
  </numFmts>
  <fonts count="7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color indexed="20"/>
      <name val="Times New Roman"/>
      <family val="1"/>
    </font>
    <font>
      <b/>
      <sz val="10"/>
      <color indexed="36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F31A2"/>
      <name val="Times New Roman"/>
      <family val="1"/>
    </font>
    <font>
      <sz val="10"/>
      <color rgb="FF0000FF"/>
      <name val="Times New Roman"/>
      <family val="1"/>
    </font>
    <font>
      <sz val="10"/>
      <color rgb="FF800080"/>
      <name val="Times New Roman"/>
      <family val="1"/>
    </font>
    <font>
      <sz val="10"/>
      <color rgb="FF0080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008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1" fontId="1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29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4" fontId="6" fillId="0" borderId="12" xfId="0" applyNumberFormat="1" applyFont="1" applyFill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11" fillId="32" borderId="12" xfId="0" applyNumberFormat="1" applyFont="1" applyFill="1" applyBorder="1" applyAlignment="1">
      <alignment horizontal="right"/>
    </xf>
    <xf numFmtId="4" fontId="3" fillId="32" borderId="12" xfId="0" applyNumberFormat="1" applyFont="1" applyFill="1" applyBorder="1" applyAlignment="1">
      <alignment horizontal="right"/>
    </xf>
    <xf numFmtId="4" fontId="23" fillId="0" borderId="12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/>
    </xf>
    <xf numFmtId="0" fontId="69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4" fontId="70" fillId="0" borderId="12" xfId="0" applyNumberFormat="1" applyFont="1" applyBorder="1" applyAlignment="1">
      <alignment horizontal="right"/>
    </xf>
    <xf numFmtId="1" fontId="14" fillId="0" borderId="13" xfId="0" applyNumberFormat="1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right"/>
    </xf>
    <xf numFmtId="4" fontId="14" fillId="34" borderId="12" xfId="0" applyNumberFormat="1" applyFont="1" applyFill="1" applyBorder="1" applyAlignment="1">
      <alignment horizontal="right"/>
    </xf>
    <xf numFmtId="0" fontId="71" fillId="0" borderId="10" xfId="0" applyFont="1" applyBorder="1" applyAlignment="1">
      <alignment horizontal="left" vertical="top" wrapText="1"/>
    </xf>
    <xf numFmtId="4" fontId="71" fillId="34" borderId="12" xfId="0" applyNumberFormat="1" applyFont="1" applyFill="1" applyBorder="1" applyAlignment="1">
      <alignment horizontal="right"/>
    </xf>
    <xf numFmtId="49" fontId="71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top" wrapText="1"/>
    </xf>
    <xf numFmtId="4" fontId="71" fillId="0" borderId="12" xfId="0" applyNumberFormat="1" applyFont="1" applyBorder="1" applyAlignment="1">
      <alignment horizontal="right"/>
    </xf>
    <xf numFmtId="4" fontId="71" fillId="0" borderId="12" xfId="0" applyNumberFormat="1" applyFont="1" applyFill="1" applyBorder="1" applyAlignment="1">
      <alignment horizontal="right"/>
    </xf>
    <xf numFmtId="4" fontId="72" fillId="0" borderId="12" xfId="0" applyNumberFormat="1" applyFont="1" applyBorder="1" applyAlignment="1">
      <alignment horizontal="right"/>
    </xf>
    <xf numFmtId="4" fontId="70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 vertical="top" wrapText="1"/>
    </xf>
    <xf numFmtId="0" fontId="3" fillId="32" borderId="15" xfId="0" applyFont="1" applyFill="1" applyBorder="1" applyAlignment="1" applyProtection="1">
      <alignment horizontal="right" vertical="top" wrapText="1"/>
      <protection/>
    </xf>
    <xf numFmtId="4" fontId="11" fillId="32" borderId="16" xfId="0" applyNumberFormat="1" applyFont="1" applyFill="1" applyBorder="1" applyAlignment="1">
      <alignment horizontal="right"/>
    </xf>
    <xf numFmtId="0" fontId="71" fillId="0" borderId="17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4" fontId="25" fillId="0" borderId="12" xfId="0" applyNumberFormat="1" applyFont="1" applyFill="1" applyBorder="1" applyAlignment="1">
      <alignment horizontal="right"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71" fontId="6" fillId="0" borderId="12" xfId="60" applyFont="1" applyFill="1" applyBorder="1" applyAlignment="1">
      <alignment horizontal="right"/>
    </xf>
    <xf numFmtId="171" fontId="14" fillId="0" borderId="12" xfId="6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4" fontId="14" fillId="0" borderId="19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9" fontId="27" fillId="0" borderId="18" xfId="0" applyNumberFormat="1" applyFont="1" applyFill="1" applyBorder="1" applyAlignment="1" applyProtection="1">
      <alignment horizontal="right" wrapText="1"/>
      <protection/>
    </xf>
    <xf numFmtId="49" fontId="27" fillId="0" borderId="18" xfId="0" applyNumberFormat="1" applyFont="1" applyFill="1" applyBorder="1" applyAlignment="1" applyProtection="1">
      <alignment horizontal="right" textRotation="90" wrapText="1"/>
      <protection/>
    </xf>
    <xf numFmtId="0" fontId="28" fillId="0" borderId="18" xfId="0" applyFont="1" applyFill="1" applyBorder="1" applyAlignment="1">
      <alignment horizontal="right"/>
    </xf>
    <xf numFmtId="4" fontId="27" fillId="0" borderId="21" xfId="0" applyNumberFormat="1" applyFont="1" applyFill="1" applyBorder="1" applyAlignment="1">
      <alignment horizontal="right" wrapText="1"/>
    </xf>
    <xf numFmtId="49" fontId="20" fillId="32" borderId="22" xfId="0" applyNumberFormat="1" applyFont="1" applyFill="1" applyBorder="1" applyAlignment="1" applyProtection="1">
      <alignment horizontal="right" wrapText="1"/>
      <protection/>
    </xf>
    <xf numFmtId="49" fontId="11" fillId="32" borderId="23" xfId="0" applyNumberFormat="1" applyFont="1" applyFill="1" applyBorder="1" applyAlignment="1">
      <alignment horizontal="right"/>
    </xf>
    <xf numFmtId="4" fontId="11" fillId="32" borderId="24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 applyProtection="1">
      <alignment horizontal="right" wrapText="1"/>
      <protection/>
    </xf>
    <xf numFmtId="49" fontId="6" fillId="0" borderId="25" xfId="0" applyNumberFormat="1" applyFont="1" applyFill="1" applyBorder="1" applyAlignment="1" applyProtection="1">
      <alignment horizontal="right"/>
      <protection/>
    </xf>
    <xf numFmtId="49" fontId="6" fillId="0" borderId="25" xfId="0" applyNumberFormat="1" applyFont="1" applyBorder="1" applyAlignment="1" applyProtection="1">
      <alignment horizontal="right"/>
      <protection locked="0"/>
    </xf>
    <xf numFmtId="49" fontId="14" fillId="0" borderId="25" xfId="0" applyNumberFormat="1" applyFont="1" applyFill="1" applyBorder="1" applyAlignment="1" applyProtection="1">
      <alignment horizontal="right"/>
      <protection/>
    </xf>
    <xf numFmtId="49" fontId="14" fillId="0" borderId="25" xfId="0" applyNumberFormat="1" applyFont="1" applyBorder="1" applyAlignment="1" applyProtection="1">
      <alignment horizontal="right"/>
      <protection locked="0"/>
    </xf>
    <xf numFmtId="49" fontId="2" fillId="0" borderId="25" xfId="0" applyNumberFormat="1" applyFont="1" applyFill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right"/>
      <protection locked="0"/>
    </xf>
    <xf numFmtId="49" fontId="15" fillId="0" borderId="25" xfId="0" applyNumberFormat="1" applyFont="1" applyFill="1" applyBorder="1" applyAlignment="1" applyProtection="1">
      <alignment horizontal="right"/>
      <protection/>
    </xf>
    <xf numFmtId="49" fontId="15" fillId="0" borderId="25" xfId="0" applyNumberFormat="1" applyFont="1" applyBorder="1" applyAlignment="1" applyProtection="1">
      <alignment horizontal="right"/>
      <protection locked="0"/>
    </xf>
    <xf numFmtId="49" fontId="71" fillId="0" borderId="25" xfId="0" applyNumberFormat="1" applyFont="1" applyFill="1" applyBorder="1" applyAlignment="1" applyProtection="1">
      <alignment horizontal="right"/>
      <protection/>
    </xf>
    <xf numFmtId="49" fontId="71" fillId="0" borderId="25" xfId="0" applyNumberFormat="1" applyFont="1" applyBorder="1" applyAlignment="1" applyProtection="1">
      <alignment horizontal="right"/>
      <protection locked="0"/>
    </xf>
    <xf numFmtId="49" fontId="19" fillId="0" borderId="25" xfId="0" applyNumberFormat="1" applyFont="1" applyFill="1" applyBorder="1" applyAlignment="1" applyProtection="1">
      <alignment horizontal="right" wrapText="1"/>
      <protection/>
    </xf>
    <xf numFmtId="49" fontId="30" fillId="0" borderId="25" xfId="0" applyNumberFormat="1" applyFont="1" applyFill="1" applyBorder="1" applyAlignment="1" applyProtection="1">
      <alignment horizontal="right"/>
      <protection/>
    </xf>
    <xf numFmtId="49" fontId="30" fillId="0" borderId="25" xfId="0" applyNumberFormat="1" applyFont="1" applyBorder="1" applyAlignment="1" applyProtection="1">
      <alignment horizontal="right"/>
      <protection locked="0"/>
    </xf>
    <xf numFmtId="49" fontId="2" fillId="0" borderId="25" xfId="0" applyNumberFormat="1" applyFont="1" applyBorder="1" applyAlignment="1">
      <alignment horizontal="right"/>
    </xf>
    <xf numFmtId="49" fontId="14" fillId="0" borderId="25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right"/>
    </xf>
    <xf numFmtId="49" fontId="20" fillId="32" borderId="18" xfId="0" applyNumberFormat="1" applyFont="1" applyFill="1" applyBorder="1" applyAlignment="1" applyProtection="1">
      <alignment horizontal="right" wrapText="1"/>
      <protection/>
    </xf>
    <xf numFmtId="49" fontId="20" fillId="32" borderId="25" xfId="0" applyNumberFormat="1" applyFont="1" applyFill="1" applyBorder="1" applyAlignment="1" applyProtection="1">
      <alignment horizontal="right"/>
      <protection locked="0"/>
    </xf>
    <xf numFmtId="49" fontId="11" fillId="32" borderId="25" xfId="0" applyNumberFormat="1" applyFont="1" applyFill="1" applyBorder="1" applyAlignment="1" applyProtection="1">
      <alignment horizontal="right"/>
      <protection locked="0"/>
    </xf>
    <xf numFmtId="49" fontId="3" fillId="32" borderId="25" xfId="0" applyNumberFormat="1" applyFont="1" applyFill="1" applyBorder="1" applyAlignment="1" applyProtection="1">
      <alignment horizontal="right"/>
      <protection/>
    </xf>
    <xf numFmtId="49" fontId="3" fillId="32" borderId="25" xfId="0" applyNumberFormat="1" applyFont="1" applyFill="1" applyBorder="1" applyAlignment="1" applyProtection="1">
      <alignment horizontal="right"/>
      <protection locked="0"/>
    </xf>
    <xf numFmtId="49" fontId="6" fillId="0" borderId="25" xfId="0" applyNumberFormat="1" applyFont="1" applyFill="1" applyBorder="1" applyAlignment="1" applyProtection="1">
      <alignment horizontal="right"/>
      <protection locked="0"/>
    </xf>
    <xf numFmtId="49" fontId="14" fillId="0" borderId="25" xfId="0" applyNumberFormat="1" applyFont="1" applyFill="1" applyBorder="1" applyAlignment="1" applyProtection="1">
      <alignment horizontal="right"/>
      <protection locked="0"/>
    </xf>
    <xf numFmtId="49" fontId="31" fillId="34" borderId="25" xfId="0" applyNumberFormat="1" applyFont="1" applyFill="1" applyBorder="1" applyAlignment="1" applyProtection="1">
      <alignment horizontal="right" wrapText="1"/>
      <protection/>
    </xf>
    <xf numFmtId="49" fontId="31" fillId="34" borderId="25" xfId="0" applyNumberFormat="1" applyFont="1" applyFill="1" applyBorder="1" applyAlignment="1" applyProtection="1">
      <alignment horizontal="right"/>
      <protection locked="0"/>
    </xf>
    <xf numFmtId="49" fontId="2" fillId="34" borderId="25" xfId="0" applyNumberFormat="1" applyFont="1" applyFill="1" applyBorder="1" applyAlignment="1" applyProtection="1">
      <alignment horizontal="right"/>
      <protection locked="0"/>
    </xf>
    <xf numFmtId="49" fontId="2" fillId="0" borderId="25" xfId="0" applyNumberFormat="1" applyFont="1" applyFill="1" applyBorder="1" applyAlignment="1" applyProtection="1">
      <alignment horizontal="right"/>
      <protection locked="0"/>
    </xf>
    <xf numFmtId="49" fontId="11" fillId="0" borderId="25" xfId="0" applyNumberFormat="1" applyFont="1" applyFill="1" applyBorder="1" applyAlignment="1" applyProtection="1">
      <alignment horizontal="right"/>
      <protection locked="0"/>
    </xf>
    <xf numFmtId="49" fontId="31" fillId="0" borderId="25" xfId="0" applyNumberFormat="1" applyFont="1" applyFill="1" applyBorder="1" applyAlignment="1" applyProtection="1">
      <alignment horizontal="right" wrapText="1"/>
      <protection/>
    </xf>
    <xf numFmtId="49" fontId="14" fillId="0" borderId="25" xfId="0" applyNumberFormat="1" applyFont="1" applyBorder="1" applyAlignment="1">
      <alignment horizontal="right"/>
    </xf>
    <xf numFmtId="49" fontId="71" fillId="0" borderId="25" xfId="0" applyNumberFormat="1" applyFont="1" applyFill="1" applyBorder="1" applyAlignment="1">
      <alignment horizontal="right"/>
    </xf>
    <xf numFmtId="49" fontId="71" fillId="0" borderId="25" xfId="0" applyNumberFormat="1" applyFont="1" applyBorder="1" applyAlignment="1">
      <alignment horizontal="right"/>
    </xf>
    <xf numFmtId="49" fontId="71" fillId="0" borderId="25" xfId="0" applyNumberFormat="1" applyFont="1" applyFill="1" applyBorder="1" applyAlignment="1" applyProtection="1">
      <alignment horizontal="right"/>
      <protection locked="0"/>
    </xf>
    <xf numFmtId="49" fontId="6" fillId="0" borderId="25" xfId="0" applyNumberFormat="1" applyFont="1" applyFill="1" applyBorder="1" applyAlignment="1">
      <alignment horizontal="right"/>
    </xf>
    <xf numFmtId="49" fontId="73" fillId="0" borderId="25" xfId="0" applyNumberFormat="1" applyFont="1" applyFill="1" applyBorder="1" applyAlignment="1" applyProtection="1">
      <alignment horizontal="right" wrapText="1"/>
      <protection/>
    </xf>
    <xf numFmtId="49" fontId="6" fillId="0" borderId="25" xfId="0" applyNumberFormat="1" applyFont="1" applyBorder="1" applyAlignment="1">
      <alignment horizontal="right"/>
    </xf>
    <xf numFmtId="49" fontId="23" fillId="0" borderId="25" xfId="0" applyNumberFormat="1" applyFont="1" applyFill="1" applyBorder="1" applyAlignment="1" applyProtection="1">
      <alignment horizontal="right"/>
      <protection locked="0"/>
    </xf>
    <xf numFmtId="49" fontId="20" fillId="0" borderId="25" xfId="0" applyNumberFormat="1" applyFont="1" applyFill="1" applyBorder="1" applyAlignment="1" applyProtection="1">
      <alignment horizontal="right"/>
      <protection locked="0"/>
    </xf>
    <xf numFmtId="49" fontId="74" fillId="0" borderId="25" xfId="0" applyNumberFormat="1" applyFont="1" applyFill="1" applyBorder="1" applyAlignment="1" applyProtection="1">
      <alignment horizontal="right" wrapText="1"/>
      <protection/>
    </xf>
    <xf numFmtId="49" fontId="72" fillId="0" borderId="25" xfId="0" applyNumberFormat="1" applyFont="1" applyFill="1" applyBorder="1" applyAlignment="1" applyProtection="1">
      <alignment horizontal="right"/>
      <protection locked="0"/>
    </xf>
    <xf numFmtId="49" fontId="72" fillId="0" borderId="25" xfId="0" applyNumberFormat="1" applyFont="1" applyBorder="1" applyAlignment="1" applyProtection="1">
      <alignment horizontal="right"/>
      <protection locked="0"/>
    </xf>
    <xf numFmtId="49" fontId="74" fillId="0" borderId="25" xfId="0" applyNumberFormat="1" applyFont="1" applyBorder="1" applyAlignment="1" applyProtection="1">
      <alignment horizontal="right"/>
      <protection locked="0"/>
    </xf>
    <xf numFmtId="49" fontId="2" fillId="0" borderId="26" xfId="0" applyNumberFormat="1" applyFont="1" applyFill="1" applyBorder="1" applyAlignment="1">
      <alignment horizontal="right" wrapText="1"/>
    </xf>
    <xf numFmtId="49" fontId="24" fillId="0" borderId="25" xfId="0" applyNumberFormat="1" applyFont="1" applyFill="1" applyBorder="1" applyAlignment="1">
      <alignment horizontal="right"/>
    </xf>
    <xf numFmtId="49" fontId="24" fillId="0" borderId="25" xfId="0" applyNumberFormat="1" applyFont="1" applyFill="1" applyBorder="1" applyAlignment="1" applyProtection="1">
      <alignment horizontal="right"/>
      <protection locked="0"/>
    </xf>
    <xf numFmtId="49" fontId="69" fillId="0" borderId="25" xfId="0" applyNumberFormat="1" applyFont="1" applyFill="1" applyBorder="1" applyAlignment="1">
      <alignment horizontal="right"/>
    </xf>
    <xf numFmtId="49" fontId="69" fillId="0" borderId="25" xfId="0" applyNumberFormat="1" applyFont="1" applyBorder="1" applyAlignment="1">
      <alignment horizontal="right"/>
    </xf>
    <xf numFmtId="49" fontId="69" fillId="0" borderId="25" xfId="0" applyNumberFormat="1" applyFont="1" applyBorder="1" applyAlignment="1" applyProtection="1">
      <alignment horizontal="right"/>
      <protection locked="0"/>
    </xf>
    <xf numFmtId="49" fontId="71" fillId="34" borderId="25" xfId="0" applyNumberFormat="1" applyFont="1" applyFill="1" applyBorder="1" applyAlignment="1" applyProtection="1">
      <alignment horizontal="right"/>
      <protection locked="0"/>
    </xf>
    <xf numFmtId="49" fontId="71" fillId="34" borderId="25" xfId="0" applyNumberFormat="1" applyFont="1" applyFill="1" applyBorder="1" applyAlignment="1">
      <alignment horizontal="right"/>
    </xf>
    <xf numFmtId="49" fontId="2" fillId="34" borderId="25" xfId="0" applyNumberFormat="1" applyFont="1" applyFill="1" applyBorder="1" applyAlignment="1">
      <alignment horizontal="right"/>
    </xf>
    <xf numFmtId="49" fontId="10" fillId="0" borderId="25" xfId="0" applyNumberFormat="1" applyFont="1" applyBorder="1" applyAlignment="1">
      <alignment horizontal="right"/>
    </xf>
    <xf numFmtId="49" fontId="10" fillId="0" borderId="25" xfId="0" applyNumberFormat="1" applyFont="1" applyFill="1" applyBorder="1" applyAlignment="1">
      <alignment horizontal="right"/>
    </xf>
    <xf numFmtId="49" fontId="10" fillId="0" borderId="25" xfId="0" applyNumberFormat="1" applyFont="1" applyBorder="1" applyAlignment="1" applyProtection="1">
      <alignment horizontal="right"/>
      <protection locked="0"/>
    </xf>
    <xf numFmtId="49" fontId="1" fillId="0" borderId="27" xfId="0" applyNumberFormat="1" applyFont="1" applyFill="1" applyBorder="1" applyAlignment="1" applyProtection="1">
      <alignment horizontal="right" wrapText="1"/>
      <protection/>
    </xf>
    <xf numFmtId="49" fontId="11" fillId="32" borderId="25" xfId="0" applyNumberFormat="1" applyFont="1" applyFill="1" applyBorder="1" applyAlignment="1" applyProtection="1">
      <alignment horizontal="right"/>
      <protection/>
    </xf>
    <xf numFmtId="49" fontId="70" fillId="0" borderId="25" xfId="0" applyNumberFormat="1" applyFont="1" applyFill="1" applyBorder="1" applyAlignment="1" applyProtection="1">
      <alignment horizontal="right"/>
      <protection locked="0"/>
    </xf>
    <xf numFmtId="49" fontId="10" fillId="0" borderId="25" xfId="0" applyNumberFormat="1" applyFont="1" applyFill="1" applyBorder="1" applyAlignment="1" applyProtection="1">
      <alignment horizontal="right"/>
      <protection locked="0"/>
    </xf>
    <xf numFmtId="49" fontId="7" fillId="0" borderId="25" xfId="0" applyNumberFormat="1" applyFont="1" applyFill="1" applyBorder="1" applyAlignment="1" applyProtection="1">
      <alignment horizontal="right"/>
      <protection/>
    </xf>
    <xf numFmtId="49" fontId="8" fillId="0" borderId="25" xfId="0" applyNumberFormat="1" applyFont="1" applyBorder="1" applyAlignment="1" applyProtection="1">
      <alignment horizontal="right"/>
      <protection locked="0"/>
    </xf>
    <xf numFmtId="49" fontId="3" fillId="32" borderId="25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 applyProtection="1">
      <alignment horizontal="right"/>
      <protection/>
    </xf>
    <xf numFmtId="49" fontId="70" fillId="0" borderId="25" xfId="0" applyNumberFormat="1" applyFont="1" applyFill="1" applyBorder="1" applyAlignment="1" applyProtection="1">
      <alignment horizontal="right"/>
      <protection/>
    </xf>
    <xf numFmtId="49" fontId="70" fillId="0" borderId="25" xfId="0" applyNumberFormat="1" applyFont="1" applyBorder="1" applyAlignment="1" applyProtection="1">
      <alignment horizontal="right"/>
      <protection locked="0"/>
    </xf>
    <xf numFmtId="49" fontId="12" fillId="0" borderId="25" xfId="0" applyNumberFormat="1" applyFont="1" applyFill="1" applyBorder="1" applyAlignment="1" applyProtection="1">
      <alignment horizontal="right"/>
      <protection/>
    </xf>
    <xf numFmtId="49" fontId="12" fillId="0" borderId="25" xfId="0" applyNumberFormat="1" applyFont="1" applyBorder="1" applyAlignment="1" applyProtection="1">
      <alignment horizontal="right"/>
      <protection locked="0"/>
    </xf>
    <xf numFmtId="49" fontId="14" fillId="0" borderId="25" xfId="0" applyNumberFormat="1" applyFont="1" applyFill="1" applyBorder="1" applyAlignment="1">
      <alignment horizontal="right" wrapText="1"/>
    </xf>
    <xf numFmtId="49" fontId="2" fillId="0" borderId="25" xfId="0" applyNumberFormat="1" applyFont="1" applyFill="1" applyBorder="1" applyAlignment="1">
      <alignment horizontal="right" wrapText="1"/>
    </xf>
    <xf numFmtId="49" fontId="14" fillId="0" borderId="27" xfId="0" applyNumberFormat="1" applyFont="1" applyFill="1" applyBorder="1" applyAlignment="1">
      <alignment horizontal="right" wrapText="1"/>
    </xf>
    <xf numFmtId="49" fontId="14" fillId="0" borderId="27" xfId="0" applyNumberFormat="1" applyFont="1" applyFill="1" applyBorder="1" applyAlignment="1" applyProtection="1">
      <alignment horizontal="right"/>
      <protection locked="0"/>
    </xf>
    <xf numFmtId="49" fontId="1" fillId="0" borderId="28" xfId="0" applyNumberFormat="1" applyFont="1" applyFill="1" applyBorder="1" applyAlignment="1" applyProtection="1">
      <alignment horizontal="right" wrapText="1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Fill="1" applyBorder="1" applyAlignment="1">
      <alignment horizontal="right" wrapText="1"/>
    </xf>
    <xf numFmtId="49" fontId="20" fillId="32" borderId="29" xfId="0" applyNumberFormat="1" applyFont="1" applyFill="1" applyBorder="1" applyAlignment="1" applyProtection="1">
      <alignment horizontal="right" wrapText="1"/>
      <protection/>
    </xf>
    <xf numFmtId="49" fontId="3" fillId="32" borderId="29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49" fontId="11" fillId="32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180" fontId="2" fillId="0" borderId="10" xfId="0" applyNumberFormat="1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71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71" fillId="0" borderId="10" xfId="0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1" fontId="14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" fontId="70" fillId="34" borderId="10" xfId="0" applyNumberFormat="1" applyFont="1" applyFill="1" applyBorder="1" applyAlignment="1">
      <alignment horizontal="left" wrapText="1"/>
    </xf>
    <xf numFmtId="4" fontId="6" fillId="34" borderId="12" xfId="0" applyNumberFormat="1" applyFont="1" applyFill="1" applyBorder="1" applyAlignment="1">
      <alignment horizontal="right"/>
    </xf>
    <xf numFmtId="171" fontId="6" fillId="34" borderId="12" xfId="60" applyFont="1" applyFill="1" applyBorder="1" applyAlignment="1">
      <alignment horizontal="right"/>
    </xf>
    <xf numFmtId="188" fontId="14" fillId="34" borderId="12" xfId="60" applyNumberFormat="1" applyFont="1" applyFill="1" applyBorder="1" applyAlignment="1">
      <alignment horizontal="right"/>
    </xf>
    <xf numFmtId="4" fontId="23" fillId="34" borderId="12" xfId="0" applyNumberFormat="1" applyFont="1" applyFill="1" applyBorder="1" applyAlignment="1">
      <alignment horizontal="right"/>
    </xf>
    <xf numFmtId="49" fontId="16" fillId="0" borderId="25" xfId="0" applyNumberFormat="1" applyFont="1" applyBorder="1" applyAlignment="1" applyProtection="1">
      <alignment horizontal="right"/>
      <protection locked="0"/>
    </xf>
    <xf numFmtId="4" fontId="10" fillId="34" borderId="12" xfId="0" applyNumberFormat="1" applyFont="1" applyFill="1" applyBorder="1" applyAlignment="1">
      <alignment horizontal="right"/>
    </xf>
    <xf numFmtId="4" fontId="25" fillId="34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 wrapText="1"/>
    </xf>
    <xf numFmtId="4" fontId="8" fillId="34" borderId="12" xfId="0" applyNumberFormat="1" applyFont="1" applyFill="1" applyBorder="1" applyAlignment="1">
      <alignment horizontal="right"/>
    </xf>
    <xf numFmtId="49" fontId="70" fillId="34" borderId="25" xfId="0" applyNumberFormat="1" applyFont="1" applyFill="1" applyBorder="1" applyAlignment="1">
      <alignment horizontal="right" wrapText="1"/>
    </xf>
    <xf numFmtId="49" fontId="70" fillId="34" borderId="25" xfId="0" applyNumberFormat="1" applyFont="1" applyFill="1" applyBorder="1" applyAlignment="1" applyProtection="1">
      <alignment horizontal="right"/>
      <protection locked="0"/>
    </xf>
    <xf numFmtId="4" fontId="70" fillId="34" borderId="12" xfId="0" applyNumberFormat="1" applyFont="1" applyFill="1" applyBorder="1" applyAlignment="1">
      <alignment horizontal="right"/>
    </xf>
    <xf numFmtId="49" fontId="3" fillId="35" borderId="30" xfId="0" applyNumberFormat="1" applyFont="1" applyFill="1" applyBorder="1" applyAlignment="1">
      <alignment horizontal="right"/>
    </xf>
    <xf numFmtId="4" fontId="11" fillId="32" borderId="31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1" fillId="0" borderId="17" xfId="0" applyFont="1" applyBorder="1" applyAlignment="1">
      <alignment horizontal="left" wrapText="1"/>
    </xf>
    <xf numFmtId="0" fontId="20" fillId="32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75" fillId="0" borderId="17" xfId="0" applyFont="1" applyBorder="1" applyAlignment="1">
      <alignment horizontal="left" wrapText="1"/>
    </xf>
    <xf numFmtId="0" fontId="3" fillId="32" borderId="32" xfId="0" applyFont="1" applyFill="1" applyBorder="1" applyAlignment="1" applyProtection="1">
      <alignment horizontal="left" wrapText="1"/>
      <protection/>
    </xf>
    <xf numFmtId="49" fontId="32" fillId="34" borderId="25" xfId="0" applyNumberFormat="1" applyFont="1" applyFill="1" applyBorder="1" applyAlignment="1" applyProtection="1">
      <alignment horizontal="right"/>
      <protection locked="0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textRotation="90" wrapText="1"/>
      <protection/>
    </xf>
    <xf numFmtId="0" fontId="17" fillId="0" borderId="18" xfId="0" applyFont="1" applyFill="1" applyBorder="1" applyAlignment="1">
      <alignment horizontal="center" vertical="center" textRotation="90" wrapText="1"/>
    </xf>
    <xf numFmtId="0" fontId="17" fillId="0" borderId="30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26" fillId="0" borderId="0" xfId="0" applyFont="1" applyFill="1" applyAlignment="1">
      <alignment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workbookViewId="0" topLeftCell="A1">
      <selection activeCell="G433" sqref="A1:G433"/>
    </sheetView>
  </sheetViews>
  <sheetFormatPr defaultColWidth="9.125" defaultRowHeight="12.75"/>
  <cols>
    <col min="1" max="1" width="57.50390625" style="25" customWidth="1"/>
    <col min="2" max="2" width="8.50390625" style="25" customWidth="1"/>
    <col min="3" max="3" width="6.875" style="25" customWidth="1"/>
    <col min="4" max="4" width="6.50390625" style="25" customWidth="1"/>
    <col min="5" max="5" width="12.50390625" style="25" customWidth="1"/>
    <col min="6" max="6" width="6.50390625" style="25" customWidth="1"/>
    <col min="7" max="7" width="17.50390625" style="25" customWidth="1"/>
    <col min="8" max="8" width="15.50390625" style="24" customWidth="1"/>
    <col min="9" max="9" width="9.125" style="24" customWidth="1"/>
    <col min="10" max="10" width="16.50390625" style="24" customWidth="1"/>
    <col min="11" max="11" width="11.50390625" style="24" bestFit="1" customWidth="1"/>
    <col min="12" max="16384" width="9.125" style="25" customWidth="1"/>
  </cols>
  <sheetData>
    <row r="1" spans="3:9" ht="12.75">
      <c r="C1" s="223" t="s">
        <v>259</v>
      </c>
      <c r="D1" s="224"/>
      <c r="E1" s="224"/>
      <c r="F1" s="224"/>
      <c r="G1" s="224"/>
      <c r="H1" s="26"/>
      <c r="I1" s="26"/>
    </row>
    <row r="2" spans="1:9" ht="12" customHeight="1">
      <c r="A2" s="27"/>
      <c r="B2" s="27"/>
      <c r="C2" s="223" t="s">
        <v>232</v>
      </c>
      <c r="D2" s="224"/>
      <c r="E2" s="224"/>
      <c r="F2" s="224"/>
      <c r="G2" s="224"/>
      <c r="H2" s="26"/>
      <c r="I2" s="26"/>
    </row>
    <row r="3" spans="1:9" ht="40.5" customHeight="1">
      <c r="A3" s="27"/>
      <c r="B3" s="27"/>
      <c r="C3" s="225" t="s">
        <v>262</v>
      </c>
      <c r="D3" s="224"/>
      <c r="E3" s="224"/>
      <c r="F3" s="224"/>
      <c r="G3" s="224"/>
      <c r="H3" s="26"/>
      <c r="I3" s="26"/>
    </row>
    <row r="4" spans="1:9" ht="12.75">
      <c r="A4" s="27"/>
      <c r="B4" s="27"/>
      <c r="H4" s="26"/>
      <c r="I4" s="26"/>
    </row>
    <row r="5" spans="1:9" ht="22.5" customHeight="1">
      <c r="A5" s="235" t="s">
        <v>261</v>
      </c>
      <c r="B5" s="236"/>
      <c r="C5" s="236"/>
      <c r="D5" s="236"/>
      <c r="E5" s="236"/>
      <c r="F5" s="236"/>
      <c r="G5" s="236"/>
      <c r="H5" s="33"/>
      <c r="I5" s="25"/>
    </row>
    <row r="6" spans="1:7" ht="13.5" thickBot="1">
      <c r="A6" s="28"/>
      <c r="B6" s="28"/>
      <c r="C6" s="29"/>
      <c r="D6" s="29"/>
      <c r="E6" s="30"/>
      <c r="F6" s="30"/>
      <c r="G6" s="41"/>
    </row>
    <row r="7" spans="1:7" ht="12.75">
      <c r="A7" s="226" t="s">
        <v>76</v>
      </c>
      <c r="B7" s="220" t="s">
        <v>212</v>
      </c>
      <c r="C7" s="229" t="s">
        <v>77</v>
      </c>
      <c r="D7" s="232" t="s">
        <v>86</v>
      </c>
      <c r="E7" s="237" t="s">
        <v>95</v>
      </c>
      <c r="F7" s="232" t="s">
        <v>96</v>
      </c>
      <c r="G7" s="217" t="s">
        <v>233</v>
      </c>
    </row>
    <row r="8" spans="1:7" ht="12.75">
      <c r="A8" s="227"/>
      <c r="B8" s="221"/>
      <c r="C8" s="230"/>
      <c r="D8" s="233"/>
      <c r="E8" s="238"/>
      <c r="F8" s="233"/>
      <c r="G8" s="218"/>
    </row>
    <row r="9" spans="1:7" ht="12.75">
      <c r="A9" s="227"/>
      <c r="B9" s="221"/>
      <c r="C9" s="230"/>
      <c r="D9" s="233"/>
      <c r="E9" s="238"/>
      <c r="F9" s="233"/>
      <c r="G9" s="218"/>
    </row>
    <row r="10" spans="1:7" ht="12.75">
      <c r="A10" s="227"/>
      <c r="B10" s="221"/>
      <c r="C10" s="230"/>
      <c r="D10" s="233"/>
      <c r="E10" s="238"/>
      <c r="F10" s="233"/>
      <c r="G10" s="218"/>
    </row>
    <row r="11" spans="1:7" ht="12.75">
      <c r="A11" s="227"/>
      <c r="B11" s="221"/>
      <c r="C11" s="230"/>
      <c r="D11" s="233"/>
      <c r="E11" s="238"/>
      <c r="F11" s="233"/>
      <c r="G11" s="218"/>
    </row>
    <row r="12" spans="1:7" ht="13.5" thickBot="1">
      <c r="A12" s="228"/>
      <c r="B12" s="222"/>
      <c r="C12" s="231"/>
      <c r="D12" s="234"/>
      <c r="E12" s="239"/>
      <c r="F12" s="234"/>
      <c r="G12" s="219"/>
    </row>
    <row r="13" spans="1:7" ht="15.75" thickBot="1">
      <c r="A13" s="77" t="s">
        <v>214</v>
      </c>
      <c r="B13" s="83" t="s">
        <v>213</v>
      </c>
      <c r="C13" s="84"/>
      <c r="D13" s="84"/>
      <c r="E13" s="85"/>
      <c r="F13" s="84"/>
      <c r="G13" s="86">
        <f>G433</f>
        <v>783465300</v>
      </c>
    </row>
    <row r="14" spans="1:7" ht="15">
      <c r="A14" s="18" t="s">
        <v>91</v>
      </c>
      <c r="B14" s="87" t="s">
        <v>213</v>
      </c>
      <c r="C14" s="88" t="s">
        <v>78</v>
      </c>
      <c r="D14" s="88"/>
      <c r="E14" s="88"/>
      <c r="F14" s="88"/>
      <c r="G14" s="89">
        <f>G54+G15+G57+G60</f>
        <v>38911143.04</v>
      </c>
    </row>
    <row r="15" spans="1:7" ht="39">
      <c r="A15" s="3" t="s">
        <v>104</v>
      </c>
      <c r="B15" s="90" t="s">
        <v>213</v>
      </c>
      <c r="C15" s="91" t="s">
        <v>78</v>
      </c>
      <c r="D15" s="92" t="s">
        <v>88</v>
      </c>
      <c r="E15" s="92"/>
      <c r="F15" s="92"/>
      <c r="G15" s="43">
        <f>G16+G21+G25+G30+G34+G40+G42+G44+G46+G48+G50+G52</f>
        <v>23180700</v>
      </c>
    </row>
    <row r="16" spans="1:7" ht="26.25">
      <c r="A16" s="4" t="s">
        <v>140</v>
      </c>
      <c r="B16" s="90" t="s">
        <v>213</v>
      </c>
      <c r="C16" s="93" t="s">
        <v>78</v>
      </c>
      <c r="D16" s="94" t="s">
        <v>88</v>
      </c>
      <c r="E16" s="94" t="s">
        <v>11</v>
      </c>
      <c r="F16" s="94"/>
      <c r="G16" s="44">
        <f>SUM(G17:G20)</f>
        <v>19934700</v>
      </c>
    </row>
    <row r="17" spans="1:7" ht="12.75">
      <c r="A17" s="1" t="s">
        <v>48</v>
      </c>
      <c r="B17" s="90" t="s">
        <v>213</v>
      </c>
      <c r="C17" s="95" t="s">
        <v>78</v>
      </c>
      <c r="D17" s="96" t="s">
        <v>88</v>
      </c>
      <c r="E17" s="96" t="s">
        <v>11</v>
      </c>
      <c r="F17" s="96" t="s">
        <v>138</v>
      </c>
      <c r="G17" s="45">
        <v>13081000</v>
      </c>
    </row>
    <row r="18" spans="1:7" ht="12.75">
      <c r="A18" s="1" t="s">
        <v>141</v>
      </c>
      <c r="B18" s="90" t="s">
        <v>213</v>
      </c>
      <c r="C18" s="95" t="s">
        <v>142</v>
      </c>
      <c r="D18" s="96" t="s">
        <v>88</v>
      </c>
      <c r="E18" s="96" t="s">
        <v>11</v>
      </c>
      <c r="F18" s="96" t="s">
        <v>143</v>
      </c>
      <c r="G18" s="45">
        <v>356000</v>
      </c>
    </row>
    <row r="19" spans="1:7" ht="39">
      <c r="A19" s="1" t="s">
        <v>46</v>
      </c>
      <c r="B19" s="90" t="s">
        <v>213</v>
      </c>
      <c r="C19" s="95" t="s">
        <v>142</v>
      </c>
      <c r="D19" s="96" t="s">
        <v>88</v>
      </c>
      <c r="E19" s="96" t="s">
        <v>11</v>
      </c>
      <c r="F19" s="96" t="s">
        <v>47</v>
      </c>
      <c r="G19" s="45">
        <v>4600000</v>
      </c>
    </row>
    <row r="20" spans="1:7" ht="26.25">
      <c r="A20" s="1" t="s">
        <v>136</v>
      </c>
      <c r="B20" s="90" t="s">
        <v>213</v>
      </c>
      <c r="C20" s="95" t="s">
        <v>78</v>
      </c>
      <c r="D20" s="96" t="s">
        <v>88</v>
      </c>
      <c r="E20" s="96" t="s">
        <v>11</v>
      </c>
      <c r="F20" s="96" t="s">
        <v>137</v>
      </c>
      <c r="G20" s="45">
        <v>1897700</v>
      </c>
    </row>
    <row r="21" spans="1:7" ht="26.25">
      <c r="A21" s="8" t="s">
        <v>108</v>
      </c>
      <c r="B21" s="90" t="s">
        <v>213</v>
      </c>
      <c r="C21" s="93" t="s">
        <v>78</v>
      </c>
      <c r="D21" s="94" t="s">
        <v>88</v>
      </c>
      <c r="E21" s="94" t="s">
        <v>12</v>
      </c>
      <c r="F21" s="94"/>
      <c r="G21" s="44">
        <f>SUM(G22:G24)</f>
        <v>2093000</v>
      </c>
    </row>
    <row r="22" spans="1:7" ht="12.75">
      <c r="A22" s="1" t="s">
        <v>49</v>
      </c>
      <c r="B22" s="90" t="s">
        <v>213</v>
      </c>
      <c r="C22" s="95" t="s">
        <v>78</v>
      </c>
      <c r="D22" s="96" t="s">
        <v>88</v>
      </c>
      <c r="E22" s="96" t="s">
        <v>12</v>
      </c>
      <c r="F22" s="96" t="s">
        <v>138</v>
      </c>
      <c r="G22" s="45">
        <v>1600000</v>
      </c>
    </row>
    <row r="23" spans="1:7" ht="12.75">
      <c r="A23" s="1" t="s">
        <v>141</v>
      </c>
      <c r="B23" s="90" t="s">
        <v>213</v>
      </c>
      <c r="C23" s="95" t="s">
        <v>78</v>
      </c>
      <c r="D23" s="96" t="s">
        <v>88</v>
      </c>
      <c r="E23" s="96" t="s">
        <v>12</v>
      </c>
      <c r="F23" s="96" t="s">
        <v>143</v>
      </c>
      <c r="G23" s="45">
        <v>10000</v>
      </c>
    </row>
    <row r="24" spans="1:7" ht="39">
      <c r="A24" s="1" t="s">
        <v>46</v>
      </c>
      <c r="B24" s="90" t="s">
        <v>213</v>
      </c>
      <c r="C24" s="95" t="s">
        <v>78</v>
      </c>
      <c r="D24" s="96" t="s">
        <v>88</v>
      </c>
      <c r="E24" s="96" t="s">
        <v>12</v>
      </c>
      <c r="F24" s="96" t="s">
        <v>47</v>
      </c>
      <c r="G24" s="45">
        <v>483000</v>
      </c>
    </row>
    <row r="25" spans="1:7" ht="26.25">
      <c r="A25" s="5" t="s">
        <v>118</v>
      </c>
      <c r="B25" s="90" t="s">
        <v>213</v>
      </c>
      <c r="C25" s="93" t="s">
        <v>78</v>
      </c>
      <c r="D25" s="94" t="s">
        <v>88</v>
      </c>
      <c r="E25" s="94" t="s">
        <v>13</v>
      </c>
      <c r="F25" s="94"/>
      <c r="G25" s="44">
        <f>SUM(G26:G29)</f>
        <v>361000</v>
      </c>
    </row>
    <row r="26" spans="1:7" ht="12.75">
      <c r="A26" s="1" t="s">
        <v>49</v>
      </c>
      <c r="B26" s="90" t="s">
        <v>213</v>
      </c>
      <c r="C26" s="95" t="s">
        <v>78</v>
      </c>
      <c r="D26" s="96" t="s">
        <v>88</v>
      </c>
      <c r="E26" s="96" t="s">
        <v>13</v>
      </c>
      <c r="F26" s="96" t="s">
        <v>138</v>
      </c>
      <c r="G26" s="45">
        <v>284000</v>
      </c>
    </row>
    <row r="27" spans="1:7" ht="12.75">
      <c r="A27" s="1" t="s">
        <v>141</v>
      </c>
      <c r="B27" s="90" t="s">
        <v>213</v>
      </c>
      <c r="C27" s="95" t="s">
        <v>78</v>
      </c>
      <c r="D27" s="96" t="s">
        <v>88</v>
      </c>
      <c r="E27" s="96" t="s">
        <v>13</v>
      </c>
      <c r="F27" s="96" t="s">
        <v>143</v>
      </c>
      <c r="G27" s="45">
        <v>0</v>
      </c>
    </row>
    <row r="28" spans="1:7" ht="39">
      <c r="A28" s="1" t="s">
        <v>46</v>
      </c>
      <c r="B28" s="90" t="s">
        <v>213</v>
      </c>
      <c r="C28" s="95" t="s">
        <v>78</v>
      </c>
      <c r="D28" s="96" t="s">
        <v>88</v>
      </c>
      <c r="E28" s="96" t="s">
        <v>13</v>
      </c>
      <c r="F28" s="96" t="s">
        <v>47</v>
      </c>
      <c r="G28" s="45">
        <v>72000</v>
      </c>
    </row>
    <row r="29" spans="1:7" ht="26.25">
      <c r="A29" s="1" t="s">
        <v>136</v>
      </c>
      <c r="B29" s="90" t="s">
        <v>213</v>
      </c>
      <c r="C29" s="95" t="s">
        <v>78</v>
      </c>
      <c r="D29" s="96" t="s">
        <v>88</v>
      </c>
      <c r="E29" s="96" t="s">
        <v>13</v>
      </c>
      <c r="F29" s="96" t="s">
        <v>137</v>
      </c>
      <c r="G29" s="45">
        <v>5000</v>
      </c>
    </row>
    <row r="30" spans="1:7" ht="26.25">
      <c r="A30" s="4" t="s">
        <v>110</v>
      </c>
      <c r="B30" s="90" t="s">
        <v>213</v>
      </c>
      <c r="C30" s="93" t="s">
        <v>78</v>
      </c>
      <c r="D30" s="94" t="s">
        <v>88</v>
      </c>
      <c r="E30" s="94" t="s">
        <v>14</v>
      </c>
      <c r="F30" s="94"/>
      <c r="G30" s="44">
        <f>SUM(G31:G33)</f>
        <v>89000</v>
      </c>
    </row>
    <row r="31" spans="1:7" ht="12.75">
      <c r="A31" s="1" t="s">
        <v>49</v>
      </c>
      <c r="B31" s="90" t="s">
        <v>213</v>
      </c>
      <c r="C31" s="95" t="s">
        <v>78</v>
      </c>
      <c r="D31" s="96" t="s">
        <v>88</v>
      </c>
      <c r="E31" s="96" t="s">
        <v>14</v>
      </c>
      <c r="F31" s="96" t="s">
        <v>138</v>
      </c>
      <c r="G31" s="45">
        <v>67600</v>
      </c>
    </row>
    <row r="32" spans="1:7" ht="39">
      <c r="A32" s="1" t="s">
        <v>46</v>
      </c>
      <c r="B32" s="90" t="s">
        <v>213</v>
      </c>
      <c r="C32" s="95" t="s">
        <v>78</v>
      </c>
      <c r="D32" s="96" t="s">
        <v>88</v>
      </c>
      <c r="E32" s="96" t="s">
        <v>14</v>
      </c>
      <c r="F32" s="96" t="s">
        <v>47</v>
      </c>
      <c r="G32" s="45">
        <v>20400</v>
      </c>
    </row>
    <row r="33" spans="1:7" ht="26.25">
      <c r="A33" s="1" t="s">
        <v>136</v>
      </c>
      <c r="B33" s="90" t="s">
        <v>213</v>
      </c>
      <c r="C33" s="95" t="s">
        <v>78</v>
      </c>
      <c r="D33" s="96" t="s">
        <v>88</v>
      </c>
      <c r="E33" s="96" t="s">
        <v>14</v>
      </c>
      <c r="F33" s="96" t="s">
        <v>137</v>
      </c>
      <c r="G33" s="45">
        <v>1000</v>
      </c>
    </row>
    <row r="34" spans="1:7" ht="52.5">
      <c r="A34" s="6" t="s">
        <v>132</v>
      </c>
      <c r="B34" s="90" t="s">
        <v>213</v>
      </c>
      <c r="C34" s="97" t="s">
        <v>78</v>
      </c>
      <c r="D34" s="98" t="s">
        <v>88</v>
      </c>
      <c r="E34" s="98" t="s">
        <v>15</v>
      </c>
      <c r="F34" s="98"/>
      <c r="G34" s="44">
        <f>SUM(G35:G39)</f>
        <v>370000</v>
      </c>
    </row>
    <row r="35" spans="1:7" ht="12.75">
      <c r="A35" s="1" t="s">
        <v>48</v>
      </c>
      <c r="B35" s="90" t="s">
        <v>213</v>
      </c>
      <c r="C35" s="95" t="s">
        <v>78</v>
      </c>
      <c r="D35" s="96" t="s">
        <v>88</v>
      </c>
      <c r="E35" s="96" t="s">
        <v>15</v>
      </c>
      <c r="F35" s="96" t="s">
        <v>138</v>
      </c>
      <c r="G35" s="45">
        <v>258000</v>
      </c>
    </row>
    <row r="36" spans="1:7" ht="12.75">
      <c r="A36" s="1" t="s">
        <v>141</v>
      </c>
      <c r="B36" s="90" t="s">
        <v>213</v>
      </c>
      <c r="C36" s="95" t="s">
        <v>78</v>
      </c>
      <c r="D36" s="96" t="s">
        <v>88</v>
      </c>
      <c r="E36" s="96" t="s">
        <v>15</v>
      </c>
      <c r="F36" s="96" t="s">
        <v>143</v>
      </c>
      <c r="G36" s="45">
        <v>0</v>
      </c>
    </row>
    <row r="37" spans="1:7" ht="39">
      <c r="A37" s="1" t="s">
        <v>46</v>
      </c>
      <c r="B37" s="90" t="s">
        <v>213</v>
      </c>
      <c r="C37" s="95" t="s">
        <v>78</v>
      </c>
      <c r="D37" s="96" t="s">
        <v>88</v>
      </c>
      <c r="E37" s="96" t="s">
        <v>15</v>
      </c>
      <c r="F37" s="96" t="s">
        <v>47</v>
      </c>
      <c r="G37" s="45">
        <v>72000</v>
      </c>
    </row>
    <row r="38" spans="1:7" ht="26.25">
      <c r="A38" s="1" t="s">
        <v>136</v>
      </c>
      <c r="B38" s="90" t="s">
        <v>213</v>
      </c>
      <c r="C38" s="95" t="s">
        <v>78</v>
      </c>
      <c r="D38" s="96" t="s">
        <v>88</v>
      </c>
      <c r="E38" s="96" t="s">
        <v>15</v>
      </c>
      <c r="F38" s="96" t="s">
        <v>137</v>
      </c>
      <c r="G38" s="45">
        <v>30000</v>
      </c>
    </row>
    <row r="39" spans="1:7" ht="12.75">
      <c r="A39" s="1" t="s">
        <v>144</v>
      </c>
      <c r="B39" s="90" t="s">
        <v>213</v>
      </c>
      <c r="C39" s="95" t="s">
        <v>78</v>
      </c>
      <c r="D39" s="96" t="s">
        <v>88</v>
      </c>
      <c r="E39" s="96" t="s">
        <v>15</v>
      </c>
      <c r="F39" s="96" t="s">
        <v>130</v>
      </c>
      <c r="G39" s="45">
        <v>10000</v>
      </c>
    </row>
    <row r="40" spans="1:7" ht="26.25">
      <c r="A40" s="4" t="s">
        <v>139</v>
      </c>
      <c r="B40" s="90" t="s">
        <v>213</v>
      </c>
      <c r="C40" s="93" t="s">
        <v>78</v>
      </c>
      <c r="D40" s="94" t="s">
        <v>88</v>
      </c>
      <c r="E40" s="94" t="s">
        <v>57</v>
      </c>
      <c r="F40" s="94"/>
      <c r="G40" s="44">
        <f>G41</f>
        <v>200000</v>
      </c>
    </row>
    <row r="41" spans="1:7" ht="26.25">
      <c r="A41" s="1" t="s">
        <v>136</v>
      </c>
      <c r="B41" s="90" t="s">
        <v>213</v>
      </c>
      <c r="C41" s="95" t="s">
        <v>78</v>
      </c>
      <c r="D41" s="96" t="s">
        <v>88</v>
      </c>
      <c r="E41" s="96" t="s">
        <v>57</v>
      </c>
      <c r="F41" s="96" t="s">
        <v>137</v>
      </c>
      <c r="G41" s="45">
        <v>200000</v>
      </c>
    </row>
    <row r="42" spans="1:7" ht="39">
      <c r="A42" s="4" t="s">
        <v>200</v>
      </c>
      <c r="B42" s="90" t="s">
        <v>213</v>
      </c>
      <c r="C42" s="93" t="s">
        <v>78</v>
      </c>
      <c r="D42" s="94" t="s">
        <v>88</v>
      </c>
      <c r="E42" s="94" t="s">
        <v>58</v>
      </c>
      <c r="F42" s="94"/>
      <c r="G42" s="44">
        <f>SUM(G43:G43)</f>
        <v>40000</v>
      </c>
    </row>
    <row r="43" spans="1:7" ht="26.25">
      <c r="A43" s="1" t="s">
        <v>136</v>
      </c>
      <c r="B43" s="90" t="s">
        <v>213</v>
      </c>
      <c r="C43" s="95" t="s">
        <v>78</v>
      </c>
      <c r="D43" s="96" t="s">
        <v>88</v>
      </c>
      <c r="E43" s="96" t="s">
        <v>58</v>
      </c>
      <c r="F43" s="96" t="s">
        <v>137</v>
      </c>
      <c r="G43" s="45">
        <v>40000</v>
      </c>
    </row>
    <row r="44" spans="1:7" ht="52.5">
      <c r="A44" s="4" t="s">
        <v>209</v>
      </c>
      <c r="B44" s="90" t="s">
        <v>213</v>
      </c>
      <c r="C44" s="93" t="s">
        <v>78</v>
      </c>
      <c r="D44" s="94" t="s">
        <v>88</v>
      </c>
      <c r="E44" s="94" t="s">
        <v>59</v>
      </c>
      <c r="F44" s="94"/>
      <c r="G44" s="44">
        <f>G45</f>
        <v>5000</v>
      </c>
    </row>
    <row r="45" spans="1:7" ht="26.25">
      <c r="A45" s="1" t="s">
        <v>136</v>
      </c>
      <c r="B45" s="90" t="s">
        <v>213</v>
      </c>
      <c r="C45" s="95" t="s">
        <v>78</v>
      </c>
      <c r="D45" s="96" t="s">
        <v>88</v>
      </c>
      <c r="E45" s="96" t="s">
        <v>59</v>
      </c>
      <c r="F45" s="96" t="s">
        <v>137</v>
      </c>
      <c r="G45" s="45">
        <v>5000</v>
      </c>
    </row>
    <row r="46" spans="1:7" ht="39">
      <c r="A46" s="5" t="s">
        <v>53</v>
      </c>
      <c r="B46" s="90" t="s">
        <v>213</v>
      </c>
      <c r="C46" s="93" t="s">
        <v>78</v>
      </c>
      <c r="D46" s="94" t="s">
        <v>88</v>
      </c>
      <c r="E46" s="94" t="s">
        <v>60</v>
      </c>
      <c r="F46" s="94"/>
      <c r="G46" s="44">
        <f>G47</f>
        <v>11000</v>
      </c>
    </row>
    <row r="47" spans="1:7" ht="26.25">
      <c r="A47" s="1" t="s">
        <v>136</v>
      </c>
      <c r="B47" s="90" t="s">
        <v>213</v>
      </c>
      <c r="C47" s="95" t="s">
        <v>78</v>
      </c>
      <c r="D47" s="96" t="s">
        <v>88</v>
      </c>
      <c r="E47" s="96" t="s">
        <v>61</v>
      </c>
      <c r="F47" s="96" t="s">
        <v>137</v>
      </c>
      <c r="G47" s="45">
        <v>11000</v>
      </c>
    </row>
    <row r="48" spans="1:7" ht="39">
      <c r="A48" s="5" t="s">
        <v>54</v>
      </c>
      <c r="B48" s="90" t="s">
        <v>213</v>
      </c>
      <c r="C48" s="93" t="s">
        <v>78</v>
      </c>
      <c r="D48" s="94" t="s">
        <v>88</v>
      </c>
      <c r="E48" s="94" t="s">
        <v>62</v>
      </c>
      <c r="F48" s="94"/>
      <c r="G48" s="44">
        <f>SUM(G49:G49)</f>
        <v>33000</v>
      </c>
    </row>
    <row r="49" spans="1:7" ht="26.25">
      <c r="A49" s="1" t="s">
        <v>136</v>
      </c>
      <c r="B49" s="90" t="s">
        <v>213</v>
      </c>
      <c r="C49" s="95" t="s">
        <v>78</v>
      </c>
      <c r="D49" s="96" t="s">
        <v>88</v>
      </c>
      <c r="E49" s="96" t="s">
        <v>62</v>
      </c>
      <c r="F49" s="96" t="s">
        <v>137</v>
      </c>
      <c r="G49" s="45">
        <v>33000</v>
      </c>
    </row>
    <row r="50" spans="1:7" ht="39">
      <c r="A50" s="5" t="s">
        <v>55</v>
      </c>
      <c r="B50" s="90" t="s">
        <v>213</v>
      </c>
      <c r="C50" s="93" t="s">
        <v>78</v>
      </c>
      <c r="D50" s="94" t="s">
        <v>88</v>
      </c>
      <c r="E50" s="94" t="s">
        <v>63</v>
      </c>
      <c r="F50" s="94"/>
      <c r="G50" s="44">
        <f>G51</f>
        <v>11000</v>
      </c>
    </row>
    <row r="51" spans="1:7" ht="26.25">
      <c r="A51" s="1" t="s">
        <v>136</v>
      </c>
      <c r="B51" s="90" t="s">
        <v>213</v>
      </c>
      <c r="C51" s="95" t="s">
        <v>78</v>
      </c>
      <c r="D51" s="96" t="s">
        <v>88</v>
      </c>
      <c r="E51" s="96" t="s">
        <v>63</v>
      </c>
      <c r="F51" s="96" t="s">
        <v>137</v>
      </c>
      <c r="G51" s="45">
        <v>11000</v>
      </c>
    </row>
    <row r="52" spans="1:7" ht="26.25">
      <c r="A52" s="5" t="s">
        <v>56</v>
      </c>
      <c r="B52" s="90" t="s">
        <v>213</v>
      </c>
      <c r="C52" s="93" t="s">
        <v>78</v>
      </c>
      <c r="D52" s="94" t="s">
        <v>88</v>
      </c>
      <c r="E52" s="94" t="s">
        <v>216</v>
      </c>
      <c r="F52" s="94"/>
      <c r="G52" s="44">
        <f>G53</f>
        <v>33000</v>
      </c>
    </row>
    <row r="53" spans="1:7" ht="26.25">
      <c r="A53" s="1" t="s">
        <v>136</v>
      </c>
      <c r="B53" s="90" t="s">
        <v>213</v>
      </c>
      <c r="C53" s="95" t="s">
        <v>78</v>
      </c>
      <c r="D53" s="96" t="s">
        <v>88</v>
      </c>
      <c r="E53" s="96" t="s">
        <v>216</v>
      </c>
      <c r="F53" s="96" t="s">
        <v>137</v>
      </c>
      <c r="G53" s="45">
        <v>33000</v>
      </c>
    </row>
    <row r="54" spans="1:7" ht="12.75">
      <c r="A54" s="7" t="s">
        <v>1</v>
      </c>
      <c r="B54" s="90" t="s">
        <v>213</v>
      </c>
      <c r="C54" s="91" t="s">
        <v>78</v>
      </c>
      <c r="D54" s="92" t="s">
        <v>84</v>
      </c>
      <c r="E54" s="92"/>
      <c r="F54" s="92"/>
      <c r="G54" s="46">
        <f>G55</f>
        <v>1800</v>
      </c>
    </row>
    <row r="55" spans="1:7" ht="60">
      <c r="A55" s="34" t="s">
        <v>2</v>
      </c>
      <c r="B55" s="90" t="s">
        <v>213</v>
      </c>
      <c r="C55" s="93" t="s">
        <v>78</v>
      </c>
      <c r="D55" s="94" t="s">
        <v>84</v>
      </c>
      <c r="E55" s="94" t="s">
        <v>50</v>
      </c>
      <c r="F55" s="94"/>
      <c r="G55" s="44">
        <f>G56</f>
        <v>1800</v>
      </c>
    </row>
    <row r="56" spans="1:7" ht="26.25">
      <c r="A56" s="1" t="s">
        <v>136</v>
      </c>
      <c r="B56" s="90" t="s">
        <v>213</v>
      </c>
      <c r="C56" s="95" t="s">
        <v>78</v>
      </c>
      <c r="D56" s="96" t="s">
        <v>84</v>
      </c>
      <c r="E56" s="96" t="s">
        <v>50</v>
      </c>
      <c r="F56" s="96" t="s">
        <v>137</v>
      </c>
      <c r="G56" s="45">
        <v>1800</v>
      </c>
    </row>
    <row r="57" spans="1:7" ht="12.75">
      <c r="A57" s="7" t="s">
        <v>236</v>
      </c>
      <c r="B57" s="90" t="s">
        <v>213</v>
      </c>
      <c r="C57" s="91" t="s">
        <v>78</v>
      </c>
      <c r="D57" s="92" t="s">
        <v>107</v>
      </c>
      <c r="E57" s="92"/>
      <c r="F57" s="92"/>
      <c r="G57" s="46">
        <f>G58</f>
        <v>100000</v>
      </c>
    </row>
    <row r="58" spans="1:7" ht="12.75">
      <c r="A58" s="35" t="s">
        <v>113</v>
      </c>
      <c r="B58" s="90" t="s">
        <v>213</v>
      </c>
      <c r="C58" s="93" t="s">
        <v>78</v>
      </c>
      <c r="D58" s="94" t="s">
        <v>107</v>
      </c>
      <c r="E58" s="94" t="s">
        <v>263</v>
      </c>
      <c r="F58" s="94"/>
      <c r="G58" s="44">
        <f>G59</f>
        <v>100000</v>
      </c>
    </row>
    <row r="59" spans="1:7" ht="12.75">
      <c r="A59" s="36" t="s">
        <v>145</v>
      </c>
      <c r="B59" s="90" t="s">
        <v>213</v>
      </c>
      <c r="C59" s="95" t="s">
        <v>78</v>
      </c>
      <c r="D59" s="96" t="s">
        <v>107</v>
      </c>
      <c r="E59" s="96" t="s">
        <v>263</v>
      </c>
      <c r="F59" s="96" t="s">
        <v>131</v>
      </c>
      <c r="G59" s="45">
        <v>100000</v>
      </c>
    </row>
    <row r="60" spans="1:7" ht="12.75">
      <c r="A60" s="3" t="s">
        <v>92</v>
      </c>
      <c r="B60" s="90" t="s">
        <v>213</v>
      </c>
      <c r="C60" s="91" t="s">
        <v>78</v>
      </c>
      <c r="D60" s="92" t="s">
        <v>116</v>
      </c>
      <c r="E60" s="92" t="s">
        <v>203</v>
      </c>
      <c r="F60" s="92"/>
      <c r="G60" s="43">
        <f>G61+G71+G74+G90+G83+G69</f>
        <v>15628643.04</v>
      </c>
    </row>
    <row r="61" spans="1:7" ht="26.25">
      <c r="A61" s="63" t="s">
        <v>169</v>
      </c>
      <c r="B61" s="90" t="s">
        <v>213</v>
      </c>
      <c r="C61" s="93" t="s">
        <v>78</v>
      </c>
      <c r="D61" s="94" t="s">
        <v>116</v>
      </c>
      <c r="E61" s="94" t="s">
        <v>217</v>
      </c>
      <c r="F61" s="94"/>
      <c r="G61" s="44">
        <f>SUM(G62:G68)</f>
        <v>1117379.7</v>
      </c>
    </row>
    <row r="62" spans="1:7" ht="26.25">
      <c r="A62" s="1" t="s">
        <v>136</v>
      </c>
      <c r="B62" s="90" t="s">
        <v>213</v>
      </c>
      <c r="C62" s="95" t="s">
        <v>78</v>
      </c>
      <c r="D62" s="96" t="s">
        <v>116</v>
      </c>
      <c r="E62" s="96" t="s">
        <v>217</v>
      </c>
      <c r="F62" s="96" t="s">
        <v>137</v>
      </c>
      <c r="G62" s="59">
        <v>918979.7</v>
      </c>
    </row>
    <row r="63" spans="1:7" ht="12.75">
      <c r="A63" s="1" t="s">
        <v>67</v>
      </c>
      <c r="B63" s="90" t="s">
        <v>213</v>
      </c>
      <c r="C63" s="95" t="s">
        <v>78</v>
      </c>
      <c r="D63" s="96" t="s">
        <v>116</v>
      </c>
      <c r="E63" s="96" t="s">
        <v>217</v>
      </c>
      <c r="F63" s="96" t="s">
        <v>66</v>
      </c>
      <c r="G63" s="45">
        <v>12800</v>
      </c>
    </row>
    <row r="64" spans="1:7" ht="26.25">
      <c r="A64" s="9" t="s">
        <v>220</v>
      </c>
      <c r="B64" s="90" t="s">
        <v>213</v>
      </c>
      <c r="C64" s="95" t="s">
        <v>78</v>
      </c>
      <c r="D64" s="96" t="s">
        <v>116</v>
      </c>
      <c r="E64" s="96" t="s">
        <v>217</v>
      </c>
      <c r="F64" s="96" t="s">
        <v>147</v>
      </c>
      <c r="G64" s="45">
        <v>64000</v>
      </c>
    </row>
    <row r="65" spans="1:7" ht="12.75">
      <c r="A65" s="1" t="s">
        <v>146</v>
      </c>
      <c r="B65" s="90" t="s">
        <v>213</v>
      </c>
      <c r="C65" s="95" t="s">
        <v>78</v>
      </c>
      <c r="D65" s="96" t="s">
        <v>116</v>
      </c>
      <c r="E65" s="96" t="s">
        <v>217</v>
      </c>
      <c r="F65" s="96" t="s">
        <v>149</v>
      </c>
      <c r="G65" s="45">
        <v>400</v>
      </c>
    </row>
    <row r="66" spans="1:7" ht="12.75">
      <c r="A66" s="1" t="s">
        <v>148</v>
      </c>
      <c r="B66" s="90" t="s">
        <v>213</v>
      </c>
      <c r="C66" s="95" t="s">
        <v>78</v>
      </c>
      <c r="D66" s="96" t="s">
        <v>116</v>
      </c>
      <c r="E66" s="96" t="s">
        <v>217</v>
      </c>
      <c r="F66" s="96" t="s">
        <v>150</v>
      </c>
      <c r="G66" s="45">
        <v>32474.77</v>
      </c>
    </row>
    <row r="67" spans="1:7" ht="12.75">
      <c r="A67" s="1" t="s">
        <v>69</v>
      </c>
      <c r="B67" s="90" t="s">
        <v>213</v>
      </c>
      <c r="C67" s="95" t="s">
        <v>78</v>
      </c>
      <c r="D67" s="96" t="s">
        <v>116</v>
      </c>
      <c r="E67" s="96" t="s">
        <v>217</v>
      </c>
      <c r="F67" s="96" t="s">
        <v>68</v>
      </c>
      <c r="G67" s="45">
        <v>88725.23</v>
      </c>
    </row>
    <row r="68" spans="1:7" ht="12.75">
      <c r="A68" s="1" t="s">
        <v>145</v>
      </c>
      <c r="B68" s="90" t="s">
        <v>213</v>
      </c>
      <c r="C68" s="95" t="s">
        <v>78</v>
      </c>
      <c r="D68" s="96" t="s">
        <v>116</v>
      </c>
      <c r="E68" s="96" t="s">
        <v>217</v>
      </c>
      <c r="F68" s="96" t="s">
        <v>131</v>
      </c>
      <c r="G68" s="45">
        <v>0</v>
      </c>
    </row>
    <row r="69" spans="1:7" ht="39">
      <c r="A69" s="72" t="s">
        <v>364</v>
      </c>
      <c r="B69" s="90" t="s">
        <v>213</v>
      </c>
      <c r="C69" s="99" t="s">
        <v>78</v>
      </c>
      <c r="D69" s="100" t="s">
        <v>116</v>
      </c>
      <c r="E69" s="100" t="s">
        <v>365</v>
      </c>
      <c r="F69" s="100"/>
      <c r="G69" s="65">
        <v>100000</v>
      </c>
    </row>
    <row r="70" spans="1:7" ht="26.25">
      <c r="A70" s="1" t="s">
        <v>136</v>
      </c>
      <c r="B70" s="90" t="s">
        <v>213</v>
      </c>
      <c r="C70" s="95" t="s">
        <v>78</v>
      </c>
      <c r="D70" s="96" t="s">
        <v>116</v>
      </c>
      <c r="E70" s="96" t="s">
        <v>365</v>
      </c>
      <c r="F70" s="96" t="s">
        <v>137</v>
      </c>
      <c r="G70" s="45">
        <v>100000</v>
      </c>
    </row>
    <row r="71" spans="1:7" ht="26.25">
      <c r="A71" s="4" t="s">
        <v>431</v>
      </c>
      <c r="B71" s="90" t="s">
        <v>213</v>
      </c>
      <c r="C71" s="93" t="s">
        <v>78</v>
      </c>
      <c r="D71" s="94" t="s">
        <v>116</v>
      </c>
      <c r="E71" s="94" t="s">
        <v>430</v>
      </c>
      <c r="F71" s="94"/>
      <c r="G71" s="47">
        <f>G72+G73</f>
        <v>800000</v>
      </c>
    </row>
    <row r="72" spans="1:7" ht="12.75">
      <c r="A72" s="1" t="s">
        <v>432</v>
      </c>
      <c r="B72" s="90" t="s">
        <v>213</v>
      </c>
      <c r="C72" s="95" t="s">
        <v>78</v>
      </c>
      <c r="D72" s="96" t="s">
        <v>116</v>
      </c>
      <c r="E72" s="96" t="s">
        <v>430</v>
      </c>
      <c r="F72" s="96" t="s">
        <v>152</v>
      </c>
      <c r="G72" s="48">
        <v>614440</v>
      </c>
    </row>
    <row r="73" spans="1:7" ht="26.25">
      <c r="A73" s="1" t="s">
        <v>422</v>
      </c>
      <c r="B73" s="90" t="s">
        <v>213</v>
      </c>
      <c r="C73" s="95" t="s">
        <v>78</v>
      </c>
      <c r="D73" s="96" t="s">
        <v>116</v>
      </c>
      <c r="E73" s="96" t="s">
        <v>430</v>
      </c>
      <c r="F73" s="96" t="s">
        <v>17</v>
      </c>
      <c r="G73" s="48">
        <v>185560</v>
      </c>
    </row>
    <row r="74" spans="1:7" ht="26.25">
      <c r="A74" s="4" t="s">
        <v>420</v>
      </c>
      <c r="B74" s="90" t="s">
        <v>213</v>
      </c>
      <c r="C74" s="93" t="s">
        <v>78</v>
      </c>
      <c r="D74" s="94" t="s">
        <v>116</v>
      </c>
      <c r="E74" s="94" t="s">
        <v>16</v>
      </c>
      <c r="F74" s="94"/>
      <c r="G74" s="47">
        <f>SUM(G75:G82)</f>
        <v>10722263.34</v>
      </c>
    </row>
    <row r="75" spans="1:7" ht="12.75">
      <c r="A75" s="1" t="s">
        <v>421</v>
      </c>
      <c r="B75" s="90" t="s">
        <v>213</v>
      </c>
      <c r="C75" s="95" t="s">
        <v>78</v>
      </c>
      <c r="D75" s="96" t="s">
        <v>116</v>
      </c>
      <c r="E75" s="96" t="s">
        <v>16</v>
      </c>
      <c r="F75" s="96" t="s">
        <v>152</v>
      </c>
      <c r="G75" s="48">
        <v>5187200</v>
      </c>
    </row>
    <row r="76" spans="1:7" ht="12.75">
      <c r="A76" s="1" t="s">
        <v>141</v>
      </c>
      <c r="B76" s="90" t="s">
        <v>213</v>
      </c>
      <c r="C76" s="95" t="s">
        <v>78</v>
      </c>
      <c r="D76" s="96" t="s">
        <v>116</v>
      </c>
      <c r="E76" s="96" t="s">
        <v>16</v>
      </c>
      <c r="F76" s="96" t="s">
        <v>153</v>
      </c>
      <c r="G76" s="45">
        <v>21203</v>
      </c>
    </row>
    <row r="77" spans="1:7" ht="26.25">
      <c r="A77" s="1" t="s">
        <v>422</v>
      </c>
      <c r="B77" s="90" t="s">
        <v>213</v>
      </c>
      <c r="C77" s="95" t="s">
        <v>78</v>
      </c>
      <c r="D77" s="96" t="s">
        <v>116</v>
      </c>
      <c r="E77" s="96" t="s">
        <v>16</v>
      </c>
      <c r="F77" s="96" t="s">
        <v>17</v>
      </c>
      <c r="G77" s="48">
        <v>1583000</v>
      </c>
    </row>
    <row r="78" spans="1:7" ht="26.25">
      <c r="A78" s="1" t="s">
        <v>154</v>
      </c>
      <c r="B78" s="101" t="s">
        <v>213</v>
      </c>
      <c r="C78" s="95" t="s">
        <v>78</v>
      </c>
      <c r="D78" s="96" t="s">
        <v>116</v>
      </c>
      <c r="E78" s="96" t="s">
        <v>16</v>
      </c>
      <c r="F78" s="96" t="s">
        <v>137</v>
      </c>
      <c r="G78" s="45">
        <v>3824063.34</v>
      </c>
    </row>
    <row r="79" spans="1:7" ht="78.75">
      <c r="A79" s="9" t="s">
        <v>151</v>
      </c>
      <c r="B79" s="90" t="s">
        <v>213</v>
      </c>
      <c r="C79" s="95" t="s">
        <v>78</v>
      </c>
      <c r="D79" s="96" t="s">
        <v>116</v>
      </c>
      <c r="E79" s="96" t="s">
        <v>16</v>
      </c>
      <c r="F79" s="96" t="s">
        <v>147</v>
      </c>
      <c r="G79" s="45">
        <v>20710.88</v>
      </c>
    </row>
    <row r="80" spans="1:7" ht="12.75">
      <c r="A80" s="1" t="s">
        <v>146</v>
      </c>
      <c r="B80" s="90" t="s">
        <v>213</v>
      </c>
      <c r="C80" s="95" t="s">
        <v>78</v>
      </c>
      <c r="D80" s="96" t="s">
        <v>116</v>
      </c>
      <c r="E80" s="96" t="s">
        <v>16</v>
      </c>
      <c r="F80" s="96" t="s">
        <v>149</v>
      </c>
      <c r="G80" s="45">
        <v>56389</v>
      </c>
    </row>
    <row r="81" spans="1:7" ht="12.75">
      <c r="A81" s="1" t="s">
        <v>148</v>
      </c>
      <c r="B81" s="90" t="s">
        <v>213</v>
      </c>
      <c r="C81" s="95" t="s">
        <v>78</v>
      </c>
      <c r="D81" s="96" t="s">
        <v>116</v>
      </c>
      <c r="E81" s="96" t="s">
        <v>16</v>
      </c>
      <c r="F81" s="96" t="s">
        <v>150</v>
      </c>
      <c r="G81" s="45">
        <v>12408</v>
      </c>
    </row>
    <row r="82" spans="1:7" ht="13.5">
      <c r="A82" s="1" t="s">
        <v>69</v>
      </c>
      <c r="B82" s="101" t="s">
        <v>213</v>
      </c>
      <c r="C82" s="95" t="s">
        <v>78</v>
      </c>
      <c r="D82" s="96" t="s">
        <v>116</v>
      </c>
      <c r="E82" s="96" t="s">
        <v>16</v>
      </c>
      <c r="F82" s="96" t="s">
        <v>68</v>
      </c>
      <c r="G82" s="45">
        <v>17289.12</v>
      </c>
    </row>
    <row r="83" spans="1:7" ht="13.5">
      <c r="A83" s="37" t="s">
        <v>330</v>
      </c>
      <c r="B83" s="101" t="s">
        <v>213</v>
      </c>
      <c r="C83" s="102" t="s">
        <v>78</v>
      </c>
      <c r="D83" s="103" t="s">
        <v>116</v>
      </c>
      <c r="E83" s="103" t="s">
        <v>277</v>
      </c>
      <c r="F83" s="104"/>
      <c r="G83" s="44">
        <f>SUM(G84:G89)</f>
        <v>2884000</v>
      </c>
    </row>
    <row r="84" spans="1:7" ht="12.75">
      <c r="A84" s="1" t="s">
        <v>423</v>
      </c>
      <c r="B84" s="90" t="s">
        <v>213</v>
      </c>
      <c r="C84" s="95" t="s">
        <v>78</v>
      </c>
      <c r="D84" s="96" t="s">
        <v>116</v>
      </c>
      <c r="E84" s="96" t="s">
        <v>277</v>
      </c>
      <c r="F84" s="96" t="s">
        <v>152</v>
      </c>
      <c r="G84" s="45">
        <v>1800000</v>
      </c>
    </row>
    <row r="85" spans="1:7" ht="12.75">
      <c r="A85" s="1" t="s">
        <v>141</v>
      </c>
      <c r="B85" s="90" t="s">
        <v>213</v>
      </c>
      <c r="C85" s="95" t="s">
        <v>78</v>
      </c>
      <c r="D85" s="96" t="s">
        <v>116</v>
      </c>
      <c r="E85" s="96" t="s">
        <v>277</v>
      </c>
      <c r="F85" s="96" t="s">
        <v>153</v>
      </c>
      <c r="G85" s="59">
        <v>37977.94</v>
      </c>
    </row>
    <row r="86" spans="1:7" ht="26.25">
      <c r="A86" s="1" t="s">
        <v>424</v>
      </c>
      <c r="B86" s="90" t="s">
        <v>213</v>
      </c>
      <c r="C86" s="95" t="s">
        <v>78</v>
      </c>
      <c r="D86" s="96" t="s">
        <v>116</v>
      </c>
      <c r="E86" s="96" t="s">
        <v>277</v>
      </c>
      <c r="F86" s="96" t="s">
        <v>17</v>
      </c>
      <c r="G86" s="59">
        <v>544000</v>
      </c>
    </row>
    <row r="87" spans="1:7" ht="26.25">
      <c r="A87" s="1" t="s">
        <v>154</v>
      </c>
      <c r="B87" s="90" t="s">
        <v>213</v>
      </c>
      <c r="C87" s="95" t="s">
        <v>78</v>
      </c>
      <c r="D87" s="96" t="s">
        <v>116</v>
      </c>
      <c r="E87" s="96" t="s">
        <v>277</v>
      </c>
      <c r="F87" s="96" t="s">
        <v>137</v>
      </c>
      <c r="G87" s="59">
        <v>491597.23</v>
      </c>
    </row>
    <row r="88" spans="1:7" ht="12.75">
      <c r="A88" s="1" t="s">
        <v>148</v>
      </c>
      <c r="B88" s="90" t="s">
        <v>213</v>
      </c>
      <c r="C88" s="95" t="s">
        <v>78</v>
      </c>
      <c r="D88" s="96" t="s">
        <v>116</v>
      </c>
      <c r="E88" s="96" t="s">
        <v>277</v>
      </c>
      <c r="F88" s="96" t="s">
        <v>150</v>
      </c>
      <c r="G88" s="59">
        <v>879</v>
      </c>
    </row>
    <row r="89" spans="1:7" ht="12.75">
      <c r="A89" s="1" t="s">
        <v>69</v>
      </c>
      <c r="B89" s="90" t="s">
        <v>213</v>
      </c>
      <c r="C89" s="95" t="s">
        <v>78</v>
      </c>
      <c r="D89" s="96" t="s">
        <v>116</v>
      </c>
      <c r="E89" s="96" t="s">
        <v>277</v>
      </c>
      <c r="F89" s="96" t="s">
        <v>68</v>
      </c>
      <c r="G89" s="59">
        <v>9545.83</v>
      </c>
    </row>
    <row r="90" spans="1:7" ht="39">
      <c r="A90" s="8" t="s">
        <v>198</v>
      </c>
      <c r="B90" s="90" t="s">
        <v>213</v>
      </c>
      <c r="C90" s="105" t="s">
        <v>78</v>
      </c>
      <c r="D90" s="94" t="s">
        <v>116</v>
      </c>
      <c r="E90" s="94" t="s">
        <v>18</v>
      </c>
      <c r="F90" s="104"/>
      <c r="G90" s="44">
        <f>SUM(G91:G91)</f>
        <v>5000</v>
      </c>
    </row>
    <row r="91" spans="1:7" ht="26.25">
      <c r="A91" s="1" t="s">
        <v>154</v>
      </c>
      <c r="B91" s="90" t="s">
        <v>213</v>
      </c>
      <c r="C91" s="106" t="s">
        <v>78</v>
      </c>
      <c r="D91" s="104" t="s">
        <v>116</v>
      </c>
      <c r="E91" s="96" t="s">
        <v>18</v>
      </c>
      <c r="F91" s="104" t="s">
        <v>137</v>
      </c>
      <c r="G91" s="45">
        <v>5000</v>
      </c>
    </row>
    <row r="92" spans="1:7" ht="15">
      <c r="A92" s="20" t="s">
        <v>126</v>
      </c>
      <c r="B92" s="107" t="s">
        <v>213</v>
      </c>
      <c r="C92" s="108" t="s">
        <v>85</v>
      </c>
      <c r="D92" s="109"/>
      <c r="E92" s="109"/>
      <c r="F92" s="109"/>
      <c r="G92" s="49">
        <f>G93</f>
        <v>1081900</v>
      </c>
    </row>
    <row r="93" spans="1:7" ht="12.75">
      <c r="A93" s="21" t="s">
        <v>127</v>
      </c>
      <c r="B93" s="90" t="s">
        <v>213</v>
      </c>
      <c r="C93" s="91" t="s">
        <v>85</v>
      </c>
      <c r="D93" s="92" t="s">
        <v>87</v>
      </c>
      <c r="E93" s="92"/>
      <c r="F93" s="92"/>
      <c r="G93" s="46">
        <f>G94</f>
        <v>1081900</v>
      </c>
    </row>
    <row r="94" spans="1:7" ht="26.25">
      <c r="A94" s="5" t="s">
        <v>117</v>
      </c>
      <c r="B94" s="90" t="s">
        <v>213</v>
      </c>
      <c r="C94" s="93" t="s">
        <v>85</v>
      </c>
      <c r="D94" s="94" t="s">
        <v>87</v>
      </c>
      <c r="E94" s="94" t="s">
        <v>20</v>
      </c>
      <c r="F94" s="94"/>
      <c r="G94" s="44">
        <f>G95</f>
        <v>1081900</v>
      </c>
    </row>
    <row r="95" spans="1:7" ht="13.5">
      <c r="A95" s="1" t="s">
        <v>144</v>
      </c>
      <c r="B95" s="101" t="s">
        <v>213</v>
      </c>
      <c r="C95" s="95" t="s">
        <v>85</v>
      </c>
      <c r="D95" s="96" t="s">
        <v>87</v>
      </c>
      <c r="E95" s="96" t="s">
        <v>20</v>
      </c>
      <c r="F95" s="96" t="s">
        <v>130</v>
      </c>
      <c r="G95" s="45">
        <v>1081900</v>
      </c>
    </row>
    <row r="96" spans="1:7" ht="27">
      <c r="A96" s="40" t="s">
        <v>251</v>
      </c>
      <c r="B96" s="107" t="s">
        <v>213</v>
      </c>
      <c r="C96" s="110" t="s">
        <v>87</v>
      </c>
      <c r="D96" s="111"/>
      <c r="E96" s="111"/>
      <c r="F96" s="111"/>
      <c r="G96" s="50">
        <f>G97+G100</f>
        <v>5007900</v>
      </c>
    </row>
    <row r="97" spans="1:7" ht="26.25">
      <c r="A97" s="39" t="s">
        <v>366</v>
      </c>
      <c r="B97" s="90" t="s">
        <v>213</v>
      </c>
      <c r="C97" s="91" t="s">
        <v>87</v>
      </c>
      <c r="D97" s="92" t="s">
        <v>81</v>
      </c>
      <c r="E97" s="92"/>
      <c r="F97" s="92"/>
      <c r="G97" s="46">
        <f>G98</f>
        <v>4675900</v>
      </c>
    </row>
    <row r="98" spans="1:7" ht="52.5">
      <c r="A98" s="5" t="s">
        <v>367</v>
      </c>
      <c r="B98" s="90" t="s">
        <v>213</v>
      </c>
      <c r="C98" s="93" t="s">
        <v>87</v>
      </c>
      <c r="D98" s="94" t="s">
        <v>81</v>
      </c>
      <c r="E98" s="94" t="s">
        <v>368</v>
      </c>
      <c r="F98" s="94"/>
      <c r="G98" s="44">
        <f>G99</f>
        <v>4675900</v>
      </c>
    </row>
    <row r="99" spans="1:7" ht="26.25">
      <c r="A99" s="1" t="s">
        <v>136</v>
      </c>
      <c r="B99" s="90" t="s">
        <v>213</v>
      </c>
      <c r="C99" s="95" t="s">
        <v>87</v>
      </c>
      <c r="D99" s="96" t="s">
        <v>81</v>
      </c>
      <c r="E99" s="96" t="s">
        <v>368</v>
      </c>
      <c r="F99" s="96" t="s">
        <v>137</v>
      </c>
      <c r="G99" s="45">
        <v>4675900</v>
      </c>
    </row>
    <row r="100" spans="1:7" ht="26.25">
      <c r="A100" s="39" t="s">
        <v>252</v>
      </c>
      <c r="B100" s="90" t="s">
        <v>213</v>
      </c>
      <c r="C100" s="91" t="s">
        <v>87</v>
      </c>
      <c r="D100" s="92" t="s">
        <v>109</v>
      </c>
      <c r="E100" s="92"/>
      <c r="F100" s="92"/>
      <c r="G100" s="46">
        <f>G101</f>
        <v>332000</v>
      </c>
    </row>
    <row r="101" spans="1:7" ht="26.25">
      <c r="A101" s="5" t="s">
        <v>253</v>
      </c>
      <c r="B101" s="90" t="s">
        <v>213</v>
      </c>
      <c r="C101" s="93" t="s">
        <v>87</v>
      </c>
      <c r="D101" s="94" t="s">
        <v>109</v>
      </c>
      <c r="E101" s="94" t="s">
        <v>254</v>
      </c>
      <c r="F101" s="94"/>
      <c r="G101" s="44">
        <f>G102</f>
        <v>332000</v>
      </c>
    </row>
    <row r="102" spans="1:7" ht="26.25">
      <c r="A102" s="1" t="s">
        <v>136</v>
      </c>
      <c r="B102" s="90" t="s">
        <v>213</v>
      </c>
      <c r="C102" s="95" t="s">
        <v>87</v>
      </c>
      <c r="D102" s="96" t="s">
        <v>109</v>
      </c>
      <c r="E102" s="96" t="s">
        <v>254</v>
      </c>
      <c r="F102" s="96" t="s">
        <v>137</v>
      </c>
      <c r="G102" s="45">
        <v>332000</v>
      </c>
    </row>
    <row r="103" spans="1:7" ht="15">
      <c r="A103" s="20" t="s">
        <v>105</v>
      </c>
      <c r="B103" s="107" t="s">
        <v>213</v>
      </c>
      <c r="C103" s="108" t="s">
        <v>88</v>
      </c>
      <c r="D103" s="111"/>
      <c r="E103" s="111"/>
      <c r="F103" s="111"/>
      <c r="G103" s="49">
        <f>G109+G112+G104</f>
        <v>4432300</v>
      </c>
    </row>
    <row r="104" spans="1:7" ht="12.75">
      <c r="A104" s="10" t="s">
        <v>433</v>
      </c>
      <c r="B104" s="90" t="s">
        <v>213</v>
      </c>
      <c r="C104" s="112" t="s">
        <v>88</v>
      </c>
      <c r="D104" s="92" t="s">
        <v>78</v>
      </c>
      <c r="E104" s="92"/>
      <c r="F104" s="92"/>
      <c r="G104" s="46">
        <f>G105</f>
        <v>136300</v>
      </c>
    </row>
    <row r="105" spans="1:7" ht="26.25">
      <c r="A105" s="5" t="s">
        <v>434</v>
      </c>
      <c r="B105" s="90" t="s">
        <v>213</v>
      </c>
      <c r="C105" s="113" t="s">
        <v>88</v>
      </c>
      <c r="D105" s="94" t="s">
        <v>78</v>
      </c>
      <c r="E105" s="94" t="s">
        <v>435</v>
      </c>
      <c r="F105" s="94"/>
      <c r="G105" s="44">
        <f>G106+G107+G108</f>
        <v>136300</v>
      </c>
    </row>
    <row r="106" spans="1:7" ht="13.5">
      <c r="A106" s="1" t="s">
        <v>432</v>
      </c>
      <c r="B106" s="114" t="s">
        <v>213</v>
      </c>
      <c r="C106" s="115" t="s">
        <v>88</v>
      </c>
      <c r="D106" s="116" t="s">
        <v>78</v>
      </c>
      <c r="E106" s="96" t="s">
        <v>435</v>
      </c>
      <c r="F106" s="116" t="s">
        <v>152</v>
      </c>
      <c r="G106" s="59">
        <v>27068.15</v>
      </c>
    </row>
    <row r="107" spans="1:7" ht="26.25">
      <c r="A107" s="1" t="s">
        <v>424</v>
      </c>
      <c r="B107" s="114" t="s">
        <v>213</v>
      </c>
      <c r="C107" s="115" t="s">
        <v>88</v>
      </c>
      <c r="D107" s="116" t="s">
        <v>78</v>
      </c>
      <c r="E107" s="96" t="s">
        <v>435</v>
      </c>
      <c r="F107" s="116" t="s">
        <v>17</v>
      </c>
      <c r="G107" s="59">
        <v>9231.85</v>
      </c>
    </row>
    <row r="108" spans="1:7" ht="26.25">
      <c r="A108" s="1" t="s">
        <v>154</v>
      </c>
      <c r="B108" s="114" t="s">
        <v>213</v>
      </c>
      <c r="C108" s="115" t="s">
        <v>88</v>
      </c>
      <c r="D108" s="116" t="s">
        <v>78</v>
      </c>
      <c r="E108" s="96" t="s">
        <v>435</v>
      </c>
      <c r="F108" s="116" t="s">
        <v>137</v>
      </c>
      <c r="G108" s="59">
        <v>100000</v>
      </c>
    </row>
    <row r="109" spans="1:7" ht="12.75">
      <c r="A109" s="10" t="s">
        <v>170</v>
      </c>
      <c r="B109" s="90" t="s">
        <v>213</v>
      </c>
      <c r="C109" s="112" t="s">
        <v>88</v>
      </c>
      <c r="D109" s="92" t="s">
        <v>84</v>
      </c>
      <c r="E109" s="92"/>
      <c r="F109" s="92"/>
      <c r="G109" s="46">
        <f>G110</f>
        <v>371000</v>
      </c>
    </row>
    <row r="110" spans="1:7" ht="52.5">
      <c r="A110" s="5" t="s">
        <v>326</v>
      </c>
      <c r="B110" s="90" t="s">
        <v>213</v>
      </c>
      <c r="C110" s="113" t="s">
        <v>88</v>
      </c>
      <c r="D110" s="94" t="s">
        <v>84</v>
      </c>
      <c r="E110" s="94" t="s">
        <v>19</v>
      </c>
      <c r="F110" s="94"/>
      <c r="G110" s="44">
        <f>G111</f>
        <v>371000</v>
      </c>
    </row>
    <row r="111" spans="1:7" ht="26.25">
      <c r="A111" s="1" t="s">
        <v>154</v>
      </c>
      <c r="B111" s="90" t="s">
        <v>213</v>
      </c>
      <c r="C111" s="117" t="s">
        <v>88</v>
      </c>
      <c r="D111" s="96" t="s">
        <v>84</v>
      </c>
      <c r="E111" s="96" t="s">
        <v>19</v>
      </c>
      <c r="F111" s="96" t="s">
        <v>137</v>
      </c>
      <c r="G111" s="45">
        <v>371000</v>
      </c>
    </row>
    <row r="112" spans="1:7" ht="12.75">
      <c r="A112" s="10" t="s">
        <v>114</v>
      </c>
      <c r="B112" s="90" t="s">
        <v>213</v>
      </c>
      <c r="C112" s="112" t="s">
        <v>88</v>
      </c>
      <c r="D112" s="92" t="s">
        <v>82</v>
      </c>
      <c r="E112" s="92"/>
      <c r="F112" s="92"/>
      <c r="G112" s="46">
        <f>G113+G115+G119</f>
        <v>3925000</v>
      </c>
    </row>
    <row r="113" spans="1:7" ht="39">
      <c r="A113" s="5" t="s">
        <v>436</v>
      </c>
      <c r="B113" s="90" t="s">
        <v>213</v>
      </c>
      <c r="C113" s="113" t="s">
        <v>88</v>
      </c>
      <c r="D113" s="94" t="s">
        <v>82</v>
      </c>
      <c r="E113" s="94" t="s">
        <v>437</v>
      </c>
      <c r="F113" s="94"/>
      <c r="G113" s="44">
        <f>G114</f>
        <v>1560000</v>
      </c>
    </row>
    <row r="114" spans="1:7" ht="26.25">
      <c r="A114" s="1" t="s">
        <v>154</v>
      </c>
      <c r="B114" s="90" t="s">
        <v>213</v>
      </c>
      <c r="C114" s="117" t="s">
        <v>88</v>
      </c>
      <c r="D114" s="96" t="s">
        <v>82</v>
      </c>
      <c r="E114" s="96" t="s">
        <v>437</v>
      </c>
      <c r="F114" s="96" t="s">
        <v>137</v>
      </c>
      <c r="G114" s="45">
        <v>1560000</v>
      </c>
    </row>
    <row r="115" spans="1:7" ht="39">
      <c r="A115" s="5" t="s">
        <v>460</v>
      </c>
      <c r="B115" s="90" t="s">
        <v>213</v>
      </c>
      <c r="C115" s="113" t="s">
        <v>88</v>
      </c>
      <c r="D115" s="94" t="s">
        <v>82</v>
      </c>
      <c r="E115" s="94" t="s">
        <v>439</v>
      </c>
      <c r="F115" s="94"/>
      <c r="G115" s="44">
        <f>G116+G117+G118</f>
        <v>2165000</v>
      </c>
    </row>
    <row r="116" spans="1:7" ht="39">
      <c r="A116" s="1" t="s">
        <v>204</v>
      </c>
      <c r="B116" s="90" t="s">
        <v>213</v>
      </c>
      <c r="C116" s="117" t="s">
        <v>88</v>
      </c>
      <c r="D116" s="96" t="s">
        <v>82</v>
      </c>
      <c r="E116" s="96" t="s">
        <v>439</v>
      </c>
      <c r="F116" s="96" t="s">
        <v>171</v>
      </c>
      <c r="G116" s="45">
        <v>600000</v>
      </c>
    </row>
    <row r="117" spans="1:7" ht="39">
      <c r="A117" s="9" t="s">
        <v>239</v>
      </c>
      <c r="B117" s="90" t="s">
        <v>213</v>
      </c>
      <c r="C117" s="117" t="s">
        <v>88</v>
      </c>
      <c r="D117" s="96" t="s">
        <v>82</v>
      </c>
      <c r="E117" s="96" t="s">
        <v>439</v>
      </c>
      <c r="F117" s="96" t="s">
        <v>229</v>
      </c>
      <c r="G117" s="45">
        <v>565000</v>
      </c>
    </row>
    <row r="118" spans="1:7" ht="52.5">
      <c r="A118" s="9" t="s">
        <v>265</v>
      </c>
      <c r="B118" s="90" t="s">
        <v>213</v>
      </c>
      <c r="C118" s="117" t="s">
        <v>88</v>
      </c>
      <c r="D118" s="96" t="s">
        <v>82</v>
      </c>
      <c r="E118" s="96" t="s">
        <v>439</v>
      </c>
      <c r="F118" s="96" t="s">
        <v>264</v>
      </c>
      <c r="G118" s="45">
        <v>1000000</v>
      </c>
    </row>
    <row r="119" spans="1:7" ht="26.25">
      <c r="A119" s="5" t="s">
        <v>244</v>
      </c>
      <c r="B119" s="90" t="s">
        <v>213</v>
      </c>
      <c r="C119" s="113" t="s">
        <v>88</v>
      </c>
      <c r="D119" s="94" t="s">
        <v>82</v>
      </c>
      <c r="E119" s="94" t="s">
        <v>357</v>
      </c>
      <c r="F119" s="94"/>
      <c r="G119" s="44">
        <f>G120+G121</f>
        <v>200000</v>
      </c>
    </row>
    <row r="120" spans="1:7" ht="39">
      <c r="A120" s="9" t="s">
        <v>239</v>
      </c>
      <c r="B120" s="90" t="s">
        <v>213</v>
      </c>
      <c r="C120" s="117" t="s">
        <v>88</v>
      </c>
      <c r="D120" s="96" t="s">
        <v>82</v>
      </c>
      <c r="E120" s="96" t="s">
        <v>357</v>
      </c>
      <c r="F120" s="96" t="s">
        <v>229</v>
      </c>
      <c r="G120" s="45">
        <v>96000</v>
      </c>
    </row>
    <row r="121" spans="1:7" ht="52.5">
      <c r="A121" s="9" t="s">
        <v>265</v>
      </c>
      <c r="B121" s="90" t="s">
        <v>213</v>
      </c>
      <c r="C121" s="117" t="s">
        <v>88</v>
      </c>
      <c r="D121" s="96" t="s">
        <v>82</v>
      </c>
      <c r="E121" s="96" t="s">
        <v>357</v>
      </c>
      <c r="F121" s="96" t="s">
        <v>264</v>
      </c>
      <c r="G121" s="45">
        <v>104000</v>
      </c>
    </row>
    <row r="122" spans="1:7" ht="15">
      <c r="A122" s="22" t="s">
        <v>102</v>
      </c>
      <c r="B122" s="107" t="s">
        <v>213</v>
      </c>
      <c r="C122" s="109" t="s">
        <v>84</v>
      </c>
      <c r="D122" s="109"/>
      <c r="E122" s="109"/>
      <c r="F122" s="109"/>
      <c r="G122" s="49">
        <f>G123+G150+G155</f>
        <v>264239816.03</v>
      </c>
    </row>
    <row r="123" spans="1:7" ht="15">
      <c r="A123" s="19" t="s">
        <v>205</v>
      </c>
      <c r="B123" s="101" t="s">
        <v>213</v>
      </c>
      <c r="C123" s="112" t="s">
        <v>84</v>
      </c>
      <c r="D123" s="112" t="s">
        <v>78</v>
      </c>
      <c r="E123" s="118"/>
      <c r="F123" s="118"/>
      <c r="G123" s="43">
        <f>G124+G126+G128+G134+G139+G144+G148+G131+G146+G132</f>
        <v>227664774.81</v>
      </c>
    </row>
    <row r="124" spans="1:7" ht="26.25">
      <c r="A124" s="5" t="s">
        <v>358</v>
      </c>
      <c r="B124" s="119" t="s">
        <v>213</v>
      </c>
      <c r="C124" s="105" t="s">
        <v>84</v>
      </c>
      <c r="D124" s="120" t="s">
        <v>78</v>
      </c>
      <c r="E124" s="94" t="s">
        <v>266</v>
      </c>
      <c r="F124" s="120"/>
      <c r="G124" s="47">
        <f>G125</f>
        <v>87210.95</v>
      </c>
    </row>
    <row r="125" spans="1:7" ht="39">
      <c r="A125" s="1" t="s">
        <v>204</v>
      </c>
      <c r="B125" s="119" t="s">
        <v>213</v>
      </c>
      <c r="C125" s="106" t="s">
        <v>84</v>
      </c>
      <c r="D125" s="104" t="s">
        <v>78</v>
      </c>
      <c r="E125" s="96" t="s">
        <v>266</v>
      </c>
      <c r="F125" s="104" t="s">
        <v>171</v>
      </c>
      <c r="G125" s="48">
        <v>87210.95</v>
      </c>
    </row>
    <row r="126" spans="1:7" ht="26.25">
      <c r="A126" s="5" t="s">
        <v>359</v>
      </c>
      <c r="B126" s="119" t="s">
        <v>213</v>
      </c>
      <c r="C126" s="105" t="s">
        <v>84</v>
      </c>
      <c r="D126" s="120" t="s">
        <v>78</v>
      </c>
      <c r="E126" s="94" t="s">
        <v>361</v>
      </c>
      <c r="F126" s="120"/>
      <c r="G126" s="47">
        <f>G127</f>
        <v>383789.05</v>
      </c>
    </row>
    <row r="127" spans="1:7" ht="26.25">
      <c r="A127" s="1" t="s">
        <v>154</v>
      </c>
      <c r="B127" s="119" t="s">
        <v>213</v>
      </c>
      <c r="C127" s="106" t="s">
        <v>84</v>
      </c>
      <c r="D127" s="104" t="s">
        <v>78</v>
      </c>
      <c r="E127" s="96" t="s">
        <v>361</v>
      </c>
      <c r="F127" s="104" t="s">
        <v>137</v>
      </c>
      <c r="G127" s="48">
        <v>383789.05</v>
      </c>
    </row>
    <row r="128" spans="1:7" ht="39">
      <c r="A128" s="5" t="s">
        <v>360</v>
      </c>
      <c r="B128" s="119" t="s">
        <v>213</v>
      </c>
      <c r="C128" s="105" t="s">
        <v>84</v>
      </c>
      <c r="D128" s="120" t="s">
        <v>78</v>
      </c>
      <c r="E128" s="94" t="s">
        <v>362</v>
      </c>
      <c r="F128" s="120"/>
      <c r="G128" s="47">
        <f>G129</f>
        <v>20199.45</v>
      </c>
    </row>
    <row r="129" spans="1:7" ht="26.25">
      <c r="A129" s="1" t="s">
        <v>154</v>
      </c>
      <c r="B129" s="119" t="s">
        <v>213</v>
      </c>
      <c r="C129" s="106" t="s">
        <v>84</v>
      </c>
      <c r="D129" s="104" t="s">
        <v>78</v>
      </c>
      <c r="E129" s="96" t="s">
        <v>362</v>
      </c>
      <c r="F129" s="104" t="s">
        <v>137</v>
      </c>
      <c r="G129" s="48">
        <v>20199.45</v>
      </c>
    </row>
    <row r="130" spans="1:7" ht="26.25">
      <c r="A130" s="63" t="s">
        <v>369</v>
      </c>
      <c r="B130" s="119" t="s">
        <v>213</v>
      </c>
      <c r="C130" s="121" t="s">
        <v>84</v>
      </c>
      <c r="D130" s="122" t="s">
        <v>78</v>
      </c>
      <c r="E130" s="100" t="s">
        <v>370</v>
      </c>
      <c r="F130" s="122"/>
      <c r="G130" s="66">
        <v>1200000</v>
      </c>
    </row>
    <row r="131" spans="1:7" ht="26.25">
      <c r="A131" s="1" t="s">
        <v>154</v>
      </c>
      <c r="B131" s="119" t="s">
        <v>213</v>
      </c>
      <c r="C131" s="106" t="s">
        <v>84</v>
      </c>
      <c r="D131" s="104" t="s">
        <v>78</v>
      </c>
      <c r="E131" s="96" t="s">
        <v>370</v>
      </c>
      <c r="F131" s="104" t="s">
        <v>137</v>
      </c>
      <c r="G131" s="48">
        <v>1200000</v>
      </c>
    </row>
    <row r="132" spans="1:7" ht="39">
      <c r="A132" s="63" t="s">
        <v>440</v>
      </c>
      <c r="B132" s="119" t="s">
        <v>213</v>
      </c>
      <c r="C132" s="121" t="s">
        <v>84</v>
      </c>
      <c r="D132" s="122" t="s">
        <v>78</v>
      </c>
      <c r="E132" s="100" t="s">
        <v>441</v>
      </c>
      <c r="F132" s="122"/>
      <c r="G132" s="66">
        <f>G133</f>
        <v>72500</v>
      </c>
    </row>
    <row r="133" spans="1:7" ht="26.25">
      <c r="A133" s="1" t="s">
        <v>154</v>
      </c>
      <c r="B133" s="119" t="s">
        <v>213</v>
      </c>
      <c r="C133" s="106" t="s">
        <v>84</v>
      </c>
      <c r="D133" s="104" t="s">
        <v>78</v>
      </c>
      <c r="E133" s="96" t="s">
        <v>441</v>
      </c>
      <c r="F133" s="104" t="s">
        <v>137</v>
      </c>
      <c r="G133" s="48">
        <v>72500</v>
      </c>
    </row>
    <row r="134" spans="1:7" ht="26.25">
      <c r="A134" s="4" t="s">
        <v>245</v>
      </c>
      <c r="B134" s="90" t="s">
        <v>213</v>
      </c>
      <c r="C134" s="113" t="s">
        <v>84</v>
      </c>
      <c r="D134" s="113" t="s">
        <v>78</v>
      </c>
      <c r="E134" s="113" t="s">
        <v>331</v>
      </c>
      <c r="F134" s="96"/>
      <c r="G134" s="47">
        <f>SUM(G135:G138)</f>
        <v>216097400</v>
      </c>
    </row>
    <row r="135" spans="1:7" ht="26.25">
      <c r="A135" s="1" t="s">
        <v>332</v>
      </c>
      <c r="B135" s="90" t="s">
        <v>213</v>
      </c>
      <c r="C135" s="117" t="s">
        <v>84</v>
      </c>
      <c r="D135" s="117" t="s">
        <v>78</v>
      </c>
      <c r="E135" s="117" t="s">
        <v>331</v>
      </c>
      <c r="F135" s="96" t="s">
        <v>172</v>
      </c>
      <c r="G135" s="48">
        <v>10941500</v>
      </c>
    </row>
    <row r="136" spans="1:7" ht="26.25">
      <c r="A136" s="1" t="s">
        <v>332</v>
      </c>
      <c r="B136" s="90" t="s">
        <v>213</v>
      </c>
      <c r="C136" s="117" t="s">
        <v>84</v>
      </c>
      <c r="D136" s="117" t="s">
        <v>78</v>
      </c>
      <c r="E136" s="117" t="s">
        <v>331</v>
      </c>
      <c r="F136" s="96" t="s">
        <v>172</v>
      </c>
      <c r="G136" s="48">
        <v>26211400</v>
      </c>
    </row>
    <row r="137" spans="1:7" ht="26.25">
      <c r="A137" s="1" t="s">
        <v>246</v>
      </c>
      <c r="B137" s="90" t="s">
        <v>213</v>
      </c>
      <c r="C137" s="117" t="s">
        <v>84</v>
      </c>
      <c r="D137" s="117" t="s">
        <v>78</v>
      </c>
      <c r="E137" s="117" t="s">
        <v>331</v>
      </c>
      <c r="F137" s="96" t="s">
        <v>206</v>
      </c>
      <c r="G137" s="48">
        <v>10941500</v>
      </c>
    </row>
    <row r="138" spans="1:7" ht="26.25">
      <c r="A138" s="1" t="s">
        <v>246</v>
      </c>
      <c r="B138" s="90" t="s">
        <v>213</v>
      </c>
      <c r="C138" s="117" t="s">
        <v>84</v>
      </c>
      <c r="D138" s="117" t="s">
        <v>78</v>
      </c>
      <c r="E138" s="117" t="s">
        <v>331</v>
      </c>
      <c r="F138" s="96" t="s">
        <v>206</v>
      </c>
      <c r="G138" s="48">
        <v>168003000</v>
      </c>
    </row>
    <row r="139" spans="1:7" ht="26.25">
      <c r="A139" s="4" t="s">
        <v>316</v>
      </c>
      <c r="B139" s="90" t="s">
        <v>213</v>
      </c>
      <c r="C139" s="113" t="s">
        <v>84</v>
      </c>
      <c r="D139" s="123" t="s">
        <v>78</v>
      </c>
      <c r="E139" s="123" t="s">
        <v>333</v>
      </c>
      <c r="F139" s="96"/>
      <c r="G139" s="47">
        <f>SUM(G140:G143)</f>
        <v>7250700</v>
      </c>
    </row>
    <row r="140" spans="1:7" ht="26.25">
      <c r="A140" s="1" t="s">
        <v>332</v>
      </c>
      <c r="B140" s="90" t="s">
        <v>213</v>
      </c>
      <c r="C140" s="117" t="s">
        <v>84</v>
      </c>
      <c r="D140" s="117" t="s">
        <v>78</v>
      </c>
      <c r="E140" s="117" t="s">
        <v>333</v>
      </c>
      <c r="F140" s="96" t="s">
        <v>172</v>
      </c>
      <c r="G140" s="48">
        <v>110500</v>
      </c>
    </row>
    <row r="141" spans="1:7" ht="26.25">
      <c r="A141" s="1" t="s">
        <v>332</v>
      </c>
      <c r="B141" s="90" t="s">
        <v>213</v>
      </c>
      <c r="C141" s="117" t="s">
        <v>84</v>
      </c>
      <c r="D141" s="117" t="s">
        <v>78</v>
      </c>
      <c r="E141" s="117" t="s">
        <v>333</v>
      </c>
      <c r="F141" s="96" t="s">
        <v>172</v>
      </c>
      <c r="G141" s="48">
        <v>264700</v>
      </c>
    </row>
    <row r="142" spans="1:7" ht="26.25">
      <c r="A142" s="1" t="s">
        <v>246</v>
      </c>
      <c r="B142" s="90" t="s">
        <v>213</v>
      </c>
      <c r="C142" s="117" t="s">
        <v>84</v>
      </c>
      <c r="D142" s="117" t="s">
        <v>78</v>
      </c>
      <c r="E142" s="117" t="s">
        <v>333</v>
      </c>
      <c r="F142" s="96" t="s">
        <v>206</v>
      </c>
      <c r="G142" s="48">
        <v>110500</v>
      </c>
    </row>
    <row r="143" spans="1:7" ht="26.25">
      <c r="A143" s="1" t="s">
        <v>246</v>
      </c>
      <c r="B143" s="90" t="s">
        <v>213</v>
      </c>
      <c r="C143" s="117" t="s">
        <v>84</v>
      </c>
      <c r="D143" s="117" t="s">
        <v>78</v>
      </c>
      <c r="E143" s="117" t="s">
        <v>333</v>
      </c>
      <c r="F143" s="96" t="s">
        <v>206</v>
      </c>
      <c r="G143" s="48">
        <v>6765000</v>
      </c>
    </row>
    <row r="144" spans="1:7" ht="15">
      <c r="A144" s="5" t="s">
        <v>4</v>
      </c>
      <c r="B144" s="101" t="s">
        <v>213</v>
      </c>
      <c r="C144" s="113" t="s">
        <v>84</v>
      </c>
      <c r="D144" s="113" t="s">
        <v>78</v>
      </c>
      <c r="E144" s="113" t="s">
        <v>21</v>
      </c>
      <c r="F144" s="118"/>
      <c r="G144" s="47">
        <f>G145</f>
        <v>718975.36</v>
      </c>
    </row>
    <row r="145" spans="1:7" ht="26.25">
      <c r="A145" s="1" t="s">
        <v>154</v>
      </c>
      <c r="B145" s="90" t="s">
        <v>213</v>
      </c>
      <c r="C145" s="117" t="s">
        <v>84</v>
      </c>
      <c r="D145" s="117" t="s">
        <v>78</v>
      </c>
      <c r="E145" s="117" t="s">
        <v>21</v>
      </c>
      <c r="F145" s="96" t="s">
        <v>137</v>
      </c>
      <c r="G145" s="59">
        <v>718975.36</v>
      </c>
    </row>
    <row r="146" spans="1:7" ht="39.75">
      <c r="A146" s="5" t="s">
        <v>371</v>
      </c>
      <c r="B146" s="101" t="s">
        <v>213</v>
      </c>
      <c r="C146" s="113" t="s">
        <v>84</v>
      </c>
      <c r="D146" s="113" t="s">
        <v>78</v>
      </c>
      <c r="E146" s="113" t="s">
        <v>372</v>
      </c>
      <c r="F146" s="118"/>
      <c r="G146" s="47">
        <f>G147</f>
        <v>34000</v>
      </c>
    </row>
    <row r="147" spans="1:7" ht="12.75">
      <c r="A147" s="1" t="s">
        <v>373</v>
      </c>
      <c r="B147" s="90" t="s">
        <v>213</v>
      </c>
      <c r="C147" s="117" t="s">
        <v>84</v>
      </c>
      <c r="D147" s="117" t="s">
        <v>78</v>
      </c>
      <c r="E147" s="117" t="s">
        <v>372</v>
      </c>
      <c r="F147" s="96" t="s">
        <v>137</v>
      </c>
      <c r="G147" s="48">
        <v>34000</v>
      </c>
    </row>
    <row r="148" spans="1:7" ht="15">
      <c r="A148" s="5" t="s">
        <v>3</v>
      </c>
      <c r="B148" s="90" t="s">
        <v>213</v>
      </c>
      <c r="C148" s="113" t="s">
        <v>84</v>
      </c>
      <c r="D148" s="113" t="s">
        <v>78</v>
      </c>
      <c r="E148" s="113" t="s">
        <v>22</v>
      </c>
      <c r="F148" s="118"/>
      <c r="G148" s="47">
        <f>G149</f>
        <v>1800000</v>
      </c>
    </row>
    <row r="149" spans="1:7" ht="26.25">
      <c r="A149" s="1" t="s">
        <v>154</v>
      </c>
      <c r="B149" s="90" t="s">
        <v>213</v>
      </c>
      <c r="C149" s="117" t="s">
        <v>84</v>
      </c>
      <c r="D149" s="117" t="s">
        <v>78</v>
      </c>
      <c r="E149" s="117" t="s">
        <v>22</v>
      </c>
      <c r="F149" s="96" t="s">
        <v>137</v>
      </c>
      <c r="G149" s="45">
        <v>1800000</v>
      </c>
    </row>
    <row r="150" spans="1:7" ht="12.75">
      <c r="A150" s="73" t="s">
        <v>257</v>
      </c>
      <c r="B150" s="90" t="s">
        <v>213</v>
      </c>
      <c r="C150" s="124" t="s">
        <v>84</v>
      </c>
      <c r="D150" s="124" t="s">
        <v>85</v>
      </c>
      <c r="E150" s="124"/>
      <c r="F150" s="124"/>
      <c r="G150" s="78">
        <f>G151+G153</f>
        <v>27283600</v>
      </c>
    </row>
    <row r="151" spans="1:7" ht="66">
      <c r="A151" s="74" t="s">
        <v>278</v>
      </c>
      <c r="B151" s="90" t="s">
        <v>213</v>
      </c>
      <c r="C151" s="105" t="s">
        <v>84</v>
      </c>
      <c r="D151" s="105" t="s">
        <v>85</v>
      </c>
      <c r="E151" s="105" t="s">
        <v>266</v>
      </c>
      <c r="F151" s="105"/>
      <c r="G151" s="79">
        <f>G152</f>
        <v>27093600</v>
      </c>
    </row>
    <row r="152" spans="1:7" ht="26.25">
      <c r="A152" s="75" t="s">
        <v>279</v>
      </c>
      <c r="B152" s="90" t="s">
        <v>213</v>
      </c>
      <c r="C152" s="106" t="s">
        <v>84</v>
      </c>
      <c r="D152" s="106" t="s">
        <v>85</v>
      </c>
      <c r="E152" s="106" t="s">
        <v>266</v>
      </c>
      <c r="F152" s="106" t="s">
        <v>206</v>
      </c>
      <c r="G152" s="45">
        <v>27093600</v>
      </c>
    </row>
    <row r="153" spans="1:7" ht="66">
      <c r="A153" s="63" t="s">
        <v>374</v>
      </c>
      <c r="B153" s="125" t="s">
        <v>213</v>
      </c>
      <c r="C153" s="121" t="s">
        <v>84</v>
      </c>
      <c r="D153" s="122" t="s">
        <v>85</v>
      </c>
      <c r="E153" s="100" t="s">
        <v>375</v>
      </c>
      <c r="F153" s="122"/>
      <c r="G153" s="66">
        <f>G154</f>
        <v>190000</v>
      </c>
    </row>
    <row r="154" spans="1:7" ht="26.25">
      <c r="A154" s="1" t="s">
        <v>376</v>
      </c>
      <c r="B154" s="90" t="s">
        <v>213</v>
      </c>
      <c r="C154" s="106" t="s">
        <v>84</v>
      </c>
      <c r="D154" s="104" t="s">
        <v>85</v>
      </c>
      <c r="E154" s="96" t="s">
        <v>375</v>
      </c>
      <c r="F154" s="104" t="s">
        <v>377</v>
      </c>
      <c r="G154" s="48">
        <v>190000</v>
      </c>
    </row>
    <row r="155" spans="1:7" ht="12.75">
      <c r="A155" s="12" t="s">
        <v>207</v>
      </c>
      <c r="B155" s="90" t="s">
        <v>213</v>
      </c>
      <c r="C155" s="124" t="s">
        <v>84</v>
      </c>
      <c r="D155" s="126" t="s">
        <v>87</v>
      </c>
      <c r="E155" s="94"/>
      <c r="F155" s="126"/>
      <c r="G155" s="43">
        <f>G160+G162+G164+G166+G180+G156+G158+G168+G170+G172+G174+G176+G178</f>
        <v>9291441.22</v>
      </c>
    </row>
    <row r="156" spans="1:7" ht="39">
      <c r="A156" s="63" t="s">
        <v>378</v>
      </c>
      <c r="B156" s="125" t="s">
        <v>213</v>
      </c>
      <c r="C156" s="121" t="s">
        <v>84</v>
      </c>
      <c r="D156" s="122" t="s">
        <v>87</v>
      </c>
      <c r="E156" s="100" t="s">
        <v>379</v>
      </c>
      <c r="F156" s="122"/>
      <c r="G156" s="66">
        <v>2050843.82</v>
      </c>
    </row>
    <row r="157" spans="1:7" ht="12.75">
      <c r="A157" s="1" t="s">
        <v>320</v>
      </c>
      <c r="B157" s="90" t="s">
        <v>213</v>
      </c>
      <c r="C157" s="106" t="s">
        <v>84</v>
      </c>
      <c r="D157" s="104" t="s">
        <v>87</v>
      </c>
      <c r="E157" s="96" t="s">
        <v>379</v>
      </c>
      <c r="F157" s="104" t="s">
        <v>321</v>
      </c>
      <c r="G157" s="48">
        <v>2050843.82</v>
      </c>
    </row>
    <row r="158" spans="1:7" ht="52.5">
      <c r="A158" s="63" t="s">
        <v>380</v>
      </c>
      <c r="B158" s="125" t="s">
        <v>213</v>
      </c>
      <c r="C158" s="121" t="s">
        <v>84</v>
      </c>
      <c r="D158" s="122" t="s">
        <v>87</v>
      </c>
      <c r="E158" s="100" t="s">
        <v>381</v>
      </c>
      <c r="F158" s="122"/>
      <c r="G158" s="66">
        <v>126608.4</v>
      </c>
    </row>
    <row r="159" spans="1:7" ht="12.75">
      <c r="A159" s="1" t="s">
        <v>320</v>
      </c>
      <c r="B159" s="90" t="s">
        <v>213</v>
      </c>
      <c r="C159" s="106" t="s">
        <v>84</v>
      </c>
      <c r="D159" s="104" t="s">
        <v>87</v>
      </c>
      <c r="E159" s="96" t="s">
        <v>381</v>
      </c>
      <c r="F159" s="104" t="s">
        <v>321</v>
      </c>
      <c r="G159" s="48">
        <v>126608.4</v>
      </c>
    </row>
    <row r="160" spans="1:7" ht="26.25">
      <c r="A160" s="4" t="s">
        <v>382</v>
      </c>
      <c r="B160" s="90" t="s">
        <v>213</v>
      </c>
      <c r="C160" s="105" t="s">
        <v>84</v>
      </c>
      <c r="D160" s="120" t="s">
        <v>87</v>
      </c>
      <c r="E160" s="100" t="s">
        <v>383</v>
      </c>
      <c r="F160" s="122"/>
      <c r="G160" s="66">
        <f>G161</f>
        <v>0</v>
      </c>
    </row>
    <row r="161" spans="1:7" ht="12.75">
      <c r="A161" s="1" t="s">
        <v>320</v>
      </c>
      <c r="B161" s="90" t="s">
        <v>213</v>
      </c>
      <c r="C161" s="106" t="s">
        <v>84</v>
      </c>
      <c r="D161" s="104" t="s">
        <v>87</v>
      </c>
      <c r="E161" s="96" t="s">
        <v>383</v>
      </c>
      <c r="F161" s="104" t="s">
        <v>321</v>
      </c>
      <c r="G161" s="45">
        <v>0</v>
      </c>
    </row>
    <row r="162" spans="1:7" ht="26.25">
      <c r="A162" s="4" t="s">
        <v>414</v>
      </c>
      <c r="B162" s="90" t="s">
        <v>213</v>
      </c>
      <c r="C162" s="105" t="s">
        <v>84</v>
      </c>
      <c r="D162" s="120" t="s">
        <v>87</v>
      </c>
      <c r="E162" s="100" t="s">
        <v>415</v>
      </c>
      <c r="F162" s="122"/>
      <c r="G162" s="66">
        <f>G163</f>
        <v>187500</v>
      </c>
    </row>
    <row r="163" spans="1:7" ht="12.75">
      <c r="A163" s="1" t="s">
        <v>320</v>
      </c>
      <c r="B163" s="90" t="s">
        <v>213</v>
      </c>
      <c r="C163" s="106" t="s">
        <v>84</v>
      </c>
      <c r="D163" s="104" t="s">
        <v>87</v>
      </c>
      <c r="E163" s="96" t="s">
        <v>415</v>
      </c>
      <c r="F163" s="104" t="s">
        <v>321</v>
      </c>
      <c r="G163" s="45">
        <v>187500</v>
      </c>
    </row>
    <row r="164" spans="1:7" ht="39">
      <c r="A164" s="4" t="s">
        <v>334</v>
      </c>
      <c r="B164" s="90" t="s">
        <v>213</v>
      </c>
      <c r="C164" s="105" t="s">
        <v>84</v>
      </c>
      <c r="D164" s="120" t="s">
        <v>87</v>
      </c>
      <c r="E164" s="94" t="s">
        <v>319</v>
      </c>
      <c r="F164" s="120"/>
      <c r="G164" s="47">
        <f>G165</f>
        <v>161918</v>
      </c>
    </row>
    <row r="165" spans="1:7" ht="12.75">
      <c r="A165" s="1" t="s">
        <v>320</v>
      </c>
      <c r="B165" s="90" t="s">
        <v>213</v>
      </c>
      <c r="C165" s="106" t="s">
        <v>84</v>
      </c>
      <c r="D165" s="104" t="s">
        <v>87</v>
      </c>
      <c r="E165" s="96" t="s">
        <v>319</v>
      </c>
      <c r="F165" s="104" t="s">
        <v>321</v>
      </c>
      <c r="G165" s="45">
        <v>161918</v>
      </c>
    </row>
    <row r="166" spans="1:7" ht="39">
      <c r="A166" s="4" t="s">
        <v>419</v>
      </c>
      <c r="B166" s="90" t="s">
        <v>213</v>
      </c>
      <c r="C166" s="105" t="s">
        <v>84</v>
      </c>
      <c r="D166" s="120" t="s">
        <v>87</v>
      </c>
      <c r="E166" s="94" t="s">
        <v>418</v>
      </c>
      <c r="F166" s="120"/>
      <c r="G166" s="47">
        <f>G167</f>
        <v>1000</v>
      </c>
    </row>
    <row r="167" spans="1:7" ht="12.75">
      <c r="A167" s="1" t="s">
        <v>320</v>
      </c>
      <c r="B167" s="90" t="s">
        <v>213</v>
      </c>
      <c r="C167" s="106" t="s">
        <v>84</v>
      </c>
      <c r="D167" s="104" t="s">
        <v>87</v>
      </c>
      <c r="E167" s="96" t="s">
        <v>418</v>
      </c>
      <c r="F167" s="104" t="s">
        <v>321</v>
      </c>
      <c r="G167" s="45">
        <v>1000</v>
      </c>
    </row>
    <row r="168" spans="1:7" ht="26.25">
      <c r="A168" s="63" t="s">
        <v>384</v>
      </c>
      <c r="B168" s="125" t="s">
        <v>213</v>
      </c>
      <c r="C168" s="121" t="s">
        <v>84</v>
      </c>
      <c r="D168" s="122" t="s">
        <v>87</v>
      </c>
      <c r="E168" s="100" t="s">
        <v>385</v>
      </c>
      <c r="F168" s="122"/>
      <c r="G168" s="65">
        <v>1000000</v>
      </c>
    </row>
    <row r="169" spans="1:7" ht="26.25">
      <c r="A169" s="1" t="s">
        <v>154</v>
      </c>
      <c r="B169" s="90" t="s">
        <v>213</v>
      </c>
      <c r="C169" s="106" t="s">
        <v>84</v>
      </c>
      <c r="D169" s="104" t="s">
        <v>87</v>
      </c>
      <c r="E169" s="96" t="s">
        <v>385</v>
      </c>
      <c r="F169" s="104" t="s">
        <v>137</v>
      </c>
      <c r="G169" s="45">
        <v>1000000</v>
      </c>
    </row>
    <row r="170" spans="1:7" ht="26.25">
      <c r="A170" s="63" t="s">
        <v>386</v>
      </c>
      <c r="B170" s="125" t="s">
        <v>213</v>
      </c>
      <c r="C170" s="121" t="s">
        <v>84</v>
      </c>
      <c r="D170" s="122" t="s">
        <v>87</v>
      </c>
      <c r="E170" s="100" t="s">
        <v>413</v>
      </c>
      <c r="F170" s="122"/>
      <c r="G170" s="65">
        <f>G171</f>
        <v>565824</v>
      </c>
    </row>
    <row r="171" spans="1:7" ht="39">
      <c r="A171" s="1" t="s">
        <v>204</v>
      </c>
      <c r="B171" s="90" t="s">
        <v>213</v>
      </c>
      <c r="C171" s="106" t="s">
        <v>84</v>
      </c>
      <c r="D171" s="104" t="s">
        <v>87</v>
      </c>
      <c r="E171" s="96" t="s">
        <v>413</v>
      </c>
      <c r="F171" s="104" t="s">
        <v>171</v>
      </c>
      <c r="G171" s="45">
        <v>565824</v>
      </c>
    </row>
    <row r="172" spans="1:7" ht="26.25">
      <c r="A172" s="63" t="s">
        <v>384</v>
      </c>
      <c r="B172" s="125" t="s">
        <v>213</v>
      </c>
      <c r="C172" s="121" t="s">
        <v>84</v>
      </c>
      <c r="D172" s="122" t="s">
        <v>87</v>
      </c>
      <c r="E172" s="100" t="s">
        <v>411</v>
      </c>
      <c r="F172" s="122"/>
      <c r="G172" s="65">
        <f>G173</f>
        <v>1724113</v>
      </c>
    </row>
    <row r="173" spans="1:7" ht="39">
      <c r="A173" s="1" t="s">
        <v>204</v>
      </c>
      <c r="B173" s="90" t="s">
        <v>213</v>
      </c>
      <c r="C173" s="106" t="s">
        <v>84</v>
      </c>
      <c r="D173" s="104" t="s">
        <v>87</v>
      </c>
      <c r="E173" s="96" t="s">
        <v>411</v>
      </c>
      <c r="F173" s="104" t="s">
        <v>171</v>
      </c>
      <c r="G173" s="45">
        <v>1724113</v>
      </c>
    </row>
    <row r="174" spans="1:7" ht="26.25">
      <c r="A174" s="63" t="s">
        <v>416</v>
      </c>
      <c r="B174" s="125" t="s">
        <v>213</v>
      </c>
      <c r="C174" s="121" t="s">
        <v>84</v>
      </c>
      <c r="D174" s="122" t="s">
        <v>87</v>
      </c>
      <c r="E174" s="100" t="s">
        <v>417</v>
      </c>
      <c r="F174" s="122"/>
      <c r="G174" s="65">
        <f>G175</f>
        <v>504000</v>
      </c>
    </row>
    <row r="175" spans="1:7" ht="12.75">
      <c r="A175" s="1" t="s">
        <v>320</v>
      </c>
      <c r="B175" s="90" t="s">
        <v>213</v>
      </c>
      <c r="C175" s="106" t="s">
        <v>84</v>
      </c>
      <c r="D175" s="104" t="s">
        <v>87</v>
      </c>
      <c r="E175" s="96" t="s">
        <v>417</v>
      </c>
      <c r="F175" s="104" t="s">
        <v>321</v>
      </c>
      <c r="G175" s="45">
        <v>504000</v>
      </c>
    </row>
    <row r="176" spans="1:7" ht="39">
      <c r="A176" s="63" t="s">
        <v>387</v>
      </c>
      <c r="B176" s="125" t="s">
        <v>213</v>
      </c>
      <c r="C176" s="121" t="s">
        <v>84</v>
      </c>
      <c r="D176" s="122" t="s">
        <v>87</v>
      </c>
      <c r="E176" s="100" t="s">
        <v>388</v>
      </c>
      <c r="F176" s="122"/>
      <c r="G176" s="65">
        <v>219634</v>
      </c>
    </row>
    <row r="177" spans="1:7" ht="26.25">
      <c r="A177" s="1" t="s">
        <v>154</v>
      </c>
      <c r="B177" s="90" t="s">
        <v>213</v>
      </c>
      <c r="C177" s="106" t="s">
        <v>84</v>
      </c>
      <c r="D177" s="104" t="s">
        <v>87</v>
      </c>
      <c r="E177" s="96" t="s">
        <v>388</v>
      </c>
      <c r="F177" s="104" t="s">
        <v>137</v>
      </c>
      <c r="G177" s="45">
        <v>219634</v>
      </c>
    </row>
    <row r="178" spans="1:7" ht="26.25">
      <c r="A178" s="63" t="s">
        <v>389</v>
      </c>
      <c r="B178" s="125" t="s">
        <v>213</v>
      </c>
      <c r="C178" s="121" t="s">
        <v>84</v>
      </c>
      <c r="D178" s="122" t="s">
        <v>87</v>
      </c>
      <c r="E178" s="100" t="s">
        <v>390</v>
      </c>
      <c r="F178" s="122"/>
      <c r="G178" s="65">
        <v>1000000</v>
      </c>
    </row>
    <row r="179" spans="1:7" ht="26.25">
      <c r="A179" s="1" t="s">
        <v>154</v>
      </c>
      <c r="B179" s="90" t="s">
        <v>213</v>
      </c>
      <c r="C179" s="106" t="s">
        <v>84</v>
      </c>
      <c r="D179" s="104" t="s">
        <v>87</v>
      </c>
      <c r="E179" s="96" t="s">
        <v>390</v>
      </c>
      <c r="F179" s="104" t="s">
        <v>137</v>
      </c>
      <c r="G179" s="45">
        <v>1000000</v>
      </c>
    </row>
    <row r="180" spans="1:7" ht="12.75">
      <c r="A180" s="4" t="s">
        <v>255</v>
      </c>
      <c r="B180" s="90" t="s">
        <v>213</v>
      </c>
      <c r="C180" s="105" t="s">
        <v>84</v>
      </c>
      <c r="D180" s="120" t="s">
        <v>87</v>
      </c>
      <c r="E180" s="94" t="s">
        <v>256</v>
      </c>
      <c r="F180" s="120"/>
      <c r="G180" s="47">
        <f>G181</f>
        <v>1750000</v>
      </c>
    </row>
    <row r="181" spans="1:7" ht="26.25">
      <c r="A181" s="1" t="s">
        <v>335</v>
      </c>
      <c r="B181" s="90" t="s">
        <v>213</v>
      </c>
      <c r="C181" s="106" t="s">
        <v>84</v>
      </c>
      <c r="D181" s="104" t="s">
        <v>87</v>
      </c>
      <c r="E181" s="96" t="s">
        <v>256</v>
      </c>
      <c r="F181" s="104" t="s">
        <v>137</v>
      </c>
      <c r="G181" s="45">
        <v>1750000</v>
      </c>
    </row>
    <row r="182" spans="1:7" ht="15">
      <c r="A182" s="22" t="s">
        <v>97</v>
      </c>
      <c r="B182" s="107" t="s">
        <v>213</v>
      </c>
      <c r="C182" s="109" t="s">
        <v>79</v>
      </c>
      <c r="D182" s="109"/>
      <c r="E182" s="109"/>
      <c r="F182" s="109"/>
      <c r="G182" s="49">
        <f>G183+G221+G290+G302+G316</f>
        <v>385877149.4</v>
      </c>
    </row>
    <row r="183" spans="1:7" ht="14.25">
      <c r="A183" s="38" t="s">
        <v>98</v>
      </c>
      <c r="B183" s="90" t="s">
        <v>213</v>
      </c>
      <c r="C183" s="127" t="s">
        <v>79</v>
      </c>
      <c r="D183" s="127" t="s">
        <v>78</v>
      </c>
      <c r="E183" s="128"/>
      <c r="F183" s="128"/>
      <c r="G183" s="51">
        <f>G184</f>
        <v>112508269.75</v>
      </c>
    </row>
    <row r="184" spans="1:7" ht="26.25">
      <c r="A184" s="64" t="s">
        <v>173</v>
      </c>
      <c r="B184" s="129" t="s">
        <v>213</v>
      </c>
      <c r="C184" s="130" t="s">
        <v>79</v>
      </c>
      <c r="D184" s="131" t="s">
        <v>78</v>
      </c>
      <c r="E184" s="132" t="s">
        <v>6</v>
      </c>
      <c r="F184" s="132"/>
      <c r="G184" s="67">
        <f>G185+G187+G189+G200+G202+G209+G212+G216+G219</f>
        <v>112508269.75</v>
      </c>
    </row>
    <row r="185" spans="1:7" ht="12.75">
      <c r="A185" s="61" t="s">
        <v>175</v>
      </c>
      <c r="B185" s="125" t="s">
        <v>213</v>
      </c>
      <c r="C185" s="123" t="s">
        <v>79</v>
      </c>
      <c r="D185" s="100" t="s">
        <v>78</v>
      </c>
      <c r="E185" s="100" t="s">
        <v>23</v>
      </c>
      <c r="F185" s="100"/>
      <c r="G185" s="66">
        <f>G186</f>
        <v>12123646.54</v>
      </c>
    </row>
    <row r="186" spans="1:7" ht="26.25">
      <c r="A186" s="1" t="s">
        <v>154</v>
      </c>
      <c r="B186" s="90" t="s">
        <v>213</v>
      </c>
      <c r="C186" s="117" t="s">
        <v>79</v>
      </c>
      <c r="D186" s="96" t="s">
        <v>78</v>
      </c>
      <c r="E186" s="96" t="s">
        <v>23</v>
      </c>
      <c r="F186" s="96" t="s">
        <v>137</v>
      </c>
      <c r="G186" s="45">
        <v>12123646.54</v>
      </c>
    </row>
    <row r="187" spans="1:7" ht="12.75">
      <c r="A187" s="61" t="s">
        <v>210</v>
      </c>
      <c r="B187" s="125" t="s">
        <v>213</v>
      </c>
      <c r="C187" s="123" t="s">
        <v>79</v>
      </c>
      <c r="D187" s="100" t="s">
        <v>78</v>
      </c>
      <c r="E187" s="100" t="s">
        <v>24</v>
      </c>
      <c r="F187" s="100"/>
      <c r="G187" s="66">
        <f>G188</f>
        <v>300000</v>
      </c>
    </row>
    <row r="188" spans="1:7" ht="26.25">
      <c r="A188" s="1" t="s">
        <v>154</v>
      </c>
      <c r="B188" s="90" t="s">
        <v>213</v>
      </c>
      <c r="C188" s="117" t="s">
        <v>79</v>
      </c>
      <c r="D188" s="96" t="s">
        <v>78</v>
      </c>
      <c r="E188" s="96" t="s">
        <v>24</v>
      </c>
      <c r="F188" s="96" t="s">
        <v>137</v>
      </c>
      <c r="G188" s="45">
        <v>300000</v>
      </c>
    </row>
    <row r="189" spans="1:7" ht="26.25">
      <c r="A189" s="61" t="s">
        <v>174</v>
      </c>
      <c r="B189" s="125" t="s">
        <v>213</v>
      </c>
      <c r="C189" s="123" t="s">
        <v>79</v>
      </c>
      <c r="D189" s="100" t="s">
        <v>78</v>
      </c>
      <c r="E189" s="100" t="s">
        <v>25</v>
      </c>
      <c r="F189" s="100"/>
      <c r="G189" s="66">
        <f>SUM(G190:G199)</f>
        <v>27365366.11</v>
      </c>
    </row>
    <row r="190" spans="1:7" ht="12.75">
      <c r="A190" s="1" t="s">
        <v>421</v>
      </c>
      <c r="B190" s="90" t="s">
        <v>213</v>
      </c>
      <c r="C190" s="106" t="s">
        <v>79</v>
      </c>
      <c r="D190" s="104" t="s">
        <v>78</v>
      </c>
      <c r="E190" s="96" t="s">
        <v>25</v>
      </c>
      <c r="F190" s="96" t="s">
        <v>152</v>
      </c>
      <c r="G190" s="45">
        <v>11020616.63</v>
      </c>
    </row>
    <row r="191" spans="1:7" ht="12.75">
      <c r="A191" s="1" t="s">
        <v>141</v>
      </c>
      <c r="B191" s="90" t="s">
        <v>213</v>
      </c>
      <c r="C191" s="106" t="s">
        <v>79</v>
      </c>
      <c r="D191" s="104" t="s">
        <v>78</v>
      </c>
      <c r="E191" s="96" t="s">
        <v>25</v>
      </c>
      <c r="F191" s="96" t="s">
        <v>153</v>
      </c>
      <c r="G191" s="45">
        <v>198677.2</v>
      </c>
    </row>
    <row r="192" spans="1:7" ht="26.25">
      <c r="A192" s="1" t="s">
        <v>424</v>
      </c>
      <c r="B192" s="90" t="s">
        <v>213</v>
      </c>
      <c r="C192" s="106" t="s">
        <v>79</v>
      </c>
      <c r="D192" s="104" t="s">
        <v>78</v>
      </c>
      <c r="E192" s="96" t="s">
        <v>25</v>
      </c>
      <c r="F192" s="96" t="s">
        <v>17</v>
      </c>
      <c r="G192" s="45">
        <v>3300385.16</v>
      </c>
    </row>
    <row r="193" spans="1:7" ht="26.25">
      <c r="A193" s="1" t="s">
        <v>154</v>
      </c>
      <c r="B193" s="90" t="s">
        <v>213</v>
      </c>
      <c r="C193" s="106" t="s">
        <v>79</v>
      </c>
      <c r="D193" s="104" t="s">
        <v>78</v>
      </c>
      <c r="E193" s="96" t="s">
        <v>25</v>
      </c>
      <c r="F193" s="96" t="s">
        <v>137</v>
      </c>
      <c r="G193" s="45">
        <v>11932161.91</v>
      </c>
    </row>
    <row r="194" spans="1:7" ht="26.25">
      <c r="A194" s="1" t="s">
        <v>72</v>
      </c>
      <c r="B194" s="133" t="s">
        <v>213</v>
      </c>
      <c r="C194" s="106" t="s">
        <v>79</v>
      </c>
      <c r="D194" s="104" t="s">
        <v>78</v>
      </c>
      <c r="E194" s="96" t="s">
        <v>25</v>
      </c>
      <c r="F194" s="96" t="s">
        <v>71</v>
      </c>
      <c r="G194" s="45">
        <v>10105.02</v>
      </c>
    </row>
    <row r="195" spans="1:7" ht="39">
      <c r="A195" s="1" t="s">
        <v>155</v>
      </c>
      <c r="B195" s="133" t="s">
        <v>213</v>
      </c>
      <c r="C195" s="106" t="s">
        <v>79</v>
      </c>
      <c r="D195" s="104" t="s">
        <v>78</v>
      </c>
      <c r="E195" s="96" t="s">
        <v>25</v>
      </c>
      <c r="F195" s="96" t="s">
        <v>156</v>
      </c>
      <c r="G195" s="45">
        <v>350000</v>
      </c>
    </row>
    <row r="196" spans="1:7" ht="26.25">
      <c r="A196" s="9" t="s">
        <v>234</v>
      </c>
      <c r="B196" s="133" t="s">
        <v>213</v>
      </c>
      <c r="C196" s="106" t="s">
        <v>79</v>
      </c>
      <c r="D196" s="104" t="s">
        <v>78</v>
      </c>
      <c r="E196" s="96" t="s">
        <v>25</v>
      </c>
      <c r="F196" s="96" t="s">
        <v>147</v>
      </c>
      <c r="G196" s="45">
        <v>320607.19</v>
      </c>
    </row>
    <row r="197" spans="1:7" ht="12.75">
      <c r="A197" s="1" t="s">
        <v>146</v>
      </c>
      <c r="B197" s="133" t="s">
        <v>213</v>
      </c>
      <c r="C197" s="106" t="s">
        <v>79</v>
      </c>
      <c r="D197" s="104" t="s">
        <v>78</v>
      </c>
      <c r="E197" s="96" t="s">
        <v>25</v>
      </c>
      <c r="F197" s="96" t="s">
        <v>149</v>
      </c>
      <c r="G197" s="45">
        <v>194375.91</v>
      </c>
    </row>
    <row r="198" spans="1:7" ht="12.75">
      <c r="A198" s="1" t="s">
        <v>148</v>
      </c>
      <c r="B198" s="133" t="s">
        <v>213</v>
      </c>
      <c r="C198" s="106" t="s">
        <v>79</v>
      </c>
      <c r="D198" s="104" t="s">
        <v>78</v>
      </c>
      <c r="E198" s="96" t="s">
        <v>25</v>
      </c>
      <c r="F198" s="96" t="s">
        <v>150</v>
      </c>
      <c r="G198" s="45">
        <v>20000</v>
      </c>
    </row>
    <row r="199" spans="1:7" ht="12.75">
      <c r="A199" s="1" t="s">
        <v>69</v>
      </c>
      <c r="B199" s="90" t="s">
        <v>213</v>
      </c>
      <c r="C199" s="106" t="s">
        <v>79</v>
      </c>
      <c r="D199" s="104" t="s">
        <v>78</v>
      </c>
      <c r="E199" s="96" t="s">
        <v>25</v>
      </c>
      <c r="F199" s="96" t="s">
        <v>68</v>
      </c>
      <c r="G199" s="45">
        <v>18437.09</v>
      </c>
    </row>
    <row r="200" spans="1:7" ht="12.75">
      <c r="A200" s="5" t="s">
        <v>391</v>
      </c>
      <c r="B200" s="90" t="s">
        <v>213</v>
      </c>
      <c r="C200" s="105" t="s">
        <v>79</v>
      </c>
      <c r="D200" s="120" t="s">
        <v>78</v>
      </c>
      <c r="E200" s="94" t="s">
        <v>392</v>
      </c>
      <c r="F200" s="94"/>
      <c r="G200" s="66">
        <f>G201</f>
        <v>717303.12</v>
      </c>
    </row>
    <row r="201" spans="1:7" ht="26.25">
      <c r="A201" s="1" t="s">
        <v>154</v>
      </c>
      <c r="B201" s="90" t="s">
        <v>213</v>
      </c>
      <c r="C201" s="106" t="s">
        <v>79</v>
      </c>
      <c r="D201" s="104" t="s">
        <v>78</v>
      </c>
      <c r="E201" s="96" t="s">
        <v>392</v>
      </c>
      <c r="F201" s="96" t="s">
        <v>137</v>
      </c>
      <c r="G201" s="45">
        <v>717303.12</v>
      </c>
    </row>
    <row r="202" spans="1:7" ht="52.5">
      <c r="A202" s="5" t="s">
        <v>199</v>
      </c>
      <c r="B202" s="90" t="s">
        <v>213</v>
      </c>
      <c r="C202" s="105" t="s">
        <v>79</v>
      </c>
      <c r="D202" s="120" t="s">
        <v>78</v>
      </c>
      <c r="E202" s="94" t="s">
        <v>221</v>
      </c>
      <c r="F202" s="94"/>
      <c r="G202" s="66">
        <f>SUM(G203:G208)</f>
        <v>58821000</v>
      </c>
    </row>
    <row r="203" spans="1:7" ht="12.75">
      <c r="A203" s="1" t="s">
        <v>421</v>
      </c>
      <c r="B203" s="90" t="s">
        <v>213</v>
      </c>
      <c r="C203" s="106" t="s">
        <v>79</v>
      </c>
      <c r="D203" s="104" t="s">
        <v>78</v>
      </c>
      <c r="E203" s="96" t="s">
        <v>221</v>
      </c>
      <c r="F203" s="96" t="s">
        <v>152</v>
      </c>
      <c r="G203" s="45">
        <v>42107000</v>
      </c>
    </row>
    <row r="204" spans="1:7" ht="12.75">
      <c r="A204" s="1" t="s">
        <v>141</v>
      </c>
      <c r="B204" s="90" t="s">
        <v>213</v>
      </c>
      <c r="C204" s="106" t="s">
        <v>79</v>
      </c>
      <c r="D204" s="104" t="s">
        <v>78</v>
      </c>
      <c r="E204" s="96" t="s">
        <v>221</v>
      </c>
      <c r="F204" s="96" t="s">
        <v>153</v>
      </c>
      <c r="G204" s="45">
        <v>75000</v>
      </c>
    </row>
    <row r="205" spans="1:7" ht="26.25">
      <c r="A205" s="1" t="s">
        <v>422</v>
      </c>
      <c r="B205" s="90" t="s">
        <v>213</v>
      </c>
      <c r="C205" s="106" t="s">
        <v>79</v>
      </c>
      <c r="D205" s="104" t="s">
        <v>78</v>
      </c>
      <c r="E205" s="96" t="s">
        <v>221</v>
      </c>
      <c r="F205" s="96" t="s">
        <v>17</v>
      </c>
      <c r="G205" s="45">
        <v>12714000</v>
      </c>
    </row>
    <row r="206" spans="1:7" ht="26.25">
      <c r="A206" s="1" t="s">
        <v>154</v>
      </c>
      <c r="B206" s="90" t="s">
        <v>213</v>
      </c>
      <c r="C206" s="106" t="s">
        <v>79</v>
      </c>
      <c r="D206" s="104" t="s">
        <v>78</v>
      </c>
      <c r="E206" s="96" t="s">
        <v>221</v>
      </c>
      <c r="F206" s="96" t="s">
        <v>137</v>
      </c>
      <c r="G206" s="45">
        <v>1015000</v>
      </c>
    </row>
    <row r="207" spans="1:7" ht="39">
      <c r="A207" s="1" t="s">
        <v>155</v>
      </c>
      <c r="B207" s="90" t="s">
        <v>213</v>
      </c>
      <c r="C207" s="106" t="s">
        <v>79</v>
      </c>
      <c r="D207" s="104" t="s">
        <v>78</v>
      </c>
      <c r="E207" s="96" t="s">
        <v>221</v>
      </c>
      <c r="F207" s="96" t="s">
        <v>156</v>
      </c>
      <c r="G207" s="45">
        <v>2910000</v>
      </c>
    </row>
    <row r="208" spans="1:7" ht="12.75">
      <c r="A208" s="1" t="s">
        <v>69</v>
      </c>
      <c r="B208" s="90" t="s">
        <v>213</v>
      </c>
      <c r="C208" s="106" t="s">
        <v>79</v>
      </c>
      <c r="D208" s="104" t="s">
        <v>78</v>
      </c>
      <c r="E208" s="96" t="s">
        <v>221</v>
      </c>
      <c r="F208" s="96" t="s">
        <v>68</v>
      </c>
      <c r="G208" s="45">
        <v>0</v>
      </c>
    </row>
    <row r="209" spans="1:7" ht="78.75">
      <c r="A209" s="8" t="s">
        <v>201</v>
      </c>
      <c r="B209" s="90" t="s">
        <v>213</v>
      </c>
      <c r="C209" s="93" t="s">
        <v>79</v>
      </c>
      <c r="D209" s="94" t="s">
        <v>78</v>
      </c>
      <c r="E209" s="94" t="s">
        <v>26</v>
      </c>
      <c r="F209" s="94"/>
      <c r="G209" s="66">
        <f>G210+G211</f>
        <v>782474.83</v>
      </c>
    </row>
    <row r="210" spans="1:7" ht="12.75">
      <c r="A210" s="2" t="s">
        <v>141</v>
      </c>
      <c r="B210" s="90" t="s">
        <v>213</v>
      </c>
      <c r="C210" s="95" t="s">
        <v>79</v>
      </c>
      <c r="D210" s="96" t="s">
        <v>78</v>
      </c>
      <c r="E210" s="96" t="s">
        <v>26</v>
      </c>
      <c r="F210" s="96" t="s">
        <v>153</v>
      </c>
      <c r="G210" s="48">
        <v>676474.83</v>
      </c>
    </row>
    <row r="211" spans="1:7" ht="12.75">
      <c r="A211" s="2" t="s">
        <v>135</v>
      </c>
      <c r="B211" s="90" t="s">
        <v>213</v>
      </c>
      <c r="C211" s="95" t="s">
        <v>79</v>
      </c>
      <c r="D211" s="96" t="s">
        <v>78</v>
      </c>
      <c r="E211" s="96" t="s">
        <v>26</v>
      </c>
      <c r="F211" s="96" t="s">
        <v>134</v>
      </c>
      <c r="G211" s="48">
        <v>106000</v>
      </c>
    </row>
    <row r="212" spans="1:7" ht="105">
      <c r="A212" s="8" t="s">
        <v>202</v>
      </c>
      <c r="B212" s="90" t="s">
        <v>213</v>
      </c>
      <c r="C212" s="93" t="s">
        <v>79</v>
      </c>
      <c r="D212" s="94" t="s">
        <v>78</v>
      </c>
      <c r="E212" s="94" t="s">
        <v>27</v>
      </c>
      <c r="F212" s="94"/>
      <c r="G212" s="66">
        <f>SUM(G213:G215)</f>
        <v>430247.15</v>
      </c>
    </row>
    <row r="213" spans="1:7" ht="12.75">
      <c r="A213" s="1" t="s">
        <v>421</v>
      </c>
      <c r="B213" s="90" t="s">
        <v>213</v>
      </c>
      <c r="C213" s="95" t="s">
        <v>79</v>
      </c>
      <c r="D213" s="96" t="s">
        <v>78</v>
      </c>
      <c r="E213" s="96" t="s">
        <v>27</v>
      </c>
      <c r="F213" s="96" t="s">
        <v>152</v>
      </c>
      <c r="G213" s="45">
        <v>153000</v>
      </c>
    </row>
    <row r="214" spans="1:7" ht="26.25">
      <c r="A214" s="1" t="s">
        <v>422</v>
      </c>
      <c r="B214" s="90" t="s">
        <v>213</v>
      </c>
      <c r="C214" s="95" t="s">
        <v>79</v>
      </c>
      <c r="D214" s="96" t="s">
        <v>78</v>
      </c>
      <c r="E214" s="96" t="s">
        <v>27</v>
      </c>
      <c r="F214" s="96" t="s">
        <v>17</v>
      </c>
      <c r="G214" s="45">
        <v>45000</v>
      </c>
    </row>
    <row r="215" spans="1:7" ht="26.25">
      <c r="A215" s="1" t="s">
        <v>154</v>
      </c>
      <c r="B215" s="90" t="s">
        <v>213</v>
      </c>
      <c r="C215" s="95" t="s">
        <v>79</v>
      </c>
      <c r="D215" s="96" t="s">
        <v>78</v>
      </c>
      <c r="E215" s="96" t="s">
        <v>27</v>
      </c>
      <c r="F215" s="96" t="s">
        <v>137</v>
      </c>
      <c r="G215" s="45">
        <v>232247.15</v>
      </c>
    </row>
    <row r="216" spans="1:7" ht="12.75">
      <c r="A216" s="8" t="s">
        <v>336</v>
      </c>
      <c r="B216" s="90" t="s">
        <v>213</v>
      </c>
      <c r="C216" s="93" t="s">
        <v>79</v>
      </c>
      <c r="D216" s="94" t="s">
        <v>78</v>
      </c>
      <c r="E216" s="94" t="s">
        <v>337</v>
      </c>
      <c r="F216" s="94"/>
      <c r="G216" s="66">
        <f>SUM(G217:G218)</f>
        <v>11845600</v>
      </c>
    </row>
    <row r="217" spans="1:7" ht="26.25">
      <c r="A217" s="1" t="s">
        <v>338</v>
      </c>
      <c r="B217" s="90" t="s">
        <v>213</v>
      </c>
      <c r="C217" s="95" t="s">
        <v>79</v>
      </c>
      <c r="D217" s="96" t="s">
        <v>78</v>
      </c>
      <c r="E217" s="96" t="s">
        <v>337</v>
      </c>
      <c r="F217" s="96" t="s">
        <v>137</v>
      </c>
      <c r="G217" s="48">
        <v>1000000</v>
      </c>
    </row>
    <row r="218" spans="1:7" ht="26.25">
      <c r="A218" s="1" t="s">
        <v>339</v>
      </c>
      <c r="B218" s="90" t="s">
        <v>213</v>
      </c>
      <c r="C218" s="95" t="s">
        <v>79</v>
      </c>
      <c r="D218" s="96" t="s">
        <v>78</v>
      </c>
      <c r="E218" s="96" t="s">
        <v>337</v>
      </c>
      <c r="F218" s="96" t="s">
        <v>137</v>
      </c>
      <c r="G218" s="48">
        <v>10845600</v>
      </c>
    </row>
    <row r="219" spans="1:7" ht="26.25">
      <c r="A219" s="8" t="s">
        <v>340</v>
      </c>
      <c r="B219" s="90" t="s">
        <v>213</v>
      </c>
      <c r="C219" s="93" t="s">
        <v>79</v>
      </c>
      <c r="D219" s="94" t="s">
        <v>78</v>
      </c>
      <c r="E219" s="94" t="s">
        <v>341</v>
      </c>
      <c r="F219" s="94"/>
      <c r="G219" s="66">
        <f>SUM(G220)</f>
        <v>122632</v>
      </c>
    </row>
    <row r="220" spans="1:7" ht="26.25">
      <c r="A220" s="1" t="s">
        <v>338</v>
      </c>
      <c r="B220" s="90" t="s">
        <v>213</v>
      </c>
      <c r="C220" s="95" t="s">
        <v>79</v>
      </c>
      <c r="D220" s="96" t="s">
        <v>78</v>
      </c>
      <c r="E220" s="96" t="s">
        <v>341</v>
      </c>
      <c r="F220" s="96" t="s">
        <v>137</v>
      </c>
      <c r="G220" s="48">
        <v>122632</v>
      </c>
    </row>
    <row r="221" spans="1:7" ht="14.25">
      <c r="A221" s="38" t="s">
        <v>99</v>
      </c>
      <c r="B221" s="90" t="s">
        <v>213</v>
      </c>
      <c r="C221" s="134" t="s">
        <v>79</v>
      </c>
      <c r="D221" s="134" t="s">
        <v>85</v>
      </c>
      <c r="E221" s="135"/>
      <c r="F221" s="134"/>
      <c r="G221" s="76">
        <f>G222+G224+G235+G244+G247+G256+G261+G269+G287+G239+G271+G275+G278+G285</f>
        <v>243646314.45</v>
      </c>
    </row>
    <row r="222" spans="1:7" ht="12.75">
      <c r="A222" s="63" t="s">
        <v>176</v>
      </c>
      <c r="B222" s="125" t="s">
        <v>213</v>
      </c>
      <c r="C222" s="121" t="s">
        <v>79</v>
      </c>
      <c r="D222" s="122" t="s">
        <v>85</v>
      </c>
      <c r="E222" s="100" t="s">
        <v>28</v>
      </c>
      <c r="F222" s="100"/>
      <c r="G222" s="66">
        <f>G223</f>
        <v>2046353.46</v>
      </c>
    </row>
    <row r="223" spans="1:7" ht="26.25">
      <c r="A223" s="1" t="s">
        <v>154</v>
      </c>
      <c r="B223" s="90" t="s">
        <v>213</v>
      </c>
      <c r="C223" s="106" t="s">
        <v>79</v>
      </c>
      <c r="D223" s="104" t="s">
        <v>85</v>
      </c>
      <c r="E223" s="96" t="s">
        <v>28</v>
      </c>
      <c r="F223" s="96" t="s">
        <v>137</v>
      </c>
      <c r="G223" s="48">
        <v>2046353.46</v>
      </c>
    </row>
    <row r="224" spans="1:7" ht="12.75">
      <c r="A224" s="61" t="s">
        <v>177</v>
      </c>
      <c r="B224" s="125" t="s">
        <v>213</v>
      </c>
      <c r="C224" s="121" t="s">
        <v>79</v>
      </c>
      <c r="D224" s="122" t="s">
        <v>85</v>
      </c>
      <c r="E224" s="100" t="s">
        <v>29</v>
      </c>
      <c r="F224" s="122"/>
      <c r="G224" s="66">
        <f>SUM(G225:G234)</f>
        <v>56069173.88999999</v>
      </c>
    </row>
    <row r="225" spans="1:7" ht="12.75">
      <c r="A225" s="1" t="s">
        <v>421</v>
      </c>
      <c r="B225" s="90" t="s">
        <v>213</v>
      </c>
      <c r="C225" s="106" t="s">
        <v>79</v>
      </c>
      <c r="D225" s="104" t="s">
        <v>85</v>
      </c>
      <c r="E225" s="96" t="s">
        <v>29</v>
      </c>
      <c r="F225" s="96" t="s">
        <v>152</v>
      </c>
      <c r="G225" s="48">
        <v>11053391.43</v>
      </c>
    </row>
    <row r="226" spans="1:7" ht="12.75">
      <c r="A226" s="1" t="s">
        <v>141</v>
      </c>
      <c r="B226" s="90" t="s">
        <v>213</v>
      </c>
      <c r="C226" s="106" t="s">
        <v>79</v>
      </c>
      <c r="D226" s="104" t="s">
        <v>85</v>
      </c>
      <c r="E226" s="96" t="s">
        <v>29</v>
      </c>
      <c r="F226" s="96" t="s">
        <v>153</v>
      </c>
      <c r="G226" s="45">
        <v>225906.6</v>
      </c>
    </row>
    <row r="227" spans="1:7" ht="26.25">
      <c r="A227" s="1" t="s">
        <v>422</v>
      </c>
      <c r="B227" s="90" t="s">
        <v>213</v>
      </c>
      <c r="C227" s="106" t="s">
        <v>79</v>
      </c>
      <c r="D227" s="104" t="s">
        <v>85</v>
      </c>
      <c r="E227" s="96" t="s">
        <v>29</v>
      </c>
      <c r="F227" s="96" t="s">
        <v>17</v>
      </c>
      <c r="G227" s="48">
        <v>3114270.74</v>
      </c>
    </row>
    <row r="228" spans="1:7" ht="26.25">
      <c r="A228" s="1" t="s">
        <v>154</v>
      </c>
      <c r="B228" s="90" t="s">
        <v>213</v>
      </c>
      <c r="C228" s="106" t="s">
        <v>79</v>
      </c>
      <c r="D228" s="104" t="s">
        <v>85</v>
      </c>
      <c r="E228" s="96" t="s">
        <v>29</v>
      </c>
      <c r="F228" s="96" t="s">
        <v>137</v>
      </c>
      <c r="G228" s="45">
        <v>21515279.63</v>
      </c>
    </row>
    <row r="229" spans="1:7" ht="26.25">
      <c r="A229" s="1" t="s">
        <v>282</v>
      </c>
      <c r="B229" s="90" t="s">
        <v>213</v>
      </c>
      <c r="C229" s="106" t="s">
        <v>79</v>
      </c>
      <c r="D229" s="104" t="s">
        <v>85</v>
      </c>
      <c r="E229" s="96" t="s">
        <v>29</v>
      </c>
      <c r="F229" s="96" t="s">
        <v>71</v>
      </c>
      <c r="G229" s="59">
        <v>56748.9</v>
      </c>
    </row>
    <row r="230" spans="1:7" ht="39">
      <c r="A230" s="1" t="s">
        <v>155</v>
      </c>
      <c r="B230" s="90" t="s">
        <v>213</v>
      </c>
      <c r="C230" s="106" t="s">
        <v>79</v>
      </c>
      <c r="D230" s="104" t="s">
        <v>85</v>
      </c>
      <c r="E230" s="96" t="s">
        <v>29</v>
      </c>
      <c r="F230" s="96" t="s">
        <v>156</v>
      </c>
      <c r="G230" s="59">
        <v>19204000</v>
      </c>
    </row>
    <row r="231" spans="1:7" ht="26.25">
      <c r="A231" s="9" t="s">
        <v>234</v>
      </c>
      <c r="B231" s="90" t="s">
        <v>213</v>
      </c>
      <c r="C231" s="106" t="s">
        <v>79</v>
      </c>
      <c r="D231" s="104" t="s">
        <v>85</v>
      </c>
      <c r="E231" s="96" t="s">
        <v>29</v>
      </c>
      <c r="F231" s="96" t="s">
        <v>147</v>
      </c>
      <c r="G231" s="59">
        <v>344356.22</v>
      </c>
    </row>
    <row r="232" spans="1:7" ht="12.75">
      <c r="A232" s="1" t="s">
        <v>146</v>
      </c>
      <c r="B232" s="90" t="s">
        <v>213</v>
      </c>
      <c r="C232" s="106" t="s">
        <v>79</v>
      </c>
      <c r="D232" s="104" t="s">
        <v>85</v>
      </c>
      <c r="E232" s="96" t="s">
        <v>29</v>
      </c>
      <c r="F232" s="96" t="s">
        <v>149</v>
      </c>
      <c r="G232" s="59">
        <v>357141.16</v>
      </c>
    </row>
    <row r="233" spans="1:7" ht="12.75">
      <c r="A233" s="1" t="s">
        <v>148</v>
      </c>
      <c r="B233" s="90" t="s">
        <v>213</v>
      </c>
      <c r="C233" s="106" t="s">
        <v>79</v>
      </c>
      <c r="D233" s="104" t="s">
        <v>85</v>
      </c>
      <c r="E233" s="96" t="s">
        <v>29</v>
      </c>
      <c r="F233" s="96" t="s">
        <v>150</v>
      </c>
      <c r="G233" s="59">
        <v>137830.45</v>
      </c>
    </row>
    <row r="234" spans="1:7" ht="12.75">
      <c r="A234" s="1" t="s">
        <v>69</v>
      </c>
      <c r="B234" s="90" t="s">
        <v>213</v>
      </c>
      <c r="C234" s="106" t="s">
        <v>79</v>
      </c>
      <c r="D234" s="104" t="s">
        <v>85</v>
      </c>
      <c r="E234" s="96" t="s">
        <v>29</v>
      </c>
      <c r="F234" s="96" t="s">
        <v>68</v>
      </c>
      <c r="G234" s="59">
        <v>60248.76</v>
      </c>
    </row>
    <row r="235" spans="1:7" ht="12.75">
      <c r="A235" s="54" t="s">
        <v>280</v>
      </c>
      <c r="B235" s="90" t="s">
        <v>213</v>
      </c>
      <c r="C235" s="136" t="s">
        <v>79</v>
      </c>
      <c r="D235" s="137" t="s">
        <v>85</v>
      </c>
      <c r="E235" s="138" t="s">
        <v>271</v>
      </c>
      <c r="F235" s="96"/>
      <c r="G235" s="62">
        <f>SUM(G236:G238)</f>
        <v>6695826.08</v>
      </c>
    </row>
    <row r="236" spans="1:7" ht="26.25">
      <c r="A236" s="1" t="s">
        <v>424</v>
      </c>
      <c r="B236" s="90" t="s">
        <v>213</v>
      </c>
      <c r="C236" s="106" t="s">
        <v>79</v>
      </c>
      <c r="D236" s="104" t="s">
        <v>85</v>
      </c>
      <c r="E236" s="96" t="s">
        <v>271</v>
      </c>
      <c r="F236" s="96" t="s">
        <v>17</v>
      </c>
      <c r="G236" s="59">
        <v>91413.39</v>
      </c>
    </row>
    <row r="237" spans="1:7" ht="26.25">
      <c r="A237" s="1" t="s">
        <v>154</v>
      </c>
      <c r="B237" s="90" t="s">
        <v>213</v>
      </c>
      <c r="C237" s="106" t="s">
        <v>79</v>
      </c>
      <c r="D237" s="104" t="s">
        <v>85</v>
      </c>
      <c r="E237" s="96" t="s">
        <v>271</v>
      </c>
      <c r="F237" s="96" t="s">
        <v>137</v>
      </c>
      <c r="G237" s="59">
        <v>4938838.86</v>
      </c>
    </row>
    <row r="238" spans="1:7" ht="39">
      <c r="A238" s="1" t="s">
        <v>155</v>
      </c>
      <c r="B238" s="90" t="s">
        <v>213</v>
      </c>
      <c r="C238" s="106" t="s">
        <v>79</v>
      </c>
      <c r="D238" s="104" t="s">
        <v>85</v>
      </c>
      <c r="E238" s="96" t="s">
        <v>271</v>
      </c>
      <c r="F238" s="96" t="s">
        <v>156</v>
      </c>
      <c r="G238" s="59">
        <v>1665573.83</v>
      </c>
    </row>
    <row r="239" spans="1:7" ht="52.5">
      <c r="A239" s="54" t="s">
        <v>281</v>
      </c>
      <c r="B239" s="90" t="s">
        <v>213</v>
      </c>
      <c r="C239" s="136" t="s">
        <v>79</v>
      </c>
      <c r="D239" s="137" t="s">
        <v>85</v>
      </c>
      <c r="E239" s="138" t="s">
        <v>268</v>
      </c>
      <c r="F239" s="96"/>
      <c r="G239" s="65">
        <f>SUM(G240:G243)</f>
        <v>2001000</v>
      </c>
    </row>
    <row r="240" spans="1:7" ht="26.25">
      <c r="A240" s="1" t="s">
        <v>154</v>
      </c>
      <c r="B240" s="90" t="s">
        <v>213</v>
      </c>
      <c r="C240" s="106" t="s">
        <v>79</v>
      </c>
      <c r="D240" s="104" t="s">
        <v>85</v>
      </c>
      <c r="E240" s="96" t="s">
        <v>268</v>
      </c>
      <c r="F240" s="96" t="s">
        <v>137</v>
      </c>
      <c r="G240" s="45">
        <v>250000</v>
      </c>
    </row>
    <row r="241" spans="1:7" ht="26.25">
      <c r="A241" s="1" t="s">
        <v>342</v>
      </c>
      <c r="B241" s="90" t="s">
        <v>213</v>
      </c>
      <c r="C241" s="106" t="s">
        <v>79</v>
      </c>
      <c r="D241" s="104" t="s">
        <v>85</v>
      </c>
      <c r="E241" s="96" t="s">
        <v>268</v>
      </c>
      <c r="F241" s="96" t="s">
        <v>137</v>
      </c>
      <c r="G241" s="45">
        <v>125</v>
      </c>
    </row>
    <row r="242" spans="1:7" ht="12.75">
      <c r="A242" s="2" t="s">
        <v>135</v>
      </c>
      <c r="B242" s="90" t="s">
        <v>213</v>
      </c>
      <c r="C242" s="106" t="s">
        <v>79</v>
      </c>
      <c r="D242" s="104" t="s">
        <v>85</v>
      </c>
      <c r="E242" s="96" t="s">
        <v>268</v>
      </c>
      <c r="F242" s="96" t="s">
        <v>134</v>
      </c>
      <c r="G242" s="45">
        <v>1750000</v>
      </c>
    </row>
    <row r="243" spans="1:7" ht="12.75">
      <c r="A243" s="2" t="s">
        <v>343</v>
      </c>
      <c r="B243" s="90" t="s">
        <v>213</v>
      </c>
      <c r="C243" s="106" t="s">
        <v>79</v>
      </c>
      <c r="D243" s="104" t="s">
        <v>85</v>
      </c>
      <c r="E243" s="96" t="s">
        <v>268</v>
      </c>
      <c r="F243" s="96" t="s">
        <v>134</v>
      </c>
      <c r="G243" s="45">
        <v>875</v>
      </c>
    </row>
    <row r="244" spans="1:7" ht="78.75">
      <c r="A244" s="8" t="s">
        <v>201</v>
      </c>
      <c r="B244" s="90" t="s">
        <v>213</v>
      </c>
      <c r="C244" s="93" t="s">
        <v>79</v>
      </c>
      <c r="D244" s="94" t="s">
        <v>85</v>
      </c>
      <c r="E244" s="94" t="s">
        <v>73</v>
      </c>
      <c r="F244" s="94"/>
      <c r="G244" s="66">
        <f>G245+G246</f>
        <v>2947525.17</v>
      </c>
    </row>
    <row r="245" spans="1:7" ht="12.75">
      <c r="A245" s="2" t="s">
        <v>141</v>
      </c>
      <c r="B245" s="90" t="s">
        <v>213</v>
      </c>
      <c r="C245" s="95" t="s">
        <v>79</v>
      </c>
      <c r="D245" s="96" t="s">
        <v>85</v>
      </c>
      <c r="E245" s="96" t="s">
        <v>73</v>
      </c>
      <c r="F245" s="96" t="s">
        <v>153</v>
      </c>
      <c r="G245" s="45">
        <v>1947525.17</v>
      </c>
    </row>
    <row r="246" spans="1:7" ht="13.5">
      <c r="A246" s="2" t="s">
        <v>135</v>
      </c>
      <c r="B246" s="101" t="s">
        <v>213</v>
      </c>
      <c r="C246" s="95" t="s">
        <v>79</v>
      </c>
      <c r="D246" s="96" t="s">
        <v>85</v>
      </c>
      <c r="E246" s="96" t="s">
        <v>73</v>
      </c>
      <c r="F246" s="96" t="s">
        <v>134</v>
      </c>
      <c r="G246" s="45">
        <v>1000000</v>
      </c>
    </row>
    <row r="247" spans="1:7" ht="78.75">
      <c r="A247" s="5" t="s">
        <v>0</v>
      </c>
      <c r="B247" s="90" t="s">
        <v>213</v>
      </c>
      <c r="C247" s="105" t="s">
        <v>79</v>
      </c>
      <c r="D247" s="120" t="s">
        <v>85</v>
      </c>
      <c r="E247" s="94" t="s">
        <v>222</v>
      </c>
      <c r="F247" s="120"/>
      <c r="G247" s="65">
        <f>SUM(G248:G255)</f>
        <v>136887500</v>
      </c>
    </row>
    <row r="248" spans="1:7" ht="12.75">
      <c r="A248" s="1" t="s">
        <v>421</v>
      </c>
      <c r="B248" s="90" t="s">
        <v>213</v>
      </c>
      <c r="C248" s="95" t="s">
        <v>79</v>
      </c>
      <c r="D248" s="96" t="s">
        <v>85</v>
      </c>
      <c r="E248" s="96" t="s">
        <v>222</v>
      </c>
      <c r="F248" s="96" t="s">
        <v>152</v>
      </c>
      <c r="G248" s="45">
        <v>54849286.58</v>
      </c>
    </row>
    <row r="249" spans="1:7" ht="12.75">
      <c r="A249" s="1" t="s">
        <v>141</v>
      </c>
      <c r="B249" s="90" t="s">
        <v>213</v>
      </c>
      <c r="C249" s="95" t="s">
        <v>79</v>
      </c>
      <c r="D249" s="96" t="s">
        <v>85</v>
      </c>
      <c r="E249" s="96" t="s">
        <v>222</v>
      </c>
      <c r="F249" s="96" t="s">
        <v>153</v>
      </c>
      <c r="G249" s="45">
        <v>70000</v>
      </c>
    </row>
    <row r="250" spans="1:7" ht="26.25">
      <c r="A250" s="1" t="s">
        <v>424</v>
      </c>
      <c r="B250" s="90" t="s">
        <v>213</v>
      </c>
      <c r="C250" s="95" t="s">
        <v>79</v>
      </c>
      <c r="D250" s="96" t="s">
        <v>85</v>
      </c>
      <c r="E250" s="96" t="s">
        <v>222</v>
      </c>
      <c r="F250" s="96" t="s">
        <v>17</v>
      </c>
      <c r="G250" s="45">
        <v>16545254.79</v>
      </c>
    </row>
    <row r="251" spans="1:7" ht="26.25">
      <c r="A251" s="1" t="s">
        <v>282</v>
      </c>
      <c r="B251" s="90" t="s">
        <v>213</v>
      </c>
      <c r="C251" s="95" t="s">
        <v>79</v>
      </c>
      <c r="D251" s="96" t="s">
        <v>85</v>
      </c>
      <c r="E251" s="96" t="s">
        <v>222</v>
      </c>
      <c r="F251" s="96" t="s">
        <v>71</v>
      </c>
      <c r="G251" s="45">
        <v>107958.63</v>
      </c>
    </row>
    <row r="252" spans="1:7" ht="26.25">
      <c r="A252" s="1" t="s">
        <v>154</v>
      </c>
      <c r="B252" s="90" t="s">
        <v>213</v>
      </c>
      <c r="C252" s="95" t="s">
        <v>79</v>
      </c>
      <c r="D252" s="96" t="s">
        <v>85</v>
      </c>
      <c r="E252" s="96" t="s">
        <v>222</v>
      </c>
      <c r="F252" s="96" t="s">
        <v>137</v>
      </c>
      <c r="G252" s="45">
        <v>2131000</v>
      </c>
    </row>
    <row r="253" spans="1:7" ht="39">
      <c r="A253" s="1" t="s">
        <v>155</v>
      </c>
      <c r="B253" s="90" t="s">
        <v>213</v>
      </c>
      <c r="C253" s="95" t="s">
        <v>79</v>
      </c>
      <c r="D253" s="96" t="s">
        <v>85</v>
      </c>
      <c r="E253" s="96" t="s">
        <v>222</v>
      </c>
      <c r="F253" s="96" t="s">
        <v>156</v>
      </c>
      <c r="G253" s="45">
        <v>63181000</v>
      </c>
    </row>
    <row r="254" spans="1:7" ht="12.75">
      <c r="A254" s="1" t="s">
        <v>148</v>
      </c>
      <c r="B254" s="90" t="s">
        <v>213</v>
      </c>
      <c r="C254" s="95" t="s">
        <v>79</v>
      </c>
      <c r="D254" s="96" t="s">
        <v>85</v>
      </c>
      <c r="E254" s="96" t="s">
        <v>222</v>
      </c>
      <c r="F254" s="96" t="s">
        <v>150</v>
      </c>
      <c r="G254" s="45">
        <v>3000</v>
      </c>
    </row>
    <row r="255" spans="1:7" ht="12.75">
      <c r="A255" s="1" t="s">
        <v>69</v>
      </c>
      <c r="B255" s="90" t="s">
        <v>213</v>
      </c>
      <c r="C255" s="95" t="s">
        <v>79</v>
      </c>
      <c r="D255" s="96" t="s">
        <v>85</v>
      </c>
      <c r="E255" s="96" t="s">
        <v>222</v>
      </c>
      <c r="F255" s="96" t="s">
        <v>68</v>
      </c>
      <c r="G255" s="45">
        <v>0</v>
      </c>
    </row>
    <row r="256" spans="1:7" ht="105">
      <c r="A256" s="8" t="s">
        <v>202</v>
      </c>
      <c r="B256" s="90" t="s">
        <v>213</v>
      </c>
      <c r="C256" s="93" t="s">
        <v>79</v>
      </c>
      <c r="D256" s="94" t="s">
        <v>85</v>
      </c>
      <c r="E256" s="94" t="s">
        <v>31</v>
      </c>
      <c r="F256" s="94"/>
      <c r="G256" s="65">
        <f>SUM(G257:G260)</f>
        <v>1593752.85</v>
      </c>
    </row>
    <row r="257" spans="1:7" ht="12.75">
      <c r="A257" s="1" t="s">
        <v>421</v>
      </c>
      <c r="B257" s="90" t="s">
        <v>213</v>
      </c>
      <c r="C257" s="95" t="s">
        <v>79</v>
      </c>
      <c r="D257" s="96" t="s">
        <v>85</v>
      </c>
      <c r="E257" s="96" t="s">
        <v>31</v>
      </c>
      <c r="F257" s="96" t="s">
        <v>152</v>
      </c>
      <c r="G257" s="45">
        <v>5000</v>
      </c>
    </row>
    <row r="258" spans="1:7" ht="26.25">
      <c r="A258" s="1" t="s">
        <v>422</v>
      </c>
      <c r="B258" s="90" t="s">
        <v>213</v>
      </c>
      <c r="C258" s="95" t="s">
        <v>79</v>
      </c>
      <c r="D258" s="96" t="s">
        <v>85</v>
      </c>
      <c r="E258" s="96" t="s">
        <v>31</v>
      </c>
      <c r="F258" s="96" t="s">
        <v>17</v>
      </c>
      <c r="G258" s="45">
        <v>1500</v>
      </c>
    </row>
    <row r="259" spans="1:7" ht="26.25">
      <c r="A259" s="1" t="s">
        <v>154</v>
      </c>
      <c r="B259" s="90" t="s">
        <v>213</v>
      </c>
      <c r="C259" s="95" t="s">
        <v>79</v>
      </c>
      <c r="D259" s="96" t="s">
        <v>85</v>
      </c>
      <c r="E259" s="96" t="s">
        <v>31</v>
      </c>
      <c r="F259" s="96" t="s">
        <v>137</v>
      </c>
      <c r="G259" s="45">
        <v>1500336.85</v>
      </c>
    </row>
    <row r="260" spans="1:7" ht="12.75">
      <c r="A260" s="2" t="s">
        <v>135</v>
      </c>
      <c r="B260" s="90" t="s">
        <v>213</v>
      </c>
      <c r="C260" s="95" t="s">
        <v>79</v>
      </c>
      <c r="D260" s="96" t="s">
        <v>85</v>
      </c>
      <c r="E260" s="96" t="s">
        <v>248</v>
      </c>
      <c r="F260" s="96" t="s">
        <v>134</v>
      </c>
      <c r="G260" s="45">
        <v>86916</v>
      </c>
    </row>
    <row r="261" spans="1:7" ht="26.25">
      <c r="A261" s="5" t="s">
        <v>224</v>
      </c>
      <c r="B261" s="90" t="s">
        <v>213</v>
      </c>
      <c r="C261" s="105" t="s">
        <v>79</v>
      </c>
      <c r="D261" s="120" t="s">
        <v>85</v>
      </c>
      <c r="E261" s="94" t="s">
        <v>225</v>
      </c>
      <c r="F261" s="96"/>
      <c r="G261" s="65">
        <f>SUM(G262:G268)</f>
        <v>25140000</v>
      </c>
    </row>
    <row r="262" spans="1:7" ht="26.25">
      <c r="A262" s="1" t="s">
        <v>344</v>
      </c>
      <c r="B262" s="90" t="s">
        <v>213</v>
      </c>
      <c r="C262" s="106" t="s">
        <v>79</v>
      </c>
      <c r="D262" s="104" t="s">
        <v>85</v>
      </c>
      <c r="E262" s="96" t="s">
        <v>225</v>
      </c>
      <c r="F262" s="96" t="s">
        <v>137</v>
      </c>
      <c r="G262" s="45">
        <v>944406</v>
      </c>
    </row>
    <row r="263" spans="1:7" ht="26.25">
      <c r="A263" s="1" t="s">
        <v>345</v>
      </c>
      <c r="B263" s="90" t="s">
        <v>213</v>
      </c>
      <c r="C263" s="106" t="s">
        <v>79</v>
      </c>
      <c r="D263" s="104" t="s">
        <v>85</v>
      </c>
      <c r="E263" s="116" t="s">
        <v>225</v>
      </c>
      <c r="F263" s="116" t="s">
        <v>137</v>
      </c>
      <c r="G263" s="59">
        <v>2500000</v>
      </c>
    </row>
    <row r="264" spans="1:7" ht="26.25">
      <c r="A264" s="1" t="s">
        <v>346</v>
      </c>
      <c r="B264" s="90" t="s">
        <v>213</v>
      </c>
      <c r="C264" s="106" t="s">
        <v>79</v>
      </c>
      <c r="D264" s="104" t="s">
        <v>85</v>
      </c>
      <c r="E264" s="116" t="s">
        <v>225</v>
      </c>
      <c r="F264" s="116" t="s">
        <v>137</v>
      </c>
      <c r="G264" s="59">
        <v>6500000</v>
      </c>
    </row>
    <row r="265" spans="1:7" ht="26.25">
      <c r="A265" s="1" t="s">
        <v>215</v>
      </c>
      <c r="B265" s="90" t="s">
        <v>213</v>
      </c>
      <c r="C265" s="106" t="s">
        <v>79</v>
      </c>
      <c r="D265" s="104" t="s">
        <v>85</v>
      </c>
      <c r="E265" s="116" t="s">
        <v>225</v>
      </c>
      <c r="F265" s="116" t="s">
        <v>137</v>
      </c>
      <c r="G265" s="59">
        <v>750000</v>
      </c>
    </row>
    <row r="266" spans="1:7" ht="33" customHeight="1">
      <c r="A266" s="2" t="s">
        <v>461</v>
      </c>
      <c r="B266" s="90" t="s">
        <v>213</v>
      </c>
      <c r="C266" s="106" t="s">
        <v>79</v>
      </c>
      <c r="D266" s="104" t="s">
        <v>85</v>
      </c>
      <c r="E266" s="116" t="s">
        <v>225</v>
      </c>
      <c r="F266" s="116" t="s">
        <v>394</v>
      </c>
      <c r="G266" s="59">
        <v>8865000</v>
      </c>
    </row>
    <row r="267" spans="1:7" ht="26.25">
      <c r="A267" s="2" t="s">
        <v>347</v>
      </c>
      <c r="B267" s="90" t="s">
        <v>213</v>
      </c>
      <c r="C267" s="106" t="s">
        <v>79</v>
      </c>
      <c r="D267" s="104" t="s">
        <v>85</v>
      </c>
      <c r="E267" s="116" t="s">
        <v>225</v>
      </c>
      <c r="F267" s="116" t="s">
        <v>134</v>
      </c>
      <c r="G267" s="59">
        <v>130594</v>
      </c>
    </row>
    <row r="268" spans="1:7" ht="12.75">
      <c r="A268" s="2" t="s">
        <v>348</v>
      </c>
      <c r="B268" s="90" t="s">
        <v>213</v>
      </c>
      <c r="C268" s="106" t="s">
        <v>79</v>
      </c>
      <c r="D268" s="104" t="s">
        <v>85</v>
      </c>
      <c r="E268" s="116" t="s">
        <v>225</v>
      </c>
      <c r="F268" s="116" t="s">
        <v>134</v>
      </c>
      <c r="G268" s="59">
        <v>5450000</v>
      </c>
    </row>
    <row r="269" spans="1:7" ht="52.5">
      <c r="A269" s="63" t="s">
        <v>428</v>
      </c>
      <c r="B269" s="125" t="s">
        <v>213</v>
      </c>
      <c r="C269" s="121" t="s">
        <v>79</v>
      </c>
      <c r="D269" s="122" t="s">
        <v>85</v>
      </c>
      <c r="E269" s="139" t="s">
        <v>396</v>
      </c>
      <c r="F269" s="140"/>
      <c r="G269" s="62">
        <f>G270</f>
        <v>780000</v>
      </c>
    </row>
    <row r="270" spans="1:7" ht="26.25">
      <c r="A270" s="1" t="s">
        <v>393</v>
      </c>
      <c r="B270" s="90" t="s">
        <v>213</v>
      </c>
      <c r="C270" s="106" t="s">
        <v>79</v>
      </c>
      <c r="D270" s="104" t="s">
        <v>85</v>
      </c>
      <c r="E270" s="116" t="s">
        <v>429</v>
      </c>
      <c r="F270" s="141" t="s">
        <v>394</v>
      </c>
      <c r="G270" s="59">
        <v>780000</v>
      </c>
    </row>
    <row r="271" spans="1:8" ht="39">
      <c r="A271" s="63" t="s">
        <v>442</v>
      </c>
      <c r="B271" s="125" t="s">
        <v>213</v>
      </c>
      <c r="C271" s="121" t="s">
        <v>79</v>
      </c>
      <c r="D271" s="122" t="s">
        <v>85</v>
      </c>
      <c r="E271" s="100" t="s">
        <v>443</v>
      </c>
      <c r="F271" s="122"/>
      <c r="G271" s="62">
        <f>G272+G273+G274</f>
        <v>4727300</v>
      </c>
      <c r="H271" s="80"/>
    </row>
    <row r="272" spans="1:7" ht="12.75">
      <c r="A272" s="1" t="s">
        <v>432</v>
      </c>
      <c r="B272" s="90" t="s">
        <v>213</v>
      </c>
      <c r="C272" s="106" t="s">
        <v>79</v>
      </c>
      <c r="D272" s="104" t="s">
        <v>85</v>
      </c>
      <c r="E272" s="96" t="s">
        <v>443</v>
      </c>
      <c r="F272" s="104" t="s">
        <v>152</v>
      </c>
      <c r="G272" s="59">
        <v>1716000</v>
      </c>
    </row>
    <row r="273" spans="1:7" ht="39">
      <c r="A273" s="1" t="s">
        <v>444</v>
      </c>
      <c r="B273" s="90" t="s">
        <v>213</v>
      </c>
      <c r="C273" s="106" t="s">
        <v>79</v>
      </c>
      <c r="D273" s="104" t="s">
        <v>85</v>
      </c>
      <c r="E273" s="96" t="s">
        <v>443</v>
      </c>
      <c r="F273" s="104" t="s">
        <v>17</v>
      </c>
      <c r="G273" s="59">
        <v>518232</v>
      </c>
    </row>
    <row r="274" spans="1:7" ht="12.75">
      <c r="A274" s="2" t="s">
        <v>135</v>
      </c>
      <c r="B274" s="90" t="s">
        <v>213</v>
      </c>
      <c r="C274" s="106" t="s">
        <v>79</v>
      </c>
      <c r="D274" s="104" t="s">
        <v>85</v>
      </c>
      <c r="E274" s="96" t="s">
        <v>443</v>
      </c>
      <c r="F274" s="104" t="s">
        <v>134</v>
      </c>
      <c r="G274" s="59">
        <v>2493068</v>
      </c>
    </row>
    <row r="275" spans="1:7" ht="39">
      <c r="A275" s="63" t="s">
        <v>445</v>
      </c>
      <c r="B275" s="125" t="s">
        <v>213</v>
      </c>
      <c r="C275" s="121" t="s">
        <v>79</v>
      </c>
      <c r="D275" s="122" t="s">
        <v>85</v>
      </c>
      <c r="E275" s="100" t="s">
        <v>446</v>
      </c>
      <c r="F275" s="122"/>
      <c r="G275" s="62">
        <f>G276+G277</f>
        <v>1210000</v>
      </c>
    </row>
    <row r="276" spans="1:7" ht="26.25">
      <c r="A276" s="1" t="s">
        <v>154</v>
      </c>
      <c r="B276" s="90" t="s">
        <v>213</v>
      </c>
      <c r="C276" s="106" t="s">
        <v>79</v>
      </c>
      <c r="D276" s="104" t="s">
        <v>85</v>
      </c>
      <c r="E276" s="96" t="s">
        <v>446</v>
      </c>
      <c r="F276" s="104" t="s">
        <v>137</v>
      </c>
      <c r="G276" s="59">
        <v>610000</v>
      </c>
    </row>
    <row r="277" spans="1:7" ht="12.75">
      <c r="A277" s="2" t="s">
        <v>135</v>
      </c>
      <c r="B277" s="90" t="s">
        <v>213</v>
      </c>
      <c r="C277" s="106" t="s">
        <v>79</v>
      </c>
      <c r="D277" s="104" t="s">
        <v>85</v>
      </c>
      <c r="E277" s="96" t="s">
        <v>446</v>
      </c>
      <c r="F277" s="104" t="s">
        <v>134</v>
      </c>
      <c r="G277" s="59">
        <v>600000</v>
      </c>
    </row>
    <row r="278" spans="1:7" ht="26.25">
      <c r="A278" s="63" t="s">
        <v>447</v>
      </c>
      <c r="B278" s="125" t="s">
        <v>213</v>
      </c>
      <c r="C278" s="121" t="s">
        <v>79</v>
      </c>
      <c r="D278" s="122" t="s">
        <v>85</v>
      </c>
      <c r="E278" s="100" t="s">
        <v>448</v>
      </c>
      <c r="F278" s="122"/>
      <c r="G278" s="62">
        <f>G279+G280+G281+G282+G283+G284</f>
        <v>2963960</v>
      </c>
    </row>
    <row r="279" spans="1:7" ht="26.25">
      <c r="A279" s="1" t="s">
        <v>449</v>
      </c>
      <c r="B279" s="90" t="s">
        <v>213</v>
      </c>
      <c r="C279" s="106" t="s">
        <v>79</v>
      </c>
      <c r="D279" s="104" t="s">
        <v>85</v>
      </c>
      <c r="E279" s="96" t="s">
        <v>448</v>
      </c>
      <c r="F279" s="104" t="s">
        <v>137</v>
      </c>
      <c r="G279" s="59">
        <v>700886.15</v>
      </c>
    </row>
    <row r="280" spans="1:7" ht="26.25">
      <c r="A280" s="1" t="s">
        <v>450</v>
      </c>
      <c r="B280" s="90" t="s">
        <v>213</v>
      </c>
      <c r="C280" s="106" t="s">
        <v>79</v>
      </c>
      <c r="D280" s="104" t="s">
        <v>85</v>
      </c>
      <c r="E280" s="96" t="s">
        <v>448</v>
      </c>
      <c r="F280" s="104" t="s">
        <v>137</v>
      </c>
      <c r="G280" s="59">
        <v>7079.77</v>
      </c>
    </row>
    <row r="281" spans="1:7" ht="26.25">
      <c r="A281" s="1" t="s">
        <v>451</v>
      </c>
      <c r="B281" s="90" t="s">
        <v>213</v>
      </c>
      <c r="C281" s="106" t="s">
        <v>79</v>
      </c>
      <c r="D281" s="104" t="s">
        <v>85</v>
      </c>
      <c r="E281" s="96" t="s">
        <v>448</v>
      </c>
      <c r="F281" s="104" t="s">
        <v>137</v>
      </c>
      <c r="G281" s="59">
        <v>108000</v>
      </c>
    </row>
    <row r="282" spans="1:7" ht="12.75">
      <c r="A282" s="2" t="s">
        <v>452</v>
      </c>
      <c r="B282" s="90" t="s">
        <v>213</v>
      </c>
      <c r="C282" s="106" t="s">
        <v>79</v>
      </c>
      <c r="D282" s="104" t="s">
        <v>85</v>
      </c>
      <c r="E282" s="96" t="s">
        <v>448</v>
      </c>
      <c r="F282" s="104" t="s">
        <v>134</v>
      </c>
      <c r="G282" s="59">
        <v>1879013.85</v>
      </c>
    </row>
    <row r="283" spans="1:7" ht="12.75">
      <c r="A283" s="2" t="s">
        <v>343</v>
      </c>
      <c r="B283" s="90" t="s">
        <v>213</v>
      </c>
      <c r="C283" s="106" t="s">
        <v>79</v>
      </c>
      <c r="D283" s="104" t="s">
        <v>85</v>
      </c>
      <c r="E283" s="96" t="s">
        <v>448</v>
      </c>
      <c r="F283" s="104" t="s">
        <v>134</v>
      </c>
      <c r="G283" s="59">
        <v>18980.23</v>
      </c>
    </row>
    <row r="284" spans="1:7" ht="12.75">
      <c r="A284" s="2" t="s">
        <v>453</v>
      </c>
      <c r="B284" s="90" t="s">
        <v>213</v>
      </c>
      <c r="C284" s="106" t="s">
        <v>79</v>
      </c>
      <c r="D284" s="104" t="s">
        <v>85</v>
      </c>
      <c r="E284" s="96" t="s">
        <v>448</v>
      </c>
      <c r="F284" s="104" t="s">
        <v>134</v>
      </c>
      <c r="G284" s="59">
        <v>250000</v>
      </c>
    </row>
    <row r="285" spans="1:7" ht="39">
      <c r="A285" s="5" t="s">
        <v>454</v>
      </c>
      <c r="B285" s="90" t="s">
        <v>213</v>
      </c>
      <c r="C285" s="105" t="s">
        <v>79</v>
      </c>
      <c r="D285" s="120" t="s">
        <v>85</v>
      </c>
      <c r="E285" s="94" t="s">
        <v>455</v>
      </c>
      <c r="F285" s="142"/>
      <c r="G285" s="62">
        <f>G286</f>
        <v>1000</v>
      </c>
    </row>
    <row r="286" spans="1:7" ht="26.25">
      <c r="A286" s="1" t="s">
        <v>154</v>
      </c>
      <c r="B286" s="90" t="s">
        <v>213</v>
      </c>
      <c r="C286" s="95" t="s">
        <v>79</v>
      </c>
      <c r="D286" s="96" t="s">
        <v>85</v>
      </c>
      <c r="E286" s="96" t="s">
        <v>455</v>
      </c>
      <c r="F286" s="96" t="s">
        <v>137</v>
      </c>
      <c r="G286" s="59">
        <v>1000</v>
      </c>
    </row>
    <row r="287" spans="1:7" ht="39">
      <c r="A287" s="5" t="s">
        <v>223</v>
      </c>
      <c r="B287" s="90" t="s">
        <v>213</v>
      </c>
      <c r="C287" s="105" t="s">
        <v>79</v>
      </c>
      <c r="D287" s="120" t="s">
        <v>85</v>
      </c>
      <c r="E287" s="94" t="s">
        <v>226</v>
      </c>
      <c r="F287" s="142"/>
      <c r="G287" s="65">
        <f>G288+G289</f>
        <v>582923</v>
      </c>
    </row>
    <row r="288" spans="1:7" ht="26.25">
      <c r="A288" s="1" t="s">
        <v>154</v>
      </c>
      <c r="B288" s="90" t="s">
        <v>213</v>
      </c>
      <c r="C288" s="95" t="s">
        <v>79</v>
      </c>
      <c r="D288" s="96" t="s">
        <v>85</v>
      </c>
      <c r="E288" s="96" t="s">
        <v>226</v>
      </c>
      <c r="F288" s="96" t="s">
        <v>137</v>
      </c>
      <c r="G288" s="45">
        <v>470787</v>
      </c>
    </row>
    <row r="289" spans="1:7" ht="12.75">
      <c r="A289" s="2" t="s">
        <v>135</v>
      </c>
      <c r="B289" s="90" t="s">
        <v>213</v>
      </c>
      <c r="C289" s="95" t="s">
        <v>79</v>
      </c>
      <c r="D289" s="96" t="s">
        <v>85</v>
      </c>
      <c r="E289" s="96" t="s">
        <v>226</v>
      </c>
      <c r="F289" s="96" t="s">
        <v>134</v>
      </c>
      <c r="G289" s="45">
        <v>112136</v>
      </c>
    </row>
    <row r="290" spans="1:7" ht="12.75">
      <c r="A290" s="12" t="s">
        <v>211</v>
      </c>
      <c r="B290" s="90" t="s">
        <v>213</v>
      </c>
      <c r="C290" s="124" t="s">
        <v>79</v>
      </c>
      <c r="D290" s="126" t="s">
        <v>87</v>
      </c>
      <c r="E290" s="92"/>
      <c r="F290" s="142"/>
      <c r="G290" s="43">
        <f>G291+G293+G295+G298+G300</f>
        <v>15182215.2</v>
      </c>
    </row>
    <row r="291" spans="1:7" ht="26.25">
      <c r="A291" s="8" t="s">
        <v>178</v>
      </c>
      <c r="B291" s="90" t="s">
        <v>213</v>
      </c>
      <c r="C291" s="105" t="s">
        <v>79</v>
      </c>
      <c r="D291" s="120" t="s">
        <v>87</v>
      </c>
      <c r="E291" s="94" t="s">
        <v>30</v>
      </c>
      <c r="F291" s="104"/>
      <c r="G291" s="66">
        <f>G292</f>
        <v>6781200</v>
      </c>
    </row>
    <row r="292" spans="1:7" ht="39">
      <c r="A292" s="1" t="s">
        <v>155</v>
      </c>
      <c r="B292" s="90" t="s">
        <v>213</v>
      </c>
      <c r="C292" s="106" t="s">
        <v>79</v>
      </c>
      <c r="D292" s="104" t="s">
        <v>87</v>
      </c>
      <c r="E292" s="96" t="s">
        <v>30</v>
      </c>
      <c r="F292" s="104" t="s">
        <v>156</v>
      </c>
      <c r="G292" s="45">
        <v>6781200</v>
      </c>
    </row>
    <row r="293" spans="1:7" ht="26.25">
      <c r="A293" s="8" t="s">
        <v>325</v>
      </c>
      <c r="B293" s="90" t="s">
        <v>213</v>
      </c>
      <c r="C293" s="105" t="s">
        <v>79</v>
      </c>
      <c r="D293" s="120" t="s">
        <v>87</v>
      </c>
      <c r="E293" s="94" t="s">
        <v>324</v>
      </c>
      <c r="F293" s="104"/>
      <c r="G293" s="66">
        <f>G294</f>
        <v>5500000</v>
      </c>
    </row>
    <row r="294" spans="1:7" ht="39">
      <c r="A294" s="1" t="s">
        <v>155</v>
      </c>
      <c r="B294" s="90" t="s">
        <v>213</v>
      </c>
      <c r="C294" s="106" t="s">
        <v>79</v>
      </c>
      <c r="D294" s="104" t="s">
        <v>87</v>
      </c>
      <c r="E294" s="96" t="s">
        <v>324</v>
      </c>
      <c r="F294" s="104" t="s">
        <v>156</v>
      </c>
      <c r="G294" s="45">
        <v>5500000</v>
      </c>
    </row>
    <row r="295" spans="1:7" ht="26.25">
      <c r="A295" s="4" t="s">
        <v>397</v>
      </c>
      <c r="B295" s="90" t="s">
        <v>213</v>
      </c>
      <c r="C295" s="93" t="s">
        <v>79</v>
      </c>
      <c r="D295" s="94" t="s">
        <v>87</v>
      </c>
      <c r="E295" s="94" t="s">
        <v>398</v>
      </c>
      <c r="F295" s="96"/>
      <c r="G295" s="65">
        <f>SUM(G296:G297)</f>
        <v>51015.200000000004</v>
      </c>
    </row>
    <row r="296" spans="1:7" ht="12.75">
      <c r="A296" s="2" t="s">
        <v>135</v>
      </c>
      <c r="B296" s="90" t="s">
        <v>213</v>
      </c>
      <c r="C296" s="95" t="s">
        <v>79</v>
      </c>
      <c r="D296" s="96" t="s">
        <v>87</v>
      </c>
      <c r="E296" s="96" t="s">
        <v>398</v>
      </c>
      <c r="F296" s="96" t="s">
        <v>134</v>
      </c>
      <c r="G296" s="45">
        <v>50505.05</v>
      </c>
    </row>
    <row r="297" spans="1:7" ht="26.25">
      <c r="A297" s="2" t="s">
        <v>399</v>
      </c>
      <c r="B297" s="90" t="s">
        <v>213</v>
      </c>
      <c r="C297" s="95" t="s">
        <v>79</v>
      </c>
      <c r="D297" s="96" t="s">
        <v>87</v>
      </c>
      <c r="E297" s="96" t="s">
        <v>398</v>
      </c>
      <c r="F297" s="96" t="s">
        <v>134</v>
      </c>
      <c r="G297" s="45">
        <v>510.15</v>
      </c>
    </row>
    <row r="298" spans="1:7" ht="39">
      <c r="A298" s="4" t="s">
        <v>223</v>
      </c>
      <c r="B298" s="90" t="s">
        <v>213</v>
      </c>
      <c r="C298" s="93" t="s">
        <v>79</v>
      </c>
      <c r="D298" s="94" t="s">
        <v>87</v>
      </c>
      <c r="E298" s="94" t="s">
        <v>226</v>
      </c>
      <c r="F298" s="96"/>
      <c r="G298" s="65">
        <f>G299</f>
        <v>570000</v>
      </c>
    </row>
    <row r="299" spans="1:7" ht="12.75">
      <c r="A299" s="2" t="s">
        <v>135</v>
      </c>
      <c r="B299" s="90" t="s">
        <v>213</v>
      </c>
      <c r="C299" s="95" t="s">
        <v>79</v>
      </c>
      <c r="D299" s="96" t="s">
        <v>87</v>
      </c>
      <c r="E299" s="96" t="s">
        <v>226</v>
      </c>
      <c r="F299" s="96" t="s">
        <v>134</v>
      </c>
      <c r="G299" s="45">
        <v>570000</v>
      </c>
    </row>
    <row r="300" spans="1:7" ht="26.25">
      <c r="A300" s="5" t="s">
        <v>224</v>
      </c>
      <c r="B300" s="90" t="s">
        <v>213</v>
      </c>
      <c r="C300" s="105" t="s">
        <v>79</v>
      </c>
      <c r="D300" s="120" t="s">
        <v>87</v>
      </c>
      <c r="E300" s="94" t="s">
        <v>225</v>
      </c>
      <c r="F300" s="96"/>
      <c r="G300" s="65">
        <f>G301</f>
        <v>2280000</v>
      </c>
    </row>
    <row r="301" spans="1:7" ht="12.75">
      <c r="A301" s="2" t="s">
        <v>135</v>
      </c>
      <c r="B301" s="90" t="s">
        <v>213</v>
      </c>
      <c r="C301" s="106" t="s">
        <v>79</v>
      </c>
      <c r="D301" s="104" t="s">
        <v>87</v>
      </c>
      <c r="E301" s="96" t="s">
        <v>225</v>
      </c>
      <c r="F301" s="104" t="s">
        <v>134</v>
      </c>
      <c r="G301" s="48">
        <v>2280000</v>
      </c>
    </row>
    <row r="302" spans="1:7" ht="12.75">
      <c r="A302" s="11" t="s">
        <v>133</v>
      </c>
      <c r="B302" s="90" t="s">
        <v>213</v>
      </c>
      <c r="C302" s="91" t="s">
        <v>79</v>
      </c>
      <c r="D302" s="92" t="s">
        <v>79</v>
      </c>
      <c r="E302" s="96"/>
      <c r="F302" s="96"/>
      <c r="G302" s="68">
        <f>G303+G306+G309+G313</f>
        <v>2210000</v>
      </c>
    </row>
    <row r="303" spans="1:7" ht="12.75">
      <c r="A303" s="4" t="s">
        <v>70</v>
      </c>
      <c r="B303" s="90" t="s">
        <v>213</v>
      </c>
      <c r="C303" s="105" t="s">
        <v>79</v>
      </c>
      <c r="D303" s="120" t="s">
        <v>79</v>
      </c>
      <c r="E303" s="94" t="s">
        <v>227</v>
      </c>
      <c r="F303" s="94"/>
      <c r="G303" s="65">
        <f>G304+G305</f>
        <v>1584000</v>
      </c>
    </row>
    <row r="304" spans="1:7" ht="26.25">
      <c r="A304" s="1" t="s">
        <v>154</v>
      </c>
      <c r="B304" s="90" t="s">
        <v>213</v>
      </c>
      <c r="C304" s="106" t="s">
        <v>79</v>
      </c>
      <c r="D304" s="104" t="s">
        <v>79</v>
      </c>
      <c r="E304" s="96" t="s">
        <v>227</v>
      </c>
      <c r="F304" s="96" t="s">
        <v>137</v>
      </c>
      <c r="G304" s="45">
        <v>749650</v>
      </c>
    </row>
    <row r="305" spans="1:7" ht="12.75">
      <c r="A305" s="2" t="s">
        <v>135</v>
      </c>
      <c r="B305" s="90" t="s">
        <v>213</v>
      </c>
      <c r="C305" s="106" t="s">
        <v>79</v>
      </c>
      <c r="D305" s="104" t="s">
        <v>79</v>
      </c>
      <c r="E305" s="96" t="s">
        <v>227</v>
      </c>
      <c r="F305" s="96" t="s">
        <v>134</v>
      </c>
      <c r="G305" s="45">
        <v>834350</v>
      </c>
    </row>
    <row r="306" spans="1:7" ht="39">
      <c r="A306" s="8" t="s">
        <v>180</v>
      </c>
      <c r="B306" s="101" t="s">
        <v>213</v>
      </c>
      <c r="C306" s="105" t="s">
        <v>79</v>
      </c>
      <c r="D306" s="94" t="s">
        <v>79</v>
      </c>
      <c r="E306" s="94" t="s">
        <v>228</v>
      </c>
      <c r="F306" s="94"/>
      <c r="G306" s="65">
        <f>SUM(G307:G308)</f>
        <v>176000</v>
      </c>
    </row>
    <row r="307" spans="1:7" ht="26.25">
      <c r="A307" s="1" t="s">
        <v>154</v>
      </c>
      <c r="B307" s="90" t="s">
        <v>213</v>
      </c>
      <c r="C307" s="106" t="s">
        <v>79</v>
      </c>
      <c r="D307" s="104" t="s">
        <v>79</v>
      </c>
      <c r="E307" s="96" t="s">
        <v>228</v>
      </c>
      <c r="F307" s="96" t="s">
        <v>137</v>
      </c>
      <c r="G307" s="59">
        <v>83295</v>
      </c>
    </row>
    <row r="308" spans="1:7" ht="12.75">
      <c r="A308" s="2" t="s">
        <v>135</v>
      </c>
      <c r="B308" s="90" t="s">
        <v>213</v>
      </c>
      <c r="C308" s="106" t="s">
        <v>79</v>
      </c>
      <c r="D308" s="104" t="s">
        <v>79</v>
      </c>
      <c r="E308" s="96" t="s">
        <v>228</v>
      </c>
      <c r="F308" s="104" t="s">
        <v>134</v>
      </c>
      <c r="G308" s="45">
        <v>92705</v>
      </c>
    </row>
    <row r="309" spans="1:7" ht="26.25">
      <c r="A309" s="8" t="s">
        <v>5</v>
      </c>
      <c r="B309" s="90" t="s">
        <v>213</v>
      </c>
      <c r="C309" s="105" t="s">
        <v>79</v>
      </c>
      <c r="D309" s="94" t="s">
        <v>79</v>
      </c>
      <c r="E309" s="94" t="s">
        <v>32</v>
      </c>
      <c r="F309" s="96"/>
      <c r="G309" s="65">
        <f>G310+G311+G312</f>
        <v>300000</v>
      </c>
    </row>
    <row r="310" spans="1:7" ht="12.75">
      <c r="A310" s="1" t="s">
        <v>421</v>
      </c>
      <c r="B310" s="90" t="s">
        <v>213</v>
      </c>
      <c r="C310" s="106" t="s">
        <v>79</v>
      </c>
      <c r="D310" s="96" t="s">
        <v>79</v>
      </c>
      <c r="E310" s="96" t="s">
        <v>32</v>
      </c>
      <c r="F310" s="96" t="s">
        <v>152</v>
      </c>
      <c r="G310" s="52">
        <v>151602.04</v>
      </c>
    </row>
    <row r="311" spans="1:7" ht="26.25">
      <c r="A311" s="1" t="s">
        <v>424</v>
      </c>
      <c r="B311" s="90" t="s">
        <v>213</v>
      </c>
      <c r="C311" s="106" t="s">
        <v>79</v>
      </c>
      <c r="D311" s="96" t="s">
        <v>79</v>
      </c>
      <c r="E311" s="96" t="s">
        <v>32</v>
      </c>
      <c r="F311" s="96" t="s">
        <v>17</v>
      </c>
      <c r="G311" s="52">
        <v>46235.21</v>
      </c>
    </row>
    <row r="312" spans="1:7" ht="12.75">
      <c r="A312" s="2" t="s">
        <v>135</v>
      </c>
      <c r="B312" s="90" t="s">
        <v>213</v>
      </c>
      <c r="C312" s="106" t="s">
        <v>79</v>
      </c>
      <c r="D312" s="96" t="s">
        <v>79</v>
      </c>
      <c r="E312" s="96" t="s">
        <v>32</v>
      </c>
      <c r="F312" s="96" t="s">
        <v>134</v>
      </c>
      <c r="G312" s="52">
        <v>102162.75</v>
      </c>
    </row>
    <row r="313" spans="1:7" ht="13.5">
      <c r="A313" s="8" t="s">
        <v>179</v>
      </c>
      <c r="B313" s="101" t="s">
        <v>213</v>
      </c>
      <c r="C313" s="105" t="s">
        <v>79</v>
      </c>
      <c r="D313" s="94" t="s">
        <v>79</v>
      </c>
      <c r="E313" s="94" t="s">
        <v>51</v>
      </c>
      <c r="F313" s="94"/>
      <c r="G313" s="65">
        <f>SUM(G314:G315)</f>
        <v>150000</v>
      </c>
    </row>
    <row r="314" spans="1:7" ht="26.25">
      <c r="A314" s="1" t="s">
        <v>154</v>
      </c>
      <c r="B314" s="90" t="s">
        <v>213</v>
      </c>
      <c r="C314" s="106" t="s">
        <v>79</v>
      </c>
      <c r="D314" s="104" t="s">
        <v>79</v>
      </c>
      <c r="E314" s="96" t="s">
        <v>51</v>
      </c>
      <c r="F314" s="96" t="s">
        <v>137</v>
      </c>
      <c r="G314" s="45">
        <v>126000</v>
      </c>
    </row>
    <row r="315" spans="1:7" ht="12.75">
      <c r="A315" s="1" t="s">
        <v>219</v>
      </c>
      <c r="B315" s="90" t="s">
        <v>213</v>
      </c>
      <c r="C315" s="106" t="s">
        <v>79</v>
      </c>
      <c r="D315" s="104" t="s">
        <v>79</v>
      </c>
      <c r="E315" s="96" t="s">
        <v>51</v>
      </c>
      <c r="F315" s="96" t="s">
        <v>218</v>
      </c>
      <c r="G315" s="45">
        <v>24000</v>
      </c>
    </row>
    <row r="316" spans="1:7" ht="12.75">
      <c r="A316" s="12" t="s">
        <v>100</v>
      </c>
      <c r="B316" s="90" t="s">
        <v>213</v>
      </c>
      <c r="C316" s="124" t="s">
        <v>79</v>
      </c>
      <c r="D316" s="92" t="s">
        <v>81</v>
      </c>
      <c r="E316" s="92"/>
      <c r="F316" s="92"/>
      <c r="G316" s="46">
        <f>G317+G325+G329+G332</f>
        <v>12330350</v>
      </c>
    </row>
    <row r="317" spans="1:7" ht="26.25">
      <c r="A317" s="13" t="s">
        <v>181</v>
      </c>
      <c r="B317" s="101" t="s">
        <v>213</v>
      </c>
      <c r="C317" s="143" t="s">
        <v>79</v>
      </c>
      <c r="D317" s="144" t="s">
        <v>81</v>
      </c>
      <c r="E317" s="144" t="s">
        <v>52</v>
      </c>
      <c r="F317" s="144"/>
      <c r="G317" s="53">
        <f>SUM(G318:G324)</f>
        <v>11068350</v>
      </c>
    </row>
    <row r="318" spans="1:7" ht="12.75">
      <c r="A318" s="1" t="s">
        <v>421</v>
      </c>
      <c r="B318" s="90" t="s">
        <v>213</v>
      </c>
      <c r="C318" s="106" t="s">
        <v>79</v>
      </c>
      <c r="D318" s="96" t="s">
        <v>81</v>
      </c>
      <c r="E318" s="96" t="s">
        <v>52</v>
      </c>
      <c r="F318" s="96" t="s">
        <v>152</v>
      </c>
      <c r="G318" s="45">
        <v>7900000</v>
      </c>
    </row>
    <row r="319" spans="1:7" ht="12.75">
      <c r="A319" s="1" t="s">
        <v>141</v>
      </c>
      <c r="B319" s="90" t="s">
        <v>213</v>
      </c>
      <c r="C319" s="106" t="s">
        <v>79</v>
      </c>
      <c r="D319" s="96" t="s">
        <v>81</v>
      </c>
      <c r="E319" s="96" t="s">
        <v>52</v>
      </c>
      <c r="F319" s="96" t="s">
        <v>153</v>
      </c>
      <c r="G319" s="45">
        <v>260000</v>
      </c>
    </row>
    <row r="320" spans="1:7" ht="26.25">
      <c r="A320" s="1" t="s">
        <v>422</v>
      </c>
      <c r="B320" s="145" t="s">
        <v>213</v>
      </c>
      <c r="C320" s="106" t="s">
        <v>79</v>
      </c>
      <c r="D320" s="96" t="s">
        <v>81</v>
      </c>
      <c r="E320" s="96" t="s">
        <v>52</v>
      </c>
      <c r="F320" s="96" t="s">
        <v>17</v>
      </c>
      <c r="G320" s="45">
        <v>2067000</v>
      </c>
    </row>
    <row r="321" spans="1:7" ht="26.25">
      <c r="A321" s="1" t="s">
        <v>154</v>
      </c>
      <c r="B321" s="101" t="s">
        <v>213</v>
      </c>
      <c r="C321" s="106" t="s">
        <v>79</v>
      </c>
      <c r="D321" s="96" t="s">
        <v>81</v>
      </c>
      <c r="E321" s="96" t="s">
        <v>52</v>
      </c>
      <c r="F321" s="96" t="s">
        <v>137</v>
      </c>
      <c r="G321" s="45">
        <v>813000</v>
      </c>
    </row>
    <row r="322" spans="1:7" ht="12.75">
      <c r="A322" s="1" t="s">
        <v>146</v>
      </c>
      <c r="B322" s="90" t="s">
        <v>213</v>
      </c>
      <c r="C322" s="106" t="s">
        <v>79</v>
      </c>
      <c r="D322" s="96" t="s">
        <v>81</v>
      </c>
      <c r="E322" s="96" t="s">
        <v>52</v>
      </c>
      <c r="F322" s="96" t="s">
        <v>149</v>
      </c>
      <c r="G322" s="45">
        <v>1950</v>
      </c>
    </row>
    <row r="323" spans="1:7" ht="12.75">
      <c r="A323" s="1" t="s">
        <v>148</v>
      </c>
      <c r="B323" s="90" t="s">
        <v>213</v>
      </c>
      <c r="C323" s="106" t="s">
        <v>79</v>
      </c>
      <c r="D323" s="96" t="s">
        <v>81</v>
      </c>
      <c r="E323" s="96" t="s">
        <v>52</v>
      </c>
      <c r="F323" s="96" t="s">
        <v>150</v>
      </c>
      <c r="G323" s="45">
        <v>7682.82</v>
      </c>
    </row>
    <row r="324" spans="1:7" ht="12.75">
      <c r="A324" s="1" t="s">
        <v>69</v>
      </c>
      <c r="B324" s="90" t="s">
        <v>213</v>
      </c>
      <c r="C324" s="106" t="s">
        <v>79</v>
      </c>
      <c r="D324" s="96" t="s">
        <v>81</v>
      </c>
      <c r="E324" s="96" t="s">
        <v>52</v>
      </c>
      <c r="F324" s="96" t="s">
        <v>68</v>
      </c>
      <c r="G324" s="45">
        <v>18717.18</v>
      </c>
    </row>
    <row r="325" spans="1:7" ht="52.5">
      <c r="A325" s="8" t="s">
        <v>208</v>
      </c>
      <c r="B325" s="90" t="s">
        <v>213</v>
      </c>
      <c r="C325" s="105" t="s">
        <v>79</v>
      </c>
      <c r="D325" s="94" t="s">
        <v>81</v>
      </c>
      <c r="E325" s="94" t="s">
        <v>65</v>
      </c>
      <c r="F325" s="94"/>
      <c r="G325" s="44">
        <f>SUM(G326:G328)</f>
        <v>30000</v>
      </c>
    </row>
    <row r="326" spans="1:7" ht="12.75">
      <c r="A326" s="1" t="s">
        <v>141</v>
      </c>
      <c r="B326" s="90" t="s">
        <v>213</v>
      </c>
      <c r="C326" s="106" t="s">
        <v>79</v>
      </c>
      <c r="D326" s="104" t="s">
        <v>81</v>
      </c>
      <c r="E326" s="96" t="s">
        <v>65</v>
      </c>
      <c r="F326" s="96" t="s">
        <v>153</v>
      </c>
      <c r="G326" s="45">
        <v>2000</v>
      </c>
    </row>
    <row r="327" spans="1:7" ht="26.25">
      <c r="A327" s="1" t="s">
        <v>215</v>
      </c>
      <c r="B327" s="90" t="s">
        <v>213</v>
      </c>
      <c r="C327" s="106" t="s">
        <v>79</v>
      </c>
      <c r="D327" s="96" t="s">
        <v>81</v>
      </c>
      <c r="E327" s="96" t="s">
        <v>65</v>
      </c>
      <c r="F327" s="96" t="s">
        <v>137</v>
      </c>
      <c r="G327" s="45">
        <v>28000</v>
      </c>
    </row>
    <row r="328" spans="1:7" ht="12.75">
      <c r="A328" s="2" t="s">
        <v>135</v>
      </c>
      <c r="B328" s="90" t="s">
        <v>213</v>
      </c>
      <c r="C328" s="106" t="s">
        <v>79</v>
      </c>
      <c r="D328" s="96" t="s">
        <v>81</v>
      </c>
      <c r="E328" s="96" t="s">
        <v>65</v>
      </c>
      <c r="F328" s="96" t="s">
        <v>134</v>
      </c>
      <c r="G328" s="45">
        <v>0</v>
      </c>
    </row>
    <row r="329" spans="1:7" ht="26.25">
      <c r="A329" s="8" t="s">
        <v>182</v>
      </c>
      <c r="B329" s="90" t="s">
        <v>213</v>
      </c>
      <c r="C329" s="105" t="s">
        <v>79</v>
      </c>
      <c r="D329" s="94" t="s">
        <v>81</v>
      </c>
      <c r="E329" s="94" t="s">
        <v>33</v>
      </c>
      <c r="F329" s="94"/>
      <c r="G329" s="44">
        <f>G330+G331</f>
        <v>1232000</v>
      </c>
    </row>
    <row r="330" spans="1:7" ht="26.25">
      <c r="A330" s="1" t="s">
        <v>154</v>
      </c>
      <c r="B330" s="90" t="s">
        <v>213</v>
      </c>
      <c r="C330" s="106" t="s">
        <v>79</v>
      </c>
      <c r="D330" s="96" t="s">
        <v>81</v>
      </c>
      <c r="E330" s="96" t="s">
        <v>33</v>
      </c>
      <c r="F330" s="96" t="s">
        <v>137</v>
      </c>
      <c r="G330" s="59">
        <v>890000</v>
      </c>
    </row>
    <row r="331" spans="1:7" ht="12.75">
      <c r="A331" s="2" t="s">
        <v>135</v>
      </c>
      <c r="B331" s="90" t="s">
        <v>213</v>
      </c>
      <c r="C331" s="106" t="s">
        <v>79</v>
      </c>
      <c r="D331" s="96" t="s">
        <v>81</v>
      </c>
      <c r="E331" s="96" t="s">
        <v>33</v>
      </c>
      <c r="F331" s="96" t="s">
        <v>134</v>
      </c>
      <c r="G331" s="59">
        <v>342000</v>
      </c>
    </row>
    <row r="332" spans="1:7" ht="26.25">
      <c r="A332" s="8" t="s">
        <v>183</v>
      </c>
      <c r="B332" s="90" t="s">
        <v>213</v>
      </c>
      <c r="C332" s="105" t="s">
        <v>79</v>
      </c>
      <c r="D332" s="94" t="s">
        <v>81</v>
      </c>
      <c r="E332" s="94" t="s">
        <v>34</v>
      </c>
      <c r="F332" s="94"/>
      <c r="G332" s="60">
        <v>0</v>
      </c>
    </row>
    <row r="333" spans="1:7" ht="26.25">
      <c r="A333" s="1" t="s">
        <v>154</v>
      </c>
      <c r="B333" s="90" t="s">
        <v>213</v>
      </c>
      <c r="C333" s="106" t="s">
        <v>79</v>
      </c>
      <c r="D333" s="96" t="s">
        <v>81</v>
      </c>
      <c r="E333" s="96" t="s">
        <v>34</v>
      </c>
      <c r="F333" s="96" t="s">
        <v>137</v>
      </c>
      <c r="G333" s="59">
        <v>0</v>
      </c>
    </row>
    <row r="334" spans="1:7" ht="15">
      <c r="A334" s="22" t="s">
        <v>129</v>
      </c>
      <c r="B334" s="107" t="s">
        <v>213</v>
      </c>
      <c r="C334" s="146" t="s">
        <v>80</v>
      </c>
      <c r="D334" s="109"/>
      <c r="E334" s="109"/>
      <c r="F334" s="109"/>
      <c r="G334" s="49">
        <f>G335</f>
        <v>19341949.209999997</v>
      </c>
    </row>
    <row r="335" spans="1:7" ht="12.75">
      <c r="A335" s="12" t="s">
        <v>101</v>
      </c>
      <c r="B335" s="90" t="s">
        <v>213</v>
      </c>
      <c r="C335" s="147" t="s">
        <v>80</v>
      </c>
      <c r="D335" s="92" t="s">
        <v>78</v>
      </c>
      <c r="E335" s="92"/>
      <c r="F335" s="92"/>
      <c r="G335" s="57">
        <f>G336+G348+G351+G360+G362</f>
        <v>19341949.209999997</v>
      </c>
    </row>
    <row r="336" spans="1:7" ht="12.75">
      <c r="A336" s="13" t="s">
        <v>187</v>
      </c>
      <c r="B336" s="90" t="s">
        <v>213</v>
      </c>
      <c r="C336" s="148" t="s">
        <v>80</v>
      </c>
      <c r="D336" s="144" t="s">
        <v>78</v>
      </c>
      <c r="E336" s="144" t="s">
        <v>7</v>
      </c>
      <c r="F336" s="144"/>
      <c r="G336" s="67">
        <f>G337+G357</f>
        <v>15545115.93</v>
      </c>
    </row>
    <row r="337" spans="1:7" ht="39">
      <c r="A337" s="3" t="s">
        <v>184</v>
      </c>
      <c r="B337" s="90" t="s">
        <v>213</v>
      </c>
      <c r="C337" s="112" t="s">
        <v>195</v>
      </c>
      <c r="D337" s="92" t="s">
        <v>78</v>
      </c>
      <c r="E337" s="92" t="s">
        <v>8</v>
      </c>
      <c r="F337" s="92"/>
      <c r="G337" s="68">
        <f>G338+G340+G346+G344+G354</f>
        <v>15385115.93</v>
      </c>
    </row>
    <row r="338" spans="1:7" ht="12.75">
      <c r="A338" s="8" t="s">
        <v>186</v>
      </c>
      <c r="B338" s="90" t="s">
        <v>213</v>
      </c>
      <c r="C338" s="93" t="s">
        <v>80</v>
      </c>
      <c r="D338" s="94" t="s">
        <v>78</v>
      </c>
      <c r="E338" s="94" t="s">
        <v>35</v>
      </c>
      <c r="F338" s="94"/>
      <c r="G338" s="65">
        <f>SUM(G339:G339)</f>
        <v>8900000</v>
      </c>
    </row>
    <row r="339" spans="1:7" ht="39">
      <c r="A339" s="1" t="s">
        <v>155</v>
      </c>
      <c r="B339" s="90" t="s">
        <v>213</v>
      </c>
      <c r="C339" s="149" t="s">
        <v>80</v>
      </c>
      <c r="D339" s="96" t="s">
        <v>78</v>
      </c>
      <c r="E339" s="96" t="s">
        <v>35</v>
      </c>
      <c r="F339" s="96" t="s">
        <v>156</v>
      </c>
      <c r="G339" s="45">
        <v>8900000</v>
      </c>
    </row>
    <row r="340" spans="1:7" ht="52.5">
      <c r="A340" s="4" t="s">
        <v>237</v>
      </c>
      <c r="B340" s="90" t="s">
        <v>213</v>
      </c>
      <c r="C340" s="105" t="s">
        <v>80</v>
      </c>
      <c r="D340" s="94" t="s">
        <v>78</v>
      </c>
      <c r="E340" s="94" t="s">
        <v>238</v>
      </c>
      <c r="F340" s="94"/>
      <c r="G340" s="65">
        <f>SUM(G341:G343)</f>
        <v>3140000</v>
      </c>
    </row>
    <row r="341" spans="1:7" ht="39">
      <c r="A341" s="1" t="s">
        <v>349</v>
      </c>
      <c r="B341" s="90" t="s">
        <v>213</v>
      </c>
      <c r="C341" s="106" t="s">
        <v>80</v>
      </c>
      <c r="D341" s="96" t="s">
        <v>78</v>
      </c>
      <c r="E341" s="96" t="s">
        <v>238</v>
      </c>
      <c r="F341" s="96" t="s">
        <v>171</v>
      </c>
      <c r="G341" s="45">
        <v>1267411</v>
      </c>
    </row>
    <row r="342" spans="1:7" ht="12.75">
      <c r="A342" s="2" t="s">
        <v>135</v>
      </c>
      <c r="B342" s="90" t="s">
        <v>213</v>
      </c>
      <c r="C342" s="106" t="s">
        <v>80</v>
      </c>
      <c r="D342" s="96" t="s">
        <v>78</v>
      </c>
      <c r="E342" s="96" t="s">
        <v>238</v>
      </c>
      <c r="F342" s="96" t="s">
        <v>134</v>
      </c>
      <c r="G342" s="45">
        <v>1872589</v>
      </c>
    </row>
    <row r="343" spans="1:7" ht="12.75">
      <c r="A343" s="2" t="s">
        <v>145</v>
      </c>
      <c r="B343" s="90" t="s">
        <v>213</v>
      </c>
      <c r="C343" s="106" t="s">
        <v>80</v>
      </c>
      <c r="D343" s="96" t="s">
        <v>78</v>
      </c>
      <c r="E343" s="96" t="s">
        <v>238</v>
      </c>
      <c r="F343" s="96" t="s">
        <v>131</v>
      </c>
      <c r="G343" s="45">
        <v>0</v>
      </c>
    </row>
    <row r="344" spans="1:7" ht="52.5">
      <c r="A344" s="4" t="s">
        <v>249</v>
      </c>
      <c r="B344" s="90" t="s">
        <v>213</v>
      </c>
      <c r="C344" s="105" t="s">
        <v>80</v>
      </c>
      <c r="D344" s="94" t="s">
        <v>78</v>
      </c>
      <c r="E344" s="94" t="s">
        <v>250</v>
      </c>
      <c r="F344" s="94"/>
      <c r="G344" s="65">
        <f>G345</f>
        <v>468147</v>
      </c>
    </row>
    <row r="345" spans="1:7" ht="12.75">
      <c r="A345" s="2" t="s">
        <v>135</v>
      </c>
      <c r="B345" s="90" t="s">
        <v>213</v>
      </c>
      <c r="C345" s="106" t="s">
        <v>80</v>
      </c>
      <c r="D345" s="96" t="s">
        <v>78</v>
      </c>
      <c r="E345" s="96" t="s">
        <v>250</v>
      </c>
      <c r="F345" s="96" t="s">
        <v>134</v>
      </c>
      <c r="G345" s="45">
        <v>468147</v>
      </c>
    </row>
    <row r="346" spans="1:7" ht="39">
      <c r="A346" s="4" t="s">
        <v>185</v>
      </c>
      <c r="B346" s="90" t="s">
        <v>213</v>
      </c>
      <c r="C346" s="93" t="s">
        <v>80</v>
      </c>
      <c r="D346" s="94" t="s">
        <v>78</v>
      </c>
      <c r="E346" s="94" t="s">
        <v>64</v>
      </c>
      <c r="F346" s="94"/>
      <c r="G346" s="66">
        <f>SUM(G347:G347)</f>
        <v>2797580</v>
      </c>
    </row>
    <row r="347" spans="1:7" ht="39">
      <c r="A347" s="1" t="s">
        <v>155</v>
      </c>
      <c r="B347" s="90" t="s">
        <v>213</v>
      </c>
      <c r="C347" s="149" t="s">
        <v>80</v>
      </c>
      <c r="D347" s="96" t="s">
        <v>78</v>
      </c>
      <c r="E347" s="96" t="s">
        <v>64</v>
      </c>
      <c r="F347" s="96" t="s">
        <v>156</v>
      </c>
      <c r="G347" s="45">
        <f>2500000+297580</f>
        <v>2797580</v>
      </c>
    </row>
    <row r="348" spans="1:7" ht="39">
      <c r="A348" s="63" t="s">
        <v>400</v>
      </c>
      <c r="B348" s="125" t="s">
        <v>213</v>
      </c>
      <c r="C348" s="99" t="s">
        <v>80</v>
      </c>
      <c r="D348" s="100" t="s">
        <v>78</v>
      </c>
      <c r="E348" s="100" t="s">
        <v>401</v>
      </c>
      <c r="F348" s="100"/>
      <c r="G348" s="65">
        <f>SUM(G349:G350)</f>
        <v>3052206.8800000004</v>
      </c>
    </row>
    <row r="349" spans="1:7" ht="39">
      <c r="A349" s="1" t="s">
        <v>402</v>
      </c>
      <c r="B349" s="90" t="s">
        <v>213</v>
      </c>
      <c r="C349" s="95" t="s">
        <v>80</v>
      </c>
      <c r="D349" s="96" t="s">
        <v>78</v>
      </c>
      <c r="E349" s="96" t="s">
        <v>401</v>
      </c>
      <c r="F349" s="96" t="s">
        <v>171</v>
      </c>
      <c r="G349" s="45">
        <v>2869074.47</v>
      </c>
    </row>
    <row r="350" spans="1:7" ht="39">
      <c r="A350" s="1" t="s">
        <v>403</v>
      </c>
      <c r="B350" s="90" t="s">
        <v>213</v>
      </c>
      <c r="C350" s="95" t="s">
        <v>80</v>
      </c>
      <c r="D350" s="96" t="s">
        <v>78</v>
      </c>
      <c r="E350" s="96" t="s">
        <v>401</v>
      </c>
      <c r="F350" s="96" t="s">
        <v>171</v>
      </c>
      <c r="G350" s="45">
        <v>183132.41</v>
      </c>
    </row>
    <row r="351" spans="1:7" ht="26.25">
      <c r="A351" s="63" t="s">
        <v>404</v>
      </c>
      <c r="B351" s="125" t="s">
        <v>213</v>
      </c>
      <c r="C351" s="99" t="s">
        <v>80</v>
      </c>
      <c r="D351" s="100" t="s">
        <v>78</v>
      </c>
      <c r="E351" s="100" t="s">
        <v>405</v>
      </c>
      <c r="F351" s="100"/>
      <c r="G351" s="65">
        <f>SUM(G352:G353)</f>
        <v>102030.40000000001</v>
      </c>
    </row>
    <row r="352" spans="1:7" ht="39">
      <c r="A352" s="1" t="s">
        <v>402</v>
      </c>
      <c r="B352" s="90" t="s">
        <v>213</v>
      </c>
      <c r="C352" s="95" t="s">
        <v>80</v>
      </c>
      <c r="D352" s="96" t="s">
        <v>78</v>
      </c>
      <c r="E352" s="96" t="s">
        <v>405</v>
      </c>
      <c r="F352" s="96" t="s">
        <v>171</v>
      </c>
      <c r="G352" s="45">
        <v>101010.1</v>
      </c>
    </row>
    <row r="353" spans="1:7" ht="39">
      <c r="A353" s="1" t="s">
        <v>403</v>
      </c>
      <c r="B353" s="90" t="s">
        <v>213</v>
      </c>
      <c r="C353" s="95" t="s">
        <v>80</v>
      </c>
      <c r="D353" s="96" t="s">
        <v>78</v>
      </c>
      <c r="E353" s="96" t="s">
        <v>405</v>
      </c>
      <c r="F353" s="96" t="s">
        <v>171</v>
      </c>
      <c r="G353" s="45">
        <v>1020.3</v>
      </c>
    </row>
    <row r="354" spans="1:7" ht="39">
      <c r="A354" s="63" t="s">
        <v>406</v>
      </c>
      <c r="B354" s="125" t="s">
        <v>213</v>
      </c>
      <c r="C354" s="99" t="s">
        <v>80</v>
      </c>
      <c r="D354" s="100" t="s">
        <v>78</v>
      </c>
      <c r="E354" s="100" t="s">
        <v>407</v>
      </c>
      <c r="F354" s="100"/>
      <c r="G354" s="65">
        <f>G355+G356</f>
        <v>79388.93</v>
      </c>
    </row>
    <row r="355" spans="1:7" ht="12.75">
      <c r="A355" s="2" t="s">
        <v>135</v>
      </c>
      <c r="B355" s="90" t="s">
        <v>213</v>
      </c>
      <c r="C355" s="95" t="s">
        <v>80</v>
      </c>
      <c r="D355" s="96" t="s">
        <v>78</v>
      </c>
      <c r="E355" s="96" t="s">
        <v>407</v>
      </c>
      <c r="F355" s="96" t="s">
        <v>134</v>
      </c>
      <c r="G355" s="45">
        <v>78595.04</v>
      </c>
    </row>
    <row r="356" spans="1:7" ht="26.25">
      <c r="A356" s="2" t="s">
        <v>399</v>
      </c>
      <c r="B356" s="90" t="s">
        <v>213</v>
      </c>
      <c r="C356" s="95" t="s">
        <v>80</v>
      </c>
      <c r="D356" s="96" t="s">
        <v>78</v>
      </c>
      <c r="E356" s="96" t="s">
        <v>407</v>
      </c>
      <c r="F356" s="96" t="s">
        <v>134</v>
      </c>
      <c r="G356" s="45">
        <v>793.89</v>
      </c>
    </row>
    <row r="357" spans="1:7" ht="12.75">
      <c r="A357" s="13" t="s">
        <v>188</v>
      </c>
      <c r="B357" s="90" t="s">
        <v>213</v>
      </c>
      <c r="C357" s="143" t="s">
        <v>80</v>
      </c>
      <c r="D357" s="144" t="s">
        <v>78</v>
      </c>
      <c r="E357" s="144" t="s">
        <v>9</v>
      </c>
      <c r="F357" s="144"/>
      <c r="G357" s="67">
        <f>G358</f>
        <v>160000</v>
      </c>
    </row>
    <row r="358" spans="1:7" ht="12.75">
      <c r="A358" s="8" t="s">
        <v>189</v>
      </c>
      <c r="B358" s="90" t="s">
        <v>213</v>
      </c>
      <c r="C358" s="105" t="s">
        <v>80</v>
      </c>
      <c r="D358" s="94" t="s">
        <v>78</v>
      </c>
      <c r="E358" s="94" t="s">
        <v>36</v>
      </c>
      <c r="F358" s="94"/>
      <c r="G358" s="65">
        <f>G359</f>
        <v>160000</v>
      </c>
    </row>
    <row r="359" spans="1:7" ht="12.75">
      <c r="A359" s="1" t="s">
        <v>135</v>
      </c>
      <c r="B359" s="90" t="s">
        <v>213</v>
      </c>
      <c r="C359" s="106" t="s">
        <v>80</v>
      </c>
      <c r="D359" s="96" t="s">
        <v>78</v>
      </c>
      <c r="E359" s="96" t="s">
        <v>36</v>
      </c>
      <c r="F359" s="96" t="s">
        <v>134</v>
      </c>
      <c r="G359" s="45">
        <v>160000</v>
      </c>
    </row>
    <row r="360" spans="1:7" ht="26.25">
      <c r="A360" s="4" t="s">
        <v>408</v>
      </c>
      <c r="B360" s="90" t="s">
        <v>213</v>
      </c>
      <c r="C360" s="105" t="s">
        <v>80</v>
      </c>
      <c r="D360" s="94" t="s">
        <v>78</v>
      </c>
      <c r="E360" s="94" t="s">
        <v>409</v>
      </c>
      <c r="F360" s="94"/>
      <c r="G360" s="65">
        <f>G361</f>
        <v>80000</v>
      </c>
    </row>
    <row r="361" spans="1:7" ht="39">
      <c r="A361" s="1" t="s">
        <v>402</v>
      </c>
      <c r="B361" s="90" t="s">
        <v>213</v>
      </c>
      <c r="C361" s="106" t="s">
        <v>80</v>
      </c>
      <c r="D361" s="96" t="s">
        <v>78</v>
      </c>
      <c r="E361" s="96" t="s">
        <v>409</v>
      </c>
      <c r="F361" s="96" t="s">
        <v>171</v>
      </c>
      <c r="G361" s="45">
        <v>80000</v>
      </c>
    </row>
    <row r="362" spans="1:7" ht="26.25">
      <c r="A362" s="63" t="s">
        <v>410</v>
      </c>
      <c r="B362" s="125" t="s">
        <v>213</v>
      </c>
      <c r="C362" s="121" t="s">
        <v>80</v>
      </c>
      <c r="D362" s="100" t="s">
        <v>78</v>
      </c>
      <c r="E362" s="100" t="s">
        <v>411</v>
      </c>
      <c r="F362" s="100"/>
      <c r="G362" s="65">
        <v>562596</v>
      </c>
    </row>
    <row r="363" spans="1:7" ht="39">
      <c r="A363" s="1" t="s">
        <v>402</v>
      </c>
      <c r="B363" s="90" t="s">
        <v>213</v>
      </c>
      <c r="C363" s="106" t="s">
        <v>80</v>
      </c>
      <c r="D363" s="96" t="s">
        <v>78</v>
      </c>
      <c r="E363" s="96" t="s">
        <v>411</v>
      </c>
      <c r="F363" s="96" t="s">
        <v>171</v>
      </c>
      <c r="G363" s="45">
        <v>562596</v>
      </c>
    </row>
    <row r="364" spans="1:7" ht="15">
      <c r="A364" s="22" t="s">
        <v>89</v>
      </c>
      <c r="B364" s="107" t="s">
        <v>213</v>
      </c>
      <c r="C364" s="146" t="s">
        <v>83</v>
      </c>
      <c r="D364" s="109"/>
      <c r="E364" s="109"/>
      <c r="F364" s="109"/>
      <c r="G364" s="50">
        <f>G365+G368+G377+G385</f>
        <v>27918393.67</v>
      </c>
    </row>
    <row r="365" spans="1:7" ht="12.75">
      <c r="A365" s="3" t="s">
        <v>93</v>
      </c>
      <c r="B365" s="90" t="s">
        <v>213</v>
      </c>
      <c r="C365" s="91" t="s">
        <v>83</v>
      </c>
      <c r="D365" s="92" t="s">
        <v>78</v>
      </c>
      <c r="E365" s="92"/>
      <c r="F365" s="92"/>
      <c r="G365" s="46">
        <f>G366</f>
        <v>5351298.27</v>
      </c>
    </row>
    <row r="366" spans="1:7" ht="12.75">
      <c r="A366" s="8" t="s">
        <v>106</v>
      </c>
      <c r="B366" s="90" t="s">
        <v>213</v>
      </c>
      <c r="C366" s="93" t="s">
        <v>83</v>
      </c>
      <c r="D366" s="94" t="s">
        <v>78</v>
      </c>
      <c r="E366" s="94" t="s">
        <v>37</v>
      </c>
      <c r="F366" s="94"/>
      <c r="G366" s="44">
        <f>G367</f>
        <v>5351298.27</v>
      </c>
    </row>
    <row r="367" spans="1:7" ht="12.75">
      <c r="A367" s="2" t="s">
        <v>161</v>
      </c>
      <c r="B367" s="90" t="s">
        <v>213</v>
      </c>
      <c r="C367" s="149" t="s">
        <v>83</v>
      </c>
      <c r="D367" s="96" t="s">
        <v>78</v>
      </c>
      <c r="E367" s="96" t="s">
        <v>37</v>
      </c>
      <c r="F367" s="96" t="s">
        <v>162</v>
      </c>
      <c r="G367" s="45">
        <v>5351298.27</v>
      </c>
    </row>
    <row r="368" spans="1:7" ht="12.75">
      <c r="A368" s="3" t="s">
        <v>90</v>
      </c>
      <c r="B368" s="90" t="s">
        <v>213</v>
      </c>
      <c r="C368" s="91" t="s">
        <v>83</v>
      </c>
      <c r="D368" s="92" t="s">
        <v>87</v>
      </c>
      <c r="E368" s="96"/>
      <c r="F368" s="96"/>
      <c r="G368" s="46">
        <f>G369+G372+G375</f>
        <v>8659095.4</v>
      </c>
    </row>
    <row r="369" spans="1:7" ht="39">
      <c r="A369" s="8" t="s">
        <v>230</v>
      </c>
      <c r="B369" s="90" t="s">
        <v>213</v>
      </c>
      <c r="C369" s="93" t="s">
        <v>83</v>
      </c>
      <c r="D369" s="94" t="s">
        <v>87</v>
      </c>
      <c r="E369" s="94" t="s">
        <v>231</v>
      </c>
      <c r="F369" s="94"/>
      <c r="G369" s="60">
        <f>G370+G371</f>
        <v>6289200</v>
      </c>
    </row>
    <row r="370" spans="1:7" ht="26.25">
      <c r="A370" s="2" t="s">
        <v>157</v>
      </c>
      <c r="B370" s="90" t="s">
        <v>213</v>
      </c>
      <c r="C370" s="95" t="s">
        <v>83</v>
      </c>
      <c r="D370" s="96" t="s">
        <v>87</v>
      </c>
      <c r="E370" s="96" t="s">
        <v>231</v>
      </c>
      <c r="F370" s="96" t="s">
        <v>158</v>
      </c>
      <c r="G370" s="59">
        <v>2641065</v>
      </c>
    </row>
    <row r="371" spans="1:7" ht="12.75">
      <c r="A371" s="2" t="s">
        <v>135</v>
      </c>
      <c r="B371" s="90" t="s">
        <v>213</v>
      </c>
      <c r="C371" s="95" t="s">
        <v>83</v>
      </c>
      <c r="D371" s="96" t="s">
        <v>87</v>
      </c>
      <c r="E371" s="96" t="s">
        <v>231</v>
      </c>
      <c r="F371" s="96" t="s">
        <v>134</v>
      </c>
      <c r="G371" s="59">
        <v>3648135</v>
      </c>
    </row>
    <row r="372" spans="1:7" ht="52.5">
      <c r="A372" s="8" t="s">
        <v>350</v>
      </c>
      <c r="B372" s="90" t="s">
        <v>213</v>
      </c>
      <c r="C372" s="93" t="s">
        <v>83</v>
      </c>
      <c r="D372" s="94" t="s">
        <v>87</v>
      </c>
      <c r="E372" s="94" t="s">
        <v>327</v>
      </c>
      <c r="F372" s="94"/>
      <c r="G372" s="60">
        <f>G373+G374</f>
        <v>698833</v>
      </c>
    </row>
    <row r="373" spans="1:7" ht="26.25">
      <c r="A373" s="2" t="s">
        <v>157</v>
      </c>
      <c r="B373" s="90" t="s">
        <v>213</v>
      </c>
      <c r="C373" s="95" t="s">
        <v>83</v>
      </c>
      <c r="D373" s="96" t="s">
        <v>87</v>
      </c>
      <c r="E373" s="96" t="s">
        <v>327</v>
      </c>
      <c r="F373" s="96" t="s">
        <v>158</v>
      </c>
      <c r="G373" s="59">
        <v>293485</v>
      </c>
    </row>
    <row r="374" spans="1:7" ht="12.75">
      <c r="A374" s="2" t="s">
        <v>135</v>
      </c>
      <c r="B374" s="90" t="s">
        <v>213</v>
      </c>
      <c r="C374" s="95" t="s">
        <v>83</v>
      </c>
      <c r="D374" s="96" t="s">
        <v>87</v>
      </c>
      <c r="E374" s="96" t="s">
        <v>327</v>
      </c>
      <c r="F374" s="96" t="s">
        <v>134</v>
      </c>
      <c r="G374" s="59">
        <v>405348</v>
      </c>
    </row>
    <row r="375" spans="1:7" ht="26.25">
      <c r="A375" s="61" t="s">
        <v>351</v>
      </c>
      <c r="B375" s="90" t="s">
        <v>213</v>
      </c>
      <c r="C375" s="99" t="s">
        <v>83</v>
      </c>
      <c r="D375" s="100" t="s">
        <v>87</v>
      </c>
      <c r="E375" s="100" t="s">
        <v>352</v>
      </c>
      <c r="F375" s="100"/>
      <c r="G375" s="62">
        <f>G376</f>
        <v>1671062.4</v>
      </c>
    </row>
    <row r="376" spans="1:7" ht="12.75">
      <c r="A376" s="2" t="s">
        <v>353</v>
      </c>
      <c r="B376" s="90" t="s">
        <v>213</v>
      </c>
      <c r="C376" s="95" t="s">
        <v>83</v>
      </c>
      <c r="D376" s="96" t="s">
        <v>87</v>
      </c>
      <c r="E376" s="96" t="s">
        <v>352</v>
      </c>
      <c r="F376" s="96" t="s">
        <v>354</v>
      </c>
      <c r="G376" s="59">
        <v>1671062.4</v>
      </c>
    </row>
    <row r="377" spans="1:7" ht="12.75">
      <c r="A377" s="3" t="s">
        <v>120</v>
      </c>
      <c r="B377" s="90" t="s">
        <v>213</v>
      </c>
      <c r="C377" s="91" t="s">
        <v>83</v>
      </c>
      <c r="D377" s="92" t="s">
        <v>88</v>
      </c>
      <c r="E377" s="150"/>
      <c r="F377" s="150"/>
      <c r="G377" s="46">
        <f>G378+G382</f>
        <v>12412000</v>
      </c>
    </row>
    <row r="378" spans="1:7" ht="52.5">
      <c r="A378" s="8" t="s">
        <v>115</v>
      </c>
      <c r="B378" s="90" t="s">
        <v>213</v>
      </c>
      <c r="C378" s="105" t="s">
        <v>83</v>
      </c>
      <c r="D378" s="120" t="s">
        <v>88</v>
      </c>
      <c r="E378" s="94" t="s">
        <v>39</v>
      </c>
      <c r="F378" s="120"/>
      <c r="G378" s="44">
        <f>SUM(G379:G381)</f>
        <v>6554000</v>
      </c>
    </row>
    <row r="379" spans="1:7" ht="26.25">
      <c r="A379" s="1" t="s">
        <v>136</v>
      </c>
      <c r="B379" s="90" t="s">
        <v>213</v>
      </c>
      <c r="C379" s="106" t="s">
        <v>83</v>
      </c>
      <c r="D379" s="104" t="s">
        <v>88</v>
      </c>
      <c r="E379" s="96" t="s">
        <v>39</v>
      </c>
      <c r="F379" s="104" t="s">
        <v>137</v>
      </c>
      <c r="G379" s="59">
        <v>77200</v>
      </c>
    </row>
    <row r="380" spans="1:7" ht="26.25">
      <c r="A380" s="2" t="s">
        <v>159</v>
      </c>
      <c r="B380" s="90" t="s">
        <v>213</v>
      </c>
      <c r="C380" s="106" t="s">
        <v>83</v>
      </c>
      <c r="D380" s="104" t="s">
        <v>88</v>
      </c>
      <c r="E380" s="96" t="s">
        <v>39</v>
      </c>
      <c r="F380" s="104" t="s">
        <v>160</v>
      </c>
      <c r="G380" s="59">
        <v>6076800</v>
      </c>
    </row>
    <row r="381" spans="1:7" ht="12.75">
      <c r="A381" s="2" t="s">
        <v>135</v>
      </c>
      <c r="B381" s="90" t="s">
        <v>213</v>
      </c>
      <c r="C381" s="106" t="s">
        <v>163</v>
      </c>
      <c r="D381" s="104" t="s">
        <v>88</v>
      </c>
      <c r="E381" s="96" t="s">
        <v>39</v>
      </c>
      <c r="F381" s="104" t="s">
        <v>134</v>
      </c>
      <c r="G381" s="45">
        <v>400000</v>
      </c>
    </row>
    <row r="382" spans="1:7" ht="52.5">
      <c r="A382" s="14" t="s">
        <v>74</v>
      </c>
      <c r="B382" s="90" t="s">
        <v>213</v>
      </c>
      <c r="C382" s="105" t="s">
        <v>83</v>
      </c>
      <c r="D382" s="120" t="s">
        <v>88</v>
      </c>
      <c r="E382" s="94" t="s">
        <v>75</v>
      </c>
      <c r="F382" s="120"/>
      <c r="G382" s="44">
        <f>G383+G384</f>
        <v>5858000</v>
      </c>
    </row>
    <row r="383" spans="1:7" ht="39">
      <c r="A383" s="1" t="s">
        <v>235</v>
      </c>
      <c r="B383" s="90" t="s">
        <v>213</v>
      </c>
      <c r="C383" s="106" t="s">
        <v>83</v>
      </c>
      <c r="D383" s="104" t="s">
        <v>88</v>
      </c>
      <c r="E383" s="96" t="s">
        <v>75</v>
      </c>
      <c r="F383" s="104" t="s">
        <v>172</v>
      </c>
      <c r="G383" s="45">
        <v>5858000</v>
      </c>
    </row>
    <row r="384" spans="1:7" ht="39">
      <c r="A384" s="1" t="s">
        <v>235</v>
      </c>
      <c r="B384" s="90" t="s">
        <v>213</v>
      </c>
      <c r="C384" s="106" t="s">
        <v>83</v>
      </c>
      <c r="D384" s="104" t="s">
        <v>88</v>
      </c>
      <c r="E384" s="96" t="s">
        <v>75</v>
      </c>
      <c r="F384" s="104" t="s">
        <v>172</v>
      </c>
      <c r="G384" s="45">
        <v>0</v>
      </c>
    </row>
    <row r="385" spans="1:7" ht="12.75">
      <c r="A385" s="3" t="s">
        <v>191</v>
      </c>
      <c r="B385" s="90" t="s">
        <v>213</v>
      </c>
      <c r="C385" s="91" t="s">
        <v>83</v>
      </c>
      <c r="D385" s="92" t="s">
        <v>192</v>
      </c>
      <c r="E385" s="150"/>
      <c r="F385" s="150"/>
      <c r="G385" s="46">
        <f>G386+G388+G390</f>
        <v>1496000</v>
      </c>
    </row>
    <row r="386" spans="1:7" ht="52.5">
      <c r="A386" s="14" t="s">
        <v>74</v>
      </c>
      <c r="B386" s="119" t="s">
        <v>213</v>
      </c>
      <c r="C386" s="105" t="s">
        <v>83</v>
      </c>
      <c r="D386" s="120" t="s">
        <v>192</v>
      </c>
      <c r="E386" s="94" t="s">
        <v>75</v>
      </c>
      <c r="F386" s="120"/>
      <c r="G386" s="44">
        <f>G387</f>
        <v>97000</v>
      </c>
    </row>
    <row r="387" spans="1:7" ht="26.25">
      <c r="A387" s="1" t="s">
        <v>136</v>
      </c>
      <c r="B387" s="119" t="s">
        <v>213</v>
      </c>
      <c r="C387" s="106" t="s">
        <v>83</v>
      </c>
      <c r="D387" s="104" t="s">
        <v>192</v>
      </c>
      <c r="E387" s="96" t="s">
        <v>75</v>
      </c>
      <c r="F387" s="104" t="s">
        <v>137</v>
      </c>
      <c r="G387" s="45">
        <v>97000</v>
      </c>
    </row>
    <row r="388" spans="1:7" ht="12.75">
      <c r="A388" s="8" t="s">
        <v>190</v>
      </c>
      <c r="B388" s="90" t="s">
        <v>213</v>
      </c>
      <c r="C388" s="105" t="s">
        <v>83</v>
      </c>
      <c r="D388" s="120" t="s">
        <v>192</v>
      </c>
      <c r="E388" s="94" t="s">
        <v>40</v>
      </c>
      <c r="F388" s="120"/>
      <c r="G388" s="44">
        <f>G389</f>
        <v>300000</v>
      </c>
    </row>
    <row r="389" spans="1:7" ht="26.25">
      <c r="A389" s="1" t="s">
        <v>136</v>
      </c>
      <c r="B389" s="90" t="s">
        <v>213</v>
      </c>
      <c r="C389" s="106" t="s">
        <v>83</v>
      </c>
      <c r="D389" s="104" t="s">
        <v>192</v>
      </c>
      <c r="E389" s="96" t="s">
        <v>40</v>
      </c>
      <c r="F389" s="104" t="s">
        <v>137</v>
      </c>
      <c r="G389" s="45">
        <v>300000</v>
      </c>
    </row>
    <row r="390" spans="1:7" ht="26.25">
      <c r="A390" s="14" t="s">
        <v>121</v>
      </c>
      <c r="B390" s="90" t="s">
        <v>213</v>
      </c>
      <c r="C390" s="105" t="s">
        <v>83</v>
      </c>
      <c r="D390" s="120" t="s">
        <v>192</v>
      </c>
      <c r="E390" s="94" t="s">
        <v>38</v>
      </c>
      <c r="F390" s="120"/>
      <c r="G390" s="44">
        <f>SUM(G391:G393)</f>
        <v>1099000</v>
      </c>
    </row>
    <row r="391" spans="1:7" ht="12.75">
      <c r="A391" s="1" t="s">
        <v>48</v>
      </c>
      <c r="B391" s="90" t="s">
        <v>213</v>
      </c>
      <c r="C391" s="95" t="s">
        <v>83</v>
      </c>
      <c r="D391" s="96" t="s">
        <v>192</v>
      </c>
      <c r="E391" s="96" t="s">
        <v>38</v>
      </c>
      <c r="F391" s="96" t="s">
        <v>138</v>
      </c>
      <c r="G391" s="45">
        <v>806000</v>
      </c>
    </row>
    <row r="392" spans="1:7" ht="39">
      <c r="A392" s="1" t="s">
        <v>46</v>
      </c>
      <c r="B392" s="90" t="s">
        <v>213</v>
      </c>
      <c r="C392" s="95" t="s">
        <v>83</v>
      </c>
      <c r="D392" s="96" t="s">
        <v>192</v>
      </c>
      <c r="E392" s="96" t="s">
        <v>38</v>
      </c>
      <c r="F392" s="96" t="s">
        <v>47</v>
      </c>
      <c r="G392" s="45">
        <v>226500</v>
      </c>
    </row>
    <row r="393" spans="1:7" ht="26.25">
      <c r="A393" s="1" t="s">
        <v>136</v>
      </c>
      <c r="B393" s="90" t="s">
        <v>213</v>
      </c>
      <c r="C393" s="95" t="s">
        <v>83</v>
      </c>
      <c r="D393" s="96" t="s">
        <v>192</v>
      </c>
      <c r="E393" s="96" t="s">
        <v>38</v>
      </c>
      <c r="F393" s="96" t="s">
        <v>137</v>
      </c>
      <c r="G393" s="45">
        <v>66500</v>
      </c>
    </row>
    <row r="394" spans="1:7" ht="13.5">
      <c r="A394" s="23" t="s">
        <v>122</v>
      </c>
      <c r="B394" s="107" t="s">
        <v>213</v>
      </c>
      <c r="C394" s="151" t="s">
        <v>107</v>
      </c>
      <c r="D394" s="151"/>
      <c r="E394" s="111"/>
      <c r="F394" s="151"/>
      <c r="G394" s="50">
        <f>G395+G405+G411+G401</f>
        <v>23006556</v>
      </c>
    </row>
    <row r="395" spans="1:7" ht="12.75">
      <c r="A395" s="55" t="s">
        <v>272</v>
      </c>
      <c r="B395" s="90" t="s">
        <v>213</v>
      </c>
      <c r="C395" s="124" t="s">
        <v>107</v>
      </c>
      <c r="D395" s="126" t="s">
        <v>78</v>
      </c>
      <c r="E395" s="92"/>
      <c r="F395" s="126"/>
      <c r="G395" s="46">
        <f>G396+G399</f>
        <v>14125000</v>
      </c>
    </row>
    <row r="396" spans="1:7" ht="26.25">
      <c r="A396" s="13" t="s">
        <v>196</v>
      </c>
      <c r="B396" s="90" t="s">
        <v>213</v>
      </c>
      <c r="C396" s="152" t="s">
        <v>107</v>
      </c>
      <c r="D396" s="144" t="s">
        <v>78</v>
      </c>
      <c r="E396" s="144" t="s">
        <v>10</v>
      </c>
      <c r="F396" s="144"/>
      <c r="G396" s="53">
        <f>G397</f>
        <v>13703000</v>
      </c>
    </row>
    <row r="397" spans="1:7" ht="26.25">
      <c r="A397" s="8" t="s">
        <v>273</v>
      </c>
      <c r="B397" s="90" t="s">
        <v>213</v>
      </c>
      <c r="C397" s="93" t="s">
        <v>107</v>
      </c>
      <c r="D397" s="94" t="s">
        <v>78</v>
      </c>
      <c r="E397" s="94" t="s">
        <v>274</v>
      </c>
      <c r="F397" s="94"/>
      <c r="G397" s="44">
        <f>G398</f>
        <v>13703000</v>
      </c>
    </row>
    <row r="398" spans="1:7" ht="39">
      <c r="A398" s="1" t="s">
        <v>155</v>
      </c>
      <c r="B398" s="90" t="s">
        <v>213</v>
      </c>
      <c r="C398" s="95" t="s">
        <v>107</v>
      </c>
      <c r="D398" s="96" t="s">
        <v>78</v>
      </c>
      <c r="E398" s="96" t="s">
        <v>274</v>
      </c>
      <c r="F398" s="96" t="s">
        <v>156</v>
      </c>
      <c r="G398" s="45">
        <v>13703000</v>
      </c>
    </row>
    <row r="399" spans="1:7" ht="66">
      <c r="A399" s="8" t="s">
        <v>456</v>
      </c>
      <c r="B399" s="90" t="s">
        <v>213</v>
      </c>
      <c r="C399" s="93" t="s">
        <v>107</v>
      </c>
      <c r="D399" s="94" t="s">
        <v>78</v>
      </c>
      <c r="E399" s="94" t="s">
        <v>457</v>
      </c>
      <c r="F399" s="94"/>
      <c r="G399" s="44">
        <f>G400</f>
        <v>422000</v>
      </c>
    </row>
    <row r="400" spans="1:7" ht="39">
      <c r="A400" s="1" t="s">
        <v>155</v>
      </c>
      <c r="B400" s="90" t="s">
        <v>213</v>
      </c>
      <c r="C400" s="95" t="s">
        <v>107</v>
      </c>
      <c r="D400" s="96" t="s">
        <v>78</v>
      </c>
      <c r="E400" s="96" t="s">
        <v>457</v>
      </c>
      <c r="F400" s="96" t="s">
        <v>156</v>
      </c>
      <c r="G400" s="45">
        <v>422000</v>
      </c>
    </row>
    <row r="401" spans="1:7" ht="12.75">
      <c r="A401" s="56" t="s">
        <v>458</v>
      </c>
      <c r="B401" s="90" t="s">
        <v>213</v>
      </c>
      <c r="C401" s="153" t="s">
        <v>107</v>
      </c>
      <c r="D401" s="154" t="s">
        <v>85</v>
      </c>
      <c r="E401" s="96"/>
      <c r="F401" s="96"/>
      <c r="G401" s="46">
        <f>G402</f>
        <v>3119000</v>
      </c>
    </row>
    <row r="402" spans="1:7" ht="26.25">
      <c r="A402" s="13" t="s">
        <v>196</v>
      </c>
      <c r="B402" s="90" t="s">
        <v>213</v>
      </c>
      <c r="C402" s="152" t="s">
        <v>107</v>
      </c>
      <c r="D402" s="144" t="s">
        <v>85</v>
      </c>
      <c r="E402" s="144" t="s">
        <v>10</v>
      </c>
      <c r="F402" s="144"/>
      <c r="G402" s="53">
        <f>G403</f>
        <v>3119000</v>
      </c>
    </row>
    <row r="403" spans="1:7" ht="52.5">
      <c r="A403" s="8" t="s">
        <v>314</v>
      </c>
      <c r="B403" s="90" t="s">
        <v>213</v>
      </c>
      <c r="C403" s="93" t="s">
        <v>107</v>
      </c>
      <c r="D403" s="94" t="s">
        <v>85</v>
      </c>
      <c r="E403" s="94" t="s">
        <v>459</v>
      </c>
      <c r="F403" s="94"/>
      <c r="G403" s="44">
        <f>G404</f>
        <v>3119000</v>
      </c>
    </row>
    <row r="404" spans="1:7" ht="12.75">
      <c r="A404" s="1" t="s">
        <v>135</v>
      </c>
      <c r="B404" s="90" t="s">
        <v>213</v>
      </c>
      <c r="C404" s="95" t="s">
        <v>107</v>
      </c>
      <c r="D404" s="96" t="s">
        <v>85</v>
      </c>
      <c r="E404" s="96" t="s">
        <v>459</v>
      </c>
      <c r="F404" s="96" t="s">
        <v>134</v>
      </c>
      <c r="G404" s="45">
        <v>3119000</v>
      </c>
    </row>
    <row r="405" spans="1:7" ht="12.75">
      <c r="A405" s="56" t="s">
        <v>315</v>
      </c>
      <c r="B405" s="90" t="s">
        <v>213</v>
      </c>
      <c r="C405" s="153" t="s">
        <v>107</v>
      </c>
      <c r="D405" s="154" t="s">
        <v>87</v>
      </c>
      <c r="E405" s="96"/>
      <c r="F405" s="96"/>
      <c r="G405" s="57">
        <f>G407+G409</f>
        <v>5555556</v>
      </c>
    </row>
    <row r="406" spans="1:7" ht="26.25">
      <c r="A406" s="13" t="s">
        <v>196</v>
      </c>
      <c r="B406" s="90" t="s">
        <v>213</v>
      </c>
      <c r="C406" s="152" t="s">
        <v>107</v>
      </c>
      <c r="D406" s="144" t="s">
        <v>87</v>
      </c>
      <c r="E406" s="144" t="s">
        <v>10</v>
      </c>
      <c r="F406" s="144"/>
      <c r="G406" s="53">
        <f>G407</f>
        <v>5000000</v>
      </c>
    </row>
    <row r="407" spans="1:7" ht="52.5">
      <c r="A407" s="8" t="s">
        <v>314</v>
      </c>
      <c r="B407" s="90" t="s">
        <v>213</v>
      </c>
      <c r="C407" s="93" t="s">
        <v>107</v>
      </c>
      <c r="D407" s="94" t="s">
        <v>87</v>
      </c>
      <c r="E407" s="94" t="s">
        <v>355</v>
      </c>
      <c r="F407" s="94"/>
      <c r="G407" s="44">
        <f>G408</f>
        <v>5000000</v>
      </c>
    </row>
    <row r="408" spans="1:7" ht="12.75">
      <c r="A408" s="1" t="s">
        <v>135</v>
      </c>
      <c r="B408" s="90" t="s">
        <v>213</v>
      </c>
      <c r="C408" s="95" t="s">
        <v>107</v>
      </c>
      <c r="D408" s="96" t="s">
        <v>87</v>
      </c>
      <c r="E408" s="96" t="s">
        <v>355</v>
      </c>
      <c r="F408" s="96" t="s">
        <v>134</v>
      </c>
      <c r="G408" s="45">
        <v>5000000</v>
      </c>
    </row>
    <row r="409" spans="1:7" ht="66">
      <c r="A409" s="8" t="s">
        <v>356</v>
      </c>
      <c r="B409" s="90" t="s">
        <v>213</v>
      </c>
      <c r="C409" s="93" t="s">
        <v>107</v>
      </c>
      <c r="D409" s="94" t="s">
        <v>87</v>
      </c>
      <c r="E409" s="94" t="s">
        <v>355</v>
      </c>
      <c r="F409" s="94"/>
      <c r="G409" s="44">
        <f>G410</f>
        <v>555556</v>
      </c>
    </row>
    <row r="410" spans="1:7" ht="12.75">
      <c r="A410" s="1" t="s">
        <v>135</v>
      </c>
      <c r="B410" s="90" t="s">
        <v>213</v>
      </c>
      <c r="C410" s="95" t="s">
        <v>107</v>
      </c>
      <c r="D410" s="96" t="s">
        <v>87</v>
      </c>
      <c r="E410" s="96" t="s">
        <v>355</v>
      </c>
      <c r="F410" s="96" t="s">
        <v>134</v>
      </c>
      <c r="G410" s="45">
        <v>555556</v>
      </c>
    </row>
    <row r="411" spans="1:7" ht="12.75">
      <c r="A411" s="3" t="s">
        <v>128</v>
      </c>
      <c r="B411" s="90" t="s">
        <v>213</v>
      </c>
      <c r="C411" s="124" t="s">
        <v>107</v>
      </c>
      <c r="D411" s="126" t="s">
        <v>84</v>
      </c>
      <c r="E411" s="92"/>
      <c r="F411" s="126"/>
      <c r="G411" s="46">
        <f>G412</f>
        <v>207000</v>
      </c>
    </row>
    <row r="412" spans="1:7" ht="26.25">
      <c r="A412" s="13" t="s">
        <v>196</v>
      </c>
      <c r="B412" s="90" t="s">
        <v>213</v>
      </c>
      <c r="C412" s="152" t="s">
        <v>107</v>
      </c>
      <c r="D412" s="144" t="s">
        <v>84</v>
      </c>
      <c r="E412" s="144" t="s">
        <v>10</v>
      </c>
      <c r="F412" s="144"/>
      <c r="G412" s="53">
        <f>G413</f>
        <v>207000</v>
      </c>
    </row>
    <row r="413" spans="1:7" ht="26.25">
      <c r="A413" s="8" t="s">
        <v>193</v>
      </c>
      <c r="B413" s="90" t="s">
        <v>213</v>
      </c>
      <c r="C413" s="93" t="s">
        <v>107</v>
      </c>
      <c r="D413" s="94" t="s">
        <v>84</v>
      </c>
      <c r="E413" s="94" t="s">
        <v>41</v>
      </c>
      <c r="F413" s="94"/>
      <c r="G413" s="44">
        <f>G415+G414</f>
        <v>207000</v>
      </c>
    </row>
    <row r="414" spans="1:7" ht="26.25">
      <c r="A414" s="1" t="s">
        <v>136</v>
      </c>
      <c r="B414" s="90" t="s">
        <v>213</v>
      </c>
      <c r="C414" s="95" t="s">
        <v>107</v>
      </c>
      <c r="D414" s="96" t="s">
        <v>84</v>
      </c>
      <c r="E414" s="96" t="s">
        <v>41</v>
      </c>
      <c r="F414" s="96" t="s">
        <v>137</v>
      </c>
      <c r="G414" s="45">
        <v>98000</v>
      </c>
    </row>
    <row r="415" spans="1:7" ht="12.75">
      <c r="A415" s="1" t="s">
        <v>135</v>
      </c>
      <c r="B415" s="90" t="s">
        <v>213</v>
      </c>
      <c r="C415" s="95" t="s">
        <v>107</v>
      </c>
      <c r="D415" s="96" t="s">
        <v>84</v>
      </c>
      <c r="E415" s="96" t="s">
        <v>41</v>
      </c>
      <c r="F415" s="96" t="s">
        <v>134</v>
      </c>
      <c r="G415" s="45">
        <v>109000</v>
      </c>
    </row>
    <row r="416" spans="1:7" ht="13.5">
      <c r="A416" s="23" t="s">
        <v>123</v>
      </c>
      <c r="B416" s="107" t="s">
        <v>213</v>
      </c>
      <c r="C416" s="151" t="s">
        <v>82</v>
      </c>
      <c r="D416" s="151"/>
      <c r="E416" s="111"/>
      <c r="F416" s="151"/>
      <c r="G416" s="50">
        <f>G417</f>
        <v>900000</v>
      </c>
    </row>
    <row r="417" spans="1:7" ht="12.75">
      <c r="A417" s="3" t="s">
        <v>103</v>
      </c>
      <c r="B417" s="90" t="s">
        <v>213</v>
      </c>
      <c r="C417" s="124" t="s">
        <v>82</v>
      </c>
      <c r="D417" s="126" t="s">
        <v>85</v>
      </c>
      <c r="E417" s="92"/>
      <c r="F417" s="126"/>
      <c r="G417" s="46">
        <f>G418</f>
        <v>900000</v>
      </c>
    </row>
    <row r="418" spans="1:7" ht="26.25">
      <c r="A418" s="15" t="s">
        <v>197</v>
      </c>
      <c r="B418" s="90" t="s">
        <v>213</v>
      </c>
      <c r="C418" s="155" t="s">
        <v>82</v>
      </c>
      <c r="D418" s="156" t="s">
        <v>85</v>
      </c>
      <c r="E418" s="156" t="s">
        <v>42</v>
      </c>
      <c r="F418" s="156"/>
      <c r="G418" s="53">
        <f>G419</f>
        <v>900000</v>
      </c>
    </row>
    <row r="419" spans="1:7" ht="39">
      <c r="A419" s="1" t="s">
        <v>275</v>
      </c>
      <c r="B419" s="90" t="s">
        <v>213</v>
      </c>
      <c r="C419" s="95" t="s">
        <v>82</v>
      </c>
      <c r="D419" s="96" t="s">
        <v>85</v>
      </c>
      <c r="E419" s="96" t="s">
        <v>42</v>
      </c>
      <c r="F419" s="96" t="s">
        <v>276</v>
      </c>
      <c r="G419" s="45">
        <v>900000</v>
      </c>
    </row>
    <row r="420" spans="1:7" ht="30.75">
      <c r="A420" s="22" t="s">
        <v>119</v>
      </c>
      <c r="B420" s="107" t="s">
        <v>213</v>
      </c>
      <c r="C420" s="146" t="s">
        <v>116</v>
      </c>
      <c r="D420" s="109"/>
      <c r="E420" s="109"/>
      <c r="F420" s="109"/>
      <c r="G420" s="49">
        <f>G421</f>
        <v>3257886.61</v>
      </c>
    </row>
    <row r="421" spans="1:7" ht="12.75">
      <c r="A421" s="3" t="s">
        <v>164</v>
      </c>
      <c r="B421" s="90" t="s">
        <v>213</v>
      </c>
      <c r="C421" s="91" t="s">
        <v>116</v>
      </c>
      <c r="D421" s="112" t="s">
        <v>78</v>
      </c>
      <c r="E421" s="112"/>
      <c r="F421" s="112"/>
      <c r="G421" s="43">
        <f>G422</f>
        <v>3257886.61</v>
      </c>
    </row>
    <row r="422" spans="1:7" ht="12.75">
      <c r="A422" s="8" t="s">
        <v>164</v>
      </c>
      <c r="B422" s="90" t="s">
        <v>213</v>
      </c>
      <c r="C422" s="93" t="s">
        <v>116</v>
      </c>
      <c r="D422" s="94" t="s">
        <v>78</v>
      </c>
      <c r="E422" s="94" t="s">
        <v>43</v>
      </c>
      <c r="F422" s="94"/>
      <c r="G422" s="44">
        <f>G423</f>
        <v>3257886.61</v>
      </c>
    </row>
    <row r="423" spans="1:7" ht="12.75">
      <c r="A423" s="2" t="s">
        <v>194</v>
      </c>
      <c r="B423" s="90" t="s">
        <v>213</v>
      </c>
      <c r="C423" s="95" t="s">
        <v>116</v>
      </c>
      <c r="D423" s="96" t="s">
        <v>78</v>
      </c>
      <c r="E423" s="96" t="s">
        <v>43</v>
      </c>
      <c r="F423" s="96" t="s">
        <v>165</v>
      </c>
      <c r="G423" s="45">
        <v>3257886.61</v>
      </c>
    </row>
    <row r="424" spans="1:7" ht="39">
      <c r="A424" s="23" t="s">
        <v>124</v>
      </c>
      <c r="B424" s="107" t="s">
        <v>213</v>
      </c>
      <c r="C424" s="110" t="s">
        <v>109</v>
      </c>
      <c r="D424" s="111"/>
      <c r="E424" s="111"/>
      <c r="F424" s="111"/>
      <c r="G424" s="50">
        <f>G425+G430</f>
        <v>9490306.04</v>
      </c>
    </row>
    <row r="425" spans="1:7" ht="26.25">
      <c r="A425" s="19" t="s">
        <v>125</v>
      </c>
      <c r="B425" s="90" t="s">
        <v>213</v>
      </c>
      <c r="C425" s="91" t="s">
        <v>109</v>
      </c>
      <c r="D425" s="112" t="s">
        <v>78</v>
      </c>
      <c r="E425" s="112"/>
      <c r="F425" s="112"/>
      <c r="G425" s="46">
        <f>G428+G426</f>
        <v>8316000</v>
      </c>
    </row>
    <row r="426" spans="1:7" ht="26.25">
      <c r="A426" s="16" t="s">
        <v>111</v>
      </c>
      <c r="B426" s="90" t="s">
        <v>213</v>
      </c>
      <c r="C426" s="157" t="s">
        <v>109</v>
      </c>
      <c r="D426" s="157" t="s">
        <v>78</v>
      </c>
      <c r="E426" s="157" t="s">
        <v>45</v>
      </c>
      <c r="F426" s="113"/>
      <c r="G426" s="44">
        <f>G427</f>
        <v>3316000</v>
      </c>
    </row>
    <row r="427" spans="1:7" ht="12.75">
      <c r="A427" s="17" t="s">
        <v>166</v>
      </c>
      <c r="B427" s="90" t="s">
        <v>213</v>
      </c>
      <c r="C427" s="95" t="s">
        <v>109</v>
      </c>
      <c r="D427" s="117" t="s">
        <v>78</v>
      </c>
      <c r="E427" s="158" t="s">
        <v>45</v>
      </c>
      <c r="F427" s="117" t="s">
        <v>167</v>
      </c>
      <c r="G427" s="48">
        <v>3316000</v>
      </c>
    </row>
    <row r="428" spans="1:7" ht="12.75">
      <c r="A428" s="16" t="s">
        <v>112</v>
      </c>
      <c r="B428" s="90" t="s">
        <v>213</v>
      </c>
      <c r="C428" s="157" t="s">
        <v>109</v>
      </c>
      <c r="D428" s="157" t="s">
        <v>78</v>
      </c>
      <c r="E428" s="157" t="s">
        <v>44</v>
      </c>
      <c r="F428" s="113"/>
      <c r="G428" s="44">
        <f>G429</f>
        <v>5000000</v>
      </c>
    </row>
    <row r="429" spans="1:7" ht="12.75">
      <c r="A429" s="17" t="s">
        <v>166</v>
      </c>
      <c r="B429" s="90" t="s">
        <v>213</v>
      </c>
      <c r="C429" s="95" t="s">
        <v>109</v>
      </c>
      <c r="D429" s="117" t="s">
        <v>78</v>
      </c>
      <c r="E429" s="158" t="s">
        <v>44</v>
      </c>
      <c r="F429" s="117" t="s">
        <v>167</v>
      </c>
      <c r="G429" s="48">
        <v>5000000</v>
      </c>
    </row>
    <row r="430" spans="1:7" ht="12.75">
      <c r="A430" s="19" t="s">
        <v>317</v>
      </c>
      <c r="B430" s="90" t="s">
        <v>213</v>
      </c>
      <c r="C430" s="91" t="s">
        <v>109</v>
      </c>
      <c r="D430" s="112" t="s">
        <v>87</v>
      </c>
      <c r="E430" s="112"/>
      <c r="F430" s="112"/>
      <c r="G430" s="46">
        <f>G431</f>
        <v>1174306.04</v>
      </c>
    </row>
    <row r="431" spans="1:7" ht="39">
      <c r="A431" s="58" t="s">
        <v>318</v>
      </c>
      <c r="B431" s="145" t="s">
        <v>213</v>
      </c>
      <c r="C431" s="159" t="s">
        <v>109</v>
      </c>
      <c r="D431" s="159" t="s">
        <v>87</v>
      </c>
      <c r="E431" s="159" t="s">
        <v>319</v>
      </c>
      <c r="F431" s="160"/>
      <c r="G431" s="81">
        <f>G432</f>
        <v>1174306.04</v>
      </c>
    </row>
    <row r="432" spans="1:7" ht="13.5" thickBot="1">
      <c r="A432" s="69" t="s">
        <v>320</v>
      </c>
      <c r="B432" s="161" t="s">
        <v>213</v>
      </c>
      <c r="C432" s="162" t="s">
        <v>109</v>
      </c>
      <c r="D432" s="163" t="s">
        <v>87</v>
      </c>
      <c r="E432" s="164" t="s">
        <v>319</v>
      </c>
      <c r="F432" s="163" t="s">
        <v>321</v>
      </c>
      <c r="G432" s="82">
        <v>1174306.04</v>
      </c>
    </row>
    <row r="433" spans="1:7" ht="15.75" thickBot="1">
      <c r="A433" s="70" t="s">
        <v>94</v>
      </c>
      <c r="B433" s="165" t="s">
        <v>213</v>
      </c>
      <c r="C433" s="166"/>
      <c r="D433" s="166"/>
      <c r="E433" s="166"/>
      <c r="F433" s="166"/>
      <c r="G433" s="71">
        <f>G14+G92+G96+G103+G122+G182+G334+G364+G394+G416+G420+G424</f>
        <v>783465300</v>
      </c>
    </row>
  </sheetData>
  <sheetProtection/>
  <mergeCells count="11">
    <mergeCell ref="F7:F12"/>
    <mergeCell ref="G7:G12"/>
    <mergeCell ref="B7:B12"/>
    <mergeCell ref="C1:G1"/>
    <mergeCell ref="C2:G2"/>
    <mergeCell ref="C3:G3"/>
    <mergeCell ref="A7:A12"/>
    <mergeCell ref="C7:C12"/>
    <mergeCell ref="D7:D12"/>
    <mergeCell ref="A5:G5"/>
    <mergeCell ref="E7:E12"/>
  </mergeCells>
  <printOptions/>
  <pageMargins left="0.8267716535433072" right="0.15748031496062992" top="0.1968503937007874" bottom="0.15748031496062992" header="0.15748031496062992" footer="0.15748031496062992"/>
  <pageSetup fitToHeight="6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"/>
  <sheetViews>
    <sheetView tabSelected="1" zoomScalePageLayoutView="0" workbookViewId="0" topLeftCell="A1">
      <selection activeCell="A7" sqref="A7:A12"/>
    </sheetView>
  </sheetViews>
  <sheetFormatPr defaultColWidth="9.125" defaultRowHeight="12.75"/>
  <cols>
    <col min="1" max="1" width="73.125" style="25" customWidth="1"/>
    <col min="2" max="2" width="6.875" style="25" customWidth="1"/>
    <col min="3" max="3" width="6.50390625" style="25" customWidth="1"/>
    <col min="4" max="4" width="12.50390625" style="25" customWidth="1"/>
    <col min="5" max="5" width="6.50390625" style="25" customWidth="1"/>
    <col min="6" max="6" width="22.875" style="25" customWidth="1"/>
    <col min="7" max="7" width="0.5" style="24" customWidth="1"/>
    <col min="8" max="8" width="16.50390625" style="24" hidden="1" customWidth="1"/>
    <col min="9" max="9" width="11.50390625" style="24" bestFit="1" customWidth="1"/>
    <col min="10" max="16384" width="9.125" style="25" customWidth="1"/>
  </cols>
  <sheetData>
    <row r="1" spans="4:8" ht="12.75">
      <c r="D1" s="42"/>
      <c r="E1" s="223" t="s">
        <v>260</v>
      </c>
      <c r="F1" s="224"/>
      <c r="G1" s="224"/>
      <c r="H1" s="224"/>
    </row>
    <row r="2" spans="1:8" ht="12.75">
      <c r="A2" s="27"/>
      <c r="E2" s="223" t="s">
        <v>232</v>
      </c>
      <c r="F2" s="224"/>
      <c r="G2" s="224"/>
      <c r="H2" s="224"/>
    </row>
    <row r="3" spans="1:8" ht="78" customHeight="1">
      <c r="A3" s="27"/>
      <c r="E3" s="225" t="s">
        <v>462</v>
      </c>
      <c r="F3" s="224"/>
      <c r="G3" s="224"/>
      <c r="H3" s="224"/>
    </row>
    <row r="4" spans="1:7" ht="12.75">
      <c r="A4" s="27"/>
      <c r="G4" s="26"/>
    </row>
    <row r="5" spans="1:7" ht="55.5" customHeight="1">
      <c r="A5" s="235" t="s">
        <v>322</v>
      </c>
      <c r="B5" s="235"/>
      <c r="C5" s="235"/>
      <c r="D5" s="235"/>
      <c r="E5" s="235"/>
      <c r="F5" s="240"/>
      <c r="G5" s="25"/>
    </row>
    <row r="6" spans="1:5" ht="13.5" thickBot="1">
      <c r="A6" s="28"/>
      <c r="B6" s="29"/>
      <c r="C6" s="29"/>
      <c r="D6" s="30"/>
      <c r="E6" s="30"/>
    </row>
    <row r="7" spans="1:6" ht="12.75" customHeight="1">
      <c r="A7" s="226" t="s">
        <v>76</v>
      </c>
      <c r="B7" s="229" t="s">
        <v>77</v>
      </c>
      <c r="C7" s="232" t="s">
        <v>86</v>
      </c>
      <c r="D7" s="237" t="s">
        <v>95</v>
      </c>
      <c r="E7" s="232" t="s">
        <v>96</v>
      </c>
      <c r="F7" s="241" t="s">
        <v>233</v>
      </c>
    </row>
    <row r="8" spans="1:6" ht="12.75" customHeight="1">
      <c r="A8" s="227"/>
      <c r="B8" s="230"/>
      <c r="C8" s="233"/>
      <c r="D8" s="238"/>
      <c r="E8" s="233"/>
      <c r="F8" s="242"/>
    </row>
    <row r="9" spans="1:6" ht="12.75">
      <c r="A9" s="227"/>
      <c r="B9" s="230"/>
      <c r="C9" s="233"/>
      <c r="D9" s="238"/>
      <c r="E9" s="233"/>
      <c r="F9" s="242"/>
    </row>
    <row r="10" spans="1:6" ht="12.75">
      <c r="A10" s="227"/>
      <c r="B10" s="230"/>
      <c r="C10" s="233"/>
      <c r="D10" s="238"/>
      <c r="E10" s="233"/>
      <c r="F10" s="242"/>
    </row>
    <row r="11" spans="1:6" ht="12.75">
      <c r="A11" s="227"/>
      <c r="B11" s="230"/>
      <c r="C11" s="233"/>
      <c r="D11" s="238"/>
      <c r="E11" s="233"/>
      <c r="F11" s="242"/>
    </row>
    <row r="12" spans="1:6" ht="13.5" thickBot="1">
      <c r="A12" s="228"/>
      <c r="B12" s="231"/>
      <c r="C12" s="234"/>
      <c r="D12" s="239"/>
      <c r="E12" s="234"/>
      <c r="F12" s="243"/>
    </row>
    <row r="13" spans="1:8" ht="15">
      <c r="A13" s="167" t="s">
        <v>91</v>
      </c>
      <c r="B13" s="88" t="s">
        <v>78</v>
      </c>
      <c r="C13" s="88"/>
      <c r="D13" s="88"/>
      <c r="E13" s="88"/>
      <c r="F13" s="89">
        <f>F44+F14+F50+F53+F47</f>
        <v>38911143.04</v>
      </c>
      <c r="H13" s="31"/>
    </row>
    <row r="14" spans="1:8" ht="32.25" customHeight="1">
      <c r="A14" s="168" t="s">
        <v>104</v>
      </c>
      <c r="B14" s="91" t="s">
        <v>78</v>
      </c>
      <c r="C14" s="92" t="s">
        <v>88</v>
      </c>
      <c r="D14" s="92"/>
      <c r="E14" s="92"/>
      <c r="F14" s="191">
        <f>F15+F18+F20+F23+F26+F30+F32+F34+F36+F38+F40+F42</f>
        <v>23180700</v>
      </c>
      <c r="H14" s="31"/>
    </row>
    <row r="15" spans="1:6" ht="24" customHeight="1">
      <c r="A15" s="169" t="s">
        <v>140</v>
      </c>
      <c r="B15" s="93" t="s">
        <v>78</v>
      </c>
      <c r="C15" s="94" t="s">
        <v>88</v>
      </c>
      <c r="D15" s="94" t="s">
        <v>11</v>
      </c>
      <c r="E15" s="94"/>
      <c r="F15" s="60">
        <f>SUM(F16:F17)</f>
        <v>19934700</v>
      </c>
    </row>
    <row r="16" spans="1:6" ht="24" customHeight="1">
      <c r="A16" s="170" t="s">
        <v>286</v>
      </c>
      <c r="B16" s="95" t="s">
        <v>78</v>
      </c>
      <c r="C16" s="96" t="s">
        <v>88</v>
      </c>
      <c r="D16" s="96" t="s">
        <v>11</v>
      </c>
      <c r="E16" s="96" t="s">
        <v>287</v>
      </c>
      <c r="F16" s="59">
        <v>18037000</v>
      </c>
    </row>
    <row r="17" spans="1:6" ht="28.5" customHeight="1">
      <c r="A17" s="170" t="s">
        <v>288</v>
      </c>
      <c r="B17" s="95" t="s">
        <v>78</v>
      </c>
      <c r="C17" s="96" t="s">
        <v>88</v>
      </c>
      <c r="D17" s="96" t="s">
        <v>11</v>
      </c>
      <c r="E17" s="96" t="s">
        <v>289</v>
      </c>
      <c r="F17" s="59">
        <v>1897700</v>
      </c>
    </row>
    <row r="18" spans="1:6" ht="30.75" customHeight="1">
      <c r="A18" s="171" t="s">
        <v>108</v>
      </c>
      <c r="B18" s="93" t="s">
        <v>78</v>
      </c>
      <c r="C18" s="94" t="s">
        <v>88</v>
      </c>
      <c r="D18" s="94" t="s">
        <v>12</v>
      </c>
      <c r="E18" s="94"/>
      <c r="F18" s="60">
        <f>F19</f>
        <v>2093000</v>
      </c>
    </row>
    <row r="19" spans="1:6" ht="18.75" customHeight="1">
      <c r="A19" s="170" t="s">
        <v>286</v>
      </c>
      <c r="B19" s="95" t="s">
        <v>78</v>
      </c>
      <c r="C19" s="96" t="s">
        <v>88</v>
      </c>
      <c r="D19" s="96" t="s">
        <v>12</v>
      </c>
      <c r="E19" s="96" t="s">
        <v>287</v>
      </c>
      <c r="F19" s="59">
        <v>2093000</v>
      </c>
    </row>
    <row r="20" spans="1:6" ht="28.5" customHeight="1">
      <c r="A20" s="171" t="s">
        <v>118</v>
      </c>
      <c r="B20" s="93" t="s">
        <v>78</v>
      </c>
      <c r="C20" s="94" t="s">
        <v>88</v>
      </c>
      <c r="D20" s="94" t="s">
        <v>13</v>
      </c>
      <c r="E20" s="94"/>
      <c r="F20" s="60">
        <f>F21+F22</f>
        <v>361000</v>
      </c>
    </row>
    <row r="21" spans="1:6" ht="28.5" customHeight="1">
      <c r="A21" s="170" t="s">
        <v>286</v>
      </c>
      <c r="B21" s="95" t="s">
        <v>78</v>
      </c>
      <c r="C21" s="96" t="s">
        <v>88</v>
      </c>
      <c r="D21" s="96" t="s">
        <v>13</v>
      </c>
      <c r="E21" s="96" t="s">
        <v>287</v>
      </c>
      <c r="F21" s="59">
        <v>356000</v>
      </c>
    </row>
    <row r="22" spans="1:6" ht="28.5" customHeight="1">
      <c r="A22" s="170" t="s">
        <v>288</v>
      </c>
      <c r="B22" s="95" t="s">
        <v>78</v>
      </c>
      <c r="C22" s="96" t="s">
        <v>88</v>
      </c>
      <c r="D22" s="96" t="s">
        <v>13</v>
      </c>
      <c r="E22" s="96" t="s">
        <v>289</v>
      </c>
      <c r="F22" s="59">
        <v>5000</v>
      </c>
    </row>
    <row r="23" spans="1:6" ht="18" customHeight="1">
      <c r="A23" s="169" t="s">
        <v>110</v>
      </c>
      <c r="B23" s="93" t="s">
        <v>78</v>
      </c>
      <c r="C23" s="94" t="s">
        <v>88</v>
      </c>
      <c r="D23" s="94" t="s">
        <v>14</v>
      </c>
      <c r="E23" s="94"/>
      <c r="F23" s="60">
        <f>F24+F25</f>
        <v>89000</v>
      </c>
    </row>
    <row r="24" spans="1:6" ht="18" customHeight="1">
      <c r="A24" s="170" t="s">
        <v>286</v>
      </c>
      <c r="B24" s="95" t="s">
        <v>78</v>
      </c>
      <c r="C24" s="96" t="s">
        <v>88</v>
      </c>
      <c r="D24" s="96" t="s">
        <v>14</v>
      </c>
      <c r="E24" s="96" t="s">
        <v>287</v>
      </c>
      <c r="F24" s="59">
        <v>88000</v>
      </c>
    </row>
    <row r="25" spans="1:6" ht="23.25" customHeight="1">
      <c r="A25" s="170" t="s">
        <v>288</v>
      </c>
      <c r="B25" s="95" t="s">
        <v>78</v>
      </c>
      <c r="C25" s="96" t="s">
        <v>88</v>
      </c>
      <c r="D25" s="96" t="s">
        <v>14</v>
      </c>
      <c r="E25" s="96" t="s">
        <v>289</v>
      </c>
      <c r="F25" s="59">
        <v>1000</v>
      </c>
    </row>
    <row r="26" spans="1:6" ht="37.5" customHeight="1">
      <c r="A26" s="205" t="s">
        <v>132</v>
      </c>
      <c r="B26" s="97" t="s">
        <v>78</v>
      </c>
      <c r="C26" s="98" t="s">
        <v>88</v>
      </c>
      <c r="D26" s="98" t="s">
        <v>15</v>
      </c>
      <c r="E26" s="98"/>
      <c r="F26" s="60">
        <f>SUM(F27:F29)</f>
        <v>370000</v>
      </c>
    </row>
    <row r="27" spans="1:6" ht="19.5" customHeight="1">
      <c r="A27" s="170" t="s">
        <v>286</v>
      </c>
      <c r="B27" s="95" t="s">
        <v>78</v>
      </c>
      <c r="C27" s="96" t="s">
        <v>88</v>
      </c>
      <c r="D27" s="96" t="s">
        <v>15</v>
      </c>
      <c r="E27" s="96" t="s">
        <v>287</v>
      </c>
      <c r="F27" s="59">
        <v>330000</v>
      </c>
    </row>
    <row r="28" spans="1:6" ht="37.5" customHeight="1">
      <c r="A28" s="170" t="s">
        <v>288</v>
      </c>
      <c r="B28" s="95" t="s">
        <v>78</v>
      </c>
      <c r="C28" s="96" t="s">
        <v>88</v>
      </c>
      <c r="D28" s="96" t="s">
        <v>15</v>
      </c>
      <c r="E28" s="96" t="s">
        <v>289</v>
      </c>
      <c r="F28" s="59">
        <v>30000</v>
      </c>
    </row>
    <row r="29" spans="1:6" ht="18.75" customHeight="1">
      <c r="A29" s="170" t="s">
        <v>144</v>
      </c>
      <c r="B29" s="95" t="s">
        <v>78</v>
      </c>
      <c r="C29" s="96" t="s">
        <v>88</v>
      </c>
      <c r="D29" s="96" t="s">
        <v>15</v>
      </c>
      <c r="E29" s="96" t="s">
        <v>130</v>
      </c>
      <c r="F29" s="59">
        <v>10000</v>
      </c>
    </row>
    <row r="30" spans="1:6" ht="33" customHeight="1">
      <c r="A30" s="169" t="s">
        <v>139</v>
      </c>
      <c r="B30" s="93" t="s">
        <v>78</v>
      </c>
      <c r="C30" s="94" t="s">
        <v>88</v>
      </c>
      <c r="D30" s="94" t="s">
        <v>57</v>
      </c>
      <c r="E30" s="94"/>
      <c r="F30" s="60">
        <f>F31</f>
        <v>200000</v>
      </c>
    </row>
    <row r="31" spans="1:6" ht="22.5" customHeight="1">
      <c r="A31" s="170" t="s">
        <v>288</v>
      </c>
      <c r="B31" s="95" t="s">
        <v>78</v>
      </c>
      <c r="C31" s="96" t="s">
        <v>88</v>
      </c>
      <c r="D31" s="96" t="s">
        <v>57</v>
      </c>
      <c r="E31" s="96" t="s">
        <v>289</v>
      </c>
      <c r="F31" s="59">
        <v>200000</v>
      </c>
    </row>
    <row r="32" spans="1:6" ht="36" customHeight="1">
      <c r="A32" s="169" t="s">
        <v>200</v>
      </c>
      <c r="B32" s="93" t="s">
        <v>78</v>
      </c>
      <c r="C32" s="94" t="s">
        <v>88</v>
      </c>
      <c r="D32" s="94" t="s">
        <v>58</v>
      </c>
      <c r="E32" s="94"/>
      <c r="F32" s="60">
        <f>SUM(F33:F33)</f>
        <v>40000</v>
      </c>
    </row>
    <row r="33" spans="1:6" ht="30" customHeight="1">
      <c r="A33" s="170" t="s">
        <v>288</v>
      </c>
      <c r="B33" s="95" t="s">
        <v>78</v>
      </c>
      <c r="C33" s="96" t="s">
        <v>88</v>
      </c>
      <c r="D33" s="96" t="s">
        <v>58</v>
      </c>
      <c r="E33" s="96" t="s">
        <v>289</v>
      </c>
      <c r="F33" s="59">
        <v>40000</v>
      </c>
    </row>
    <row r="34" spans="1:6" ht="48" customHeight="1">
      <c r="A34" s="169" t="s">
        <v>209</v>
      </c>
      <c r="B34" s="93" t="s">
        <v>78</v>
      </c>
      <c r="C34" s="94" t="s">
        <v>88</v>
      </c>
      <c r="D34" s="94" t="s">
        <v>59</v>
      </c>
      <c r="E34" s="94"/>
      <c r="F34" s="44">
        <f>F35</f>
        <v>5000</v>
      </c>
    </row>
    <row r="35" spans="1:6" ht="21.75" customHeight="1">
      <c r="A35" s="170" t="s">
        <v>288</v>
      </c>
      <c r="B35" s="95" t="s">
        <v>78</v>
      </c>
      <c r="C35" s="96" t="s">
        <v>88</v>
      </c>
      <c r="D35" s="96" t="s">
        <v>59</v>
      </c>
      <c r="E35" s="96" t="s">
        <v>289</v>
      </c>
      <c r="F35" s="45">
        <v>5000</v>
      </c>
    </row>
    <row r="36" spans="1:6" ht="34.5" customHeight="1">
      <c r="A36" s="171" t="s">
        <v>53</v>
      </c>
      <c r="B36" s="93" t="s">
        <v>78</v>
      </c>
      <c r="C36" s="94" t="s">
        <v>88</v>
      </c>
      <c r="D36" s="94" t="s">
        <v>60</v>
      </c>
      <c r="E36" s="94"/>
      <c r="F36" s="44">
        <f>F37</f>
        <v>11000</v>
      </c>
    </row>
    <row r="37" spans="1:6" ht="25.5" customHeight="1">
      <c r="A37" s="170" t="s">
        <v>288</v>
      </c>
      <c r="B37" s="95" t="s">
        <v>78</v>
      </c>
      <c r="C37" s="96" t="s">
        <v>88</v>
      </c>
      <c r="D37" s="96" t="s">
        <v>61</v>
      </c>
      <c r="E37" s="96" t="s">
        <v>289</v>
      </c>
      <c r="F37" s="45">
        <v>11000</v>
      </c>
    </row>
    <row r="38" spans="1:6" ht="22.5" customHeight="1">
      <c r="A38" s="171" t="s">
        <v>54</v>
      </c>
      <c r="B38" s="93" t="s">
        <v>78</v>
      </c>
      <c r="C38" s="94" t="s">
        <v>88</v>
      </c>
      <c r="D38" s="94" t="s">
        <v>62</v>
      </c>
      <c r="E38" s="94"/>
      <c r="F38" s="44">
        <f>SUM(F39:F39)</f>
        <v>33000</v>
      </c>
    </row>
    <row r="39" spans="1:6" ht="27.75" customHeight="1">
      <c r="A39" s="170" t="s">
        <v>288</v>
      </c>
      <c r="B39" s="95" t="s">
        <v>78</v>
      </c>
      <c r="C39" s="96" t="s">
        <v>88</v>
      </c>
      <c r="D39" s="96" t="s">
        <v>62</v>
      </c>
      <c r="E39" s="96" t="s">
        <v>289</v>
      </c>
      <c r="F39" s="45">
        <v>33000</v>
      </c>
    </row>
    <row r="40" spans="1:6" ht="31.5" customHeight="1">
      <c r="A40" s="171" t="s">
        <v>55</v>
      </c>
      <c r="B40" s="93" t="s">
        <v>78</v>
      </c>
      <c r="C40" s="94" t="s">
        <v>88</v>
      </c>
      <c r="D40" s="94" t="s">
        <v>63</v>
      </c>
      <c r="E40" s="94"/>
      <c r="F40" s="44">
        <f>F41</f>
        <v>11000</v>
      </c>
    </row>
    <row r="41" spans="1:6" ht="29.25" customHeight="1">
      <c r="A41" s="170" t="s">
        <v>288</v>
      </c>
      <c r="B41" s="95" t="s">
        <v>78</v>
      </c>
      <c r="C41" s="96" t="s">
        <v>88</v>
      </c>
      <c r="D41" s="96" t="s">
        <v>63</v>
      </c>
      <c r="E41" s="96" t="s">
        <v>289</v>
      </c>
      <c r="F41" s="45">
        <v>11000</v>
      </c>
    </row>
    <row r="42" spans="1:6" ht="28.5" customHeight="1">
      <c r="A42" s="171" t="s">
        <v>56</v>
      </c>
      <c r="B42" s="93" t="s">
        <v>78</v>
      </c>
      <c r="C42" s="94" t="s">
        <v>88</v>
      </c>
      <c r="D42" s="94" t="s">
        <v>216</v>
      </c>
      <c r="E42" s="94"/>
      <c r="F42" s="44">
        <f>F43</f>
        <v>33000</v>
      </c>
    </row>
    <row r="43" spans="1:6" ht="27" customHeight="1">
      <c r="A43" s="170" t="s">
        <v>288</v>
      </c>
      <c r="B43" s="95" t="s">
        <v>78</v>
      </c>
      <c r="C43" s="96" t="s">
        <v>88</v>
      </c>
      <c r="D43" s="96" t="s">
        <v>216</v>
      </c>
      <c r="E43" s="96" t="s">
        <v>289</v>
      </c>
      <c r="F43" s="45">
        <v>33000</v>
      </c>
    </row>
    <row r="44" spans="1:6" ht="15.75" customHeight="1">
      <c r="A44" s="206" t="s">
        <v>1</v>
      </c>
      <c r="B44" s="91" t="s">
        <v>78</v>
      </c>
      <c r="C44" s="92" t="s">
        <v>84</v>
      </c>
      <c r="D44" s="92"/>
      <c r="E44" s="92"/>
      <c r="F44" s="191">
        <f>F45</f>
        <v>1800</v>
      </c>
    </row>
    <row r="45" spans="1:6" ht="49.5" customHeight="1">
      <c r="A45" s="207" t="s">
        <v>2</v>
      </c>
      <c r="B45" s="93" t="s">
        <v>78</v>
      </c>
      <c r="C45" s="94" t="s">
        <v>84</v>
      </c>
      <c r="D45" s="94" t="s">
        <v>50</v>
      </c>
      <c r="E45" s="94"/>
      <c r="F45" s="60">
        <f>F46</f>
        <v>1800</v>
      </c>
    </row>
    <row r="46" spans="1:6" ht="33" customHeight="1">
      <c r="A46" s="170" t="s">
        <v>288</v>
      </c>
      <c r="B46" s="95" t="s">
        <v>78</v>
      </c>
      <c r="C46" s="96" t="s">
        <v>84</v>
      </c>
      <c r="D46" s="96" t="s">
        <v>50</v>
      </c>
      <c r="E46" s="96" t="s">
        <v>289</v>
      </c>
      <c r="F46" s="59">
        <v>1800</v>
      </c>
    </row>
    <row r="47" spans="1:6" ht="16.5" customHeight="1">
      <c r="A47" s="206" t="s">
        <v>240</v>
      </c>
      <c r="B47" s="91" t="s">
        <v>78</v>
      </c>
      <c r="C47" s="92" t="s">
        <v>79</v>
      </c>
      <c r="D47" s="92"/>
      <c r="E47" s="92"/>
      <c r="F47" s="191">
        <f>F48</f>
        <v>0</v>
      </c>
    </row>
    <row r="48" spans="1:6" ht="26.25" customHeight="1">
      <c r="A48" s="207" t="s">
        <v>241</v>
      </c>
      <c r="B48" s="93" t="s">
        <v>78</v>
      </c>
      <c r="C48" s="94" t="s">
        <v>79</v>
      </c>
      <c r="D48" s="94" t="s">
        <v>242</v>
      </c>
      <c r="E48" s="94"/>
      <c r="F48" s="60">
        <f>F49</f>
        <v>0</v>
      </c>
    </row>
    <row r="49" spans="1:6" ht="12" customHeight="1">
      <c r="A49" s="170" t="s">
        <v>290</v>
      </c>
      <c r="B49" s="95" t="s">
        <v>78</v>
      </c>
      <c r="C49" s="96" t="s">
        <v>79</v>
      </c>
      <c r="D49" s="96" t="s">
        <v>242</v>
      </c>
      <c r="E49" s="96" t="s">
        <v>243</v>
      </c>
      <c r="F49" s="59">
        <v>0</v>
      </c>
    </row>
    <row r="50" spans="1:6" ht="20.25" customHeight="1">
      <c r="A50" s="206" t="s">
        <v>236</v>
      </c>
      <c r="B50" s="91" t="s">
        <v>78</v>
      </c>
      <c r="C50" s="92" t="s">
        <v>107</v>
      </c>
      <c r="D50" s="92"/>
      <c r="E50" s="92"/>
      <c r="F50" s="191">
        <f>F51</f>
        <v>100000</v>
      </c>
    </row>
    <row r="51" spans="1:6" ht="18" customHeight="1">
      <c r="A51" s="208" t="s">
        <v>113</v>
      </c>
      <c r="B51" s="93" t="s">
        <v>78</v>
      </c>
      <c r="C51" s="94" t="s">
        <v>107</v>
      </c>
      <c r="D51" s="94" t="s">
        <v>263</v>
      </c>
      <c r="E51" s="94"/>
      <c r="F51" s="60">
        <f>F52</f>
        <v>100000</v>
      </c>
    </row>
    <row r="52" spans="1:6" ht="17.25" customHeight="1">
      <c r="A52" s="209" t="s">
        <v>145</v>
      </c>
      <c r="B52" s="95" t="s">
        <v>78</v>
      </c>
      <c r="C52" s="96" t="s">
        <v>107</v>
      </c>
      <c r="D52" s="96" t="s">
        <v>263</v>
      </c>
      <c r="E52" s="96" t="s">
        <v>131</v>
      </c>
      <c r="F52" s="59">
        <v>100000</v>
      </c>
    </row>
    <row r="53" spans="1:6" ht="12.75" customHeight="1">
      <c r="A53" s="168" t="s">
        <v>92</v>
      </c>
      <c r="B53" s="91" t="s">
        <v>78</v>
      </c>
      <c r="C53" s="92" t="s">
        <v>116</v>
      </c>
      <c r="D53" s="92" t="s">
        <v>203</v>
      </c>
      <c r="E53" s="92"/>
      <c r="F53" s="191">
        <f>F54+F60+F62+F64+F73+F69</f>
        <v>15628643.04</v>
      </c>
    </row>
    <row r="54" spans="1:6" ht="26.25" customHeight="1">
      <c r="A54" s="169" t="s">
        <v>169</v>
      </c>
      <c r="B54" s="93" t="s">
        <v>78</v>
      </c>
      <c r="C54" s="94" t="s">
        <v>116</v>
      </c>
      <c r="D54" s="94" t="s">
        <v>217</v>
      </c>
      <c r="E54" s="94"/>
      <c r="F54" s="60">
        <f>SUM(F55:F59)</f>
        <v>1117379.7</v>
      </c>
    </row>
    <row r="55" spans="1:6" ht="26.25" customHeight="1">
      <c r="A55" s="170" t="s">
        <v>288</v>
      </c>
      <c r="B55" s="95" t="s">
        <v>78</v>
      </c>
      <c r="C55" s="96" t="s">
        <v>116</v>
      </c>
      <c r="D55" s="96" t="s">
        <v>217</v>
      </c>
      <c r="E55" s="96" t="s">
        <v>289</v>
      </c>
      <c r="F55" s="59">
        <v>918979.7</v>
      </c>
    </row>
    <row r="56" spans="1:6" ht="15.75" customHeight="1">
      <c r="A56" s="170" t="s">
        <v>67</v>
      </c>
      <c r="B56" s="95" t="s">
        <v>78</v>
      </c>
      <c r="C56" s="96" t="s">
        <v>116</v>
      </c>
      <c r="D56" s="96" t="s">
        <v>217</v>
      </c>
      <c r="E56" s="96" t="s">
        <v>66</v>
      </c>
      <c r="F56" s="59">
        <v>12800</v>
      </c>
    </row>
    <row r="57" spans="1:6" ht="15" customHeight="1">
      <c r="A57" s="170" t="s">
        <v>291</v>
      </c>
      <c r="B57" s="95" t="s">
        <v>78</v>
      </c>
      <c r="C57" s="96" t="s">
        <v>116</v>
      </c>
      <c r="D57" s="96" t="s">
        <v>217</v>
      </c>
      <c r="E57" s="96" t="s">
        <v>292</v>
      </c>
      <c r="F57" s="59">
        <v>64000</v>
      </c>
    </row>
    <row r="58" spans="1:6" ht="18.75" customHeight="1">
      <c r="A58" s="176" t="s">
        <v>293</v>
      </c>
      <c r="B58" s="95" t="s">
        <v>78</v>
      </c>
      <c r="C58" s="96" t="s">
        <v>116</v>
      </c>
      <c r="D58" s="96" t="s">
        <v>217</v>
      </c>
      <c r="E58" s="96" t="s">
        <v>294</v>
      </c>
      <c r="F58" s="59">
        <v>121600</v>
      </c>
    </row>
    <row r="59" spans="1:6" ht="19.5" customHeight="1">
      <c r="A59" s="170" t="s">
        <v>145</v>
      </c>
      <c r="B59" s="95" t="s">
        <v>78</v>
      </c>
      <c r="C59" s="96" t="s">
        <v>116</v>
      </c>
      <c r="D59" s="96" t="s">
        <v>217</v>
      </c>
      <c r="E59" s="96" t="s">
        <v>131</v>
      </c>
      <c r="F59" s="59">
        <v>0</v>
      </c>
    </row>
    <row r="60" spans="1:6" ht="32.25" customHeight="1">
      <c r="A60" s="210" t="s">
        <v>364</v>
      </c>
      <c r="B60" s="99" t="s">
        <v>78</v>
      </c>
      <c r="C60" s="100" t="s">
        <v>116</v>
      </c>
      <c r="D60" s="100" t="s">
        <v>365</v>
      </c>
      <c r="E60" s="100"/>
      <c r="F60" s="65">
        <v>100000</v>
      </c>
    </row>
    <row r="61" spans="1:6" ht="26.25" customHeight="1">
      <c r="A61" s="170" t="s">
        <v>288</v>
      </c>
      <c r="B61" s="95" t="s">
        <v>78</v>
      </c>
      <c r="C61" s="96" t="s">
        <v>116</v>
      </c>
      <c r="D61" s="96" t="s">
        <v>365</v>
      </c>
      <c r="E61" s="96" t="s">
        <v>289</v>
      </c>
      <c r="F61" s="45">
        <v>100000</v>
      </c>
    </row>
    <row r="62" spans="1:6" ht="36" customHeight="1">
      <c r="A62" s="169" t="s">
        <v>431</v>
      </c>
      <c r="B62" s="93" t="s">
        <v>78</v>
      </c>
      <c r="C62" s="94" t="s">
        <v>116</v>
      </c>
      <c r="D62" s="94" t="s">
        <v>430</v>
      </c>
      <c r="E62" s="96"/>
      <c r="F62" s="47">
        <f>F63</f>
        <v>800000</v>
      </c>
    </row>
    <row r="63" spans="1:6" ht="19.5" customHeight="1">
      <c r="A63" s="170" t="s">
        <v>295</v>
      </c>
      <c r="B63" s="95" t="s">
        <v>78</v>
      </c>
      <c r="C63" s="96" t="s">
        <v>116</v>
      </c>
      <c r="D63" s="96" t="s">
        <v>430</v>
      </c>
      <c r="E63" s="96" t="s">
        <v>296</v>
      </c>
      <c r="F63" s="48">
        <v>800000</v>
      </c>
    </row>
    <row r="64" spans="1:6" ht="31.5" customHeight="1">
      <c r="A64" s="169" t="s">
        <v>420</v>
      </c>
      <c r="B64" s="93" t="s">
        <v>78</v>
      </c>
      <c r="C64" s="94" t="s">
        <v>116</v>
      </c>
      <c r="D64" s="94" t="s">
        <v>16</v>
      </c>
      <c r="E64" s="94"/>
      <c r="F64" s="60">
        <f>SUM(F65:F68)</f>
        <v>10722263.34</v>
      </c>
    </row>
    <row r="65" spans="1:6" ht="21.75" customHeight="1">
      <c r="A65" s="170" t="s">
        <v>295</v>
      </c>
      <c r="B65" s="95" t="s">
        <v>78</v>
      </c>
      <c r="C65" s="96" t="s">
        <v>116</v>
      </c>
      <c r="D65" s="96" t="s">
        <v>16</v>
      </c>
      <c r="E65" s="96" t="s">
        <v>296</v>
      </c>
      <c r="F65" s="59">
        <v>6791403</v>
      </c>
    </row>
    <row r="66" spans="1:6" ht="36.75" customHeight="1">
      <c r="A66" s="170" t="s">
        <v>288</v>
      </c>
      <c r="B66" s="95" t="s">
        <v>78</v>
      </c>
      <c r="C66" s="96" t="s">
        <v>116</v>
      </c>
      <c r="D66" s="96" t="s">
        <v>16</v>
      </c>
      <c r="E66" s="96" t="s">
        <v>289</v>
      </c>
      <c r="F66" s="59">
        <v>3824063.34</v>
      </c>
    </row>
    <row r="67" spans="1:6" ht="28.5" customHeight="1">
      <c r="A67" s="170" t="s">
        <v>291</v>
      </c>
      <c r="B67" s="95" t="s">
        <v>78</v>
      </c>
      <c r="C67" s="96" t="s">
        <v>116</v>
      </c>
      <c r="D67" s="96" t="s">
        <v>16</v>
      </c>
      <c r="E67" s="96" t="s">
        <v>292</v>
      </c>
      <c r="F67" s="59">
        <v>20710.88</v>
      </c>
    </row>
    <row r="68" spans="1:6" ht="18" customHeight="1">
      <c r="A68" s="176" t="s">
        <v>293</v>
      </c>
      <c r="B68" s="95" t="s">
        <v>78</v>
      </c>
      <c r="C68" s="96" t="s">
        <v>116</v>
      </c>
      <c r="D68" s="96" t="s">
        <v>16</v>
      </c>
      <c r="E68" s="96" t="s">
        <v>294</v>
      </c>
      <c r="F68" s="59">
        <v>86086.12</v>
      </c>
    </row>
    <row r="69" spans="1:8" ht="18.75" customHeight="1">
      <c r="A69" s="172" t="s">
        <v>330</v>
      </c>
      <c r="B69" s="102" t="s">
        <v>78</v>
      </c>
      <c r="C69" s="103" t="s">
        <v>116</v>
      </c>
      <c r="D69" s="103" t="s">
        <v>277</v>
      </c>
      <c r="E69" s="104"/>
      <c r="F69" s="60">
        <f>SUM(F70:F72)</f>
        <v>2884000</v>
      </c>
      <c r="H69" s="31"/>
    </row>
    <row r="70" spans="1:8" ht="18.75" customHeight="1">
      <c r="A70" s="170" t="s">
        <v>295</v>
      </c>
      <c r="B70" s="95" t="s">
        <v>78</v>
      </c>
      <c r="C70" s="96" t="s">
        <v>116</v>
      </c>
      <c r="D70" s="96" t="s">
        <v>277</v>
      </c>
      <c r="E70" s="96" t="s">
        <v>296</v>
      </c>
      <c r="F70" s="59">
        <v>2381977.94</v>
      </c>
      <c r="H70" s="31"/>
    </row>
    <row r="71" spans="1:6" ht="36" customHeight="1">
      <c r="A71" s="170" t="s">
        <v>288</v>
      </c>
      <c r="B71" s="95" t="s">
        <v>78</v>
      </c>
      <c r="C71" s="96" t="s">
        <v>116</v>
      </c>
      <c r="D71" s="96" t="s">
        <v>277</v>
      </c>
      <c r="E71" s="96" t="s">
        <v>289</v>
      </c>
      <c r="F71" s="59">
        <v>491597.23</v>
      </c>
    </row>
    <row r="72" spans="1:6" ht="19.5" customHeight="1">
      <c r="A72" s="176" t="s">
        <v>293</v>
      </c>
      <c r="B72" s="95" t="s">
        <v>78</v>
      </c>
      <c r="C72" s="96" t="s">
        <v>116</v>
      </c>
      <c r="D72" s="96" t="s">
        <v>277</v>
      </c>
      <c r="E72" s="96" t="s">
        <v>294</v>
      </c>
      <c r="F72" s="59">
        <v>10424.83</v>
      </c>
    </row>
    <row r="73" spans="1:6" ht="26.25" customHeight="1">
      <c r="A73" s="171" t="s">
        <v>198</v>
      </c>
      <c r="B73" s="105" t="s">
        <v>78</v>
      </c>
      <c r="C73" s="94" t="s">
        <v>116</v>
      </c>
      <c r="D73" s="94" t="s">
        <v>18</v>
      </c>
      <c r="E73" s="104"/>
      <c r="F73" s="60">
        <f>SUM(F74:F74)</f>
        <v>5000</v>
      </c>
    </row>
    <row r="74" spans="1:6" ht="30" customHeight="1">
      <c r="A74" s="170" t="s">
        <v>288</v>
      </c>
      <c r="B74" s="106" t="s">
        <v>78</v>
      </c>
      <c r="C74" s="104" t="s">
        <v>116</v>
      </c>
      <c r="D74" s="96" t="s">
        <v>18</v>
      </c>
      <c r="E74" s="104" t="s">
        <v>289</v>
      </c>
      <c r="F74" s="59">
        <v>5000</v>
      </c>
    </row>
    <row r="75" spans="1:6" ht="18" customHeight="1">
      <c r="A75" s="173" t="s">
        <v>126</v>
      </c>
      <c r="B75" s="108" t="s">
        <v>85</v>
      </c>
      <c r="C75" s="109"/>
      <c r="D75" s="109"/>
      <c r="E75" s="109"/>
      <c r="F75" s="49">
        <f>F76</f>
        <v>1081900</v>
      </c>
    </row>
    <row r="76" spans="1:9" ht="18" customHeight="1">
      <c r="A76" s="174" t="s">
        <v>127</v>
      </c>
      <c r="B76" s="91" t="s">
        <v>85</v>
      </c>
      <c r="C76" s="92" t="s">
        <v>87</v>
      </c>
      <c r="D76" s="92"/>
      <c r="E76" s="92"/>
      <c r="F76" s="191">
        <f>F77</f>
        <v>1081900</v>
      </c>
      <c r="I76" s="31"/>
    </row>
    <row r="77" spans="1:6" ht="29.25" customHeight="1">
      <c r="A77" s="171" t="s">
        <v>117</v>
      </c>
      <c r="B77" s="93" t="s">
        <v>85</v>
      </c>
      <c r="C77" s="94" t="s">
        <v>87</v>
      </c>
      <c r="D77" s="94" t="s">
        <v>20</v>
      </c>
      <c r="E77" s="94"/>
      <c r="F77" s="60">
        <f>F78</f>
        <v>1081900</v>
      </c>
    </row>
    <row r="78" spans="1:6" ht="12.75">
      <c r="A78" s="170" t="s">
        <v>144</v>
      </c>
      <c r="B78" s="95" t="s">
        <v>85</v>
      </c>
      <c r="C78" s="96" t="s">
        <v>87</v>
      </c>
      <c r="D78" s="96" t="s">
        <v>20</v>
      </c>
      <c r="E78" s="96" t="s">
        <v>130</v>
      </c>
      <c r="F78" s="59">
        <v>1081900</v>
      </c>
    </row>
    <row r="79" spans="1:9" ht="15.75" customHeight="1">
      <c r="A79" s="211" t="s">
        <v>251</v>
      </c>
      <c r="B79" s="110" t="s">
        <v>87</v>
      </c>
      <c r="C79" s="111"/>
      <c r="D79" s="111"/>
      <c r="E79" s="111"/>
      <c r="F79" s="50">
        <f>F80+F83</f>
        <v>5007900</v>
      </c>
      <c r="I79" s="31"/>
    </row>
    <row r="80" spans="1:9" ht="31.5" customHeight="1">
      <c r="A80" s="212" t="s">
        <v>366</v>
      </c>
      <c r="B80" s="91" t="s">
        <v>87</v>
      </c>
      <c r="C80" s="92" t="s">
        <v>81</v>
      </c>
      <c r="D80" s="92"/>
      <c r="E80" s="92"/>
      <c r="F80" s="46">
        <f>F81</f>
        <v>4675900</v>
      </c>
      <c r="I80" s="31"/>
    </row>
    <row r="81" spans="1:9" ht="40.5" customHeight="1">
      <c r="A81" s="171" t="s">
        <v>367</v>
      </c>
      <c r="B81" s="93" t="s">
        <v>87</v>
      </c>
      <c r="C81" s="94" t="s">
        <v>81</v>
      </c>
      <c r="D81" s="94" t="s">
        <v>368</v>
      </c>
      <c r="E81" s="94"/>
      <c r="F81" s="44">
        <f>F82</f>
        <v>4675900</v>
      </c>
      <c r="I81" s="31"/>
    </row>
    <row r="82" spans="1:9" ht="31.5" customHeight="1">
      <c r="A82" s="170" t="s">
        <v>288</v>
      </c>
      <c r="B82" s="95" t="s">
        <v>87</v>
      </c>
      <c r="C82" s="96" t="s">
        <v>81</v>
      </c>
      <c r="D82" s="96" t="s">
        <v>368</v>
      </c>
      <c r="E82" s="96" t="s">
        <v>289</v>
      </c>
      <c r="F82" s="45">
        <v>4675900</v>
      </c>
      <c r="I82" s="31"/>
    </row>
    <row r="83" spans="1:6" ht="30.75" customHeight="1">
      <c r="A83" s="212" t="s">
        <v>252</v>
      </c>
      <c r="B83" s="91" t="s">
        <v>87</v>
      </c>
      <c r="C83" s="92" t="s">
        <v>109</v>
      </c>
      <c r="D83" s="92"/>
      <c r="E83" s="92"/>
      <c r="F83" s="191">
        <f>F84</f>
        <v>332000</v>
      </c>
    </row>
    <row r="84" spans="1:6" ht="30.75" customHeight="1">
      <c r="A84" s="171" t="s">
        <v>253</v>
      </c>
      <c r="B84" s="93" t="s">
        <v>87</v>
      </c>
      <c r="C84" s="94" t="s">
        <v>109</v>
      </c>
      <c r="D84" s="94" t="s">
        <v>254</v>
      </c>
      <c r="E84" s="94"/>
      <c r="F84" s="60">
        <f>F85</f>
        <v>332000</v>
      </c>
    </row>
    <row r="85" spans="1:6" ht="31.5" customHeight="1">
      <c r="A85" s="170" t="s">
        <v>288</v>
      </c>
      <c r="B85" s="95" t="s">
        <v>87</v>
      </c>
      <c r="C85" s="96" t="s">
        <v>109</v>
      </c>
      <c r="D85" s="96" t="s">
        <v>254</v>
      </c>
      <c r="E85" s="96" t="s">
        <v>289</v>
      </c>
      <c r="F85" s="59">
        <v>332000</v>
      </c>
    </row>
    <row r="86" spans="1:6" ht="22.5" customHeight="1">
      <c r="A86" s="173" t="s">
        <v>105</v>
      </c>
      <c r="B86" s="108" t="s">
        <v>88</v>
      </c>
      <c r="C86" s="111"/>
      <c r="D86" s="111"/>
      <c r="E86" s="111"/>
      <c r="F86" s="49">
        <f>F91+F94+F97+F87</f>
        <v>4432300</v>
      </c>
    </row>
    <row r="87" spans="1:6" ht="22.5" customHeight="1">
      <c r="A87" s="10" t="s">
        <v>433</v>
      </c>
      <c r="B87" s="112" t="s">
        <v>88</v>
      </c>
      <c r="C87" s="92" t="s">
        <v>78</v>
      </c>
      <c r="D87" s="92"/>
      <c r="E87" s="216"/>
      <c r="F87" s="191">
        <f>F88</f>
        <v>136300</v>
      </c>
    </row>
    <row r="88" spans="1:6" ht="27" customHeight="1">
      <c r="A88" s="5" t="s">
        <v>434</v>
      </c>
      <c r="B88" s="113" t="s">
        <v>88</v>
      </c>
      <c r="C88" s="94" t="s">
        <v>78</v>
      </c>
      <c r="D88" s="94" t="s">
        <v>435</v>
      </c>
      <c r="E88" s="216"/>
      <c r="F88" s="60">
        <f>F89+F90</f>
        <v>136300</v>
      </c>
    </row>
    <row r="89" spans="1:6" ht="22.5" customHeight="1">
      <c r="A89" s="170" t="s">
        <v>295</v>
      </c>
      <c r="B89" s="115" t="s">
        <v>88</v>
      </c>
      <c r="C89" s="116" t="s">
        <v>78</v>
      </c>
      <c r="D89" s="96" t="s">
        <v>435</v>
      </c>
      <c r="E89" s="116" t="s">
        <v>296</v>
      </c>
      <c r="F89" s="59">
        <v>36300</v>
      </c>
    </row>
    <row r="90" spans="1:6" ht="33" customHeight="1">
      <c r="A90" s="170" t="s">
        <v>288</v>
      </c>
      <c r="B90" s="115" t="s">
        <v>88</v>
      </c>
      <c r="C90" s="116" t="s">
        <v>78</v>
      </c>
      <c r="D90" s="96" t="s">
        <v>435</v>
      </c>
      <c r="E90" s="116" t="s">
        <v>289</v>
      </c>
      <c r="F90" s="59">
        <v>100000</v>
      </c>
    </row>
    <row r="91" spans="1:6" ht="18" customHeight="1">
      <c r="A91" s="175" t="s">
        <v>170</v>
      </c>
      <c r="B91" s="112" t="s">
        <v>88</v>
      </c>
      <c r="C91" s="92" t="s">
        <v>84</v>
      </c>
      <c r="D91" s="92"/>
      <c r="E91" s="92"/>
      <c r="F91" s="191">
        <f>F92</f>
        <v>371000</v>
      </c>
    </row>
    <row r="92" spans="1:6" ht="42" customHeight="1">
      <c r="A92" s="171" t="s">
        <v>326</v>
      </c>
      <c r="B92" s="113" t="s">
        <v>88</v>
      </c>
      <c r="C92" s="94" t="s">
        <v>84</v>
      </c>
      <c r="D92" s="94" t="s">
        <v>19</v>
      </c>
      <c r="E92" s="94"/>
      <c r="F92" s="60">
        <f>F93</f>
        <v>371000</v>
      </c>
    </row>
    <row r="93" spans="1:6" ht="27.75" customHeight="1">
      <c r="A93" s="170" t="s">
        <v>288</v>
      </c>
      <c r="B93" s="117" t="s">
        <v>88</v>
      </c>
      <c r="C93" s="96" t="s">
        <v>84</v>
      </c>
      <c r="D93" s="96" t="s">
        <v>19</v>
      </c>
      <c r="E93" s="96" t="s">
        <v>289</v>
      </c>
      <c r="F93" s="59">
        <v>371000</v>
      </c>
    </row>
    <row r="94" spans="1:6" ht="19.5" customHeight="1">
      <c r="A94" s="175" t="s">
        <v>283</v>
      </c>
      <c r="B94" s="117"/>
      <c r="C94" s="96"/>
      <c r="D94" s="96"/>
      <c r="E94" s="96"/>
      <c r="F94" s="191">
        <f>F95</f>
        <v>0</v>
      </c>
    </row>
    <row r="95" spans="1:6" ht="26.25" customHeight="1">
      <c r="A95" s="169" t="s">
        <v>284</v>
      </c>
      <c r="B95" s="93" t="s">
        <v>88</v>
      </c>
      <c r="C95" s="94" t="s">
        <v>81</v>
      </c>
      <c r="D95" s="94" t="s">
        <v>285</v>
      </c>
      <c r="E95" s="96"/>
      <c r="F95" s="60">
        <f>F96</f>
        <v>0</v>
      </c>
    </row>
    <row r="96" spans="1:6" ht="18.75" customHeight="1">
      <c r="A96" s="170" t="s">
        <v>298</v>
      </c>
      <c r="B96" s="95" t="s">
        <v>88</v>
      </c>
      <c r="C96" s="96" t="s">
        <v>81</v>
      </c>
      <c r="D96" s="96" t="s">
        <v>285</v>
      </c>
      <c r="E96" s="96" t="s">
        <v>297</v>
      </c>
      <c r="F96" s="59">
        <v>0</v>
      </c>
    </row>
    <row r="97" spans="1:6" ht="18.75" customHeight="1">
      <c r="A97" s="175" t="s">
        <v>114</v>
      </c>
      <c r="B97" s="112" t="s">
        <v>88</v>
      </c>
      <c r="C97" s="92" t="s">
        <v>82</v>
      </c>
      <c r="D97" s="92"/>
      <c r="E97" s="92"/>
      <c r="F97" s="191">
        <f>F103+F98+F100</f>
        <v>3925000</v>
      </c>
    </row>
    <row r="98" spans="1:6" ht="39" customHeight="1">
      <c r="A98" s="5" t="s">
        <v>436</v>
      </c>
      <c r="B98" s="113" t="s">
        <v>88</v>
      </c>
      <c r="C98" s="94" t="s">
        <v>82</v>
      </c>
      <c r="D98" s="94" t="s">
        <v>437</v>
      </c>
      <c r="E98" s="92"/>
      <c r="F98" s="60">
        <f>F99</f>
        <v>1560000</v>
      </c>
    </row>
    <row r="99" spans="1:6" ht="32.25" customHeight="1">
      <c r="A99" s="170" t="s">
        <v>288</v>
      </c>
      <c r="B99" s="117" t="s">
        <v>88</v>
      </c>
      <c r="C99" s="96" t="s">
        <v>82</v>
      </c>
      <c r="D99" s="96" t="s">
        <v>437</v>
      </c>
      <c r="E99" s="96" t="s">
        <v>289</v>
      </c>
      <c r="F99" s="59">
        <v>1560000</v>
      </c>
    </row>
    <row r="100" spans="1:6" ht="38.25" customHeight="1">
      <c r="A100" s="5" t="s">
        <v>438</v>
      </c>
      <c r="B100" s="113" t="s">
        <v>88</v>
      </c>
      <c r="C100" s="94" t="s">
        <v>82</v>
      </c>
      <c r="D100" s="94" t="s">
        <v>439</v>
      </c>
      <c r="E100" s="92"/>
      <c r="F100" s="60">
        <f>F101+F102</f>
        <v>2165000</v>
      </c>
    </row>
    <row r="101" spans="1:6" ht="21" customHeight="1">
      <c r="A101" s="170" t="s">
        <v>298</v>
      </c>
      <c r="B101" s="117" t="s">
        <v>88</v>
      </c>
      <c r="C101" s="96" t="s">
        <v>82</v>
      </c>
      <c r="D101" s="96" t="s">
        <v>439</v>
      </c>
      <c r="E101" s="96" t="s">
        <v>297</v>
      </c>
      <c r="F101" s="59">
        <v>600000</v>
      </c>
    </row>
    <row r="102" spans="1:6" ht="33.75" customHeight="1">
      <c r="A102" s="9" t="s">
        <v>299</v>
      </c>
      <c r="B102" s="117" t="s">
        <v>88</v>
      </c>
      <c r="C102" s="96" t="s">
        <v>82</v>
      </c>
      <c r="D102" s="96" t="s">
        <v>439</v>
      </c>
      <c r="E102" s="96" t="s">
        <v>168</v>
      </c>
      <c r="F102" s="59">
        <v>1565000</v>
      </c>
    </row>
    <row r="103" spans="1:6" ht="30.75" customHeight="1">
      <c r="A103" s="171" t="s">
        <v>244</v>
      </c>
      <c r="B103" s="113" t="s">
        <v>88</v>
      </c>
      <c r="C103" s="94" t="s">
        <v>82</v>
      </c>
      <c r="D103" s="94" t="s">
        <v>357</v>
      </c>
      <c r="E103" s="94"/>
      <c r="F103" s="60">
        <f>F104</f>
        <v>200000</v>
      </c>
    </row>
    <row r="104" spans="1:6" ht="33.75" customHeight="1">
      <c r="A104" s="176" t="s">
        <v>299</v>
      </c>
      <c r="B104" s="117" t="s">
        <v>88</v>
      </c>
      <c r="C104" s="96" t="s">
        <v>82</v>
      </c>
      <c r="D104" s="96" t="s">
        <v>357</v>
      </c>
      <c r="E104" s="96" t="s">
        <v>168</v>
      </c>
      <c r="F104" s="59">
        <v>200000</v>
      </c>
    </row>
    <row r="105" spans="1:6" ht="20.25" customHeight="1">
      <c r="A105" s="177" t="s">
        <v>102</v>
      </c>
      <c r="B105" s="109" t="s">
        <v>84</v>
      </c>
      <c r="C105" s="109"/>
      <c r="D105" s="109"/>
      <c r="E105" s="109"/>
      <c r="F105" s="49">
        <f>F106+F129+F134</f>
        <v>264239816.03</v>
      </c>
    </row>
    <row r="106" spans="1:6" ht="19.5" customHeight="1">
      <c r="A106" s="178" t="s">
        <v>205</v>
      </c>
      <c r="B106" s="112" t="s">
        <v>84</v>
      </c>
      <c r="C106" s="112" t="s">
        <v>78</v>
      </c>
      <c r="D106" s="118"/>
      <c r="E106" s="118"/>
      <c r="F106" s="191">
        <f>F107+F109+F113+F111+F117+F120+F123+F125+F127+F115</f>
        <v>227664774.81</v>
      </c>
    </row>
    <row r="107" spans="1:6" ht="28.5" customHeight="1">
      <c r="A107" s="171" t="s">
        <v>358</v>
      </c>
      <c r="B107" s="105" t="s">
        <v>84</v>
      </c>
      <c r="C107" s="120" t="s">
        <v>78</v>
      </c>
      <c r="D107" s="94" t="s">
        <v>266</v>
      </c>
      <c r="E107" s="120"/>
      <c r="F107" s="47">
        <f>F108</f>
        <v>87210.95</v>
      </c>
    </row>
    <row r="108" spans="1:6" ht="19.5" customHeight="1">
      <c r="A108" s="170" t="s">
        <v>298</v>
      </c>
      <c r="B108" s="106" t="s">
        <v>84</v>
      </c>
      <c r="C108" s="104" t="s">
        <v>78</v>
      </c>
      <c r="D108" s="96" t="s">
        <v>266</v>
      </c>
      <c r="E108" s="104" t="s">
        <v>297</v>
      </c>
      <c r="F108" s="48">
        <v>87210.95</v>
      </c>
    </row>
    <row r="109" spans="1:6" ht="21" customHeight="1">
      <c r="A109" s="171" t="s">
        <v>359</v>
      </c>
      <c r="B109" s="105" t="s">
        <v>84</v>
      </c>
      <c r="C109" s="120" t="s">
        <v>78</v>
      </c>
      <c r="D109" s="94" t="s">
        <v>361</v>
      </c>
      <c r="E109" s="120"/>
      <c r="F109" s="47">
        <f>F110</f>
        <v>383789.05</v>
      </c>
    </row>
    <row r="110" spans="1:6" ht="28.5" customHeight="1">
      <c r="A110" s="170" t="s">
        <v>288</v>
      </c>
      <c r="B110" s="106" t="s">
        <v>84</v>
      </c>
      <c r="C110" s="104" t="s">
        <v>78</v>
      </c>
      <c r="D110" s="96" t="s">
        <v>361</v>
      </c>
      <c r="E110" s="104" t="s">
        <v>289</v>
      </c>
      <c r="F110" s="48">
        <v>383789.05</v>
      </c>
    </row>
    <row r="111" spans="1:6" ht="26.25" customHeight="1">
      <c r="A111" s="171" t="s">
        <v>360</v>
      </c>
      <c r="B111" s="105" t="s">
        <v>84</v>
      </c>
      <c r="C111" s="120" t="s">
        <v>78</v>
      </c>
      <c r="D111" s="94" t="s">
        <v>362</v>
      </c>
      <c r="E111" s="120"/>
      <c r="F111" s="47">
        <f>F112</f>
        <v>20199.45</v>
      </c>
    </row>
    <row r="112" spans="1:6" ht="24.75" customHeight="1">
      <c r="A112" s="170" t="s">
        <v>288</v>
      </c>
      <c r="B112" s="106" t="s">
        <v>84</v>
      </c>
      <c r="C112" s="104" t="s">
        <v>78</v>
      </c>
      <c r="D112" s="96" t="s">
        <v>362</v>
      </c>
      <c r="E112" s="104" t="s">
        <v>289</v>
      </c>
      <c r="F112" s="48">
        <v>20199.45</v>
      </c>
    </row>
    <row r="113" spans="1:6" ht="24.75" customHeight="1">
      <c r="A113" s="179" t="s">
        <v>369</v>
      </c>
      <c r="B113" s="121" t="s">
        <v>84</v>
      </c>
      <c r="C113" s="122" t="s">
        <v>78</v>
      </c>
      <c r="D113" s="100" t="s">
        <v>370</v>
      </c>
      <c r="E113" s="122"/>
      <c r="F113" s="66">
        <v>1200000</v>
      </c>
    </row>
    <row r="114" spans="1:6" ht="24.75" customHeight="1">
      <c r="A114" s="170" t="s">
        <v>288</v>
      </c>
      <c r="B114" s="106" t="s">
        <v>84</v>
      </c>
      <c r="C114" s="104" t="s">
        <v>78</v>
      </c>
      <c r="D114" s="96" t="s">
        <v>370</v>
      </c>
      <c r="E114" s="104" t="s">
        <v>289</v>
      </c>
      <c r="F114" s="48">
        <v>1200000</v>
      </c>
    </row>
    <row r="115" spans="1:6" ht="34.5" customHeight="1">
      <c r="A115" s="63" t="s">
        <v>440</v>
      </c>
      <c r="B115" s="106" t="s">
        <v>84</v>
      </c>
      <c r="C115" s="104" t="s">
        <v>78</v>
      </c>
      <c r="D115" s="100" t="s">
        <v>441</v>
      </c>
      <c r="E115" s="122"/>
      <c r="F115" s="66">
        <f>F116</f>
        <v>72500</v>
      </c>
    </row>
    <row r="116" spans="1:6" ht="24.75" customHeight="1">
      <c r="A116" s="170" t="s">
        <v>288</v>
      </c>
      <c r="B116" s="106" t="s">
        <v>84</v>
      </c>
      <c r="C116" s="104" t="s">
        <v>78</v>
      </c>
      <c r="D116" s="96" t="s">
        <v>441</v>
      </c>
      <c r="E116" s="104" t="s">
        <v>289</v>
      </c>
      <c r="F116" s="48">
        <v>72500</v>
      </c>
    </row>
    <row r="117" spans="1:6" ht="33" customHeight="1">
      <c r="A117" s="169" t="s">
        <v>245</v>
      </c>
      <c r="B117" s="113" t="s">
        <v>84</v>
      </c>
      <c r="C117" s="113" t="s">
        <v>78</v>
      </c>
      <c r="D117" s="113" t="s">
        <v>331</v>
      </c>
      <c r="E117" s="96"/>
      <c r="F117" s="60">
        <f>F118+F119</f>
        <v>216097400</v>
      </c>
    </row>
    <row r="118" spans="1:6" ht="33" customHeight="1">
      <c r="A118" s="170" t="s">
        <v>328</v>
      </c>
      <c r="B118" s="117" t="s">
        <v>84</v>
      </c>
      <c r="C118" s="117" t="s">
        <v>78</v>
      </c>
      <c r="D118" s="117" t="s">
        <v>331</v>
      </c>
      <c r="E118" s="96" t="s">
        <v>308</v>
      </c>
      <c r="F118" s="59">
        <f>10941500+26211400</f>
        <v>37152900</v>
      </c>
    </row>
    <row r="119" spans="1:6" ht="18" customHeight="1">
      <c r="A119" s="170" t="s">
        <v>300</v>
      </c>
      <c r="B119" s="117" t="s">
        <v>84</v>
      </c>
      <c r="C119" s="117" t="s">
        <v>78</v>
      </c>
      <c r="D119" s="117" t="s">
        <v>331</v>
      </c>
      <c r="E119" s="96" t="s">
        <v>297</v>
      </c>
      <c r="F119" s="59">
        <f>10941500+168003000</f>
        <v>178944500</v>
      </c>
    </row>
    <row r="120" spans="1:6" ht="31.5" customHeight="1">
      <c r="A120" s="169" t="s">
        <v>329</v>
      </c>
      <c r="B120" s="113" t="s">
        <v>84</v>
      </c>
      <c r="C120" s="113" t="s">
        <v>78</v>
      </c>
      <c r="D120" s="123" t="s">
        <v>333</v>
      </c>
      <c r="E120" s="96"/>
      <c r="F120" s="60">
        <f>F121+F122</f>
        <v>7250700</v>
      </c>
    </row>
    <row r="121" spans="1:6" ht="30.75" customHeight="1">
      <c r="A121" s="170" t="s">
        <v>328</v>
      </c>
      <c r="B121" s="117" t="s">
        <v>84</v>
      </c>
      <c r="C121" s="117" t="s">
        <v>78</v>
      </c>
      <c r="D121" s="117" t="s">
        <v>333</v>
      </c>
      <c r="E121" s="96" t="s">
        <v>308</v>
      </c>
      <c r="F121" s="59">
        <f>110500+264700</f>
        <v>375200</v>
      </c>
    </row>
    <row r="122" spans="1:8" ht="16.5" customHeight="1">
      <c r="A122" s="170" t="s">
        <v>300</v>
      </c>
      <c r="B122" s="117" t="s">
        <v>84</v>
      </c>
      <c r="C122" s="117" t="s">
        <v>78</v>
      </c>
      <c r="D122" s="117" t="s">
        <v>333</v>
      </c>
      <c r="E122" s="96" t="s">
        <v>297</v>
      </c>
      <c r="F122" s="59">
        <v>6875500</v>
      </c>
      <c r="H122" s="31"/>
    </row>
    <row r="123" spans="1:8" ht="28.5" customHeight="1">
      <c r="A123" s="171" t="s">
        <v>363</v>
      </c>
      <c r="B123" s="113" t="s">
        <v>84</v>
      </c>
      <c r="C123" s="113" t="s">
        <v>78</v>
      </c>
      <c r="D123" s="113" t="s">
        <v>21</v>
      </c>
      <c r="E123" s="118"/>
      <c r="F123" s="60">
        <f>F124</f>
        <v>718975.36</v>
      </c>
      <c r="H123" s="31"/>
    </row>
    <row r="124" spans="1:8" ht="27" customHeight="1">
      <c r="A124" s="170" t="s">
        <v>288</v>
      </c>
      <c r="B124" s="117" t="s">
        <v>84</v>
      </c>
      <c r="C124" s="117" t="s">
        <v>78</v>
      </c>
      <c r="D124" s="117" t="s">
        <v>21</v>
      </c>
      <c r="E124" s="96" t="s">
        <v>289</v>
      </c>
      <c r="F124" s="59">
        <v>718975.36</v>
      </c>
      <c r="H124" s="31"/>
    </row>
    <row r="125" spans="1:8" ht="27" customHeight="1">
      <c r="A125" s="171" t="s">
        <v>371</v>
      </c>
      <c r="B125" s="113" t="s">
        <v>84</v>
      </c>
      <c r="C125" s="113" t="s">
        <v>78</v>
      </c>
      <c r="D125" s="113" t="s">
        <v>372</v>
      </c>
      <c r="E125" s="118"/>
      <c r="F125" s="47">
        <f>F126</f>
        <v>34000</v>
      </c>
      <c r="H125" s="31"/>
    </row>
    <row r="126" spans="1:8" ht="27" customHeight="1">
      <c r="A126" s="170" t="s">
        <v>288</v>
      </c>
      <c r="B126" s="117" t="s">
        <v>84</v>
      </c>
      <c r="C126" s="117" t="s">
        <v>78</v>
      </c>
      <c r="D126" s="117" t="s">
        <v>372</v>
      </c>
      <c r="E126" s="96" t="s">
        <v>289</v>
      </c>
      <c r="F126" s="48">
        <v>34000</v>
      </c>
      <c r="H126" s="31"/>
    </row>
    <row r="127" spans="1:6" ht="18.75" customHeight="1">
      <c r="A127" s="171" t="s">
        <v>3</v>
      </c>
      <c r="B127" s="113" t="s">
        <v>84</v>
      </c>
      <c r="C127" s="113" t="s">
        <v>78</v>
      </c>
      <c r="D127" s="113" t="s">
        <v>22</v>
      </c>
      <c r="E127" s="118"/>
      <c r="F127" s="60">
        <f>F128</f>
        <v>1800000</v>
      </c>
    </row>
    <row r="128" spans="1:8" ht="22.5" customHeight="1">
      <c r="A128" s="170" t="s">
        <v>288</v>
      </c>
      <c r="B128" s="117" t="s">
        <v>84</v>
      </c>
      <c r="C128" s="117" t="s">
        <v>78</v>
      </c>
      <c r="D128" s="117" t="s">
        <v>22</v>
      </c>
      <c r="E128" s="96" t="s">
        <v>289</v>
      </c>
      <c r="F128" s="59">
        <v>1800000</v>
      </c>
      <c r="H128" s="32"/>
    </row>
    <row r="129" spans="1:6" ht="18" customHeight="1">
      <c r="A129" s="178" t="s">
        <v>257</v>
      </c>
      <c r="B129" s="124" t="s">
        <v>84</v>
      </c>
      <c r="C129" s="124" t="s">
        <v>85</v>
      </c>
      <c r="D129" s="124"/>
      <c r="E129" s="124"/>
      <c r="F129" s="192">
        <f>F130+F132</f>
        <v>27283600</v>
      </c>
    </row>
    <row r="130" spans="1:6" ht="37.5" customHeight="1">
      <c r="A130" s="213" t="s">
        <v>267</v>
      </c>
      <c r="B130" s="105" t="s">
        <v>84</v>
      </c>
      <c r="C130" s="105" t="s">
        <v>85</v>
      </c>
      <c r="D130" s="105" t="s">
        <v>266</v>
      </c>
      <c r="E130" s="105"/>
      <c r="F130" s="193">
        <f>F131</f>
        <v>27093600</v>
      </c>
    </row>
    <row r="131" spans="1:6" ht="21.75" customHeight="1">
      <c r="A131" s="170" t="s">
        <v>300</v>
      </c>
      <c r="B131" s="106" t="s">
        <v>84</v>
      </c>
      <c r="C131" s="106" t="s">
        <v>85</v>
      </c>
      <c r="D131" s="96" t="s">
        <v>266</v>
      </c>
      <c r="E131" s="106" t="s">
        <v>297</v>
      </c>
      <c r="F131" s="59">
        <v>27093600</v>
      </c>
    </row>
    <row r="132" spans="1:6" ht="21.75" customHeight="1">
      <c r="A132" s="179" t="s">
        <v>374</v>
      </c>
      <c r="B132" s="121" t="s">
        <v>84</v>
      </c>
      <c r="C132" s="122" t="s">
        <v>85</v>
      </c>
      <c r="D132" s="100" t="s">
        <v>375</v>
      </c>
      <c r="E132" s="122"/>
      <c r="F132" s="66">
        <f>F133</f>
        <v>190000</v>
      </c>
    </row>
    <row r="133" spans="1:6" ht="26.25" customHeight="1">
      <c r="A133" s="170" t="s">
        <v>288</v>
      </c>
      <c r="B133" s="106" t="s">
        <v>84</v>
      </c>
      <c r="C133" s="104" t="s">
        <v>85</v>
      </c>
      <c r="D133" s="96" t="s">
        <v>375</v>
      </c>
      <c r="E133" s="104" t="s">
        <v>289</v>
      </c>
      <c r="F133" s="48">
        <v>190000</v>
      </c>
    </row>
    <row r="134" spans="1:6" ht="19.5" customHeight="1">
      <c r="A134" s="180" t="s">
        <v>207</v>
      </c>
      <c r="B134" s="124" t="s">
        <v>84</v>
      </c>
      <c r="C134" s="126" t="s">
        <v>87</v>
      </c>
      <c r="D134" s="94"/>
      <c r="E134" s="126"/>
      <c r="F134" s="191">
        <f>F135+F137+F139+F141+F143+F145+F147+F149+F151+F153+F155+F157+F159+F161</f>
        <v>9291441.22</v>
      </c>
    </row>
    <row r="135" spans="1:6" ht="27" customHeight="1">
      <c r="A135" s="179" t="s">
        <v>378</v>
      </c>
      <c r="B135" s="121" t="s">
        <v>84</v>
      </c>
      <c r="C135" s="122" t="s">
        <v>87</v>
      </c>
      <c r="D135" s="100" t="s">
        <v>379</v>
      </c>
      <c r="E135" s="122"/>
      <c r="F135" s="66">
        <v>2050843.82</v>
      </c>
    </row>
    <row r="136" spans="1:6" ht="19.5" customHeight="1">
      <c r="A136" s="170" t="s">
        <v>320</v>
      </c>
      <c r="B136" s="106" t="s">
        <v>84</v>
      </c>
      <c r="C136" s="104" t="s">
        <v>87</v>
      </c>
      <c r="D136" s="96" t="s">
        <v>379</v>
      </c>
      <c r="E136" s="104" t="s">
        <v>321</v>
      </c>
      <c r="F136" s="48">
        <v>2050843.82</v>
      </c>
    </row>
    <row r="137" spans="1:6" ht="44.25" customHeight="1">
      <c r="A137" s="179" t="s">
        <v>380</v>
      </c>
      <c r="B137" s="121" t="s">
        <v>84</v>
      </c>
      <c r="C137" s="122" t="s">
        <v>87</v>
      </c>
      <c r="D137" s="100" t="s">
        <v>381</v>
      </c>
      <c r="E137" s="122"/>
      <c r="F137" s="66">
        <v>126608.4</v>
      </c>
    </row>
    <row r="138" spans="1:6" ht="19.5" customHeight="1">
      <c r="A138" s="170" t="s">
        <v>320</v>
      </c>
      <c r="B138" s="106" t="s">
        <v>84</v>
      </c>
      <c r="C138" s="104" t="s">
        <v>87</v>
      </c>
      <c r="D138" s="96" t="s">
        <v>381</v>
      </c>
      <c r="E138" s="104" t="s">
        <v>321</v>
      </c>
      <c r="F138" s="48">
        <v>126608.4</v>
      </c>
    </row>
    <row r="139" spans="1:6" ht="35.25" customHeight="1">
      <c r="A139" s="169" t="s">
        <v>382</v>
      </c>
      <c r="B139" s="105" t="s">
        <v>84</v>
      </c>
      <c r="C139" s="120" t="s">
        <v>87</v>
      </c>
      <c r="D139" s="100" t="s">
        <v>383</v>
      </c>
      <c r="E139" s="122"/>
      <c r="F139" s="66">
        <f>F140</f>
        <v>0</v>
      </c>
    </row>
    <row r="140" spans="1:6" ht="19.5" customHeight="1">
      <c r="A140" s="170" t="s">
        <v>320</v>
      </c>
      <c r="B140" s="106" t="s">
        <v>84</v>
      </c>
      <c r="C140" s="104" t="s">
        <v>87</v>
      </c>
      <c r="D140" s="96" t="s">
        <v>383</v>
      </c>
      <c r="E140" s="104" t="s">
        <v>321</v>
      </c>
      <c r="F140" s="45">
        <v>0</v>
      </c>
    </row>
    <row r="141" spans="1:6" ht="27" customHeight="1">
      <c r="A141" s="169" t="s">
        <v>414</v>
      </c>
      <c r="B141" s="105" t="s">
        <v>84</v>
      </c>
      <c r="C141" s="120" t="s">
        <v>87</v>
      </c>
      <c r="D141" s="100" t="s">
        <v>415</v>
      </c>
      <c r="E141" s="122"/>
      <c r="F141" s="66">
        <f>F142</f>
        <v>187500</v>
      </c>
    </row>
    <row r="142" spans="1:6" ht="19.5" customHeight="1">
      <c r="A142" s="170" t="s">
        <v>320</v>
      </c>
      <c r="B142" s="106" t="s">
        <v>84</v>
      </c>
      <c r="C142" s="104" t="s">
        <v>87</v>
      </c>
      <c r="D142" s="96" t="s">
        <v>415</v>
      </c>
      <c r="E142" s="104" t="s">
        <v>321</v>
      </c>
      <c r="F142" s="45">
        <v>187500</v>
      </c>
    </row>
    <row r="143" spans="1:6" ht="39.75" customHeight="1">
      <c r="A143" s="169" t="s">
        <v>334</v>
      </c>
      <c r="B143" s="105" t="s">
        <v>84</v>
      </c>
      <c r="C143" s="120" t="s">
        <v>87</v>
      </c>
      <c r="D143" s="94" t="s">
        <v>319</v>
      </c>
      <c r="E143" s="120"/>
      <c r="F143" s="47">
        <f>F144</f>
        <v>161918</v>
      </c>
    </row>
    <row r="144" spans="1:6" ht="19.5" customHeight="1">
      <c r="A144" s="170" t="s">
        <v>320</v>
      </c>
      <c r="B144" s="106" t="s">
        <v>84</v>
      </c>
      <c r="C144" s="104" t="s">
        <v>87</v>
      </c>
      <c r="D144" s="96" t="s">
        <v>319</v>
      </c>
      <c r="E144" s="104" t="s">
        <v>321</v>
      </c>
      <c r="F144" s="45">
        <v>161918</v>
      </c>
    </row>
    <row r="145" spans="1:6" ht="42" customHeight="1">
      <c r="A145" s="169" t="s">
        <v>425</v>
      </c>
      <c r="B145" s="105" t="s">
        <v>84</v>
      </c>
      <c r="C145" s="120" t="s">
        <v>87</v>
      </c>
      <c r="D145" s="94" t="s">
        <v>418</v>
      </c>
      <c r="E145" s="120"/>
      <c r="F145" s="47">
        <f>F146</f>
        <v>1000</v>
      </c>
    </row>
    <row r="146" spans="1:6" ht="19.5" customHeight="1">
      <c r="A146" s="170" t="s">
        <v>320</v>
      </c>
      <c r="B146" s="106" t="s">
        <v>84</v>
      </c>
      <c r="C146" s="104" t="s">
        <v>87</v>
      </c>
      <c r="D146" s="96" t="s">
        <v>418</v>
      </c>
      <c r="E146" s="104" t="s">
        <v>321</v>
      </c>
      <c r="F146" s="45">
        <v>1000</v>
      </c>
    </row>
    <row r="147" spans="1:6" ht="25.5" customHeight="1">
      <c r="A147" s="179" t="s">
        <v>384</v>
      </c>
      <c r="B147" s="121" t="s">
        <v>84</v>
      </c>
      <c r="C147" s="122" t="s">
        <v>87</v>
      </c>
      <c r="D147" s="100" t="s">
        <v>385</v>
      </c>
      <c r="E147" s="122"/>
      <c r="F147" s="65">
        <v>1000000</v>
      </c>
    </row>
    <row r="148" spans="1:6" ht="27" customHeight="1">
      <c r="A148" s="170" t="s">
        <v>288</v>
      </c>
      <c r="B148" s="106" t="s">
        <v>84</v>
      </c>
      <c r="C148" s="104" t="s">
        <v>87</v>
      </c>
      <c r="D148" s="96" t="s">
        <v>385</v>
      </c>
      <c r="E148" s="104" t="s">
        <v>289</v>
      </c>
      <c r="F148" s="45">
        <v>1000000</v>
      </c>
    </row>
    <row r="149" spans="1:6" ht="26.25" customHeight="1">
      <c r="A149" s="179" t="s">
        <v>386</v>
      </c>
      <c r="B149" s="121" t="s">
        <v>84</v>
      </c>
      <c r="C149" s="122" t="s">
        <v>87</v>
      </c>
      <c r="D149" s="100" t="s">
        <v>413</v>
      </c>
      <c r="E149" s="122"/>
      <c r="F149" s="65">
        <f>F150</f>
        <v>565824</v>
      </c>
    </row>
    <row r="150" spans="1:6" ht="19.5" customHeight="1">
      <c r="A150" s="170" t="s">
        <v>300</v>
      </c>
      <c r="B150" s="106" t="s">
        <v>84</v>
      </c>
      <c r="C150" s="104" t="s">
        <v>87</v>
      </c>
      <c r="D150" s="96" t="s">
        <v>413</v>
      </c>
      <c r="E150" s="104" t="s">
        <v>297</v>
      </c>
      <c r="F150" s="45">
        <v>565824</v>
      </c>
    </row>
    <row r="151" spans="1:6" ht="19.5" customHeight="1">
      <c r="A151" s="179" t="s">
        <v>384</v>
      </c>
      <c r="B151" s="121" t="s">
        <v>84</v>
      </c>
      <c r="C151" s="122" t="s">
        <v>87</v>
      </c>
      <c r="D151" s="100" t="s">
        <v>411</v>
      </c>
      <c r="E151" s="122"/>
      <c r="F151" s="65">
        <v>1724113</v>
      </c>
    </row>
    <row r="152" spans="1:6" ht="19.5" customHeight="1">
      <c r="A152" s="170" t="s">
        <v>300</v>
      </c>
      <c r="B152" s="106" t="s">
        <v>84</v>
      </c>
      <c r="C152" s="104" t="s">
        <v>87</v>
      </c>
      <c r="D152" s="96" t="s">
        <v>411</v>
      </c>
      <c r="E152" s="104" t="s">
        <v>297</v>
      </c>
      <c r="F152" s="45">
        <v>1724113</v>
      </c>
    </row>
    <row r="153" spans="1:6" ht="27" customHeight="1">
      <c r="A153" s="179" t="s">
        <v>416</v>
      </c>
      <c r="B153" s="121" t="s">
        <v>84</v>
      </c>
      <c r="C153" s="122" t="s">
        <v>87</v>
      </c>
      <c r="D153" s="100" t="s">
        <v>417</v>
      </c>
      <c r="E153" s="122"/>
      <c r="F153" s="65">
        <f>F154</f>
        <v>504000</v>
      </c>
    </row>
    <row r="154" spans="1:6" ht="19.5" customHeight="1">
      <c r="A154" s="170" t="s">
        <v>320</v>
      </c>
      <c r="B154" s="106" t="s">
        <v>84</v>
      </c>
      <c r="C154" s="104" t="s">
        <v>87</v>
      </c>
      <c r="D154" s="96" t="s">
        <v>417</v>
      </c>
      <c r="E154" s="104" t="s">
        <v>321</v>
      </c>
      <c r="F154" s="45">
        <v>504000</v>
      </c>
    </row>
    <row r="155" spans="1:6" ht="19.5" customHeight="1">
      <c r="A155" s="179" t="s">
        <v>387</v>
      </c>
      <c r="B155" s="121" t="s">
        <v>84</v>
      </c>
      <c r="C155" s="122" t="s">
        <v>87</v>
      </c>
      <c r="D155" s="100" t="s">
        <v>388</v>
      </c>
      <c r="E155" s="122"/>
      <c r="F155" s="65">
        <v>219634</v>
      </c>
    </row>
    <row r="156" spans="1:6" ht="19.5" customHeight="1">
      <c r="A156" s="170" t="s">
        <v>288</v>
      </c>
      <c r="B156" s="106" t="s">
        <v>84</v>
      </c>
      <c r="C156" s="104" t="s">
        <v>87</v>
      </c>
      <c r="D156" s="96" t="s">
        <v>388</v>
      </c>
      <c r="E156" s="104" t="s">
        <v>289</v>
      </c>
      <c r="F156" s="45">
        <v>219634</v>
      </c>
    </row>
    <row r="157" spans="1:6" ht="19.5" customHeight="1">
      <c r="A157" s="179" t="s">
        <v>389</v>
      </c>
      <c r="B157" s="121" t="s">
        <v>84</v>
      </c>
      <c r="C157" s="122" t="s">
        <v>87</v>
      </c>
      <c r="D157" s="100" t="s">
        <v>390</v>
      </c>
      <c r="E157" s="122"/>
      <c r="F157" s="65">
        <v>1000000</v>
      </c>
    </row>
    <row r="158" spans="1:6" ht="19.5" customHeight="1">
      <c r="A158" s="170" t="s">
        <v>288</v>
      </c>
      <c r="B158" s="106" t="s">
        <v>84</v>
      </c>
      <c r="C158" s="104" t="s">
        <v>87</v>
      </c>
      <c r="D158" s="96" t="s">
        <v>390</v>
      </c>
      <c r="E158" s="104" t="s">
        <v>289</v>
      </c>
      <c r="F158" s="45">
        <v>1000000</v>
      </c>
    </row>
    <row r="159" spans="1:6" ht="24" customHeight="1">
      <c r="A159" s="169" t="s">
        <v>269</v>
      </c>
      <c r="B159" s="105" t="s">
        <v>84</v>
      </c>
      <c r="C159" s="120" t="s">
        <v>87</v>
      </c>
      <c r="D159" s="94" t="s">
        <v>258</v>
      </c>
      <c r="E159" s="120"/>
      <c r="F159" s="60">
        <f>F160</f>
        <v>0</v>
      </c>
    </row>
    <row r="160" spans="1:6" ht="27.75" customHeight="1">
      <c r="A160" s="170" t="s">
        <v>288</v>
      </c>
      <c r="B160" s="106" t="s">
        <v>84</v>
      </c>
      <c r="C160" s="104" t="s">
        <v>87</v>
      </c>
      <c r="D160" s="96" t="s">
        <v>258</v>
      </c>
      <c r="E160" s="104" t="s">
        <v>289</v>
      </c>
      <c r="F160" s="59"/>
    </row>
    <row r="161" spans="1:6" ht="21" customHeight="1">
      <c r="A161" s="169" t="s">
        <v>255</v>
      </c>
      <c r="B161" s="105" t="s">
        <v>84</v>
      </c>
      <c r="C161" s="120" t="s">
        <v>87</v>
      </c>
      <c r="D161" s="94" t="s">
        <v>256</v>
      </c>
      <c r="E161" s="120"/>
      <c r="F161" s="60">
        <f>F162</f>
        <v>1750000</v>
      </c>
    </row>
    <row r="162" spans="1:6" ht="28.5" customHeight="1">
      <c r="A162" s="170" t="s">
        <v>288</v>
      </c>
      <c r="B162" s="106" t="s">
        <v>84</v>
      </c>
      <c r="C162" s="104" t="s">
        <v>87</v>
      </c>
      <c r="D162" s="96" t="s">
        <v>256</v>
      </c>
      <c r="E162" s="104" t="s">
        <v>289</v>
      </c>
      <c r="F162" s="59">
        <v>1750000</v>
      </c>
    </row>
    <row r="163" spans="1:6" ht="18" customHeight="1">
      <c r="A163" s="177" t="s">
        <v>97</v>
      </c>
      <c r="B163" s="109" t="s">
        <v>79</v>
      </c>
      <c r="C163" s="109"/>
      <c r="D163" s="109"/>
      <c r="E163" s="109"/>
      <c r="F163" s="49">
        <f>F164+F194+F244+F256+F269</f>
        <v>385877149.4</v>
      </c>
    </row>
    <row r="164" spans="1:6" ht="20.25" customHeight="1">
      <c r="A164" s="181" t="s">
        <v>98</v>
      </c>
      <c r="B164" s="127" t="s">
        <v>79</v>
      </c>
      <c r="C164" s="127" t="s">
        <v>78</v>
      </c>
      <c r="D164" s="128"/>
      <c r="E164" s="128"/>
      <c r="F164" s="194">
        <f>F165</f>
        <v>112508269.75</v>
      </c>
    </row>
    <row r="165" spans="1:6" ht="18" customHeight="1">
      <c r="A165" s="171" t="s">
        <v>173</v>
      </c>
      <c r="B165" s="113" t="s">
        <v>79</v>
      </c>
      <c r="C165" s="94" t="s">
        <v>78</v>
      </c>
      <c r="D165" s="195" t="s">
        <v>6</v>
      </c>
      <c r="E165" s="195"/>
      <c r="F165" s="60">
        <f>F166+F168+F170+F177+F179+F184+F187+F190+F192</f>
        <v>112508269.75</v>
      </c>
    </row>
    <row r="166" spans="1:6" ht="15" customHeight="1">
      <c r="A166" s="182" t="s">
        <v>175</v>
      </c>
      <c r="B166" s="148" t="s">
        <v>79</v>
      </c>
      <c r="C166" s="144" t="s">
        <v>78</v>
      </c>
      <c r="D166" s="144" t="s">
        <v>23</v>
      </c>
      <c r="E166" s="144"/>
      <c r="F166" s="196">
        <f>F167</f>
        <v>12123646.54</v>
      </c>
    </row>
    <row r="167" spans="1:6" ht="28.5" customHeight="1">
      <c r="A167" s="170" t="s">
        <v>288</v>
      </c>
      <c r="B167" s="117" t="s">
        <v>79</v>
      </c>
      <c r="C167" s="96" t="s">
        <v>78</v>
      </c>
      <c r="D167" s="96" t="s">
        <v>23</v>
      </c>
      <c r="E167" s="96" t="s">
        <v>289</v>
      </c>
      <c r="F167" s="59">
        <v>12123646.54</v>
      </c>
    </row>
    <row r="168" spans="1:6" ht="18.75" customHeight="1">
      <c r="A168" s="182" t="s">
        <v>210</v>
      </c>
      <c r="B168" s="148" t="s">
        <v>79</v>
      </c>
      <c r="C168" s="144" t="s">
        <v>78</v>
      </c>
      <c r="D168" s="144" t="s">
        <v>24</v>
      </c>
      <c r="E168" s="144"/>
      <c r="F168" s="196">
        <f>F169</f>
        <v>300000</v>
      </c>
    </row>
    <row r="169" spans="1:6" ht="32.25" customHeight="1">
      <c r="A169" s="170" t="s">
        <v>288</v>
      </c>
      <c r="B169" s="117" t="s">
        <v>79</v>
      </c>
      <c r="C169" s="96" t="s">
        <v>78</v>
      </c>
      <c r="D169" s="96" t="s">
        <v>24</v>
      </c>
      <c r="E169" s="96" t="s">
        <v>289</v>
      </c>
      <c r="F169" s="59">
        <v>300000</v>
      </c>
    </row>
    <row r="170" spans="1:6" ht="18" customHeight="1">
      <c r="A170" s="182" t="s">
        <v>174</v>
      </c>
      <c r="B170" s="148" t="s">
        <v>79</v>
      </c>
      <c r="C170" s="144" t="s">
        <v>78</v>
      </c>
      <c r="D170" s="144" t="s">
        <v>25</v>
      </c>
      <c r="E170" s="144"/>
      <c r="F170" s="196">
        <f>SUM(F171:F176)</f>
        <v>27365366.11</v>
      </c>
    </row>
    <row r="171" spans="1:6" ht="18" customHeight="1">
      <c r="A171" s="183" t="s">
        <v>426</v>
      </c>
      <c r="B171" s="106" t="s">
        <v>79</v>
      </c>
      <c r="C171" s="104" t="s">
        <v>78</v>
      </c>
      <c r="D171" s="96" t="s">
        <v>25</v>
      </c>
      <c r="E171" s="96" t="s">
        <v>296</v>
      </c>
      <c r="F171" s="59">
        <v>14519678.99</v>
      </c>
    </row>
    <row r="172" spans="1:6" ht="31.5" customHeight="1">
      <c r="A172" s="170" t="s">
        <v>288</v>
      </c>
      <c r="B172" s="106" t="s">
        <v>79</v>
      </c>
      <c r="C172" s="104" t="s">
        <v>78</v>
      </c>
      <c r="D172" s="96" t="s">
        <v>25</v>
      </c>
      <c r="E172" s="96" t="s">
        <v>289</v>
      </c>
      <c r="F172" s="59">
        <v>11932161.91</v>
      </c>
    </row>
    <row r="173" spans="1:6" ht="18.75" customHeight="1">
      <c r="A173" s="170" t="s">
        <v>301</v>
      </c>
      <c r="B173" s="106" t="s">
        <v>79</v>
      </c>
      <c r="C173" s="104" t="s">
        <v>78</v>
      </c>
      <c r="D173" s="96" t="s">
        <v>25</v>
      </c>
      <c r="E173" s="96" t="s">
        <v>302</v>
      </c>
      <c r="F173" s="59">
        <v>10105.02</v>
      </c>
    </row>
    <row r="174" spans="1:6" ht="19.5" customHeight="1">
      <c r="A174" s="170" t="s">
        <v>303</v>
      </c>
      <c r="B174" s="106" t="s">
        <v>79</v>
      </c>
      <c r="C174" s="104" t="s">
        <v>78</v>
      </c>
      <c r="D174" s="96" t="s">
        <v>25</v>
      </c>
      <c r="E174" s="96" t="s">
        <v>304</v>
      </c>
      <c r="F174" s="59">
        <v>350000</v>
      </c>
    </row>
    <row r="175" spans="1:6" ht="21" customHeight="1">
      <c r="A175" s="176" t="s">
        <v>291</v>
      </c>
      <c r="B175" s="106" t="s">
        <v>79</v>
      </c>
      <c r="C175" s="104" t="s">
        <v>78</v>
      </c>
      <c r="D175" s="96" t="s">
        <v>25</v>
      </c>
      <c r="E175" s="96" t="s">
        <v>292</v>
      </c>
      <c r="F175" s="59">
        <v>320607.19</v>
      </c>
    </row>
    <row r="176" spans="1:8" ht="16.5" customHeight="1">
      <c r="A176" s="170" t="s">
        <v>293</v>
      </c>
      <c r="B176" s="106" t="s">
        <v>79</v>
      </c>
      <c r="C176" s="104" t="s">
        <v>78</v>
      </c>
      <c r="D176" s="96" t="s">
        <v>25</v>
      </c>
      <c r="E176" s="96" t="s">
        <v>294</v>
      </c>
      <c r="F176" s="59">
        <v>232813</v>
      </c>
      <c r="H176" s="31"/>
    </row>
    <row r="177" spans="1:8" ht="16.5" customHeight="1">
      <c r="A177" s="171" t="s">
        <v>391</v>
      </c>
      <c r="B177" s="105" t="s">
        <v>79</v>
      </c>
      <c r="C177" s="120" t="s">
        <v>78</v>
      </c>
      <c r="D177" s="94" t="s">
        <v>392</v>
      </c>
      <c r="E177" s="94"/>
      <c r="F177" s="66">
        <f>F178</f>
        <v>717303.12</v>
      </c>
      <c r="H177" s="31"/>
    </row>
    <row r="178" spans="1:8" ht="24.75" customHeight="1">
      <c r="A178" s="170" t="s">
        <v>288</v>
      </c>
      <c r="B178" s="106" t="s">
        <v>79</v>
      </c>
      <c r="C178" s="104" t="s">
        <v>78</v>
      </c>
      <c r="D178" s="96" t="s">
        <v>392</v>
      </c>
      <c r="E178" s="96" t="s">
        <v>289</v>
      </c>
      <c r="F178" s="45">
        <v>717303.12</v>
      </c>
      <c r="H178" s="31"/>
    </row>
    <row r="179" spans="1:8" ht="44.25" customHeight="1">
      <c r="A179" s="171" t="s">
        <v>199</v>
      </c>
      <c r="B179" s="105" t="s">
        <v>79</v>
      </c>
      <c r="C179" s="120" t="s">
        <v>78</v>
      </c>
      <c r="D179" s="94" t="s">
        <v>221</v>
      </c>
      <c r="E179" s="94"/>
      <c r="F179" s="60">
        <f>SUM(F180:F183)</f>
        <v>58821000</v>
      </c>
      <c r="H179" s="31"/>
    </row>
    <row r="180" spans="1:6" ht="24" customHeight="1">
      <c r="A180" s="183" t="s">
        <v>426</v>
      </c>
      <c r="B180" s="106" t="s">
        <v>79</v>
      </c>
      <c r="C180" s="104" t="s">
        <v>78</v>
      </c>
      <c r="D180" s="96" t="s">
        <v>221</v>
      </c>
      <c r="E180" s="96" t="s">
        <v>296</v>
      </c>
      <c r="F180" s="59">
        <f>42107000+75000+12714000</f>
        <v>54896000</v>
      </c>
    </row>
    <row r="181" spans="1:6" ht="26.25">
      <c r="A181" s="170" t="s">
        <v>288</v>
      </c>
      <c r="B181" s="106" t="s">
        <v>79</v>
      </c>
      <c r="C181" s="104" t="s">
        <v>78</v>
      </c>
      <c r="D181" s="96" t="s">
        <v>221</v>
      </c>
      <c r="E181" s="96" t="s">
        <v>289</v>
      </c>
      <c r="F181" s="59">
        <v>1015000</v>
      </c>
    </row>
    <row r="182" spans="1:6" ht="18.75" customHeight="1">
      <c r="A182" s="170" t="s">
        <v>303</v>
      </c>
      <c r="B182" s="106" t="s">
        <v>79</v>
      </c>
      <c r="C182" s="104" t="s">
        <v>78</v>
      </c>
      <c r="D182" s="96" t="s">
        <v>221</v>
      </c>
      <c r="E182" s="96" t="s">
        <v>304</v>
      </c>
      <c r="F182" s="59">
        <v>2910000</v>
      </c>
    </row>
    <row r="183" spans="1:6" ht="25.5" customHeight="1">
      <c r="A183" s="170" t="s">
        <v>293</v>
      </c>
      <c r="B183" s="106" t="s">
        <v>79</v>
      </c>
      <c r="C183" s="104" t="s">
        <v>78</v>
      </c>
      <c r="D183" s="96" t="s">
        <v>221</v>
      </c>
      <c r="E183" s="96" t="s">
        <v>294</v>
      </c>
      <c r="F183" s="59">
        <v>0</v>
      </c>
    </row>
    <row r="184" spans="1:6" ht="66">
      <c r="A184" s="171" t="s">
        <v>201</v>
      </c>
      <c r="B184" s="93" t="s">
        <v>79</v>
      </c>
      <c r="C184" s="94" t="s">
        <v>78</v>
      </c>
      <c r="D184" s="94" t="s">
        <v>26</v>
      </c>
      <c r="E184" s="94"/>
      <c r="F184" s="60">
        <f>F185+F186</f>
        <v>782474.83</v>
      </c>
    </row>
    <row r="185" spans="1:6" ht="12.75">
      <c r="A185" s="183" t="s">
        <v>426</v>
      </c>
      <c r="B185" s="95" t="s">
        <v>79</v>
      </c>
      <c r="C185" s="96" t="s">
        <v>78</v>
      </c>
      <c r="D185" s="96" t="s">
        <v>26</v>
      </c>
      <c r="E185" s="96" t="s">
        <v>296</v>
      </c>
      <c r="F185" s="59">
        <v>676474.83</v>
      </c>
    </row>
    <row r="186" spans="1:6" ht="18.75" customHeight="1">
      <c r="A186" s="170" t="s">
        <v>303</v>
      </c>
      <c r="B186" s="95" t="s">
        <v>79</v>
      </c>
      <c r="C186" s="96" t="s">
        <v>78</v>
      </c>
      <c r="D186" s="96" t="s">
        <v>26</v>
      </c>
      <c r="E186" s="96" t="s">
        <v>304</v>
      </c>
      <c r="F186" s="59">
        <v>106000</v>
      </c>
    </row>
    <row r="187" spans="1:6" ht="78.75">
      <c r="A187" s="171" t="s">
        <v>202</v>
      </c>
      <c r="B187" s="93" t="s">
        <v>79</v>
      </c>
      <c r="C187" s="94" t="s">
        <v>78</v>
      </c>
      <c r="D187" s="94" t="s">
        <v>27</v>
      </c>
      <c r="E187" s="94"/>
      <c r="F187" s="60">
        <f>SUM(F188:F189)</f>
        <v>430247.15</v>
      </c>
    </row>
    <row r="188" spans="1:6" ht="28.5" customHeight="1">
      <c r="A188" s="183" t="s">
        <v>426</v>
      </c>
      <c r="B188" s="95" t="s">
        <v>79</v>
      </c>
      <c r="C188" s="96" t="s">
        <v>78</v>
      </c>
      <c r="D188" s="96" t="s">
        <v>27</v>
      </c>
      <c r="E188" s="96" t="s">
        <v>296</v>
      </c>
      <c r="F188" s="59">
        <f>153000+45000</f>
        <v>198000</v>
      </c>
    </row>
    <row r="189" spans="1:6" ht="26.25">
      <c r="A189" s="170" t="s">
        <v>288</v>
      </c>
      <c r="B189" s="95" t="s">
        <v>79</v>
      </c>
      <c r="C189" s="96" t="s">
        <v>78</v>
      </c>
      <c r="D189" s="96" t="s">
        <v>27</v>
      </c>
      <c r="E189" s="96" t="s">
        <v>289</v>
      </c>
      <c r="F189" s="59">
        <v>232247.15</v>
      </c>
    </row>
    <row r="190" spans="1:6" ht="12.75">
      <c r="A190" s="171" t="s">
        <v>336</v>
      </c>
      <c r="B190" s="93" t="s">
        <v>79</v>
      </c>
      <c r="C190" s="94" t="s">
        <v>78</v>
      </c>
      <c r="D190" s="94" t="s">
        <v>337</v>
      </c>
      <c r="E190" s="94"/>
      <c r="F190" s="47">
        <f>F191</f>
        <v>11845600</v>
      </c>
    </row>
    <row r="191" spans="1:6" ht="26.25">
      <c r="A191" s="170" t="s">
        <v>288</v>
      </c>
      <c r="B191" s="95" t="s">
        <v>79</v>
      </c>
      <c r="C191" s="96" t="s">
        <v>78</v>
      </c>
      <c r="D191" s="96" t="s">
        <v>337</v>
      </c>
      <c r="E191" s="96" t="s">
        <v>289</v>
      </c>
      <c r="F191" s="48">
        <f>1000000+10845600</f>
        <v>11845600</v>
      </c>
    </row>
    <row r="192" spans="1:6" ht="26.25">
      <c r="A192" s="171" t="s">
        <v>340</v>
      </c>
      <c r="B192" s="93" t="s">
        <v>79</v>
      </c>
      <c r="C192" s="94" t="s">
        <v>78</v>
      </c>
      <c r="D192" s="94" t="s">
        <v>341</v>
      </c>
      <c r="E192" s="94"/>
      <c r="F192" s="47">
        <f>F193</f>
        <v>122632</v>
      </c>
    </row>
    <row r="193" spans="1:6" ht="26.25">
      <c r="A193" s="170" t="s">
        <v>288</v>
      </c>
      <c r="B193" s="95" t="s">
        <v>79</v>
      </c>
      <c r="C193" s="96" t="s">
        <v>78</v>
      </c>
      <c r="D193" s="96" t="s">
        <v>341</v>
      </c>
      <c r="E193" s="96" t="s">
        <v>289</v>
      </c>
      <c r="F193" s="48">
        <v>122632</v>
      </c>
    </row>
    <row r="194" spans="1:6" ht="24" customHeight="1">
      <c r="A194" s="181" t="s">
        <v>99</v>
      </c>
      <c r="B194" s="134" t="s">
        <v>79</v>
      </c>
      <c r="C194" s="134" t="s">
        <v>85</v>
      </c>
      <c r="D194" s="135"/>
      <c r="E194" s="134"/>
      <c r="F194" s="197">
        <f>F195+F197+F204+F208+F211+F214+F220+F224+F228+F241+F230+F233+F236+F239</f>
        <v>243646314.45</v>
      </c>
    </row>
    <row r="195" spans="1:6" ht="20.25" customHeight="1">
      <c r="A195" s="184" t="s">
        <v>176</v>
      </c>
      <c r="B195" s="143" t="s">
        <v>79</v>
      </c>
      <c r="C195" s="142" t="s">
        <v>85</v>
      </c>
      <c r="D195" s="144" t="s">
        <v>28</v>
      </c>
      <c r="E195" s="144"/>
      <c r="F195" s="196">
        <f>F196</f>
        <v>2046353.46</v>
      </c>
    </row>
    <row r="196" spans="1:6" ht="30.75" customHeight="1">
      <c r="A196" s="170" t="s">
        <v>288</v>
      </c>
      <c r="B196" s="106" t="s">
        <v>79</v>
      </c>
      <c r="C196" s="104" t="s">
        <v>85</v>
      </c>
      <c r="D196" s="96" t="s">
        <v>28</v>
      </c>
      <c r="E196" s="96" t="s">
        <v>289</v>
      </c>
      <c r="F196" s="59">
        <v>2046353.46</v>
      </c>
    </row>
    <row r="197" spans="1:6" ht="15.75" customHeight="1">
      <c r="A197" s="182" t="s">
        <v>177</v>
      </c>
      <c r="B197" s="143" t="s">
        <v>79</v>
      </c>
      <c r="C197" s="142" t="s">
        <v>85</v>
      </c>
      <c r="D197" s="144" t="s">
        <v>29</v>
      </c>
      <c r="E197" s="142"/>
      <c r="F197" s="196">
        <f>SUM(F198:F203)</f>
        <v>56069173.88999999</v>
      </c>
    </row>
    <row r="198" spans="1:6" ht="17.25" customHeight="1">
      <c r="A198" s="183" t="s">
        <v>426</v>
      </c>
      <c r="B198" s="106" t="s">
        <v>79</v>
      </c>
      <c r="C198" s="104" t="s">
        <v>85</v>
      </c>
      <c r="D198" s="96" t="s">
        <v>29</v>
      </c>
      <c r="E198" s="96" t="s">
        <v>296</v>
      </c>
      <c r="F198" s="59">
        <v>14393568.77</v>
      </c>
    </row>
    <row r="199" spans="1:6" ht="24.75" customHeight="1">
      <c r="A199" s="170" t="s">
        <v>288</v>
      </c>
      <c r="B199" s="106" t="s">
        <v>79</v>
      </c>
      <c r="C199" s="104" t="s">
        <v>85</v>
      </c>
      <c r="D199" s="96" t="s">
        <v>29</v>
      </c>
      <c r="E199" s="96" t="s">
        <v>289</v>
      </c>
      <c r="F199" s="59">
        <v>21515279.63</v>
      </c>
    </row>
    <row r="200" spans="1:6" ht="24.75" customHeight="1">
      <c r="A200" s="170" t="s">
        <v>301</v>
      </c>
      <c r="B200" s="106" t="s">
        <v>79</v>
      </c>
      <c r="C200" s="104" t="s">
        <v>85</v>
      </c>
      <c r="D200" s="96" t="s">
        <v>29</v>
      </c>
      <c r="E200" s="96" t="s">
        <v>302</v>
      </c>
      <c r="F200" s="59">
        <v>56748.9</v>
      </c>
    </row>
    <row r="201" spans="1:6" ht="27.75" customHeight="1">
      <c r="A201" s="170" t="s">
        <v>303</v>
      </c>
      <c r="B201" s="106" t="s">
        <v>79</v>
      </c>
      <c r="C201" s="104" t="s">
        <v>85</v>
      </c>
      <c r="D201" s="96" t="s">
        <v>29</v>
      </c>
      <c r="E201" s="96" t="s">
        <v>304</v>
      </c>
      <c r="F201" s="59">
        <v>19204000</v>
      </c>
    </row>
    <row r="202" spans="1:6" ht="29.25" customHeight="1">
      <c r="A202" s="176" t="s">
        <v>291</v>
      </c>
      <c r="B202" s="106" t="s">
        <v>79</v>
      </c>
      <c r="C202" s="104" t="s">
        <v>85</v>
      </c>
      <c r="D202" s="96" t="s">
        <v>29</v>
      </c>
      <c r="E202" s="96" t="s">
        <v>292</v>
      </c>
      <c r="F202" s="59">
        <v>344356.22</v>
      </c>
    </row>
    <row r="203" spans="1:6" ht="12" customHeight="1">
      <c r="A203" s="170" t="s">
        <v>293</v>
      </c>
      <c r="B203" s="106" t="s">
        <v>79</v>
      </c>
      <c r="C203" s="104" t="s">
        <v>85</v>
      </c>
      <c r="D203" s="96" t="s">
        <v>29</v>
      </c>
      <c r="E203" s="96" t="s">
        <v>294</v>
      </c>
      <c r="F203" s="59">
        <v>555220.37</v>
      </c>
    </row>
    <row r="204" spans="1:6" ht="12.75">
      <c r="A204" s="182" t="s">
        <v>270</v>
      </c>
      <c r="B204" s="143" t="s">
        <v>79</v>
      </c>
      <c r="C204" s="142" t="s">
        <v>85</v>
      </c>
      <c r="D204" s="144" t="s">
        <v>271</v>
      </c>
      <c r="E204" s="142"/>
      <c r="F204" s="196">
        <f>F205+F206+F207</f>
        <v>6695826.08</v>
      </c>
    </row>
    <row r="205" spans="1:6" ht="12.75">
      <c r="A205" s="183" t="s">
        <v>426</v>
      </c>
      <c r="B205" s="95" t="s">
        <v>79</v>
      </c>
      <c r="C205" s="96" t="s">
        <v>85</v>
      </c>
      <c r="D205" s="96" t="s">
        <v>271</v>
      </c>
      <c r="E205" s="96" t="s">
        <v>296</v>
      </c>
      <c r="F205" s="59">
        <v>91413.39</v>
      </c>
    </row>
    <row r="206" spans="1:6" ht="27.75" customHeight="1">
      <c r="A206" s="170" t="s">
        <v>288</v>
      </c>
      <c r="B206" s="95" t="s">
        <v>79</v>
      </c>
      <c r="C206" s="96" t="s">
        <v>85</v>
      </c>
      <c r="D206" s="96" t="s">
        <v>271</v>
      </c>
      <c r="E206" s="96" t="s">
        <v>289</v>
      </c>
      <c r="F206" s="59">
        <v>4938838.86</v>
      </c>
    </row>
    <row r="207" spans="1:6" ht="27.75" customHeight="1">
      <c r="A207" s="170" t="s">
        <v>303</v>
      </c>
      <c r="B207" s="95" t="s">
        <v>79</v>
      </c>
      <c r="C207" s="96" t="s">
        <v>85</v>
      </c>
      <c r="D207" s="96" t="s">
        <v>271</v>
      </c>
      <c r="E207" s="96" t="s">
        <v>304</v>
      </c>
      <c r="F207" s="59">
        <v>1665573.83</v>
      </c>
    </row>
    <row r="208" spans="1:8" ht="41.25" customHeight="1">
      <c r="A208" s="182" t="s">
        <v>247</v>
      </c>
      <c r="B208" s="143" t="s">
        <v>79</v>
      </c>
      <c r="C208" s="142" t="s">
        <v>85</v>
      </c>
      <c r="D208" s="144" t="s">
        <v>268</v>
      </c>
      <c r="E208" s="142"/>
      <c r="F208" s="196">
        <f>F209+F210</f>
        <v>2001000</v>
      </c>
      <c r="H208" s="31"/>
    </row>
    <row r="209" spans="1:8" ht="29.25" customHeight="1">
      <c r="A209" s="170" t="s">
        <v>288</v>
      </c>
      <c r="B209" s="95" t="s">
        <v>79</v>
      </c>
      <c r="C209" s="96" t="s">
        <v>85</v>
      </c>
      <c r="D209" s="96" t="s">
        <v>268</v>
      </c>
      <c r="E209" s="96" t="s">
        <v>289</v>
      </c>
      <c r="F209" s="59">
        <v>250125</v>
      </c>
      <c r="H209" s="31"/>
    </row>
    <row r="210" spans="1:6" ht="15.75" customHeight="1">
      <c r="A210" s="170" t="s">
        <v>303</v>
      </c>
      <c r="B210" s="95" t="s">
        <v>79</v>
      </c>
      <c r="C210" s="96" t="s">
        <v>85</v>
      </c>
      <c r="D210" s="96" t="s">
        <v>268</v>
      </c>
      <c r="E210" s="96" t="s">
        <v>304</v>
      </c>
      <c r="F210" s="59">
        <v>1750875</v>
      </c>
    </row>
    <row r="211" spans="1:6" ht="74.25" customHeight="1">
      <c r="A211" s="171" t="s">
        <v>201</v>
      </c>
      <c r="B211" s="93" t="s">
        <v>79</v>
      </c>
      <c r="C211" s="94" t="s">
        <v>85</v>
      </c>
      <c r="D211" s="94" t="s">
        <v>73</v>
      </c>
      <c r="E211" s="94"/>
      <c r="F211" s="60">
        <f>F212+F213</f>
        <v>2947525.17</v>
      </c>
    </row>
    <row r="212" spans="1:8" ht="21" customHeight="1">
      <c r="A212" s="183" t="s">
        <v>426</v>
      </c>
      <c r="B212" s="95" t="s">
        <v>79</v>
      </c>
      <c r="C212" s="96" t="s">
        <v>85</v>
      </c>
      <c r="D212" s="96" t="s">
        <v>73</v>
      </c>
      <c r="E212" s="96" t="s">
        <v>296</v>
      </c>
      <c r="F212" s="59">
        <v>1947525.17</v>
      </c>
      <c r="H212" s="32"/>
    </row>
    <row r="213" spans="1:6" ht="18" customHeight="1">
      <c r="A213" s="170" t="s">
        <v>303</v>
      </c>
      <c r="B213" s="95" t="s">
        <v>79</v>
      </c>
      <c r="C213" s="96" t="s">
        <v>85</v>
      </c>
      <c r="D213" s="96" t="s">
        <v>73</v>
      </c>
      <c r="E213" s="96" t="s">
        <v>304</v>
      </c>
      <c r="F213" s="59">
        <v>1000000</v>
      </c>
    </row>
    <row r="214" spans="1:6" ht="60" customHeight="1">
      <c r="A214" s="171" t="s">
        <v>0</v>
      </c>
      <c r="B214" s="105" t="s">
        <v>79</v>
      </c>
      <c r="C214" s="120" t="s">
        <v>85</v>
      </c>
      <c r="D214" s="94" t="s">
        <v>222</v>
      </c>
      <c r="E214" s="120"/>
      <c r="F214" s="60">
        <f>SUM(F215:F219)</f>
        <v>136887500</v>
      </c>
    </row>
    <row r="215" spans="1:6" ht="12.75">
      <c r="A215" s="183" t="s">
        <v>426</v>
      </c>
      <c r="B215" s="95" t="s">
        <v>79</v>
      </c>
      <c r="C215" s="96" t="s">
        <v>85</v>
      </c>
      <c r="D215" s="96" t="s">
        <v>222</v>
      </c>
      <c r="E215" s="96" t="s">
        <v>296</v>
      </c>
      <c r="F215" s="59">
        <f>54849286.58+70000+16545254.79</f>
        <v>71464541.37</v>
      </c>
    </row>
    <row r="216" spans="1:6" ht="29.25" customHeight="1">
      <c r="A216" s="170" t="s">
        <v>301</v>
      </c>
      <c r="B216" s="95" t="s">
        <v>79</v>
      </c>
      <c r="C216" s="96" t="s">
        <v>85</v>
      </c>
      <c r="D216" s="96" t="s">
        <v>222</v>
      </c>
      <c r="E216" s="96" t="s">
        <v>302</v>
      </c>
      <c r="F216" s="59">
        <v>107958.63</v>
      </c>
    </row>
    <row r="217" spans="1:6" ht="26.25" customHeight="1">
      <c r="A217" s="170" t="s">
        <v>288</v>
      </c>
      <c r="B217" s="95" t="s">
        <v>79</v>
      </c>
      <c r="C217" s="96" t="s">
        <v>85</v>
      </c>
      <c r="D217" s="96" t="s">
        <v>222</v>
      </c>
      <c r="E217" s="96" t="s">
        <v>289</v>
      </c>
      <c r="F217" s="59">
        <v>2131000</v>
      </c>
    </row>
    <row r="218" spans="1:6" ht="20.25" customHeight="1">
      <c r="A218" s="170" t="s">
        <v>303</v>
      </c>
      <c r="B218" s="95" t="s">
        <v>79</v>
      </c>
      <c r="C218" s="96" t="s">
        <v>85</v>
      </c>
      <c r="D218" s="96" t="s">
        <v>222</v>
      </c>
      <c r="E218" s="96" t="s">
        <v>304</v>
      </c>
      <c r="F218" s="59">
        <v>63181000</v>
      </c>
    </row>
    <row r="219" spans="1:6" ht="17.25" customHeight="1">
      <c r="A219" s="170" t="s">
        <v>293</v>
      </c>
      <c r="B219" s="95" t="s">
        <v>79</v>
      </c>
      <c r="C219" s="96" t="s">
        <v>85</v>
      </c>
      <c r="D219" s="96" t="s">
        <v>222</v>
      </c>
      <c r="E219" s="96" t="s">
        <v>294</v>
      </c>
      <c r="F219" s="59">
        <v>3000</v>
      </c>
    </row>
    <row r="220" spans="1:6" ht="78.75">
      <c r="A220" s="171" t="s">
        <v>202</v>
      </c>
      <c r="B220" s="93" t="s">
        <v>79</v>
      </c>
      <c r="C220" s="94" t="s">
        <v>85</v>
      </c>
      <c r="D220" s="94" t="s">
        <v>31</v>
      </c>
      <c r="E220" s="94"/>
      <c r="F220" s="60">
        <f>SUM(F221:F223)</f>
        <v>1593752.85</v>
      </c>
    </row>
    <row r="221" spans="1:6" ht="18" customHeight="1">
      <c r="A221" s="183" t="s">
        <v>426</v>
      </c>
      <c r="B221" s="95" t="s">
        <v>79</v>
      </c>
      <c r="C221" s="96" t="s">
        <v>85</v>
      </c>
      <c r="D221" s="96" t="s">
        <v>31</v>
      </c>
      <c r="E221" s="96" t="s">
        <v>296</v>
      </c>
      <c r="F221" s="59">
        <f>6500</f>
        <v>6500</v>
      </c>
    </row>
    <row r="222" spans="1:6" ht="27" customHeight="1">
      <c r="A222" s="170" t="s">
        <v>288</v>
      </c>
      <c r="B222" s="95" t="s">
        <v>79</v>
      </c>
      <c r="C222" s="96" t="s">
        <v>85</v>
      </c>
      <c r="D222" s="96" t="s">
        <v>31</v>
      </c>
      <c r="E222" s="96" t="s">
        <v>289</v>
      </c>
      <c r="F222" s="59">
        <v>1500336.85</v>
      </c>
    </row>
    <row r="223" spans="1:6" ht="21" customHeight="1">
      <c r="A223" s="170" t="s">
        <v>303</v>
      </c>
      <c r="B223" s="95" t="s">
        <v>79</v>
      </c>
      <c r="C223" s="96" t="s">
        <v>85</v>
      </c>
      <c r="D223" s="96" t="s">
        <v>248</v>
      </c>
      <c r="E223" s="96" t="s">
        <v>304</v>
      </c>
      <c r="F223" s="59">
        <v>86916</v>
      </c>
    </row>
    <row r="224" spans="1:6" ht="26.25" customHeight="1">
      <c r="A224" s="171" t="s">
        <v>224</v>
      </c>
      <c r="B224" s="105" t="s">
        <v>79</v>
      </c>
      <c r="C224" s="120" t="s">
        <v>85</v>
      </c>
      <c r="D224" s="94" t="s">
        <v>225</v>
      </c>
      <c r="E224" s="96"/>
      <c r="F224" s="60">
        <f>F225+F226+F227</f>
        <v>25140000</v>
      </c>
    </row>
    <row r="225" spans="1:6" ht="28.5" customHeight="1">
      <c r="A225" s="170" t="s">
        <v>288</v>
      </c>
      <c r="B225" s="106" t="s">
        <v>79</v>
      </c>
      <c r="C225" s="104" t="s">
        <v>85</v>
      </c>
      <c r="D225" s="96" t="s">
        <v>225</v>
      </c>
      <c r="E225" s="96" t="s">
        <v>289</v>
      </c>
      <c r="F225" s="59">
        <v>10694406</v>
      </c>
    </row>
    <row r="226" spans="1:6" ht="28.5" customHeight="1">
      <c r="A226" s="170" t="s">
        <v>307</v>
      </c>
      <c r="B226" s="106" t="s">
        <v>79</v>
      </c>
      <c r="C226" s="104" t="s">
        <v>85</v>
      </c>
      <c r="D226" s="96" t="s">
        <v>225</v>
      </c>
      <c r="E226" s="96" t="s">
        <v>308</v>
      </c>
      <c r="F226" s="59">
        <v>8865000</v>
      </c>
    </row>
    <row r="227" spans="1:6" ht="18" customHeight="1">
      <c r="A227" s="170" t="s">
        <v>303</v>
      </c>
      <c r="B227" s="106" t="s">
        <v>79</v>
      </c>
      <c r="C227" s="104" t="s">
        <v>85</v>
      </c>
      <c r="D227" s="96" t="s">
        <v>225</v>
      </c>
      <c r="E227" s="96" t="s">
        <v>304</v>
      </c>
      <c r="F227" s="59">
        <v>5580594</v>
      </c>
    </row>
    <row r="228" spans="1:6" ht="48" customHeight="1">
      <c r="A228" s="179" t="s">
        <v>395</v>
      </c>
      <c r="B228" s="121" t="s">
        <v>79</v>
      </c>
      <c r="C228" s="122" t="s">
        <v>85</v>
      </c>
      <c r="D228" s="100" t="s">
        <v>429</v>
      </c>
      <c r="E228" s="122"/>
      <c r="F228" s="66">
        <f>F229</f>
        <v>780000</v>
      </c>
    </row>
    <row r="229" spans="1:6" ht="18" customHeight="1">
      <c r="A229" s="170" t="s">
        <v>307</v>
      </c>
      <c r="B229" s="106" t="s">
        <v>79</v>
      </c>
      <c r="C229" s="104" t="s">
        <v>85</v>
      </c>
      <c r="D229" s="96" t="s">
        <v>429</v>
      </c>
      <c r="E229" s="104" t="s">
        <v>308</v>
      </c>
      <c r="F229" s="48">
        <v>780000</v>
      </c>
    </row>
    <row r="230" spans="1:6" ht="49.5" customHeight="1">
      <c r="A230" s="63" t="s">
        <v>442</v>
      </c>
      <c r="B230" s="121" t="s">
        <v>79</v>
      </c>
      <c r="C230" s="122" t="s">
        <v>85</v>
      </c>
      <c r="D230" s="100" t="s">
        <v>443</v>
      </c>
      <c r="E230" s="122"/>
      <c r="F230" s="66">
        <f>F231+F232</f>
        <v>4727300</v>
      </c>
    </row>
    <row r="231" spans="1:6" ht="18" customHeight="1">
      <c r="A231" s="183" t="s">
        <v>426</v>
      </c>
      <c r="B231" s="106" t="s">
        <v>79</v>
      </c>
      <c r="C231" s="104" t="s">
        <v>85</v>
      </c>
      <c r="D231" s="96" t="s">
        <v>443</v>
      </c>
      <c r="E231" s="104" t="s">
        <v>296</v>
      </c>
      <c r="F231" s="48">
        <v>2234232</v>
      </c>
    </row>
    <row r="232" spans="1:6" ht="18" customHeight="1">
      <c r="A232" s="170" t="s">
        <v>303</v>
      </c>
      <c r="B232" s="106" t="s">
        <v>79</v>
      </c>
      <c r="C232" s="104" t="s">
        <v>85</v>
      </c>
      <c r="D232" s="96" t="s">
        <v>443</v>
      </c>
      <c r="E232" s="104" t="s">
        <v>304</v>
      </c>
      <c r="F232" s="48">
        <v>2493068</v>
      </c>
    </row>
    <row r="233" spans="1:6" ht="36.75" customHeight="1">
      <c r="A233" s="63" t="s">
        <v>445</v>
      </c>
      <c r="B233" s="121" t="s">
        <v>79</v>
      </c>
      <c r="C233" s="122" t="s">
        <v>85</v>
      </c>
      <c r="D233" s="100" t="s">
        <v>446</v>
      </c>
      <c r="E233" s="122"/>
      <c r="F233" s="66">
        <f>F234+F235</f>
        <v>1210000</v>
      </c>
    </row>
    <row r="234" spans="1:6" ht="26.25" customHeight="1">
      <c r="A234" s="170" t="s">
        <v>288</v>
      </c>
      <c r="B234" s="106" t="s">
        <v>79</v>
      </c>
      <c r="C234" s="104" t="s">
        <v>85</v>
      </c>
      <c r="D234" s="96" t="s">
        <v>446</v>
      </c>
      <c r="E234" s="104" t="s">
        <v>289</v>
      </c>
      <c r="F234" s="48">
        <v>610000</v>
      </c>
    </row>
    <row r="235" spans="1:6" ht="18" customHeight="1">
      <c r="A235" s="170" t="s">
        <v>303</v>
      </c>
      <c r="B235" s="106" t="s">
        <v>79</v>
      </c>
      <c r="C235" s="104" t="s">
        <v>85</v>
      </c>
      <c r="D235" s="96" t="s">
        <v>446</v>
      </c>
      <c r="E235" s="104" t="s">
        <v>304</v>
      </c>
      <c r="F235" s="48">
        <v>600000</v>
      </c>
    </row>
    <row r="236" spans="1:6" ht="21" customHeight="1">
      <c r="A236" s="63" t="s">
        <v>447</v>
      </c>
      <c r="B236" s="121" t="s">
        <v>79</v>
      </c>
      <c r="C236" s="122" t="s">
        <v>85</v>
      </c>
      <c r="D236" s="100" t="s">
        <v>448</v>
      </c>
      <c r="E236" s="122"/>
      <c r="F236" s="66">
        <f>F237+F238</f>
        <v>2963960</v>
      </c>
    </row>
    <row r="237" spans="1:6" ht="29.25" customHeight="1">
      <c r="A237" s="170" t="s">
        <v>288</v>
      </c>
      <c r="B237" s="106" t="s">
        <v>79</v>
      </c>
      <c r="C237" s="104" t="s">
        <v>85</v>
      </c>
      <c r="D237" s="96" t="s">
        <v>448</v>
      </c>
      <c r="E237" s="104" t="s">
        <v>289</v>
      </c>
      <c r="F237" s="48">
        <v>815965.92</v>
      </c>
    </row>
    <row r="238" spans="1:6" ht="18" customHeight="1">
      <c r="A238" s="170" t="s">
        <v>303</v>
      </c>
      <c r="B238" s="106" t="s">
        <v>79</v>
      </c>
      <c r="C238" s="104" t="s">
        <v>85</v>
      </c>
      <c r="D238" s="96" t="s">
        <v>448</v>
      </c>
      <c r="E238" s="104" t="s">
        <v>304</v>
      </c>
      <c r="F238" s="48">
        <v>2147994.08</v>
      </c>
    </row>
    <row r="239" spans="1:6" ht="26.25" customHeight="1">
      <c r="A239" s="5" t="s">
        <v>454</v>
      </c>
      <c r="B239" s="105" t="s">
        <v>79</v>
      </c>
      <c r="C239" s="120" t="s">
        <v>85</v>
      </c>
      <c r="D239" s="94" t="s">
        <v>455</v>
      </c>
      <c r="E239" s="142"/>
      <c r="F239" s="66">
        <f>F240</f>
        <v>1000</v>
      </c>
    </row>
    <row r="240" spans="1:6" ht="23.25" customHeight="1">
      <c r="A240" s="170" t="s">
        <v>288</v>
      </c>
      <c r="B240" s="95" t="s">
        <v>79</v>
      </c>
      <c r="C240" s="96" t="s">
        <v>85</v>
      </c>
      <c r="D240" s="96" t="s">
        <v>455</v>
      </c>
      <c r="E240" s="96" t="s">
        <v>289</v>
      </c>
      <c r="F240" s="48">
        <v>1000</v>
      </c>
    </row>
    <row r="241" spans="1:6" ht="33.75" customHeight="1">
      <c r="A241" s="171" t="s">
        <v>223</v>
      </c>
      <c r="B241" s="105" t="s">
        <v>79</v>
      </c>
      <c r="C241" s="120" t="s">
        <v>85</v>
      </c>
      <c r="D241" s="94" t="s">
        <v>226</v>
      </c>
      <c r="E241" s="142"/>
      <c r="F241" s="60">
        <f>F242+F243</f>
        <v>582923</v>
      </c>
    </row>
    <row r="242" spans="1:6" ht="30.75" customHeight="1">
      <c r="A242" s="170" t="s">
        <v>288</v>
      </c>
      <c r="B242" s="95" t="s">
        <v>79</v>
      </c>
      <c r="C242" s="96" t="s">
        <v>85</v>
      </c>
      <c r="D242" s="96" t="s">
        <v>226</v>
      </c>
      <c r="E242" s="96" t="s">
        <v>289</v>
      </c>
      <c r="F242" s="59">
        <v>470787</v>
      </c>
    </row>
    <row r="243" spans="1:6" ht="18.75" customHeight="1">
      <c r="A243" s="170" t="s">
        <v>303</v>
      </c>
      <c r="B243" s="95" t="s">
        <v>79</v>
      </c>
      <c r="C243" s="96" t="s">
        <v>85</v>
      </c>
      <c r="D243" s="96" t="s">
        <v>226</v>
      </c>
      <c r="E243" s="96" t="s">
        <v>304</v>
      </c>
      <c r="F243" s="59">
        <v>112136</v>
      </c>
    </row>
    <row r="244" spans="1:6" ht="15.75" customHeight="1">
      <c r="A244" s="180" t="s">
        <v>211</v>
      </c>
      <c r="B244" s="124" t="s">
        <v>79</v>
      </c>
      <c r="C244" s="126" t="s">
        <v>87</v>
      </c>
      <c r="D244" s="92"/>
      <c r="E244" s="142"/>
      <c r="F244" s="191">
        <f>F245+F247+F249+F251+F253</f>
        <v>15182215.2</v>
      </c>
    </row>
    <row r="245" spans="1:6" ht="24.75" customHeight="1">
      <c r="A245" s="171" t="s">
        <v>178</v>
      </c>
      <c r="B245" s="105" t="s">
        <v>79</v>
      </c>
      <c r="C245" s="120" t="s">
        <v>87</v>
      </c>
      <c r="D245" s="94" t="s">
        <v>30</v>
      </c>
      <c r="E245" s="104"/>
      <c r="F245" s="60">
        <f>F246</f>
        <v>6781200</v>
      </c>
    </row>
    <row r="246" spans="1:6" ht="18" customHeight="1">
      <c r="A246" s="170" t="s">
        <v>303</v>
      </c>
      <c r="B246" s="106" t="s">
        <v>79</v>
      </c>
      <c r="C246" s="104" t="s">
        <v>87</v>
      </c>
      <c r="D246" s="96" t="s">
        <v>30</v>
      </c>
      <c r="E246" s="104" t="s">
        <v>304</v>
      </c>
      <c r="F246" s="59">
        <f>12281200-5500000</f>
        <v>6781200</v>
      </c>
    </row>
    <row r="247" spans="1:6" ht="32.25" customHeight="1">
      <c r="A247" s="171" t="s">
        <v>325</v>
      </c>
      <c r="B247" s="105" t="s">
        <v>79</v>
      </c>
      <c r="C247" s="120" t="s">
        <v>87</v>
      </c>
      <c r="D247" s="94" t="s">
        <v>324</v>
      </c>
      <c r="E247" s="104"/>
      <c r="F247" s="60">
        <f>F248</f>
        <v>5500000</v>
      </c>
    </row>
    <row r="248" spans="1:6" ht="23.25" customHeight="1">
      <c r="A248" s="170" t="s">
        <v>303</v>
      </c>
      <c r="B248" s="106" t="s">
        <v>79</v>
      </c>
      <c r="C248" s="104" t="s">
        <v>87</v>
      </c>
      <c r="D248" s="96" t="s">
        <v>324</v>
      </c>
      <c r="E248" s="104" t="s">
        <v>304</v>
      </c>
      <c r="F248" s="59">
        <v>5500000</v>
      </c>
    </row>
    <row r="249" spans="1:6" ht="25.5" customHeight="1">
      <c r="A249" s="169" t="s">
        <v>223</v>
      </c>
      <c r="B249" s="93" t="s">
        <v>79</v>
      </c>
      <c r="C249" s="94" t="s">
        <v>87</v>
      </c>
      <c r="D249" s="94" t="s">
        <v>226</v>
      </c>
      <c r="E249" s="96"/>
      <c r="F249" s="60">
        <f>F250</f>
        <v>570000</v>
      </c>
    </row>
    <row r="250" spans="1:6" ht="18" customHeight="1">
      <c r="A250" s="170" t="s">
        <v>303</v>
      </c>
      <c r="B250" s="95" t="s">
        <v>79</v>
      </c>
      <c r="C250" s="96" t="s">
        <v>87</v>
      </c>
      <c r="D250" s="96" t="s">
        <v>226</v>
      </c>
      <c r="E250" s="96" t="s">
        <v>304</v>
      </c>
      <c r="F250" s="59">
        <v>570000</v>
      </c>
    </row>
    <row r="251" spans="1:6" ht="28.5" customHeight="1">
      <c r="A251" s="171" t="s">
        <v>224</v>
      </c>
      <c r="B251" s="105" t="s">
        <v>79</v>
      </c>
      <c r="C251" s="120" t="s">
        <v>87</v>
      </c>
      <c r="D251" s="94" t="s">
        <v>225</v>
      </c>
      <c r="E251" s="96"/>
      <c r="F251" s="60">
        <f>F252</f>
        <v>2280000</v>
      </c>
    </row>
    <row r="252" spans="1:6" ht="19.5" customHeight="1">
      <c r="A252" s="170" t="s">
        <v>303</v>
      </c>
      <c r="B252" s="106" t="s">
        <v>79</v>
      </c>
      <c r="C252" s="104" t="s">
        <v>87</v>
      </c>
      <c r="D252" s="96" t="s">
        <v>225</v>
      </c>
      <c r="E252" s="104" t="s">
        <v>304</v>
      </c>
      <c r="F252" s="59">
        <v>2280000</v>
      </c>
    </row>
    <row r="253" spans="1:6" ht="30" customHeight="1">
      <c r="A253" s="171" t="s">
        <v>412</v>
      </c>
      <c r="B253" s="105" t="s">
        <v>79</v>
      </c>
      <c r="C253" s="120" t="s">
        <v>87</v>
      </c>
      <c r="D253" s="94" t="s">
        <v>398</v>
      </c>
      <c r="E253" s="96"/>
      <c r="F253" s="60">
        <f>F254+F255</f>
        <v>51015.2</v>
      </c>
    </row>
    <row r="254" spans="1:6" ht="16.5" customHeight="1">
      <c r="A254" s="170" t="s">
        <v>303</v>
      </c>
      <c r="B254" s="106" t="s">
        <v>79</v>
      </c>
      <c r="C254" s="104" t="s">
        <v>87</v>
      </c>
      <c r="D254" s="96" t="s">
        <v>398</v>
      </c>
      <c r="E254" s="104" t="s">
        <v>304</v>
      </c>
      <c r="F254" s="59">
        <v>51015.2</v>
      </c>
    </row>
    <row r="255" spans="1:6" ht="18" customHeight="1">
      <c r="A255" s="170" t="s">
        <v>303</v>
      </c>
      <c r="B255" s="106" t="s">
        <v>79</v>
      </c>
      <c r="C255" s="104" t="s">
        <v>87</v>
      </c>
      <c r="D255" s="96" t="s">
        <v>398</v>
      </c>
      <c r="E255" s="104" t="s">
        <v>304</v>
      </c>
      <c r="F255" s="59">
        <v>0</v>
      </c>
    </row>
    <row r="256" spans="1:6" ht="17.25" customHeight="1">
      <c r="A256" s="180" t="s">
        <v>133</v>
      </c>
      <c r="B256" s="91" t="s">
        <v>79</v>
      </c>
      <c r="C256" s="92" t="s">
        <v>79</v>
      </c>
      <c r="D256" s="96"/>
      <c r="E256" s="96"/>
      <c r="F256" s="191">
        <f>F257+F260+F263+F266</f>
        <v>2210000</v>
      </c>
    </row>
    <row r="257" spans="1:6" ht="27.75" customHeight="1">
      <c r="A257" s="169" t="s">
        <v>70</v>
      </c>
      <c r="B257" s="105" t="s">
        <v>79</v>
      </c>
      <c r="C257" s="120" t="s">
        <v>79</v>
      </c>
      <c r="D257" s="94" t="s">
        <v>227</v>
      </c>
      <c r="E257" s="94"/>
      <c r="F257" s="60">
        <f>F258+F259</f>
        <v>1584000</v>
      </c>
    </row>
    <row r="258" spans="1:6" ht="31.5" customHeight="1">
      <c r="A258" s="170" t="s">
        <v>288</v>
      </c>
      <c r="B258" s="106" t="s">
        <v>79</v>
      </c>
      <c r="C258" s="104" t="s">
        <v>79</v>
      </c>
      <c r="D258" s="96" t="s">
        <v>227</v>
      </c>
      <c r="E258" s="96" t="s">
        <v>289</v>
      </c>
      <c r="F258" s="59">
        <v>749650</v>
      </c>
    </row>
    <row r="259" spans="1:6" ht="23.25" customHeight="1">
      <c r="A259" s="170" t="s">
        <v>303</v>
      </c>
      <c r="B259" s="106" t="s">
        <v>79</v>
      </c>
      <c r="C259" s="104" t="s">
        <v>79</v>
      </c>
      <c r="D259" s="96" t="s">
        <v>227</v>
      </c>
      <c r="E259" s="96" t="s">
        <v>304</v>
      </c>
      <c r="F259" s="59">
        <v>834350</v>
      </c>
    </row>
    <row r="260" spans="1:6" ht="31.5" customHeight="1">
      <c r="A260" s="171" t="s">
        <v>180</v>
      </c>
      <c r="B260" s="105" t="s">
        <v>79</v>
      </c>
      <c r="C260" s="94" t="s">
        <v>79</v>
      </c>
      <c r="D260" s="94" t="s">
        <v>228</v>
      </c>
      <c r="E260" s="94"/>
      <c r="F260" s="60">
        <f>SUM(F261:F262)</f>
        <v>176000</v>
      </c>
    </row>
    <row r="261" spans="1:6" ht="28.5" customHeight="1">
      <c r="A261" s="170" t="s">
        <v>288</v>
      </c>
      <c r="B261" s="106" t="s">
        <v>79</v>
      </c>
      <c r="C261" s="104" t="s">
        <v>79</v>
      </c>
      <c r="D261" s="96" t="s">
        <v>228</v>
      </c>
      <c r="E261" s="96" t="s">
        <v>289</v>
      </c>
      <c r="F261" s="59">
        <v>83295</v>
      </c>
    </row>
    <row r="262" spans="1:6" ht="29.25" customHeight="1">
      <c r="A262" s="170" t="s">
        <v>303</v>
      </c>
      <c r="B262" s="106" t="s">
        <v>79</v>
      </c>
      <c r="C262" s="104" t="s">
        <v>79</v>
      </c>
      <c r="D262" s="96" t="s">
        <v>228</v>
      </c>
      <c r="E262" s="104" t="s">
        <v>304</v>
      </c>
      <c r="F262" s="59">
        <v>92705</v>
      </c>
    </row>
    <row r="263" spans="1:6" ht="29.25" customHeight="1">
      <c r="A263" s="171" t="s">
        <v>5</v>
      </c>
      <c r="B263" s="105" t="s">
        <v>79</v>
      </c>
      <c r="C263" s="94" t="s">
        <v>79</v>
      </c>
      <c r="D263" s="94" t="s">
        <v>32</v>
      </c>
      <c r="E263" s="96"/>
      <c r="F263" s="60">
        <f>F264+F265</f>
        <v>300000</v>
      </c>
    </row>
    <row r="264" spans="1:6" ht="22.5" customHeight="1">
      <c r="A264" s="183" t="s">
        <v>427</v>
      </c>
      <c r="B264" s="106" t="s">
        <v>79</v>
      </c>
      <c r="C264" s="96" t="s">
        <v>79</v>
      </c>
      <c r="D264" s="96" t="s">
        <v>32</v>
      </c>
      <c r="E264" s="96" t="s">
        <v>296</v>
      </c>
      <c r="F264" s="198">
        <f>147730.54+50106.71</f>
        <v>197837.25</v>
      </c>
    </row>
    <row r="265" spans="1:6" ht="14.25" customHeight="1">
      <c r="A265" s="170" t="s">
        <v>303</v>
      </c>
      <c r="B265" s="106" t="s">
        <v>79</v>
      </c>
      <c r="C265" s="96" t="s">
        <v>79</v>
      </c>
      <c r="D265" s="96" t="s">
        <v>32</v>
      </c>
      <c r="E265" s="96" t="s">
        <v>304</v>
      </c>
      <c r="F265" s="198">
        <v>102162.75</v>
      </c>
    </row>
    <row r="266" spans="1:6" ht="26.25" customHeight="1">
      <c r="A266" s="171" t="s">
        <v>179</v>
      </c>
      <c r="B266" s="105" t="s">
        <v>79</v>
      </c>
      <c r="C266" s="94" t="s">
        <v>79</v>
      </c>
      <c r="D266" s="94" t="s">
        <v>51</v>
      </c>
      <c r="E266" s="94"/>
      <c r="F266" s="60">
        <f>SUM(F267:F268)</f>
        <v>150000</v>
      </c>
    </row>
    <row r="267" spans="1:6" ht="27.75" customHeight="1">
      <c r="A267" s="170" t="s">
        <v>288</v>
      </c>
      <c r="B267" s="106" t="s">
        <v>79</v>
      </c>
      <c r="C267" s="104" t="s">
        <v>79</v>
      </c>
      <c r="D267" s="96" t="s">
        <v>51</v>
      </c>
      <c r="E267" s="96" t="s">
        <v>289</v>
      </c>
      <c r="F267" s="59">
        <v>126000</v>
      </c>
    </row>
    <row r="268" spans="1:8" ht="15" customHeight="1">
      <c r="A268" s="170" t="s">
        <v>219</v>
      </c>
      <c r="B268" s="106" t="s">
        <v>79</v>
      </c>
      <c r="C268" s="104" t="s">
        <v>79</v>
      </c>
      <c r="D268" s="96" t="s">
        <v>51</v>
      </c>
      <c r="E268" s="96" t="s">
        <v>218</v>
      </c>
      <c r="F268" s="59">
        <v>24000</v>
      </c>
      <c r="H268" s="31"/>
    </row>
    <row r="269" spans="1:6" ht="18.75" customHeight="1">
      <c r="A269" s="180" t="s">
        <v>100</v>
      </c>
      <c r="B269" s="124" t="s">
        <v>79</v>
      </c>
      <c r="C269" s="92" t="s">
        <v>81</v>
      </c>
      <c r="D269" s="92"/>
      <c r="E269" s="92"/>
      <c r="F269" s="191">
        <f>F270+F274+F278+F281</f>
        <v>12330350</v>
      </c>
    </row>
    <row r="270" spans="1:6" ht="32.25" customHeight="1">
      <c r="A270" s="182" t="s">
        <v>181</v>
      </c>
      <c r="B270" s="143" t="s">
        <v>79</v>
      </c>
      <c r="C270" s="144" t="s">
        <v>81</v>
      </c>
      <c r="D270" s="144" t="s">
        <v>52</v>
      </c>
      <c r="E270" s="144"/>
      <c r="F270" s="196">
        <f>SUM(F271:F273)</f>
        <v>11068350</v>
      </c>
    </row>
    <row r="271" spans="1:6" ht="18.75" customHeight="1">
      <c r="A271" s="183" t="s">
        <v>427</v>
      </c>
      <c r="B271" s="106" t="s">
        <v>79</v>
      </c>
      <c r="C271" s="96" t="s">
        <v>81</v>
      </c>
      <c r="D271" s="96" t="s">
        <v>52</v>
      </c>
      <c r="E271" s="96" t="s">
        <v>296</v>
      </c>
      <c r="F271" s="59">
        <v>10227000</v>
      </c>
    </row>
    <row r="272" spans="1:6" ht="26.25">
      <c r="A272" s="170" t="s">
        <v>288</v>
      </c>
      <c r="B272" s="106" t="s">
        <v>79</v>
      </c>
      <c r="C272" s="96" t="s">
        <v>81</v>
      </c>
      <c r="D272" s="96" t="s">
        <v>52</v>
      </c>
      <c r="E272" s="96" t="s">
        <v>289</v>
      </c>
      <c r="F272" s="59">
        <v>813000</v>
      </c>
    </row>
    <row r="273" spans="1:6" ht="15.75" customHeight="1">
      <c r="A273" s="170" t="s">
        <v>293</v>
      </c>
      <c r="B273" s="106" t="s">
        <v>79</v>
      </c>
      <c r="C273" s="96" t="s">
        <v>81</v>
      </c>
      <c r="D273" s="96" t="s">
        <v>52</v>
      </c>
      <c r="E273" s="96" t="s">
        <v>294</v>
      </c>
      <c r="F273" s="59">
        <f>1950+17600+8800</f>
        <v>28350</v>
      </c>
    </row>
    <row r="274" spans="1:6" ht="40.5" customHeight="1">
      <c r="A274" s="171" t="s">
        <v>208</v>
      </c>
      <c r="B274" s="105" t="s">
        <v>79</v>
      </c>
      <c r="C274" s="94" t="s">
        <v>81</v>
      </c>
      <c r="D274" s="94" t="s">
        <v>65</v>
      </c>
      <c r="E274" s="94"/>
      <c r="F274" s="60">
        <f>SUM(F275:F277)</f>
        <v>30000</v>
      </c>
    </row>
    <row r="275" spans="1:6" ht="12.75">
      <c r="A275" s="183" t="s">
        <v>427</v>
      </c>
      <c r="B275" s="106" t="s">
        <v>79</v>
      </c>
      <c r="C275" s="104" t="s">
        <v>81</v>
      </c>
      <c r="D275" s="96" t="s">
        <v>65</v>
      </c>
      <c r="E275" s="96" t="s">
        <v>296</v>
      </c>
      <c r="F275" s="59">
        <v>2000</v>
      </c>
    </row>
    <row r="276" spans="1:6" ht="26.25">
      <c r="A276" s="170" t="s">
        <v>288</v>
      </c>
      <c r="B276" s="106" t="s">
        <v>79</v>
      </c>
      <c r="C276" s="96" t="s">
        <v>81</v>
      </c>
      <c r="D276" s="96" t="s">
        <v>65</v>
      </c>
      <c r="E276" s="96" t="s">
        <v>289</v>
      </c>
      <c r="F276" s="59">
        <v>28000</v>
      </c>
    </row>
    <row r="277" spans="1:6" ht="12.75">
      <c r="A277" s="170" t="s">
        <v>303</v>
      </c>
      <c r="B277" s="106" t="s">
        <v>79</v>
      </c>
      <c r="C277" s="96" t="s">
        <v>81</v>
      </c>
      <c r="D277" s="96" t="s">
        <v>65</v>
      </c>
      <c r="E277" s="96" t="s">
        <v>304</v>
      </c>
      <c r="F277" s="59">
        <v>0</v>
      </c>
    </row>
    <row r="278" spans="1:6" ht="26.25">
      <c r="A278" s="171" t="s">
        <v>182</v>
      </c>
      <c r="B278" s="105" t="s">
        <v>79</v>
      </c>
      <c r="C278" s="94" t="s">
        <v>81</v>
      </c>
      <c r="D278" s="94" t="s">
        <v>33</v>
      </c>
      <c r="E278" s="94"/>
      <c r="F278" s="60">
        <f>F279+F280</f>
        <v>1232000</v>
      </c>
    </row>
    <row r="279" spans="1:6" ht="26.25">
      <c r="A279" s="170" t="s">
        <v>288</v>
      </c>
      <c r="B279" s="106" t="s">
        <v>79</v>
      </c>
      <c r="C279" s="96" t="s">
        <v>81</v>
      </c>
      <c r="D279" s="96" t="s">
        <v>33</v>
      </c>
      <c r="E279" s="96" t="s">
        <v>289</v>
      </c>
      <c r="F279" s="59">
        <v>890000</v>
      </c>
    </row>
    <row r="280" spans="1:6" ht="14.25" customHeight="1">
      <c r="A280" s="170" t="s">
        <v>303</v>
      </c>
      <c r="B280" s="106" t="s">
        <v>79</v>
      </c>
      <c r="C280" s="96" t="s">
        <v>81</v>
      </c>
      <c r="D280" s="96" t="s">
        <v>33</v>
      </c>
      <c r="E280" s="96" t="s">
        <v>304</v>
      </c>
      <c r="F280" s="59">
        <v>342000</v>
      </c>
    </row>
    <row r="281" spans="1:6" ht="12.75">
      <c r="A281" s="171" t="s">
        <v>183</v>
      </c>
      <c r="B281" s="105" t="s">
        <v>79</v>
      </c>
      <c r="C281" s="94" t="s">
        <v>81</v>
      </c>
      <c r="D281" s="94" t="s">
        <v>34</v>
      </c>
      <c r="E281" s="94"/>
      <c r="F281" s="60">
        <f>F282</f>
        <v>0</v>
      </c>
    </row>
    <row r="282" spans="1:6" ht="26.25">
      <c r="A282" s="170" t="s">
        <v>288</v>
      </c>
      <c r="B282" s="106" t="s">
        <v>79</v>
      </c>
      <c r="C282" s="96" t="s">
        <v>81</v>
      </c>
      <c r="D282" s="96" t="s">
        <v>34</v>
      </c>
      <c r="E282" s="96" t="s">
        <v>289</v>
      </c>
      <c r="F282" s="59">
        <v>0</v>
      </c>
    </row>
    <row r="283" spans="1:6" ht="15">
      <c r="A283" s="177" t="s">
        <v>129</v>
      </c>
      <c r="B283" s="146" t="s">
        <v>80</v>
      </c>
      <c r="C283" s="109"/>
      <c r="D283" s="109"/>
      <c r="E283" s="109"/>
      <c r="F283" s="49">
        <f>F284</f>
        <v>19341949.209999997</v>
      </c>
    </row>
    <row r="284" spans="1:6" ht="21" customHeight="1">
      <c r="A284" s="180" t="s">
        <v>101</v>
      </c>
      <c r="B284" s="112" t="s">
        <v>80</v>
      </c>
      <c r="C284" s="92" t="s">
        <v>78</v>
      </c>
      <c r="D284" s="92"/>
      <c r="E284" s="92"/>
      <c r="F284" s="199">
        <f>F285+F298+F300+F305+F307</f>
        <v>19341949.209999997</v>
      </c>
    </row>
    <row r="285" spans="1:6" ht="12.75">
      <c r="A285" s="182" t="s">
        <v>187</v>
      </c>
      <c r="B285" s="148" t="s">
        <v>80</v>
      </c>
      <c r="C285" s="144" t="s">
        <v>78</v>
      </c>
      <c r="D285" s="144" t="s">
        <v>7</v>
      </c>
      <c r="E285" s="144"/>
      <c r="F285" s="196">
        <f>F286+F302</f>
        <v>15545115.93</v>
      </c>
    </row>
    <row r="286" spans="1:6" ht="39">
      <c r="A286" s="168" t="s">
        <v>184</v>
      </c>
      <c r="B286" s="112" t="s">
        <v>195</v>
      </c>
      <c r="C286" s="92" t="s">
        <v>78</v>
      </c>
      <c r="D286" s="92" t="s">
        <v>8</v>
      </c>
      <c r="E286" s="92"/>
      <c r="F286" s="199">
        <f>F287+F289+F294+F292+F296</f>
        <v>15385115.93</v>
      </c>
    </row>
    <row r="287" spans="1:6" ht="12.75">
      <c r="A287" s="171" t="s">
        <v>186</v>
      </c>
      <c r="B287" s="93" t="s">
        <v>80</v>
      </c>
      <c r="C287" s="94" t="s">
        <v>78</v>
      </c>
      <c r="D287" s="94" t="s">
        <v>35</v>
      </c>
      <c r="E287" s="94"/>
      <c r="F287" s="60">
        <f>SUM(F288:F288)</f>
        <v>8900000</v>
      </c>
    </row>
    <row r="288" spans="1:6" ht="12.75">
      <c r="A288" s="170" t="s">
        <v>303</v>
      </c>
      <c r="B288" s="149" t="s">
        <v>80</v>
      </c>
      <c r="C288" s="96" t="s">
        <v>78</v>
      </c>
      <c r="D288" s="96" t="s">
        <v>35</v>
      </c>
      <c r="E288" s="96" t="s">
        <v>304</v>
      </c>
      <c r="F288" s="59">
        <v>8900000</v>
      </c>
    </row>
    <row r="289" spans="1:6" ht="39">
      <c r="A289" s="169" t="s">
        <v>237</v>
      </c>
      <c r="B289" s="105" t="s">
        <v>80</v>
      </c>
      <c r="C289" s="94" t="s">
        <v>78</v>
      </c>
      <c r="D289" s="94" t="s">
        <v>238</v>
      </c>
      <c r="E289" s="94"/>
      <c r="F289" s="60">
        <f>F290+F291</f>
        <v>3140000</v>
      </c>
    </row>
    <row r="290" spans="1:6" ht="12.75">
      <c r="A290" s="170" t="s">
        <v>300</v>
      </c>
      <c r="B290" s="106" t="s">
        <v>80</v>
      </c>
      <c r="C290" s="96" t="s">
        <v>78</v>
      </c>
      <c r="D290" s="96" t="s">
        <v>238</v>
      </c>
      <c r="E290" s="96" t="s">
        <v>297</v>
      </c>
      <c r="F290" s="59">
        <v>1267411</v>
      </c>
    </row>
    <row r="291" spans="1:6" ht="12.75">
      <c r="A291" s="170" t="s">
        <v>303</v>
      </c>
      <c r="B291" s="106" t="s">
        <v>80</v>
      </c>
      <c r="C291" s="96" t="s">
        <v>78</v>
      </c>
      <c r="D291" s="96" t="s">
        <v>238</v>
      </c>
      <c r="E291" s="96" t="s">
        <v>304</v>
      </c>
      <c r="F291" s="59">
        <v>1872589</v>
      </c>
    </row>
    <row r="292" spans="1:6" ht="39">
      <c r="A292" s="169" t="s">
        <v>249</v>
      </c>
      <c r="B292" s="105" t="s">
        <v>80</v>
      </c>
      <c r="C292" s="94" t="s">
        <v>78</v>
      </c>
      <c r="D292" s="94" t="s">
        <v>250</v>
      </c>
      <c r="E292" s="94"/>
      <c r="F292" s="60">
        <f>F293</f>
        <v>468147</v>
      </c>
    </row>
    <row r="293" spans="1:6" ht="12.75">
      <c r="A293" s="170" t="s">
        <v>303</v>
      </c>
      <c r="B293" s="106" t="s">
        <v>80</v>
      </c>
      <c r="C293" s="96" t="s">
        <v>78</v>
      </c>
      <c r="D293" s="96" t="s">
        <v>250</v>
      </c>
      <c r="E293" s="96" t="s">
        <v>304</v>
      </c>
      <c r="F293" s="59">
        <v>468147</v>
      </c>
    </row>
    <row r="294" spans="1:6" ht="39">
      <c r="A294" s="169" t="s">
        <v>185</v>
      </c>
      <c r="B294" s="93" t="s">
        <v>80</v>
      </c>
      <c r="C294" s="94" t="s">
        <v>78</v>
      </c>
      <c r="D294" s="94" t="s">
        <v>64</v>
      </c>
      <c r="E294" s="94"/>
      <c r="F294" s="60">
        <f>SUM(F295:F295)</f>
        <v>2797580</v>
      </c>
    </row>
    <row r="295" spans="1:6" ht="12.75">
      <c r="A295" s="170" t="s">
        <v>303</v>
      </c>
      <c r="B295" s="149" t="s">
        <v>80</v>
      </c>
      <c r="C295" s="96" t="s">
        <v>78</v>
      </c>
      <c r="D295" s="96" t="s">
        <v>64</v>
      </c>
      <c r="E295" s="96" t="s">
        <v>304</v>
      </c>
      <c r="F295" s="59">
        <v>2797580</v>
      </c>
    </row>
    <row r="296" spans="1:6" ht="26.25">
      <c r="A296" s="179" t="s">
        <v>406</v>
      </c>
      <c r="B296" s="99" t="s">
        <v>80</v>
      </c>
      <c r="C296" s="100" t="s">
        <v>78</v>
      </c>
      <c r="D296" s="100" t="s">
        <v>407</v>
      </c>
      <c r="E296" s="100"/>
      <c r="F296" s="65">
        <f>F297</f>
        <v>79388.93</v>
      </c>
    </row>
    <row r="297" spans="1:6" ht="12.75">
      <c r="A297" s="170" t="s">
        <v>303</v>
      </c>
      <c r="B297" s="95" t="s">
        <v>80</v>
      </c>
      <c r="C297" s="96" t="s">
        <v>78</v>
      </c>
      <c r="D297" s="96" t="s">
        <v>407</v>
      </c>
      <c r="E297" s="96" t="s">
        <v>304</v>
      </c>
      <c r="F297" s="45">
        <v>79388.93</v>
      </c>
    </row>
    <row r="298" spans="1:6" ht="26.25">
      <c r="A298" s="179" t="s">
        <v>400</v>
      </c>
      <c r="B298" s="99" t="s">
        <v>80</v>
      </c>
      <c r="C298" s="100" t="s">
        <v>78</v>
      </c>
      <c r="D298" s="100" t="s">
        <v>401</v>
      </c>
      <c r="E298" s="100"/>
      <c r="F298" s="65">
        <f>F299</f>
        <v>3052206.88</v>
      </c>
    </row>
    <row r="299" spans="1:6" ht="12.75">
      <c r="A299" s="170" t="s">
        <v>300</v>
      </c>
      <c r="B299" s="95" t="s">
        <v>80</v>
      </c>
      <c r="C299" s="96" t="s">
        <v>78</v>
      </c>
      <c r="D299" s="96" t="s">
        <v>401</v>
      </c>
      <c r="E299" s="96" t="s">
        <v>297</v>
      </c>
      <c r="F299" s="45">
        <v>3052206.88</v>
      </c>
    </row>
    <row r="300" spans="1:6" ht="26.25">
      <c r="A300" s="179" t="s">
        <v>404</v>
      </c>
      <c r="B300" s="99" t="s">
        <v>80</v>
      </c>
      <c r="C300" s="100" t="s">
        <v>78</v>
      </c>
      <c r="D300" s="100" t="s">
        <v>405</v>
      </c>
      <c r="E300" s="100"/>
      <c r="F300" s="65">
        <f>F301</f>
        <v>102030.4</v>
      </c>
    </row>
    <row r="301" spans="1:6" ht="12.75">
      <c r="A301" s="170" t="s">
        <v>300</v>
      </c>
      <c r="B301" s="95" t="s">
        <v>80</v>
      </c>
      <c r="C301" s="96" t="s">
        <v>78</v>
      </c>
      <c r="D301" s="96" t="s">
        <v>405</v>
      </c>
      <c r="E301" s="96" t="s">
        <v>297</v>
      </c>
      <c r="F301" s="45">
        <f>102030.4</f>
        <v>102030.4</v>
      </c>
    </row>
    <row r="302" spans="1:6" ht="12.75">
      <c r="A302" s="182" t="s">
        <v>188</v>
      </c>
      <c r="B302" s="143" t="s">
        <v>80</v>
      </c>
      <c r="C302" s="144" t="s">
        <v>78</v>
      </c>
      <c r="D302" s="144" t="s">
        <v>9</v>
      </c>
      <c r="E302" s="144"/>
      <c r="F302" s="196">
        <f>F303</f>
        <v>160000</v>
      </c>
    </row>
    <row r="303" spans="1:6" ht="12.75">
      <c r="A303" s="171" t="s">
        <v>189</v>
      </c>
      <c r="B303" s="105" t="s">
        <v>80</v>
      </c>
      <c r="C303" s="94" t="s">
        <v>78</v>
      </c>
      <c r="D303" s="94" t="s">
        <v>36</v>
      </c>
      <c r="E303" s="94"/>
      <c r="F303" s="60">
        <f>F304</f>
        <v>160000</v>
      </c>
    </row>
    <row r="304" spans="1:6" ht="12.75">
      <c r="A304" s="170" t="s">
        <v>303</v>
      </c>
      <c r="B304" s="106" t="s">
        <v>80</v>
      </c>
      <c r="C304" s="96" t="s">
        <v>78</v>
      </c>
      <c r="D304" s="96" t="s">
        <v>36</v>
      </c>
      <c r="E304" s="96" t="s">
        <v>304</v>
      </c>
      <c r="F304" s="59">
        <v>160000</v>
      </c>
    </row>
    <row r="305" spans="1:6" ht="26.25">
      <c r="A305" s="169" t="s">
        <v>408</v>
      </c>
      <c r="B305" s="105" t="s">
        <v>80</v>
      </c>
      <c r="C305" s="94" t="s">
        <v>78</v>
      </c>
      <c r="D305" s="94" t="s">
        <v>409</v>
      </c>
      <c r="E305" s="94"/>
      <c r="F305" s="65">
        <f>F306</f>
        <v>80000</v>
      </c>
    </row>
    <row r="306" spans="1:6" ht="12.75">
      <c r="A306" s="170" t="s">
        <v>300</v>
      </c>
      <c r="B306" s="106" t="s">
        <v>80</v>
      </c>
      <c r="C306" s="96" t="s">
        <v>78</v>
      </c>
      <c r="D306" s="96" t="s">
        <v>409</v>
      </c>
      <c r="E306" s="96" t="s">
        <v>297</v>
      </c>
      <c r="F306" s="45">
        <v>80000</v>
      </c>
    </row>
    <row r="307" spans="1:6" ht="26.25">
      <c r="A307" s="179" t="s">
        <v>410</v>
      </c>
      <c r="B307" s="121" t="s">
        <v>80</v>
      </c>
      <c r="C307" s="100" t="s">
        <v>78</v>
      </c>
      <c r="D307" s="100" t="s">
        <v>411</v>
      </c>
      <c r="E307" s="100"/>
      <c r="F307" s="65">
        <v>562596</v>
      </c>
    </row>
    <row r="308" spans="1:6" ht="12.75">
      <c r="A308" s="170" t="s">
        <v>300</v>
      </c>
      <c r="B308" s="106" t="s">
        <v>80</v>
      </c>
      <c r="C308" s="96" t="s">
        <v>78</v>
      </c>
      <c r="D308" s="96" t="s">
        <v>411</v>
      </c>
      <c r="E308" s="96" t="s">
        <v>297</v>
      </c>
      <c r="F308" s="45">
        <v>562596</v>
      </c>
    </row>
    <row r="309" spans="1:6" ht="15">
      <c r="A309" s="177" t="s">
        <v>89</v>
      </c>
      <c r="B309" s="146" t="s">
        <v>83</v>
      </c>
      <c r="C309" s="109"/>
      <c r="D309" s="109"/>
      <c r="E309" s="109"/>
      <c r="F309" s="50">
        <f>F310+F313+F322+F329</f>
        <v>27918393.67</v>
      </c>
    </row>
    <row r="310" spans="1:6" ht="12.75">
      <c r="A310" s="168" t="s">
        <v>93</v>
      </c>
      <c r="B310" s="91" t="s">
        <v>83</v>
      </c>
      <c r="C310" s="92" t="s">
        <v>78</v>
      </c>
      <c r="D310" s="92"/>
      <c r="E310" s="92"/>
      <c r="F310" s="191">
        <f>F311</f>
        <v>5351298.27</v>
      </c>
    </row>
    <row r="311" spans="1:6" ht="12.75">
      <c r="A311" s="171" t="s">
        <v>106</v>
      </c>
      <c r="B311" s="93" t="s">
        <v>83</v>
      </c>
      <c r="C311" s="94" t="s">
        <v>78</v>
      </c>
      <c r="D311" s="94" t="s">
        <v>37</v>
      </c>
      <c r="E311" s="94"/>
      <c r="F311" s="60">
        <f>F312</f>
        <v>5351298.27</v>
      </c>
    </row>
    <row r="312" spans="1:6" ht="12.75">
      <c r="A312" s="183" t="s">
        <v>305</v>
      </c>
      <c r="B312" s="149" t="s">
        <v>83</v>
      </c>
      <c r="C312" s="96" t="s">
        <v>78</v>
      </c>
      <c r="D312" s="96" t="s">
        <v>37</v>
      </c>
      <c r="E312" s="96" t="s">
        <v>306</v>
      </c>
      <c r="F312" s="59">
        <v>5351298.27</v>
      </c>
    </row>
    <row r="313" spans="1:6" ht="12.75">
      <c r="A313" s="168" t="s">
        <v>90</v>
      </c>
      <c r="B313" s="91" t="s">
        <v>83</v>
      </c>
      <c r="C313" s="92" t="s">
        <v>87</v>
      </c>
      <c r="D313" s="96"/>
      <c r="E313" s="96"/>
      <c r="F313" s="191">
        <f>F314+F317+F320</f>
        <v>8659095.4</v>
      </c>
    </row>
    <row r="314" spans="1:6" ht="26.25">
      <c r="A314" s="171" t="s">
        <v>230</v>
      </c>
      <c r="B314" s="93" t="s">
        <v>83</v>
      </c>
      <c r="C314" s="94" t="s">
        <v>87</v>
      </c>
      <c r="D314" s="94" t="s">
        <v>231</v>
      </c>
      <c r="E314" s="94"/>
      <c r="F314" s="60">
        <f>F315+F316</f>
        <v>6289200</v>
      </c>
    </row>
    <row r="315" spans="1:6" ht="12.75">
      <c r="A315" s="183" t="s">
        <v>301</v>
      </c>
      <c r="B315" s="95" t="s">
        <v>83</v>
      </c>
      <c r="C315" s="96" t="s">
        <v>87</v>
      </c>
      <c r="D315" s="96" t="s">
        <v>231</v>
      </c>
      <c r="E315" s="96" t="s">
        <v>302</v>
      </c>
      <c r="F315" s="59">
        <v>2641065</v>
      </c>
    </row>
    <row r="316" spans="1:6" ht="12.75">
      <c r="A316" s="170" t="s">
        <v>303</v>
      </c>
      <c r="B316" s="95" t="s">
        <v>83</v>
      </c>
      <c r="C316" s="96" t="s">
        <v>87</v>
      </c>
      <c r="D316" s="96" t="s">
        <v>231</v>
      </c>
      <c r="E316" s="96" t="s">
        <v>304</v>
      </c>
      <c r="F316" s="59">
        <v>3648135</v>
      </c>
    </row>
    <row r="317" spans="1:6" ht="39">
      <c r="A317" s="171" t="s">
        <v>350</v>
      </c>
      <c r="B317" s="93" t="s">
        <v>83</v>
      </c>
      <c r="C317" s="94" t="s">
        <v>87</v>
      </c>
      <c r="D317" s="100" t="s">
        <v>327</v>
      </c>
      <c r="E317" s="96"/>
      <c r="F317" s="62">
        <f>F318+F319</f>
        <v>698833</v>
      </c>
    </row>
    <row r="318" spans="1:6" ht="12.75">
      <c r="A318" s="183" t="s">
        <v>301</v>
      </c>
      <c r="B318" s="95" t="s">
        <v>83</v>
      </c>
      <c r="C318" s="96" t="s">
        <v>87</v>
      </c>
      <c r="D318" s="96" t="s">
        <v>327</v>
      </c>
      <c r="E318" s="96" t="s">
        <v>302</v>
      </c>
      <c r="F318" s="59">
        <v>293485</v>
      </c>
    </row>
    <row r="319" spans="1:6" ht="12.75">
      <c r="A319" s="170" t="s">
        <v>303</v>
      </c>
      <c r="B319" s="95" t="s">
        <v>83</v>
      </c>
      <c r="C319" s="96" t="s">
        <v>87</v>
      </c>
      <c r="D319" s="96" t="s">
        <v>327</v>
      </c>
      <c r="E319" s="96" t="s">
        <v>304</v>
      </c>
      <c r="F319" s="59">
        <v>405348</v>
      </c>
    </row>
    <row r="320" spans="1:6" ht="26.25">
      <c r="A320" s="185" t="s">
        <v>351</v>
      </c>
      <c r="B320" s="99" t="s">
        <v>83</v>
      </c>
      <c r="C320" s="100" t="s">
        <v>87</v>
      </c>
      <c r="D320" s="100" t="s">
        <v>352</v>
      </c>
      <c r="E320" s="96"/>
      <c r="F320" s="62">
        <f>F321</f>
        <v>1671062.4</v>
      </c>
    </row>
    <row r="321" spans="1:6" ht="12.75">
      <c r="A321" s="183" t="s">
        <v>301</v>
      </c>
      <c r="B321" s="95" t="s">
        <v>83</v>
      </c>
      <c r="C321" s="96" t="s">
        <v>87</v>
      </c>
      <c r="D321" s="96" t="s">
        <v>352</v>
      </c>
      <c r="E321" s="96" t="s">
        <v>302</v>
      </c>
      <c r="F321" s="59">
        <v>1671062.4</v>
      </c>
    </row>
    <row r="322" spans="1:6" ht="12.75">
      <c r="A322" s="168" t="s">
        <v>120</v>
      </c>
      <c r="B322" s="91" t="s">
        <v>83</v>
      </c>
      <c r="C322" s="92" t="s">
        <v>88</v>
      </c>
      <c r="D322" s="150"/>
      <c r="E322" s="150"/>
      <c r="F322" s="191">
        <f>F323+F327</f>
        <v>12412000</v>
      </c>
    </row>
    <row r="323" spans="1:6" ht="39">
      <c r="A323" s="171" t="s">
        <v>115</v>
      </c>
      <c r="B323" s="105" t="s">
        <v>83</v>
      </c>
      <c r="C323" s="120" t="s">
        <v>88</v>
      </c>
      <c r="D323" s="94" t="s">
        <v>39</v>
      </c>
      <c r="E323" s="120"/>
      <c r="F323" s="60">
        <f>SUM(F324:F326)</f>
        <v>6554000</v>
      </c>
    </row>
    <row r="324" spans="1:6" ht="26.25">
      <c r="A324" s="170" t="s">
        <v>288</v>
      </c>
      <c r="B324" s="106" t="s">
        <v>83</v>
      </c>
      <c r="C324" s="104" t="s">
        <v>88</v>
      </c>
      <c r="D324" s="96" t="s">
        <v>39</v>
      </c>
      <c r="E324" s="104" t="s">
        <v>289</v>
      </c>
      <c r="F324" s="59">
        <v>77200</v>
      </c>
    </row>
    <row r="325" spans="1:6" ht="12.75">
      <c r="A325" s="183" t="s">
        <v>305</v>
      </c>
      <c r="B325" s="106" t="s">
        <v>83</v>
      </c>
      <c r="C325" s="104" t="s">
        <v>88</v>
      </c>
      <c r="D325" s="96" t="s">
        <v>39</v>
      </c>
      <c r="E325" s="104" t="s">
        <v>306</v>
      </c>
      <c r="F325" s="59">
        <v>6076800</v>
      </c>
    </row>
    <row r="326" spans="1:6" ht="12.75">
      <c r="A326" s="170" t="s">
        <v>303</v>
      </c>
      <c r="B326" s="106" t="s">
        <v>163</v>
      </c>
      <c r="C326" s="104" t="s">
        <v>88</v>
      </c>
      <c r="D326" s="96" t="s">
        <v>39</v>
      </c>
      <c r="E326" s="104" t="s">
        <v>304</v>
      </c>
      <c r="F326" s="59">
        <v>400000</v>
      </c>
    </row>
    <row r="327" spans="1:6" ht="39">
      <c r="A327" s="186" t="s">
        <v>74</v>
      </c>
      <c r="B327" s="105" t="s">
        <v>83</v>
      </c>
      <c r="C327" s="120" t="s">
        <v>88</v>
      </c>
      <c r="D327" s="94" t="s">
        <v>75</v>
      </c>
      <c r="E327" s="120"/>
      <c r="F327" s="60">
        <f>F328</f>
        <v>5858000</v>
      </c>
    </row>
    <row r="328" spans="1:6" ht="12.75">
      <c r="A328" s="170" t="s">
        <v>307</v>
      </c>
      <c r="B328" s="106" t="s">
        <v>83</v>
      </c>
      <c r="C328" s="104" t="s">
        <v>88</v>
      </c>
      <c r="D328" s="96" t="s">
        <v>75</v>
      </c>
      <c r="E328" s="104" t="s">
        <v>308</v>
      </c>
      <c r="F328" s="59">
        <v>5858000</v>
      </c>
    </row>
    <row r="329" spans="1:6" ht="12.75">
      <c r="A329" s="168" t="s">
        <v>191</v>
      </c>
      <c r="B329" s="91" t="s">
        <v>83</v>
      </c>
      <c r="C329" s="92" t="s">
        <v>192</v>
      </c>
      <c r="D329" s="150"/>
      <c r="E329" s="150"/>
      <c r="F329" s="191">
        <f>F330+F332+F334</f>
        <v>1496000</v>
      </c>
    </row>
    <row r="330" spans="1:6" ht="39">
      <c r="A330" s="186" t="s">
        <v>74</v>
      </c>
      <c r="B330" s="105" t="s">
        <v>83</v>
      </c>
      <c r="C330" s="120" t="s">
        <v>192</v>
      </c>
      <c r="D330" s="94" t="s">
        <v>75</v>
      </c>
      <c r="E330" s="120"/>
      <c r="F330" s="60">
        <f>F331</f>
        <v>97000</v>
      </c>
    </row>
    <row r="331" spans="1:6" ht="26.25">
      <c r="A331" s="170" t="s">
        <v>288</v>
      </c>
      <c r="B331" s="106" t="s">
        <v>83</v>
      </c>
      <c r="C331" s="104" t="s">
        <v>192</v>
      </c>
      <c r="D331" s="96" t="s">
        <v>75</v>
      </c>
      <c r="E331" s="104" t="s">
        <v>289</v>
      </c>
      <c r="F331" s="59">
        <v>97000</v>
      </c>
    </row>
    <row r="332" spans="1:6" ht="12.75">
      <c r="A332" s="171" t="s">
        <v>190</v>
      </c>
      <c r="B332" s="105" t="s">
        <v>83</v>
      </c>
      <c r="C332" s="120" t="s">
        <v>192</v>
      </c>
      <c r="D332" s="94" t="s">
        <v>40</v>
      </c>
      <c r="E332" s="120"/>
      <c r="F332" s="60">
        <f>F333</f>
        <v>300000</v>
      </c>
    </row>
    <row r="333" spans="1:6" ht="26.25">
      <c r="A333" s="170" t="s">
        <v>288</v>
      </c>
      <c r="B333" s="106" t="s">
        <v>83</v>
      </c>
      <c r="C333" s="104" t="s">
        <v>192</v>
      </c>
      <c r="D333" s="96" t="s">
        <v>40</v>
      </c>
      <c r="E333" s="104" t="s">
        <v>289</v>
      </c>
      <c r="F333" s="59">
        <v>300000</v>
      </c>
    </row>
    <row r="334" spans="1:6" ht="12.75">
      <c r="A334" s="186" t="s">
        <v>121</v>
      </c>
      <c r="B334" s="105" t="s">
        <v>83</v>
      </c>
      <c r="C334" s="120" t="s">
        <v>192</v>
      </c>
      <c r="D334" s="94" t="s">
        <v>38</v>
      </c>
      <c r="E334" s="120"/>
      <c r="F334" s="60">
        <f>SUM(F335:F336)</f>
        <v>1099000</v>
      </c>
    </row>
    <row r="335" spans="1:6" ht="12.75">
      <c r="A335" s="170" t="s">
        <v>286</v>
      </c>
      <c r="B335" s="95" t="s">
        <v>83</v>
      </c>
      <c r="C335" s="96" t="s">
        <v>192</v>
      </c>
      <c r="D335" s="96" t="s">
        <v>38</v>
      </c>
      <c r="E335" s="96" t="s">
        <v>287</v>
      </c>
      <c r="F335" s="59">
        <v>1032500</v>
      </c>
    </row>
    <row r="336" spans="1:6" ht="26.25">
      <c r="A336" s="170" t="s">
        <v>288</v>
      </c>
      <c r="B336" s="95" t="s">
        <v>83</v>
      </c>
      <c r="C336" s="96" t="s">
        <v>192</v>
      </c>
      <c r="D336" s="96" t="s">
        <v>38</v>
      </c>
      <c r="E336" s="96" t="s">
        <v>289</v>
      </c>
      <c r="F336" s="59">
        <v>66500</v>
      </c>
    </row>
    <row r="337" spans="1:6" ht="12.75">
      <c r="A337" s="187" t="s">
        <v>122</v>
      </c>
      <c r="B337" s="151" t="s">
        <v>107</v>
      </c>
      <c r="C337" s="151"/>
      <c r="D337" s="111"/>
      <c r="E337" s="151"/>
      <c r="F337" s="50">
        <f>F338+F354+F348</f>
        <v>23006556</v>
      </c>
    </row>
    <row r="338" spans="1:6" ht="12.75">
      <c r="A338" s="168" t="s">
        <v>272</v>
      </c>
      <c r="B338" s="124" t="s">
        <v>107</v>
      </c>
      <c r="C338" s="126" t="s">
        <v>78</v>
      </c>
      <c r="D338" s="92"/>
      <c r="E338" s="126"/>
      <c r="F338" s="191">
        <f>F339+F342+F345</f>
        <v>17244000</v>
      </c>
    </row>
    <row r="339" spans="1:6" ht="33" customHeight="1">
      <c r="A339" s="182" t="s">
        <v>196</v>
      </c>
      <c r="B339" s="152" t="s">
        <v>107</v>
      </c>
      <c r="C339" s="144" t="s">
        <v>78</v>
      </c>
      <c r="D339" s="144" t="s">
        <v>10</v>
      </c>
      <c r="E339" s="144"/>
      <c r="F339" s="196">
        <f>F340</f>
        <v>13703000</v>
      </c>
    </row>
    <row r="340" spans="1:6" ht="12.75">
      <c r="A340" s="171" t="s">
        <v>273</v>
      </c>
      <c r="B340" s="93" t="s">
        <v>107</v>
      </c>
      <c r="C340" s="94" t="s">
        <v>78</v>
      </c>
      <c r="D340" s="94" t="s">
        <v>274</v>
      </c>
      <c r="E340" s="94"/>
      <c r="F340" s="60">
        <f>F341</f>
        <v>13703000</v>
      </c>
    </row>
    <row r="341" spans="1:6" ht="12.75">
      <c r="A341" s="170" t="s">
        <v>303</v>
      </c>
      <c r="B341" s="95" t="s">
        <v>107</v>
      </c>
      <c r="C341" s="96" t="s">
        <v>78</v>
      </c>
      <c r="D341" s="96" t="s">
        <v>274</v>
      </c>
      <c r="E341" s="96" t="s">
        <v>304</v>
      </c>
      <c r="F341" s="59">
        <v>13703000</v>
      </c>
    </row>
    <row r="342" spans="1:6" ht="52.5">
      <c r="A342" s="8" t="s">
        <v>456</v>
      </c>
      <c r="B342" s="93" t="s">
        <v>107</v>
      </c>
      <c r="C342" s="94" t="s">
        <v>78</v>
      </c>
      <c r="D342" s="94" t="s">
        <v>457</v>
      </c>
      <c r="E342" s="96"/>
      <c r="F342" s="60">
        <f>F343</f>
        <v>422000</v>
      </c>
    </row>
    <row r="343" spans="1:6" ht="39">
      <c r="A343" s="1" t="s">
        <v>155</v>
      </c>
      <c r="B343" s="95" t="s">
        <v>107</v>
      </c>
      <c r="C343" s="96" t="s">
        <v>78</v>
      </c>
      <c r="D343" s="96" t="s">
        <v>457</v>
      </c>
      <c r="E343" s="96" t="s">
        <v>304</v>
      </c>
      <c r="F343" s="59">
        <v>422000</v>
      </c>
    </row>
    <row r="344" spans="1:6" ht="12.75">
      <c r="A344" s="56" t="s">
        <v>458</v>
      </c>
      <c r="B344" s="153" t="s">
        <v>107</v>
      </c>
      <c r="C344" s="154" t="s">
        <v>85</v>
      </c>
      <c r="D344" s="96"/>
      <c r="E344" s="96"/>
      <c r="F344" s="59"/>
    </row>
    <row r="345" spans="1:6" ht="18" customHeight="1">
      <c r="A345" s="13" t="s">
        <v>196</v>
      </c>
      <c r="B345" s="152" t="s">
        <v>107</v>
      </c>
      <c r="C345" s="144" t="s">
        <v>85</v>
      </c>
      <c r="D345" s="144" t="s">
        <v>10</v>
      </c>
      <c r="E345" s="96"/>
      <c r="F345" s="196">
        <f>F346</f>
        <v>3119000</v>
      </c>
    </row>
    <row r="346" spans="1:6" ht="39">
      <c r="A346" s="8" t="s">
        <v>314</v>
      </c>
      <c r="B346" s="93" t="s">
        <v>107</v>
      </c>
      <c r="C346" s="94" t="s">
        <v>85</v>
      </c>
      <c r="D346" s="94" t="s">
        <v>459</v>
      </c>
      <c r="E346" s="96"/>
      <c r="F346" s="60">
        <f>F347</f>
        <v>3119000</v>
      </c>
    </row>
    <row r="347" spans="1:6" ht="12.75">
      <c r="A347" s="1" t="s">
        <v>135</v>
      </c>
      <c r="B347" s="95" t="s">
        <v>107</v>
      </c>
      <c r="C347" s="96" t="s">
        <v>85</v>
      </c>
      <c r="D347" s="96" t="s">
        <v>459</v>
      </c>
      <c r="E347" s="96" t="s">
        <v>304</v>
      </c>
      <c r="F347" s="59">
        <v>3119000</v>
      </c>
    </row>
    <row r="348" spans="1:6" ht="12.75">
      <c r="A348" s="168" t="s">
        <v>315</v>
      </c>
      <c r="B348" s="124" t="s">
        <v>107</v>
      </c>
      <c r="C348" s="126" t="s">
        <v>87</v>
      </c>
      <c r="D348" s="92"/>
      <c r="E348" s="126"/>
      <c r="F348" s="191">
        <f>F349</f>
        <v>5555556</v>
      </c>
    </row>
    <row r="349" spans="1:6" ht="26.25">
      <c r="A349" s="182" t="s">
        <v>196</v>
      </c>
      <c r="B349" s="152" t="s">
        <v>107</v>
      </c>
      <c r="C349" s="144" t="s">
        <v>87</v>
      </c>
      <c r="D349" s="144" t="s">
        <v>10</v>
      </c>
      <c r="E349" s="144"/>
      <c r="F349" s="196">
        <f>F350+F352</f>
        <v>5555556</v>
      </c>
    </row>
    <row r="350" spans="1:6" ht="39">
      <c r="A350" s="171" t="s">
        <v>314</v>
      </c>
      <c r="B350" s="93" t="s">
        <v>107</v>
      </c>
      <c r="C350" s="94" t="s">
        <v>87</v>
      </c>
      <c r="D350" s="94" t="s">
        <v>355</v>
      </c>
      <c r="E350" s="96"/>
      <c r="F350" s="60">
        <f>F351</f>
        <v>5000000</v>
      </c>
    </row>
    <row r="351" spans="1:6" ht="12.75">
      <c r="A351" s="170" t="s">
        <v>303</v>
      </c>
      <c r="B351" s="95" t="s">
        <v>107</v>
      </c>
      <c r="C351" s="96" t="s">
        <v>87</v>
      </c>
      <c r="D351" s="96" t="s">
        <v>355</v>
      </c>
      <c r="E351" s="96" t="s">
        <v>304</v>
      </c>
      <c r="F351" s="59">
        <v>5000000</v>
      </c>
    </row>
    <row r="352" spans="1:6" ht="52.5">
      <c r="A352" s="171" t="s">
        <v>356</v>
      </c>
      <c r="B352" s="93" t="s">
        <v>107</v>
      </c>
      <c r="C352" s="94" t="s">
        <v>87</v>
      </c>
      <c r="D352" s="94" t="s">
        <v>355</v>
      </c>
      <c r="E352" s="96"/>
      <c r="F352" s="60">
        <f>F353</f>
        <v>555556</v>
      </c>
    </row>
    <row r="353" spans="1:6" ht="12.75">
      <c r="A353" s="170" t="s">
        <v>303</v>
      </c>
      <c r="B353" s="95" t="s">
        <v>107</v>
      </c>
      <c r="C353" s="96" t="s">
        <v>87</v>
      </c>
      <c r="D353" s="96" t="s">
        <v>355</v>
      </c>
      <c r="E353" s="96" t="s">
        <v>304</v>
      </c>
      <c r="F353" s="59">
        <v>555556</v>
      </c>
    </row>
    <row r="354" spans="1:6" ht="12.75">
      <c r="A354" s="168" t="s">
        <v>128</v>
      </c>
      <c r="B354" s="124" t="s">
        <v>107</v>
      </c>
      <c r="C354" s="126" t="s">
        <v>84</v>
      </c>
      <c r="D354" s="92"/>
      <c r="E354" s="126"/>
      <c r="F354" s="191">
        <f>F355</f>
        <v>207000</v>
      </c>
    </row>
    <row r="355" spans="1:6" ht="26.25">
      <c r="A355" s="182" t="s">
        <v>196</v>
      </c>
      <c r="B355" s="152" t="s">
        <v>107</v>
      </c>
      <c r="C355" s="144" t="s">
        <v>84</v>
      </c>
      <c r="D355" s="144" t="s">
        <v>10</v>
      </c>
      <c r="E355" s="144"/>
      <c r="F355" s="196">
        <f>F356</f>
        <v>207000</v>
      </c>
    </row>
    <row r="356" spans="1:6" ht="26.25">
      <c r="A356" s="171" t="s">
        <v>193</v>
      </c>
      <c r="B356" s="93" t="s">
        <v>107</v>
      </c>
      <c r="C356" s="94" t="s">
        <v>84</v>
      </c>
      <c r="D356" s="94" t="s">
        <v>41</v>
      </c>
      <c r="E356" s="94"/>
      <c r="F356" s="60">
        <f>F357+F358</f>
        <v>207000</v>
      </c>
    </row>
    <row r="357" spans="1:6" ht="26.25">
      <c r="A357" s="170" t="s">
        <v>288</v>
      </c>
      <c r="B357" s="95" t="s">
        <v>107</v>
      </c>
      <c r="C357" s="96" t="s">
        <v>84</v>
      </c>
      <c r="D357" s="96" t="s">
        <v>41</v>
      </c>
      <c r="E357" s="96" t="s">
        <v>289</v>
      </c>
      <c r="F357" s="59">
        <v>98000</v>
      </c>
    </row>
    <row r="358" spans="1:6" ht="12.75">
      <c r="A358" s="170" t="s">
        <v>303</v>
      </c>
      <c r="B358" s="95" t="s">
        <v>107</v>
      </c>
      <c r="C358" s="96" t="s">
        <v>84</v>
      </c>
      <c r="D358" s="96" t="s">
        <v>41</v>
      </c>
      <c r="E358" s="96" t="s">
        <v>304</v>
      </c>
      <c r="F358" s="59">
        <v>109000</v>
      </c>
    </row>
    <row r="359" spans="1:6" ht="12.75">
      <c r="A359" s="187" t="s">
        <v>123</v>
      </c>
      <c r="B359" s="151" t="s">
        <v>82</v>
      </c>
      <c r="C359" s="151"/>
      <c r="D359" s="111"/>
      <c r="E359" s="151"/>
      <c r="F359" s="50">
        <f>F360</f>
        <v>900000</v>
      </c>
    </row>
    <row r="360" spans="1:6" ht="12.75">
      <c r="A360" s="168" t="s">
        <v>103</v>
      </c>
      <c r="B360" s="124" t="s">
        <v>82</v>
      </c>
      <c r="C360" s="126" t="s">
        <v>85</v>
      </c>
      <c r="D360" s="92"/>
      <c r="E360" s="126"/>
      <c r="F360" s="191">
        <f>F361</f>
        <v>900000</v>
      </c>
    </row>
    <row r="361" spans="1:6" ht="26.25">
      <c r="A361" s="182" t="s">
        <v>197</v>
      </c>
      <c r="B361" s="155" t="s">
        <v>82</v>
      </c>
      <c r="C361" s="156" t="s">
        <v>85</v>
      </c>
      <c r="D361" s="156" t="s">
        <v>42</v>
      </c>
      <c r="E361" s="156"/>
      <c r="F361" s="196">
        <f>F362</f>
        <v>900000</v>
      </c>
    </row>
    <row r="362" spans="1:6" ht="12.75">
      <c r="A362" s="214" t="s">
        <v>309</v>
      </c>
      <c r="B362" s="95" t="s">
        <v>82</v>
      </c>
      <c r="C362" s="96" t="s">
        <v>85</v>
      </c>
      <c r="D362" s="96" t="s">
        <v>42</v>
      </c>
      <c r="E362" s="96" t="s">
        <v>310</v>
      </c>
      <c r="F362" s="59">
        <v>900000</v>
      </c>
    </row>
    <row r="363" spans="1:6" ht="15">
      <c r="A363" s="177" t="s">
        <v>119</v>
      </c>
      <c r="B363" s="146" t="s">
        <v>116</v>
      </c>
      <c r="C363" s="109"/>
      <c r="D363" s="109"/>
      <c r="E363" s="109"/>
      <c r="F363" s="49">
        <f>F364</f>
        <v>3257886.61</v>
      </c>
    </row>
    <row r="364" spans="1:6" ht="12.75">
      <c r="A364" s="168" t="s">
        <v>164</v>
      </c>
      <c r="B364" s="91" t="s">
        <v>116</v>
      </c>
      <c r="C364" s="112" t="s">
        <v>78</v>
      </c>
      <c r="D364" s="112"/>
      <c r="E364" s="112"/>
      <c r="F364" s="191">
        <f>F365</f>
        <v>3257886.61</v>
      </c>
    </row>
    <row r="365" spans="1:6" ht="12.75">
      <c r="A365" s="171" t="s">
        <v>164</v>
      </c>
      <c r="B365" s="93" t="s">
        <v>116</v>
      </c>
      <c r="C365" s="94" t="s">
        <v>78</v>
      </c>
      <c r="D365" s="94" t="s">
        <v>43</v>
      </c>
      <c r="E365" s="94"/>
      <c r="F365" s="60">
        <f>F366</f>
        <v>3257886.61</v>
      </c>
    </row>
    <row r="366" spans="1:6" ht="12.75">
      <c r="A366" s="183" t="s">
        <v>194</v>
      </c>
      <c r="B366" s="95" t="s">
        <v>116</v>
      </c>
      <c r="C366" s="96" t="s">
        <v>78</v>
      </c>
      <c r="D366" s="96" t="s">
        <v>43</v>
      </c>
      <c r="E366" s="96" t="s">
        <v>165</v>
      </c>
      <c r="F366" s="59">
        <v>3257886.61</v>
      </c>
    </row>
    <row r="367" spans="1:6" ht="26.25">
      <c r="A367" s="187" t="s">
        <v>124</v>
      </c>
      <c r="B367" s="110" t="s">
        <v>109</v>
      </c>
      <c r="C367" s="111"/>
      <c r="D367" s="111"/>
      <c r="E367" s="111"/>
      <c r="F367" s="50">
        <f>F368</f>
        <v>9490306.04</v>
      </c>
    </row>
    <row r="368" spans="1:6" ht="26.25">
      <c r="A368" s="178" t="s">
        <v>125</v>
      </c>
      <c r="B368" s="91" t="s">
        <v>109</v>
      </c>
      <c r="C368" s="112" t="s">
        <v>78</v>
      </c>
      <c r="D368" s="112"/>
      <c r="E368" s="112"/>
      <c r="F368" s="191">
        <f>F371+F369+F374</f>
        <v>9490306.04</v>
      </c>
    </row>
    <row r="369" spans="1:6" ht="26.25">
      <c r="A369" s="188" t="s">
        <v>111</v>
      </c>
      <c r="B369" s="157" t="s">
        <v>109</v>
      </c>
      <c r="C369" s="157" t="s">
        <v>78</v>
      </c>
      <c r="D369" s="157" t="s">
        <v>45</v>
      </c>
      <c r="E369" s="113"/>
      <c r="F369" s="60">
        <f>F370</f>
        <v>3316000</v>
      </c>
    </row>
    <row r="370" spans="1:6" ht="12.75">
      <c r="A370" s="189" t="s">
        <v>311</v>
      </c>
      <c r="B370" s="95" t="s">
        <v>109</v>
      </c>
      <c r="C370" s="117" t="s">
        <v>78</v>
      </c>
      <c r="D370" s="158" t="s">
        <v>45</v>
      </c>
      <c r="E370" s="117" t="s">
        <v>313</v>
      </c>
      <c r="F370" s="59">
        <v>3316000</v>
      </c>
    </row>
    <row r="371" spans="1:6" ht="12.75">
      <c r="A371" s="188" t="s">
        <v>112</v>
      </c>
      <c r="B371" s="157" t="s">
        <v>109</v>
      </c>
      <c r="C371" s="157" t="s">
        <v>78</v>
      </c>
      <c r="D371" s="157" t="s">
        <v>44</v>
      </c>
      <c r="E371" s="113"/>
      <c r="F371" s="60">
        <f>F372</f>
        <v>5000000</v>
      </c>
    </row>
    <row r="372" spans="1:6" ht="12.75">
      <c r="A372" s="189" t="s">
        <v>312</v>
      </c>
      <c r="B372" s="95" t="s">
        <v>109</v>
      </c>
      <c r="C372" s="117" t="s">
        <v>78</v>
      </c>
      <c r="D372" s="158" t="s">
        <v>44</v>
      </c>
      <c r="E372" s="117" t="s">
        <v>313</v>
      </c>
      <c r="F372" s="59">
        <v>5000000</v>
      </c>
    </row>
    <row r="373" spans="1:6" ht="12.75">
      <c r="A373" s="190" t="s">
        <v>317</v>
      </c>
      <c r="B373" s="200" t="s">
        <v>109</v>
      </c>
      <c r="C373" s="200" t="s">
        <v>87</v>
      </c>
      <c r="D373" s="200"/>
      <c r="E373" s="201"/>
      <c r="F373" s="202">
        <f>F374</f>
        <v>1174306.04</v>
      </c>
    </row>
    <row r="374" spans="1:6" ht="39">
      <c r="A374" s="188" t="s">
        <v>323</v>
      </c>
      <c r="B374" s="157" t="s">
        <v>109</v>
      </c>
      <c r="C374" s="157" t="s">
        <v>87</v>
      </c>
      <c r="D374" s="157" t="s">
        <v>319</v>
      </c>
      <c r="E374" s="113"/>
      <c r="F374" s="60">
        <f>F375</f>
        <v>1174306.04</v>
      </c>
    </row>
    <row r="375" spans="1:6" ht="12.75">
      <c r="A375" s="189" t="s">
        <v>320</v>
      </c>
      <c r="B375" s="95" t="s">
        <v>109</v>
      </c>
      <c r="C375" s="117" t="s">
        <v>87</v>
      </c>
      <c r="D375" s="158" t="s">
        <v>319</v>
      </c>
      <c r="E375" s="117" t="s">
        <v>321</v>
      </c>
      <c r="F375" s="59">
        <v>1174306.04</v>
      </c>
    </row>
    <row r="376" spans="1:6" ht="15.75" thickBot="1">
      <c r="A376" s="215" t="s">
        <v>94</v>
      </c>
      <c r="B376" s="203"/>
      <c r="C376" s="203"/>
      <c r="D376" s="203"/>
      <c r="E376" s="203"/>
      <c r="F376" s="204">
        <f>F13+F75+F79+F86+F105+F163+F283+F309+F337+F359+F363+F367</f>
        <v>783465300</v>
      </c>
    </row>
  </sheetData>
  <sheetProtection/>
  <mergeCells count="10">
    <mergeCell ref="E1:H1"/>
    <mergeCell ref="E2:H2"/>
    <mergeCell ref="E3:H3"/>
    <mergeCell ref="A5:F5"/>
    <mergeCell ref="A7:A12"/>
    <mergeCell ref="B7:B12"/>
    <mergeCell ref="C7:C12"/>
    <mergeCell ref="D7:D12"/>
    <mergeCell ref="E7:E12"/>
    <mergeCell ref="F7:F12"/>
  </mergeCells>
  <printOptions/>
  <pageMargins left="0" right="0" top="0" bottom="0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2020-09-29T08:49:18Z</cp:lastPrinted>
  <dcterms:created xsi:type="dcterms:W3CDTF">2004-09-08T10:28:32Z</dcterms:created>
  <dcterms:modified xsi:type="dcterms:W3CDTF">2020-09-30T11:33:05Z</dcterms:modified>
  <cp:category/>
  <cp:version/>
  <cp:contentType/>
  <cp:contentStatus/>
</cp:coreProperties>
</file>