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52511"/>
</workbook>
</file>

<file path=xl/calcChain.xml><?xml version="1.0" encoding="utf-8"?>
<calcChain xmlns="http://schemas.openxmlformats.org/spreadsheetml/2006/main">
  <c r="F14" i="2"/>
  <c r="F28"/>
  <c r="H14"/>
  <c r="I27"/>
  <c r="I24"/>
  <c r="G14"/>
  <c r="G28"/>
  <c r="H28"/>
  <c r="I34"/>
  <c r="I33"/>
  <c r="I21"/>
  <c r="I63"/>
  <c r="I62"/>
  <c r="H61"/>
  <c r="G61"/>
  <c r="F61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3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<sst xmlns="http://schemas.openxmlformats.org/spreadsheetml/2006/main" count="167" uniqueCount="138">
  <si>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</si>
  <si>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</si>
  <si>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</si>
  <si>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</si>
  <si>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</si>
  <si>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</si>
  <si>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</si>
  <si>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</si>
  <si>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</si>
  <si>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</si>
  <si>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</si>
  <si>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</si>
  <si>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</si>
  <si>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</si>
  <si>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</si>
  <si>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</si>
  <si>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</si>
  <si>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</si>
  <si>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</si>
  <si>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</si>
  <si>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</si>
  <si>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</si>
  <si>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</si>
  <si>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</si>
  <si>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</si>
  <si>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</si>
  <si>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</si>
  <si>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</si>
  <si>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</si>
  <si>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</si>
  <si>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</si>
  <si>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</si>
  <si>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</si>
  <si>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</si>
  <si>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</si>
  <si>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</si>
  <si>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</si>
  <si>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</si>
  <si>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</si>
  <si>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</si>
  <si>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</si>
  <si>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</si>
  <si>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</si>
  <si>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</si>
  <si>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</si>
  <si>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</si>
  <si>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</si>
  <si>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</si>
  <si>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</si>
  <si>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</si>
  <si>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</si>
  <si>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</si>
  <si>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</si>
  <si>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</si>
  <si>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</si>
  <si>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</si>
  <si>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</si>
  <si>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</si>
  <si>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</si>
  <si>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</si>
  <si>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</si>
  <si>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</si>
  <si>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</si>
  <si>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</si>
  <si>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</si>
  <si>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</si>
  <si>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</si>
  <si>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</si>
  <si>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</si>
  <si>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</si>
  <si>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</si>
  <si>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</si>
  <si>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</si>
  <si>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</si>
  <si>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</si>
  <si>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</si>
  <si>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</si>
  <si>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</si>
  <si>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</si>
  <si>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</si>
  <si>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</si>
  <si>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</si>
  <si>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</si>
  <si>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</si>
  <si>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</si>
  <si>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</si>
  <si>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</si>
  <si>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</si>
  <si>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</si>
  <si>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</si>
  <si>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</si>
  <si>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</si>
  <si>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</si>
  <si>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</si>
  <si>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</si>
  <si>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</si>
  <si>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</si>
  <si>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</si>
  <si>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</si>
  <si>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</si>
  <si>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</si>
  <si>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</si>
  <si>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</si>
  <si>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</si>
  <si>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</si>
  <si>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</si>
  <si>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</si>
  <si>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</si>
  <si>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</si>
  <si>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</si>
  <si>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</si>
  <si>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</si>
  <si>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</si>
  <si>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</si>
  <si>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</si>
  <si>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</si>
  <si>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</si>
  <si>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</si>
  <si>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</si>
  <si>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t>срок реализации мероприятия 4 квартал 2020 года (перерасчет счета за отопление за февраль по ЦИХО)</t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</si>
  <si>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</si>
  <si>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</si>
  <si>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</si>
  <si>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</si>
  <si>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t>срок реализации мероприятия 3 квартал 2020 года (нестационарный торговый объект "Олония" оплата 85,9 тыс.руб)установка рекламных конструкций (ООО "Стоматологический кабинет Дента-проф" 5000,00руб.; ООО Микрокредитная компания Микроденьги" 5000 руб.; ООО Медгрупп Суоярви 5000 руб.) (Баранов В.А. установка банера 5000 руб 8.09.20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</si>
  <si>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(3чел/чел*20014,5руб*13%*43%=7832 руб)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</si>
  <si>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(5чел/год*20014,5руб.*13%*43%=8950руб.)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</si>
  <si>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 (эффект в 2021 году)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</si>
  <si>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мес.*1,302=156,0тыс.руб.)
ЦБС 4 сторожа с 01.01.2020 (2014 руб.*4*6мес.*1,302=625,0тыс.руб.
Поросозеро 1 сторожа с 01.02.2020(20014*1*5*1,302=130,0 тыс.руб.)
Лоймольская школа  с 01.01.2020 1 повар, 0,75 уборщицы (20014*6*1*1,302=156,0тыс.руб. (15010*6*1,302=117,0тыс.руб.
С 16.02.2020 1 сторож (20014*4*1,302= 104,0 тыс.руб.)
2021 год
Экономический эффект от сокращения  сторожей в 2020 году 2088245 руб.
</t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</si>
  <si>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(20014,5руб*12мес.*13%*43%=    13425,73руб)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2чел.(20014,5руб*2чел.*12мес.*13%*43%=26851,45руб.) </t>
    </r>
    <r>
      <rPr>
        <b/>
        <i/>
        <sz val="10"/>
        <rFont val="Times New Roman"/>
        <family val="1"/>
        <charset val="204"/>
      </rPr>
      <t>ИТОГО 40277,18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</si>
  <si>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(20014,5руб*2чел.*12мес.*13%*43%=26851,5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(20014,5руб*2чел.*12мес.*13%*43%=26851,5 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(20014,5руб*12мес.*13%*43%= 13425,7руб.  </t>
    </r>
    <r>
      <rPr>
        <b/>
        <i/>
        <sz val="10"/>
        <rFont val="Times New Roman"/>
        <family val="1"/>
        <charset val="204"/>
      </rPr>
      <t>ИТОГО 67128,7руб.</t>
    </r>
  </si>
  <si>
    <t xml:space="preserve">Совершенствование системы закупок для муниципальных нужд </t>
  </si>
  <si>
    <t xml:space="preserve">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 за счет средств Республики Карелия 1650 тыс.руб.в 2018г ;  за счет средств местного бюджета 1400 тыс.руб., за счет средств Республики Карелия  1000 тыс.руб. в 2019г;  за счет средств местного бюджета 1845,4 тыс.руб., за счет средств бюджета Республики Карелия 7734,0тыс.руб..в 2020г
</t>
  </si>
  <si>
    <t xml:space="preserve">срок реализации мероприятия 4 квартал 2020 года                           экономия по контрактам за счет средств РК 7734,0 тыс.руб.; за счет средств местного бюджета 1845,4 тыс.руб.; 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</si>
  <si>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01.01.2020).Получены доходы по двум договорам аренды муниципального имущества, заключенным с единственными участниками аукционов на основании протоколов по итогам аукционов от 02.10.2020)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</si>
  <si>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2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взысканию; оплачена часть долга, списанного в 2019 году на забалансовый счет)</t>
    </r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</si>
  <si>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1 035,9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110,6 тыс.руб.)              </t>
    </r>
    <r>
      <rPr>
        <sz val="14"/>
        <rFont val="Times New Roman"/>
        <family val="1"/>
        <charset val="204"/>
      </rPr>
      <t xml:space="preserve">                      </t>
    </r>
  </si>
  <si>
    <t xml:space="preserve">по состоянию на 01 января 2021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</si>
</sst>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7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26" sqref="E26"/>
    </sheetView>
  </sheetViews>
  <sheetFormatPr defaultColWidth="9.140625" defaultRowHeight="18.75"/>
  <cols>
    <col min="1" max="1" width="7.7109375" style="2" customWidth="1"/>
    <col min="2" max="2" width="9" style="2" customWidth="1"/>
    <col min="3" max="3" width="50.28515625" style="1" customWidth="1"/>
    <col min="4" max="4" width="75" style="1" customWidth="1"/>
    <col min="5" max="5" width="67.85546875" style="1" customWidth="1"/>
    <col min="6" max="6" width="12.7109375" style="1" customWidth="1"/>
    <col min="7" max="7" width="13.5703125" style="2" customWidth="1"/>
    <col min="8" max="8" width="14.140625" style="2" customWidth="1"/>
    <col min="9" max="9" width="10.140625" style="2" customWidth="1"/>
    <col min="10" max="10" width="9.140625" style="2" customWidth="1"/>
    <col min="11" max="16384" width="9.140625" style="2"/>
  </cols>
  <sheetData>
    <row r="1" spans="1:15" ht="20.2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</row>
    <row r="2" spans="1:15" ht="20.25" customHeight="1">
      <c r="A2" s="80" t="s">
        <v>137</v>
      </c>
      <c r="B2" s="80"/>
      <c r="C2" s="80"/>
      <c r="D2" s="80"/>
      <c r="E2" s="80"/>
      <c r="F2" s="80"/>
      <c r="G2" s="80"/>
      <c r="H2" s="80"/>
      <c r="I2" s="80"/>
    </row>
    <row r="3" spans="1:15" ht="20.25" customHeight="1">
      <c r="A3" s="91" t="s">
        <v>53</v>
      </c>
      <c r="B3" s="91"/>
      <c r="C3" s="91"/>
      <c r="D3" s="91"/>
      <c r="E3" s="91"/>
      <c r="F3" s="91"/>
      <c r="G3" s="91"/>
      <c r="H3" s="91"/>
      <c r="I3" s="91"/>
    </row>
    <row r="4" spans="1:15" ht="20.25" customHeight="1">
      <c r="A4" s="91" t="s">
        <v>66</v>
      </c>
      <c r="B4" s="91"/>
      <c r="C4" s="91"/>
      <c r="D4" s="91"/>
      <c r="E4" s="91"/>
      <c r="F4" s="91"/>
      <c r="G4" s="91"/>
      <c r="H4" s="91"/>
      <c r="I4" s="91"/>
    </row>
    <row r="5" spans="1:15" ht="20.25" customHeight="1">
      <c r="A5" s="91" t="s">
        <v>54</v>
      </c>
      <c r="B5" s="91"/>
      <c r="C5" s="91"/>
      <c r="D5" s="91"/>
      <c r="E5" s="91"/>
      <c r="F5" s="91"/>
      <c r="G5" s="91"/>
      <c r="H5" s="91"/>
      <c r="I5" s="91"/>
    </row>
    <row r="6" spans="1:15" ht="3.75" customHeight="1" thickBot="1">
      <c r="B6" s="90"/>
      <c r="C6" s="90"/>
      <c r="D6" s="90"/>
      <c r="E6" s="90"/>
      <c r="F6" s="90"/>
      <c r="G6" s="90"/>
      <c r="H6" s="90"/>
      <c r="I6" s="90"/>
      <c r="J6" s="4"/>
      <c r="K6" s="4"/>
      <c r="L6" s="4"/>
      <c r="M6" s="4"/>
      <c r="N6" s="4"/>
      <c r="O6" s="4"/>
    </row>
    <row r="7" spans="1:15" s="4" customFormat="1">
      <c r="A7" s="101" t="s">
        <v>1</v>
      </c>
      <c r="B7" s="98" t="s">
        <v>64</v>
      </c>
      <c r="C7" s="84" t="s">
        <v>2</v>
      </c>
      <c r="D7" s="84"/>
      <c r="E7" s="98" t="s">
        <v>62</v>
      </c>
      <c r="F7" s="84" t="s">
        <v>60</v>
      </c>
      <c r="G7" s="84"/>
      <c r="H7" s="84"/>
      <c r="I7" s="85"/>
    </row>
    <row r="8" spans="1:15" s="4" customFormat="1" ht="39" customHeight="1">
      <c r="A8" s="102"/>
      <c r="B8" s="99"/>
      <c r="C8" s="94"/>
      <c r="D8" s="94"/>
      <c r="E8" s="99"/>
      <c r="F8" s="88" t="s">
        <v>56</v>
      </c>
      <c r="G8" s="89"/>
      <c r="H8" s="94" t="s">
        <v>58</v>
      </c>
      <c r="I8" s="95"/>
    </row>
    <row r="9" spans="1:15" s="4" customFormat="1" ht="21.75" customHeight="1">
      <c r="A9" s="102"/>
      <c r="B9" s="99"/>
      <c r="C9" s="86" t="s">
        <v>65</v>
      </c>
      <c r="D9" s="92" t="s">
        <v>71</v>
      </c>
      <c r="E9" s="99"/>
      <c r="F9" s="86" t="s">
        <v>55</v>
      </c>
      <c r="G9" s="23" t="s">
        <v>57</v>
      </c>
      <c r="H9" s="86" t="s">
        <v>61</v>
      </c>
      <c r="I9" s="96" t="s">
        <v>59</v>
      </c>
    </row>
    <row r="10" spans="1:15" s="4" customFormat="1" ht="21.75" customHeight="1" thickBot="1">
      <c r="A10" s="103"/>
      <c r="B10" s="100"/>
      <c r="C10" s="87"/>
      <c r="D10" s="93"/>
      <c r="E10" s="100"/>
      <c r="F10" s="87"/>
      <c r="G10" s="38" t="s">
        <v>99</v>
      </c>
      <c r="H10" s="87"/>
      <c r="I10" s="97"/>
    </row>
    <row r="11" spans="1:15" s="4" customFormat="1" ht="33.75" customHeight="1" thickBot="1">
      <c r="A11" s="81" t="s">
        <v>67</v>
      </c>
      <c r="B11" s="82"/>
      <c r="C11" s="82"/>
      <c r="D11" s="82"/>
      <c r="E11" s="82"/>
      <c r="F11" s="82"/>
      <c r="G11" s="82"/>
      <c r="H11" s="82"/>
      <c r="I11" s="83"/>
    </row>
    <row r="12" spans="1:15" s="4" customFormat="1" ht="33.6" customHeight="1">
      <c r="A12" s="104" t="s">
        <v>63</v>
      </c>
      <c r="B12" s="105"/>
      <c r="C12" s="105"/>
      <c r="D12" s="39"/>
      <c r="E12" s="40"/>
      <c r="F12" s="41">
        <f>F13+F40</f>
        <v>39849</v>
      </c>
      <c r="G12" s="41">
        <f>G13+G40</f>
        <v>15500.900000000001</v>
      </c>
      <c r="H12" s="41">
        <f>H13+H40</f>
        <v>15511.5</v>
      </c>
      <c r="I12" s="42">
        <f>IF(OR(G12=0,H12=0),"",H12/G12)</f>
        <v>1.0006838312614106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15152</v>
      </c>
      <c r="G13" s="24">
        <f>G14+G28+G36</f>
        <v>2220.8000000000002</v>
      </c>
      <c r="H13" s="24">
        <f>H14+H28+H36</f>
        <v>2212.9</v>
      </c>
      <c r="I13" s="30">
        <f>IF(OR(G13=0,H13=0),"",H13/G13)</f>
        <v>0.99644272334293948</v>
      </c>
      <c r="J13" s="17"/>
      <c r="K13" s="17"/>
      <c r="L13" s="17"/>
      <c r="M13" s="17"/>
      <c r="N13" s="17"/>
      <c r="O13" s="17"/>
    </row>
    <row r="14" spans="1:15" s="11" customFormat="1" ht="58.15" customHeight="1">
      <c r="A14" s="31"/>
      <c r="B14" s="7" t="s">
        <v>0</v>
      </c>
      <c r="C14" s="22" t="s">
        <v>42</v>
      </c>
      <c r="D14" s="22"/>
      <c r="E14" s="22"/>
      <c r="F14" s="25">
        <f>SUM(F15:F27)</f>
        <v>2322</v>
      </c>
      <c r="G14" s="25">
        <f>G15+G18+G26+G27</f>
        <v>107</v>
      </c>
      <c r="H14" s="25">
        <f>SUM(H15:H27)</f>
        <v>107.39999999999999</v>
      </c>
      <c r="I14" s="32">
        <f t="shared" ref="I14:I51" si="0">IF(OR(G14=0,H14=0),"",H14/G14)</f>
        <v>1.0037383177570092</v>
      </c>
      <c r="J14" s="10"/>
      <c r="K14" s="10"/>
      <c r="L14" s="10"/>
      <c r="M14" s="10"/>
      <c r="N14" s="10"/>
      <c r="O14" s="10"/>
    </row>
    <row r="15" spans="1:15" s="11" customFormat="1" ht="64.150000000000006" customHeight="1">
      <c r="A15" s="125">
        <v>1</v>
      </c>
      <c r="B15" s="109" t="s">
        <v>7</v>
      </c>
      <c r="C15" s="115" t="s">
        <v>76</v>
      </c>
      <c r="D15" s="110" t="s">
        <v>110</v>
      </c>
      <c r="E15" s="134" t="s">
        <v>111</v>
      </c>
      <c r="F15" s="126">
        <v>2125</v>
      </c>
      <c r="G15" s="126">
        <v>0</v>
      </c>
      <c r="H15" s="126">
        <v>0</v>
      </c>
      <c r="I15" s="122">
        <v>0</v>
      </c>
      <c r="J15" s="10"/>
      <c r="K15" s="10"/>
      <c r="L15" s="10"/>
      <c r="M15" s="10"/>
      <c r="N15" s="10"/>
      <c r="O15" s="10"/>
    </row>
    <row r="16" spans="1:15" s="11" customFormat="1" ht="26.45" customHeight="1">
      <c r="A16" s="125"/>
      <c r="B16" s="109"/>
      <c r="C16" s="116"/>
      <c r="D16" s="111"/>
      <c r="E16" s="135"/>
      <c r="F16" s="127"/>
      <c r="G16" s="129"/>
      <c r="H16" s="129"/>
      <c r="I16" s="123"/>
      <c r="J16" s="10"/>
      <c r="K16" s="10"/>
      <c r="L16" s="10"/>
      <c r="M16" s="10"/>
      <c r="N16" s="10"/>
      <c r="O16" s="10"/>
    </row>
    <row r="17" spans="1:17" s="11" customFormat="1" ht="117" customHeight="1">
      <c r="A17" s="125"/>
      <c r="B17" s="109"/>
      <c r="C17" s="117"/>
      <c r="D17" s="112"/>
      <c r="E17" s="136"/>
      <c r="F17" s="128"/>
      <c r="G17" s="130"/>
      <c r="H17" s="130"/>
      <c r="I17" s="124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3" t="s">
        <v>12</v>
      </c>
      <c r="C18" s="6" t="s">
        <v>43</v>
      </c>
      <c r="D18" s="6" t="s">
        <v>77</v>
      </c>
      <c r="E18" s="134" t="s">
        <v>111</v>
      </c>
      <c r="F18" s="51">
        <v>50</v>
      </c>
      <c r="G18" s="51">
        <v>0</v>
      </c>
      <c r="H18" s="51">
        <v>0</v>
      </c>
      <c r="I18" s="122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135"/>
      <c r="F19" s="51"/>
      <c r="G19" s="51"/>
      <c r="H19" s="51">
        <v>0</v>
      </c>
      <c r="I19" s="123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136"/>
      <c r="F20" s="51"/>
      <c r="G20" s="51"/>
      <c r="H20" s="51">
        <v>0</v>
      </c>
      <c r="I20" s="124"/>
      <c r="J20" s="10"/>
      <c r="K20" s="10"/>
      <c r="L20" s="10"/>
      <c r="M20" s="10"/>
      <c r="N20" s="10"/>
      <c r="O20" s="10"/>
    </row>
    <row r="21" spans="1:17" ht="30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122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123"/>
      <c r="J22" s="4"/>
      <c r="K22" s="4"/>
      <c r="L22" s="4"/>
      <c r="M22" s="4"/>
      <c r="N22" s="4"/>
      <c r="O22" s="4"/>
    </row>
    <row r="23" spans="1:17" ht="60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124"/>
      <c r="J23" s="4"/>
      <c r="K23" s="4"/>
      <c r="L23" s="4"/>
      <c r="M23" s="4"/>
      <c r="N23" s="4"/>
      <c r="O23" s="4"/>
    </row>
    <row r="24" spans="1:17" ht="60" hidden="1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122">
        <f>H26/G26</f>
        <v>1.0074999999999998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123"/>
      <c r="J25" s="4"/>
      <c r="K25" s="4"/>
      <c r="L25" s="4"/>
      <c r="M25" s="4"/>
      <c r="N25" s="4"/>
      <c r="O25" s="4"/>
    </row>
    <row r="26" spans="1:17" ht="152.44999999999999" customHeight="1">
      <c r="A26" s="54">
        <v>3</v>
      </c>
      <c r="B26" s="58" t="s">
        <v>102</v>
      </c>
      <c r="C26" s="56" t="s">
        <v>100</v>
      </c>
      <c r="D26" s="56" t="s">
        <v>125</v>
      </c>
      <c r="E26" s="56" t="s">
        <v>129</v>
      </c>
      <c r="F26" s="51">
        <v>40</v>
      </c>
      <c r="G26" s="51">
        <v>40</v>
      </c>
      <c r="H26" s="79">
        <v>40.299999999999997</v>
      </c>
      <c r="I26" s="124"/>
      <c r="J26" s="4"/>
      <c r="K26" s="4"/>
      <c r="L26" s="4"/>
      <c r="M26" s="4"/>
      <c r="N26" s="4"/>
      <c r="O26" s="4"/>
    </row>
    <row r="27" spans="1:17" ht="150">
      <c r="A27" s="54">
        <v>4</v>
      </c>
      <c r="B27" s="58" t="s">
        <v>95</v>
      </c>
      <c r="C27" s="56" t="s">
        <v>101</v>
      </c>
      <c r="D27" s="56" t="s">
        <v>126</v>
      </c>
      <c r="E27" s="56" t="s">
        <v>130</v>
      </c>
      <c r="F27" s="51">
        <v>107</v>
      </c>
      <c r="G27" s="51">
        <v>67</v>
      </c>
      <c r="H27" s="79">
        <v>67.099999999999994</v>
      </c>
      <c r="I27" s="78">
        <f>H27/G27</f>
        <v>1.0014925373134327</v>
      </c>
      <c r="J27" s="4"/>
      <c r="K27" s="4"/>
      <c r="L27" s="4"/>
      <c r="M27" s="4"/>
      <c r="N27" s="4"/>
      <c r="O27" s="4"/>
    </row>
    <row r="28" spans="1:17" ht="58.15" customHeight="1">
      <c r="A28" s="31"/>
      <c r="B28" s="7" t="s">
        <v>23</v>
      </c>
      <c r="C28" s="118" t="s">
        <v>48</v>
      </c>
      <c r="D28" s="119"/>
      <c r="E28" s="22"/>
      <c r="F28" s="25">
        <f>SUM(F29:F35)</f>
        <v>9348</v>
      </c>
      <c r="G28" s="25">
        <f>G29+G30+G31+G32+G33+G34+G35</f>
        <v>2007.9</v>
      </c>
      <c r="H28" s="25">
        <f>H29+H30+H31+H32+H33+H34+H35</f>
        <v>1999.6000000000001</v>
      </c>
      <c r="I28" s="32">
        <f t="shared" si="0"/>
        <v>0.99586632800438268</v>
      </c>
      <c r="J28" s="4"/>
      <c r="K28" s="4"/>
      <c r="L28" s="4"/>
      <c r="M28" s="4"/>
      <c r="N28" s="4"/>
      <c r="O28" s="4"/>
    </row>
    <row r="29" spans="1:17" ht="67.150000000000006" customHeight="1">
      <c r="A29" s="34">
        <v>5</v>
      </c>
      <c r="B29" s="54" t="s">
        <v>24</v>
      </c>
      <c r="C29" s="5" t="s">
        <v>40</v>
      </c>
      <c r="D29" s="60" t="s">
        <v>78</v>
      </c>
      <c r="E29" s="56" t="s">
        <v>111</v>
      </c>
      <c r="F29" s="51">
        <v>1853</v>
      </c>
      <c r="G29" s="51">
        <v>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7.5">
      <c r="A30" s="34">
        <v>6</v>
      </c>
      <c r="B30" s="54" t="s">
        <v>25</v>
      </c>
      <c r="C30" s="6" t="s">
        <v>38</v>
      </c>
      <c r="D30" s="55" t="s">
        <v>79</v>
      </c>
      <c r="E30" s="56" t="s">
        <v>112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53.75" customHeight="1">
      <c r="A31" s="34">
        <v>7</v>
      </c>
      <c r="B31" s="54" t="s">
        <v>91</v>
      </c>
      <c r="C31" s="14" t="s">
        <v>46</v>
      </c>
      <c r="D31" s="48" t="s">
        <v>80</v>
      </c>
      <c r="E31" s="61" t="s">
        <v>134</v>
      </c>
      <c r="F31" s="51">
        <v>300</v>
      </c>
      <c r="G31" s="51">
        <v>94</v>
      </c>
      <c r="H31" s="51">
        <v>130.69999999999999</v>
      </c>
      <c r="I31" s="73">
        <f t="shared" si="0"/>
        <v>1.3904255319148935</v>
      </c>
      <c r="J31" s="4"/>
      <c r="K31" s="4"/>
      <c r="L31" s="4"/>
      <c r="M31" s="4"/>
      <c r="N31" s="4"/>
      <c r="O31" s="4"/>
    </row>
    <row r="32" spans="1:17" ht="136.5" customHeight="1">
      <c r="A32" s="34">
        <v>8</v>
      </c>
      <c r="B32" s="54" t="s">
        <v>92</v>
      </c>
      <c r="C32" s="6" t="s">
        <v>103</v>
      </c>
      <c r="D32" s="43" t="s">
        <v>81</v>
      </c>
      <c r="E32" s="62" t="s">
        <v>135</v>
      </c>
      <c r="F32" s="51">
        <v>3000</v>
      </c>
      <c r="G32" s="51">
        <v>59</v>
      </c>
      <c r="H32" s="74">
        <v>58.5</v>
      </c>
      <c r="I32" s="57">
        <f t="shared" si="0"/>
        <v>0.99152542372881358</v>
      </c>
      <c r="J32" s="4"/>
      <c r="K32" s="4"/>
      <c r="L32" s="4"/>
      <c r="M32" s="4"/>
      <c r="N32" s="4"/>
      <c r="O32" s="4"/>
      <c r="Q32" s="2" t="s">
        <v>52</v>
      </c>
    </row>
    <row r="33" spans="1:15" ht="151.15" customHeight="1">
      <c r="A33" s="34">
        <v>9</v>
      </c>
      <c r="B33" s="54" t="s">
        <v>26</v>
      </c>
      <c r="C33" s="6" t="s">
        <v>104</v>
      </c>
      <c r="D33" s="43" t="s">
        <v>81</v>
      </c>
      <c r="E33" s="56" t="s">
        <v>120</v>
      </c>
      <c r="F33" s="51">
        <v>50</v>
      </c>
      <c r="G33" s="51">
        <v>29</v>
      </c>
      <c r="H33" s="74">
        <v>29</v>
      </c>
      <c r="I33" s="57">
        <f t="shared" si="0"/>
        <v>1</v>
      </c>
      <c r="J33" s="4"/>
      <c r="K33" s="4"/>
      <c r="L33" s="4"/>
      <c r="M33" s="4"/>
      <c r="N33" s="4"/>
      <c r="O33" s="4"/>
    </row>
    <row r="34" spans="1:15" ht="131.44999999999999" customHeight="1">
      <c r="A34" s="34">
        <v>10</v>
      </c>
      <c r="B34" s="54" t="s">
        <v>105</v>
      </c>
      <c r="C34" s="6" t="s">
        <v>106</v>
      </c>
      <c r="D34" s="43" t="s">
        <v>81</v>
      </c>
      <c r="E34" s="56" t="s">
        <v>121</v>
      </c>
      <c r="F34" s="51">
        <v>775</v>
      </c>
      <c r="G34" s="51">
        <v>680</v>
      </c>
      <c r="H34" s="74">
        <v>662</v>
      </c>
      <c r="I34" s="57">
        <f t="shared" ref="I34" si="1">IF(OR(G34=0,H34=0),"",H34/G34)</f>
        <v>0.97352941176470587</v>
      </c>
      <c r="J34" s="4"/>
      <c r="K34" s="4"/>
      <c r="L34" s="4"/>
      <c r="M34" s="4"/>
      <c r="N34" s="4"/>
      <c r="O34" s="4"/>
    </row>
    <row r="35" spans="1:15" ht="127.9" customHeight="1">
      <c r="A35" s="34">
        <v>11</v>
      </c>
      <c r="B35" s="54" t="s">
        <v>114</v>
      </c>
      <c r="C35" s="6" t="s">
        <v>74</v>
      </c>
      <c r="D35" s="44" t="s">
        <v>117</v>
      </c>
      <c r="E35" s="56" t="s">
        <v>136</v>
      </c>
      <c r="F35" s="51">
        <v>3120</v>
      </c>
      <c r="G35" s="51">
        <v>1145.9000000000001</v>
      </c>
      <c r="H35" s="74">
        <v>1119.4000000000001</v>
      </c>
      <c r="I35" s="57">
        <f t="shared" si="0"/>
        <v>0.97687407278121996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3482</v>
      </c>
      <c r="G36" s="25">
        <f>SUM(G37:G39)</f>
        <v>105.9</v>
      </c>
      <c r="H36" s="52">
        <f>SUM(H37:H39)</f>
        <v>105.9</v>
      </c>
      <c r="I36" s="32">
        <f t="shared" si="0"/>
        <v>1</v>
      </c>
      <c r="J36" s="4"/>
      <c r="K36" s="4"/>
      <c r="L36" s="4"/>
      <c r="M36" s="4"/>
      <c r="N36" s="4"/>
      <c r="O36" s="4"/>
    </row>
    <row r="37" spans="1:15" ht="75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111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50.45" customHeight="1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112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109.9" customHeight="1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124</v>
      </c>
      <c r="F39" s="51">
        <v>680</v>
      </c>
      <c r="G39" s="51">
        <v>105.9</v>
      </c>
      <c r="H39" s="79">
        <v>105.9</v>
      </c>
      <c r="I39" s="57">
        <f t="shared" si="0"/>
        <v>1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13" t="s">
        <v>4</v>
      </c>
      <c r="B40" s="114"/>
      <c r="C40" s="21" t="s">
        <v>6</v>
      </c>
      <c r="D40" s="21"/>
      <c r="E40" s="21"/>
      <c r="F40" s="24">
        <f>F43+F53+F56+F61</f>
        <v>24697</v>
      </c>
      <c r="G40" s="24">
        <f>G43+G53+G56+G61</f>
        <v>13280.1</v>
      </c>
      <c r="H40" s="24">
        <f>H43+H53+H56+H61</f>
        <v>13298.6</v>
      </c>
      <c r="I40" s="30">
        <f t="shared" si="0"/>
        <v>1.0013930617992335</v>
      </c>
      <c r="J40" s="19"/>
      <c r="K40" s="19"/>
      <c r="L40" s="19"/>
      <c r="M40" s="19"/>
      <c r="N40" s="19"/>
      <c r="O40" s="19"/>
    </row>
    <row r="41" spans="1:15" s="20" customFormat="1" ht="21">
      <c r="A41" s="106" t="s">
        <v>68</v>
      </c>
      <c r="B41" s="107"/>
      <c r="C41" s="108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106" t="s">
        <v>69</v>
      </c>
      <c r="B42" s="107"/>
      <c r="C42" s="108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2574</v>
      </c>
      <c r="H43" s="25">
        <f>SUM(H44:H51)</f>
        <v>2592.5</v>
      </c>
      <c r="I43" s="37">
        <f t="shared" si="0"/>
        <v>1.0071872571872571</v>
      </c>
    </row>
    <row r="44" spans="1:15" ht="192.6" customHeight="1">
      <c r="A44" s="34">
        <v>15</v>
      </c>
      <c r="B44" s="54" t="s">
        <v>7</v>
      </c>
      <c r="C44" s="6" t="s">
        <v>22</v>
      </c>
      <c r="D44" s="43" t="s">
        <v>127</v>
      </c>
      <c r="E44" s="64" t="s">
        <v>111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28" customHeight="1">
      <c r="A45" s="34">
        <v>16</v>
      </c>
      <c r="B45" s="50" t="s">
        <v>93</v>
      </c>
      <c r="C45" s="5" t="s">
        <v>18</v>
      </c>
      <c r="D45" s="69" t="s">
        <v>122</v>
      </c>
      <c r="E45" s="64" t="s">
        <v>111</v>
      </c>
      <c r="F45" s="51">
        <v>4063</v>
      </c>
      <c r="G45" s="51">
        <v>650</v>
      </c>
      <c r="H45" s="51">
        <v>652</v>
      </c>
      <c r="I45" s="57">
        <f t="shared" si="0"/>
        <v>1.003076923076923</v>
      </c>
    </row>
    <row r="46" spans="1:15" ht="112.5">
      <c r="A46" s="34">
        <v>17</v>
      </c>
      <c r="B46" s="50" t="s">
        <v>94</v>
      </c>
      <c r="C46" s="5" t="s">
        <v>20</v>
      </c>
      <c r="D46" s="47" t="s">
        <v>84</v>
      </c>
      <c r="E46" s="65" t="s">
        <v>111</v>
      </c>
      <c r="F46" s="51">
        <v>1100</v>
      </c>
      <c r="G46" s="51">
        <v>30</v>
      </c>
      <c r="H46" s="51">
        <v>30</v>
      </c>
      <c r="I46" s="57">
        <f t="shared" si="0"/>
        <v>1</v>
      </c>
    </row>
    <row r="47" spans="1:15" ht="111" customHeight="1">
      <c r="A47" s="34">
        <v>18</v>
      </c>
      <c r="B47" s="50" t="s">
        <v>113</v>
      </c>
      <c r="C47" s="5" t="s">
        <v>17</v>
      </c>
      <c r="D47" s="47" t="s">
        <v>107</v>
      </c>
      <c r="E47" s="66" t="s">
        <v>111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09.45" customHeight="1">
      <c r="A48" s="34">
        <v>19</v>
      </c>
      <c r="B48" s="54" t="s">
        <v>96</v>
      </c>
      <c r="C48" s="6" t="s">
        <v>85</v>
      </c>
      <c r="D48" s="43" t="s">
        <v>128</v>
      </c>
      <c r="E48" s="67" t="s">
        <v>111</v>
      </c>
      <c r="F48" s="51">
        <v>2972.7</v>
      </c>
      <c r="G48" s="51">
        <v>1290</v>
      </c>
      <c r="H48" s="51">
        <v>1303.0999999999999</v>
      </c>
      <c r="I48" s="57">
        <f t="shared" si="0"/>
        <v>1.0101550387596898</v>
      </c>
    </row>
    <row r="49" spans="1:9" ht="226.15" customHeight="1">
      <c r="A49" s="34">
        <v>20</v>
      </c>
      <c r="B49" s="54" t="s">
        <v>97</v>
      </c>
      <c r="C49" s="5" t="s">
        <v>86</v>
      </c>
      <c r="D49" s="47" t="s">
        <v>108</v>
      </c>
      <c r="E49" s="65" t="s">
        <v>112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02.6" customHeight="1">
      <c r="A50" s="34">
        <v>21</v>
      </c>
      <c r="B50" s="54" t="s">
        <v>115</v>
      </c>
      <c r="C50" s="5" t="s">
        <v>16</v>
      </c>
      <c r="D50" s="47" t="s">
        <v>118</v>
      </c>
      <c r="E50" s="65" t="s">
        <v>111</v>
      </c>
      <c r="F50" s="51">
        <v>2425.1999999999998</v>
      </c>
      <c r="G50" s="51">
        <v>604</v>
      </c>
      <c r="H50" s="51">
        <v>607.4</v>
      </c>
      <c r="I50" s="57">
        <f t="shared" si="0"/>
        <v>1.0056291390728476</v>
      </c>
    </row>
    <row r="51" spans="1:9" ht="57.75" customHeight="1">
      <c r="A51" s="34">
        <v>22</v>
      </c>
      <c r="B51" s="54" t="s">
        <v>116</v>
      </c>
      <c r="C51" s="6" t="s">
        <v>19</v>
      </c>
      <c r="D51" s="43" t="s">
        <v>123</v>
      </c>
      <c r="E51" s="67" t="s">
        <v>111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>
      <c r="A53" s="35"/>
      <c r="B53" s="7" t="s">
        <v>23</v>
      </c>
      <c r="C53" s="22" t="s">
        <v>15</v>
      </c>
      <c r="D53" s="22"/>
      <c r="E53" s="68"/>
      <c r="F53" s="52">
        <f>SUM(F54:F55)</f>
        <v>6620</v>
      </c>
      <c r="G53" s="52">
        <f>SUM(G54:G55)</f>
        <v>9823.4</v>
      </c>
      <c r="H53" s="52">
        <f>SUM(H54:H55)</f>
        <v>9823.4</v>
      </c>
      <c r="I53" s="72">
        <f t="shared" ref="I53:I59" si="2">IF(OR(G53=0,H53=0),"",H53/G53)</f>
        <v>1</v>
      </c>
    </row>
    <row r="54" spans="1:9" ht="156" customHeight="1">
      <c r="A54" s="34">
        <v>23</v>
      </c>
      <c r="B54" s="54" t="s">
        <v>24</v>
      </c>
      <c r="C54" s="6" t="s">
        <v>131</v>
      </c>
      <c r="D54" s="44" t="s">
        <v>132</v>
      </c>
      <c r="E54" s="64" t="s">
        <v>133</v>
      </c>
      <c r="F54" s="51">
        <v>5600</v>
      </c>
      <c r="G54" s="51">
        <v>9759.4</v>
      </c>
      <c r="H54" s="79">
        <v>9759.4</v>
      </c>
      <c r="I54" s="57">
        <f t="shared" si="2"/>
        <v>1</v>
      </c>
    </row>
    <row r="55" spans="1:9" ht="116.45" customHeight="1">
      <c r="A55" s="34">
        <v>24</v>
      </c>
      <c r="B55" s="54" t="s">
        <v>25</v>
      </c>
      <c r="C55" s="6" t="s">
        <v>21</v>
      </c>
      <c r="D55" s="43" t="s">
        <v>109</v>
      </c>
      <c r="E55" s="62" t="s">
        <v>119</v>
      </c>
      <c r="F55" s="51">
        <v>1020</v>
      </c>
      <c r="G55" s="51">
        <v>64</v>
      </c>
      <c r="H55" s="79">
        <v>64</v>
      </c>
      <c r="I55" s="57">
        <f t="shared" si="2"/>
        <v>1</v>
      </c>
    </row>
    <row r="56" spans="1:9" s="8" customFormat="1" ht="31.9" customHeight="1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93.75" hidden="1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0" t="s">
        <v>98</v>
      </c>
      <c r="C60" s="5" t="s">
        <v>14</v>
      </c>
      <c r="D60" s="47" t="s">
        <v>72</v>
      </c>
      <c r="E60" s="62" t="s">
        <v>112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87</v>
      </c>
      <c r="D61" s="22"/>
      <c r="E61" s="68"/>
      <c r="F61" s="25">
        <f>SUM(F62:F63)</f>
        <v>5698</v>
      </c>
      <c r="G61" s="25">
        <f>SUM(G62:G63)</f>
        <v>882.7</v>
      </c>
      <c r="H61" s="25">
        <f>SUM(H62:H63)</f>
        <v>882.7</v>
      </c>
      <c r="I61" s="37">
        <f t="shared" si="3"/>
        <v>1</v>
      </c>
    </row>
    <row r="62" spans="1:9" ht="47.45" customHeight="1">
      <c r="A62" s="131">
        <v>26</v>
      </c>
      <c r="B62" s="86" t="s">
        <v>35</v>
      </c>
      <c r="C62" s="120" t="s">
        <v>88</v>
      </c>
      <c r="D62" s="56" t="s">
        <v>89</v>
      </c>
      <c r="E62" s="62" t="s">
        <v>111</v>
      </c>
      <c r="F62" s="51">
        <v>3203</v>
      </c>
      <c r="G62" s="51">
        <v>749.2</v>
      </c>
      <c r="H62" s="79">
        <v>749.2</v>
      </c>
      <c r="I62" s="57">
        <f t="shared" si="3"/>
        <v>1</v>
      </c>
    </row>
    <row r="63" spans="1:9" ht="53.45" customHeight="1">
      <c r="A63" s="132"/>
      <c r="B63" s="133"/>
      <c r="C63" s="121"/>
      <c r="D63" s="56" t="s">
        <v>90</v>
      </c>
      <c r="E63" s="62" t="s">
        <v>111</v>
      </c>
      <c r="F63" s="51">
        <v>2495</v>
      </c>
      <c r="G63" s="51">
        <v>133.5</v>
      </c>
      <c r="H63" s="79">
        <v>133.5</v>
      </c>
      <c r="I63" s="57">
        <f t="shared" si="3"/>
        <v>1</v>
      </c>
    </row>
  </sheetData>
  <mergeCells count="40"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2021-01-14T07:46:42Z</dcterms:modified>
</cp:coreProperties>
</file>