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8" windowWidth="15192" windowHeight="7572" activeTab="2"/>
  </bookViews>
  <sheets>
    <sheet name="дох" sheetId="1" r:id="rId1"/>
    <sheet name="ведомст" sheetId="2" r:id="rId2"/>
    <sheet name="функц" sheetId="3" r:id="rId3"/>
    <sheet name="источники" sheetId="4" r:id="rId4"/>
  </sheets>
  <definedNames>
    <definedName name="_xlnm.Print_Area" localSheetId="1">'ведомст'!$A$1:$I$430</definedName>
    <definedName name="_xlnm.Print_Area" localSheetId="0">'дох'!$A$1:$U$152</definedName>
  </definedNames>
  <calcPr fullCalcOnLoad="1"/>
</workbook>
</file>

<file path=xl/sharedStrings.xml><?xml version="1.0" encoding="utf-8"?>
<sst xmlns="http://schemas.openxmlformats.org/spreadsheetml/2006/main" count="3845" uniqueCount="720">
  <si>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</si>
  <si>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</si>
  <si>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Пособия, компенсации, меры социальной поддержки по публичным нормативным обязательствам</t>
  </si>
  <si>
    <t>313</t>
  </si>
  <si>
    <t>Иные пенсии, социальные доплаты к пенсиям</t>
  </si>
  <si>
    <t>312</t>
  </si>
  <si>
    <t xml:space="preserve">10 </t>
  </si>
  <si>
    <t>Обслуживание муниципального долга</t>
  </si>
  <si>
    <t>730</t>
  </si>
  <si>
    <t xml:space="preserve">Дотации на выравнивание бюджетной обеспеченности </t>
  </si>
  <si>
    <t>511</t>
  </si>
  <si>
    <t>Реализация государственных функций, связанных с общегосударственным управлением</t>
  </si>
  <si>
    <t>Сельское хозяйство и рыболовство</t>
  </si>
  <si>
    <t>Софинансирование за счет собственных средств субсидии на питание учащихся из малообеспеченных семей в рамках РП «Адресная социальная помощь»</t>
  </si>
  <si>
    <t>412</t>
  </si>
  <si>
    <t>(тыс.рублей)</t>
  </si>
  <si>
    <t>Наименование  групп, подгрупп, статей, подстатей, элементов, программ (подпрограмм), кодов экономической классификации  доходов</t>
  </si>
  <si>
    <t>Код бюджетной классификации Российской Федерации</t>
  </si>
  <si>
    <t>Суоярви</t>
  </si>
  <si>
    <t>Поросозеро</t>
  </si>
  <si>
    <t>Найстеньярви</t>
  </si>
  <si>
    <t>Лоймола</t>
  </si>
  <si>
    <t>Вешкелица</t>
  </si>
  <si>
    <t>Контроль</t>
  </si>
  <si>
    <t>Администратор</t>
  </si>
  <si>
    <t>Группа</t>
  </si>
  <si>
    <t>Подгруппа</t>
  </si>
  <si>
    <t>Статья</t>
  </si>
  <si>
    <t>Подстатья</t>
  </si>
  <si>
    <t>Элемент</t>
  </si>
  <si>
    <t>Программа</t>
  </si>
  <si>
    <t>Эк.кл.</t>
  </si>
  <si>
    <t>ДОХОДЫ</t>
  </si>
  <si>
    <t>000</t>
  </si>
  <si>
    <t>00</t>
  </si>
  <si>
    <t>0000</t>
  </si>
  <si>
    <t>НАЛОГИ НА ПРИБЫЛЬ, ДОХОДЫ</t>
  </si>
  <si>
    <t>Налог на доходы физических лиц</t>
  </si>
  <si>
    <t>110</t>
  </si>
  <si>
    <t>1</t>
  </si>
  <si>
    <t>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</si>
  <si>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</si>
  <si>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</si>
  <si>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</si>
  <si>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030</t>
  </si>
  <si>
    <t>040</t>
  </si>
  <si>
    <t>НАЛОГИ НА СОВОКУПНЫЙ ДОХОД</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</si>
  <si>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</si>
  <si>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</si>
  <si>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 xml:space="preserve">Единый сельскохозяйственный налог </t>
  </si>
  <si>
    <t>Налог, взимаемый всвязи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</si>
  <si>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</si>
  <si>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</si>
  <si>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</si>
  <si>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</si>
  <si>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Проценты, полученные от предоставления бюджетных кредитов внутри страны за счет средств бюджетов муниципальных районов</t>
  </si>
  <si>
    <t>050</t>
  </si>
  <si>
    <t>120</t>
  </si>
  <si>
    <t>013</t>
  </si>
  <si>
    <t>035</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</si>
  <si>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</si>
  <si>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</si>
  <si>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</si>
  <si>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</si>
  <si>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ОКАЗАНИЯ ПЛАТНЫХ УСЛУГ И КОМПЕНСАЦИИ ЗАТРАТ ГОСУДАРСТВА</t>
  </si>
  <si>
    <t>995</t>
  </si>
  <si>
    <t>130</t>
  </si>
  <si>
    <t>Прочие доходы от оказания платных услуг (работ) получателями средств бюджетов муниципальных районов</t>
  </si>
  <si>
    <t>ДОХОДЫ ОТ ПРОДАЖИ МАТЕРИАЛЬНЫХ И НЕМАТЕРИАЛЬНЫХ АКТИВОВ</t>
  </si>
  <si>
    <t>Доходы от реализации  имущества,находящегося в государственной и муниципальной собственности(за исключением имущества  автономных учреждений, а также имущества государственных и  муниципальных унитарных  предприятий в том числе казенных)</t>
  </si>
  <si>
    <t>410</t>
  </si>
  <si>
    <t>053</t>
  </si>
  <si>
    <t>06</t>
  </si>
  <si>
    <t>430</t>
  </si>
  <si>
    <t>025</t>
  </si>
  <si>
    <t>ШТРАФЫ, САНКЦИИ, ВОЗМЕЩЕНИЕ УЩЕРБА</t>
  </si>
  <si>
    <t>16</t>
  </si>
  <si>
    <t>140</t>
  </si>
  <si>
    <t>25</t>
  </si>
  <si>
    <t>014</t>
  </si>
  <si>
    <t>ПРОЧИЕ НЕНАЛОГОВЫЕ ДОХОДЫ</t>
  </si>
  <si>
    <t>17</t>
  </si>
  <si>
    <t>180</t>
  </si>
  <si>
    <t>Прочие неналоговые доходы</t>
  </si>
  <si>
    <t>Прочие неналоговые доходы  бюджетов муниципальных районов</t>
  </si>
  <si>
    <t>БЕЗВОЗМЕЗДНЫЕ ПОСТУПЛЕНИЯ</t>
  </si>
  <si>
    <t>2</t>
  </si>
  <si>
    <t>БЕЗВОЗМЕЗДНЫЕ ПОСТУПЛЕНИЯ ОТ ДРУГИХ БЮДЖЕТОВ БЮДЖЕТНОЙ СИСТЕМЫ РОССИЙСКОЙ ФЕДЕРАЦИИ</t>
  </si>
  <si>
    <t>Дотации от других бюджетов бюджетной системы Российской Федерации</t>
  </si>
  <si>
    <t>Дотации на выравнивание  бюджетной обеспеченности</t>
  </si>
  <si>
    <t>001</t>
  </si>
  <si>
    <t xml:space="preserve">Дотации бюджетам муниципальных районов на выравнивание  бюджетной обеспеченности </t>
  </si>
  <si>
    <t>Прочие субсидии</t>
  </si>
  <si>
    <t>999</t>
  </si>
  <si>
    <t>03 1 01 L5190</t>
  </si>
  <si>
    <t>Прочие субсидии бюджетам муниципальных районов</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</si>
  <si>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</si>
  <si>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</si>
  <si>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024</t>
  </si>
  <si>
    <t>Субвенции бюджетам муниципальных районов на выполнение передаваемых полномочий субъектов Российской Федерации</t>
  </si>
  <si>
    <t>119</t>
  </si>
  <si>
    <t xml:space="preserve">Прочие субвенции бюджетам </t>
  </si>
  <si>
    <t>Прочие субвенции бюджетам муниципальных районов</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</si>
  <si>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</si>
  <si>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</si>
  <si>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безвозмездные поступления</t>
  </si>
  <si>
    <t>Прочие безвозмездные поступления в бюджеты муниципальных районов</t>
  </si>
  <si>
    <t>ВОЗВРАТ ОСТАТКОВ СУБСИДИЙ, СУБВЕНЦИЙ И ИНЫХ МЕЖБЮДЖЕТНЫХ ТРАНСФЕРТОВ, ИМЕЮЩИХ ЦЕЛЕВОЕ НАЗНАЧЕНИЕ, ПРОШЛЫХ ЛЕТ</t>
  </si>
  <si>
    <t>19</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</si>
  <si>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</si>
  <si>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ВСЕГО ДОХОДОВ:</t>
  </si>
  <si>
    <t xml:space="preserve">Приложение № 1 </t>
  </si>
  <si>
    <t>в %</t>
  </si>
  <si>
    <t xml:space="preserve">Приложение № 2 </t>
  </si>
  <si>
    <t>Исполнено</t>
  </si>
  <si>
    <t>Наименование показателя</t>
  </si>
  <si>
    <t>Увеличение прочих остатков средств бюджетов</t>
  </si>
  <si>
    <t>Уменьшение прочих остатков средств бюджетов</t>
  </si>
  <si>
    <t>Бюджетные кредиты, предоставленные внутри страны в валюте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</si>
  <si>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</si>
  <si>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</si>
  <si>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</si>
  <si>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06 2 01 43250</t>
  </si>
  <si>
    <t>03 1 01 S3250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</si>
  <si>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</si>
  <si>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Предоставление бюджетных кредитов внутри страны в валюте Российской Федерации</t>
  </si>
  <si>
    <t xml:space="preserve">Проценты, полученные от предоставления бюджетных кредитов внутри страны </t>
  </si>
  <si>
    <t xml:space="preserve">Прочие доходы от оказания платных услуг (работ) </t>
  </si>
  <si>
    <t>990</t>
  </si>
  <si>
    <t>Субсидии на реализацию мероприятий государственной программы Республики Карелия "Совершенствование социальной защиты граждан" (питание школьников)</t>
  </si>
  <si>
    <t>01 5 01 43210</t>
  </si>
  <si>
    <t>Приобретение товаров, работ, услуг в пользу граждан в целях их социального обеспечения</t>
  </si>
  <si>
    <t>323</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</si>
  <si>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</si>
  <si>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</si>
  <si>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Муниципальная программа "Развитие образования в Суоярвском районе"</t>
  </si>
  <si>
    <t>Оказание платных услуг по ДДОУ</t>
  </si>
  <si>
    <t>Расходы на содержание и обеспечение деятельности дошкольных учреждений</t>
  </si>
  <si>
    <t>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</si>
  <si>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</si>
  <si>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</si>
  <si>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097</t>
  </si>
  <si>
    <t>Исполнение судебных актов Российской Федерации и мировых соглашений по возмещению причиненного вреда</t>
  </si>
  <si>
    <t>6.2.</t>
  </si>
  <si>
    <t>Субвенции на осуществление государственных полномочий Республики Карелия по выплате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сельских населенных пунктах, рабочих поселках (поселках городского типа)</t>
  </si>
  <si>
    <t>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учреждениях Республики Карелия</t>
  </si>
  <si>
    <t>Оказание платных услуг по школам</t>
  </si>
  <si>
    <t>Расходы на содержание и обеспечение деятельности школ</t>
  </si>
  <si>
    <t>Муниципальная программа "Молодежь Суоярвского района"</t>
  </si>
  <si>
    <t>Подпрограмма "Организация отдыха и оздоровление детей" Софинансирование за счет собственных средств субсидии на организацию отдыха детей в каникулярное время</t>
  </si>
  <si>
    <t>60</t>
  </si>
  <si>
    <t>45</t>
  </si>
  <si>
    <t>Прочие межбюджетные трансферты, передаваемые бюджетам муниципальных районов</t>
  </si>
  <si>
    <t>49</t>
  </si>
  <si>
    <t>Расходы на обеспечение деятельности учреждений, обеспечивающих предоставление услуг в сфере образования</t>
  </si>
  <si>
    <t>Подпрограмма "Комплексная безопасность муниципальных образовательных организаций"</t>
  </si>
  <si>
    <t>Муниципальная программа "Развитие культуры Суоярвского района"</t>
  </si>
  <si>
    <t>Подпрограмма "Организация библиотечного обслуживания населения Суоярвского района, проведение кинопоказа для населения, организация выдачи архивных справок для населения"</t>
  </si>
  <si>
    <t xml:space="preserve">08 </t>
  </si>
  <si>
    <t>Расходы на  обеспечение деятельности учреждения</t>
  </si>
  <si>
    <t>811</t>
  </si>
  <si>
    <t>Другие вопросы в области социальной политики</t>
  </si>
  <si>
    <t>Муниципальная программа "Ветеран"</t>
  </si>
  <si>
    <t>Реализация прочих мероприятий в рамках Муниципальной программы "Развитие физической культуры и спорта в Суоярвском районе"</t>
  </si>
  <si>
    <t>Поддержка периодических изданий,  учрежденных органами  законодательной и исполнительной власти</t>
  </si>
  <si>
    <t>Своевременная уплата процентов по долговым обязательствам</t>
  </si>
  <si>
    <t>Благоустройство</t>
  </si>
  <si>
    <t>Районные мероприятия в рамках подпрограммы "Организация предоставления общедоступного и бесплатного дошкольного, начального общего, основного общего, среднего  общего, дополнительного образования"</t>
  </si>
  <si>
    <t>30</t>
  </si>
  <si>
    <t>Жилищное хозяйство</t>
  </si>
  <si>
    <t>Льготное питание по ДДОУ</t>
  </si>
  <si>
    <t>Администрация МО "Суоярвский район"</t>
  </si>
  <si>
    <t>08 1 01 62210</t>
  </si>
  <si>
    <t>08 1 01 75010</t>
  </si>
  <si>
    <t>Исполнение судебных актов Российской Федерации и мировых соглашений по возмещению причиненного вреда"</t>
  </si>
  <si>
    <t>01 1 01 42190</t>
  </si>
  <si>
    <t>01 1 02 42190</t>
  </si>
  <si>
    <t>Дополнительное образование детей</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</si>
  <si>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4"/>
        <rFont val="Times New Roman"/>
        <family val="1"/>
      </rPr>
      <t>1</t>
    </r>
    <r>
      <rPr>
        <sz val="14"/>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</si>
  <si>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4"/>
        <rFont val="Times New Roman"/>
        <family val="1"/>
      </rPr>
      <t>1</t>
    </r>
    <r>
      <rPr>
        <sz val="14"/>
        <rFont val="Times New Roman"/>
        <family val="1"/>
      </rPr>
      <t xml:space="preserve"> Налогового кодекса Российской Федерации</t>
    </r>
  </si>
  <si>
    <t>Кредиты кредитных организаций в валюте Российской Федерации</t>
  </si>
  <si>
    <t>Наименование</t>
  </si>
  <si>
    <t>Раздел</t>
  </si>
  <si>
    <t>01</t>
  </si>
  <si>
    <t>07</t>
  </si>
  <si>
    <t>08</t>
  </si>
  <si>
    <t>09</t>
  </si>
  <si>
    <t>12</t>
  </si>
  <si>
    <t>10</t>
  </si>
  <si>
    <t>05</t>
  </si>
  <si>
    <t>02</t>
  </si>
  <si>
    <t>Подраздел</t>
  </si>
  <si>
    <t>03</t>
  </si>
  <si>
    <t>04</t>
  </si>
  <si>
    <t>Социальная политика</t>
  </si>
  <si>
    <t>Социальное обеспечение населения</t>
  </si>
  <si>
    <t>Общегосударственные вопросы</t>
  </si>
  <si>
    <t>Другие общегосударственные вопросы</t>
  </si>
  <si>
    <t>Пенсионное обеспечение</t>
  </si>
  <si>
    <t xml:space="preserve">       ИТОГО РАСХОДОВ:</t>
  </si>
  <si>
    <t>Целевая статья</t>
  </si>
  <si>
    <t>Вид расходов</t>
  </si>
  <si>
    <t>Образование</t>
  </si>
  <si>
    <t>Дошкольное образование</t>
  </si>
  <si>
    <t>Общее образование</t>
  </si>
  <si>
    <t>Другие вопросы в области образования</t>
  </si>
  <si>
    <t>Культура</t>
  </si>
  <si>
    <t>Периодическая печать и издательства</t>
  </si>
  <si>
    <t>Функционирование Правительства Российской Федерации, высших органов исполнительной власти субъектов РФ, местных администраций</t>
  </si>
  <si>
    <t>Национальная экономика</t>
  </si>
  <si>
    <t>Доплаты к пенсиям муниципальных служащих</t>
  </si>
  <si>
    <t>11</t>
  </si>
  <si>
    <t>Код администратора</t>
  </si>
  <si>
    <t>019</t>
  </si>
  <si>
    <t>Глава местной администрации (исполнительно-распорядительного органа муниципального образования)</t>
  </si>
  <si>
    <t>14</t>
  </si>
  <si>
    <t>Софинансирование за счёт средств местного бюджета cубсидии на реализацию мероприятий государственной программы РК " Развитие образования"</t>
  </si>
  <si>
    <t>01 1 02 S3200</t>
  </si>
  <si>
    <t>Расчет и предоставление дотаций бюджетам поселений, входящих в состав соответствующего муниципального района</t>
  </si>
  <si>
    <t>Выравнивание бюджетной обеспеченности поселений</t>
  </si>
  <si>
    <t>Другие вопросы в области национальной экономики</t>
  </si>
  <si>
    <t>Общеэкономические вопросы</t>
  </si>
  <si>
    <t>Мероприятия по активной политике занятости населения и социальной поддержке безработных граждан</t>
  </si>
  <si>
    <t xml:space="preserve">Прочая закупка товаров, работ и услуг для обеспечения государственных (муниципальных) нужд </t>
  </si>
  <si>
    <t>Субсидии гражданам на приобретение жилья</t>
  </si>
  <si>
    <t>322</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</si>
  <si>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</si>
  <si>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13</t>
  </si>
  <si>
    <t>Иные межбюджетные трансферты</t>
  </si>
  <si>
    <t>Осуществление первичного воинского учета на территориях, где отсутствуют военные комиссариаты</t>
  </si>
  <si>
    <t>(рублей)</t>
  </si>
  <si>
    <t>Создание комиссий по делам несовершеннолетних и защите их прав и организация деятельности таких комиссий</t>
  </si>
  <si>
    <t>Обслуживание государственного и муниципального долга</t>
  </si>
  <si>
    <t>Охрана семьи и детства</t>
  </si>
  <si>
    <t>Организация и осуществление деятельности по опеке и попечительству</t>
  </si>
  <si>
    <t>Физическая культура и спорт</t>
  </si>
  <si>
    <t>Средства массовой информации</t>
  </si>
  <si>
    <t>МЕЖБЮДЖЕТНЫЕ ТРАНСФЕРТЫ ОБЩЕГО ХАРАКТЕРА БЮДЖЕТАМ СУБЪЕКТОВ РФ И МУНИЦИПАЛЬНЫХ ОБРАЗОВАНИЙ</t>
  </si>
  <si>
    <t>Дотации на выравнивание бюджетной обеспеченности субъектов Российской Федерации и муниципальных образований</t>
  </si>
  <si>
    <t>Национальная оборона</t>
  </si>
  <si>
    <t>Мобилизационная и вневойсковая подготовка</t>
  </si>
  <si>
    <t>Другие вопросы в области физической культуры и спорта</t>
  </si>
  <si>
    <t xml:space="preserve">Культура, кинематография </t>
  </si>
  <si>
    <t>530</t>
  </si>
  <si>
    <t>Осуществление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t>
  </si>
  <si>
    <t>Молодежная политика и оздоровление детей</t>
  </si>
  <si>
    <t>612</t>
  </si>
  <si>
    <t>Субсидии бюджетным учреждениям на иные цели</t>
  </si>
  <si>
    <t>Прочие закупки товаров, работ и услуг для государственных (муниципальных) нужд</t>
  </si>
  <si>
    <t>244</t>
  </si>
  <si>
    <t>121</t>
  </si>
  <si>
    <t>Средства, передаваемые бюджету муниципального района на формирование и исполнение бюджетов сельских поселений</t>
  </si>
  <si>
    <t>Осуществление полномочий местной администрацией (исполнительно-распорядительного органа муниципального образования)</t>
  </si>
  <si>
    <t>Иные выплаты персоналу, за исключением фонда оплаты труда</t>
  </si>
  <si>
    <t xml:space="preserve">01 </t>
  </si>
  <si>
    <t>122</t>
  </si>
  <si>
    <t>Субвенции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</si>
  <si>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</si>
  <si>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</si>
  <si>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</si>
  <si>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Мероприятия по обеспечению безопасности людей на водных объектах, охране их жизни и здоровья (переданные полномочия от Суоярвского городского поселения)</t>
  </si>
  <si>
    <t>Участие в предупреждении и ликвидации последствий чрезвычайных ситуаций в границах поселения (переданные полномочия от Суоярвского городского поселения)</t>
  </si>
  <si>
    <t>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 общих для человека и животных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</si>
  <si>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</si>
  <si>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</si>
  <si>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35</t>
  </si>
  <si>
    <t>08 1 01 12020</t>
  </si>
  <si>
    <t xml:space="preserve">Фонд оплаты труда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</si>
  <si>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</si>
  <si>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</si>
  <si>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08 1 01 12080</t>
  </si>
  <si>
    <t>Фонд оплаты труда муниципальных органов</t>
  </si>
  <si>
    <t>08 1 01 42020</t>
  </si>
  <si>
    <t>08 1 01 42120</t>
  </si>
  <si>
    <t>08 1 01 42140</t>
  </si>
  <si>
    <t>08 1 01 62040</t>
  </si>
  <si>
    <t>08 1 01 62030</t>
  </si>
  <si>
    <t>08 1 01 62060</t>
  </si>
  <si>
    <t>08 1 01 62180</t>
  </si>
  <si>
    <t xml:space="preserve">08 1 01 62180 </t>
  </si>
  <si>
    <t>08 1 01 62190</t>
  </si>
  <si>
    <t>08 1 01 63020</t>
  </si>
  <si>
    <t xml:space="preserve"> </t>
  </si>
  <si>
    <t>Уплата иных платежей</t>
  </si>
  <si>
    <t>853</t>
  </si>
  <si>
    <t>08 1 01 22030</t>
  </si>
  <si>
    <t>06 2 01 51180</t>
  </si>
  <si>
    <t>08 2 01 42180</t>
  </si>
  <si>
    <t>Мероприятия в сфере жилищного хозяйства</t>
  </si>
  <si>
    <t>08 3 01 73500</t>
  </si>
  <si>
    <t>08 3 01 73600</t>
  </si>
  <si>
    <t>01 0 00 00000</t>
  </si>
  <si>
    <t>01 1 01 21110</t>
  </si>
  <si>
    <t>01 1 01 23400</t>
  </si>
  <si>
    <t>01 1 01 24200</t>
  </si>
  <si>
    <t>Пособия, компенсации и иные социальные выплаты гражданам, кроме публичных нормативных обязательств</t>
  </si>
  <si>
    <t>321</t>
  </si>
  <si>
    <t>01 1 01 42040</t>
  </si>
  <si>
    <t>01 1 01 42100</t>
  </si>
  <si>
    <t>01 1 02 21120</t>
  </si>
  <si>
    <t>01 1 02 24210</t>
  </si>
  <si>
    <t>01 1 02 24230</t>
  </si>
  <si>
    <t>01 1 02 42040</t>
  </si>
  <si>
    <t>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</si>
  <si>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01 1 02 42100</t>
  </si>
  <si>
    <t>02 0 01 77950</t>
  </si>
  <si>
    <t>Подпрограмма "Организация отдыха и оздоровление детей" трудоустройство детей в каникулярное время</t>
  </si>
  <si>
    <t>01 2 01 77950</t>
  </si>
  <si>
    <t>01 1 02 24350</t>
  </si>
  <si>
    <t>01 1 02 77950</t>
  </si>
  <si>
    <t>01 3 01 77950</t>
  </si>
  <si>
    <t>03 0 00 00000</t>
  </si>
  <si>
    <t>03 1 00 00000</t>
  </si>
  <si>
    <t>03 1 01 24420</t>
  </si>
  <si>
    <t>03 1 01 64420</t>
  </si>
  <si>
    <t>03 3 01 72260</t>
  </si>
  <si>
    <t>08 4 01 84910</t>
  </si>
  <si>
    <t>01 5 01 42030</t>
  </si>
  <si>
    <t>08 4 01 42090</t>
  </si>
  <si>
    <t>08 4 01 R0820</t>
  </si>
  <si>
    <t>04 0 01 87950</t>
  </si>
  <si>
    <t>05 0 01 77950</t>
  </si>
  <si>
    <t>08 5 01 74570</t>
  </si>
  <si>
    <t>06 1 01 70650</t>
  </si>
  <si>
    <t>06 2 01 42150</t>
  </si>
  <si>
    <t>06 2 01 61300</t>
  </si>
  <si>
    <t>I.</t>
  </si>
  <si>
    <t>1.</t>
  </si>
  <si>
    <t>1.1.</t>
  </si>
  <si>
    <t>2.</t>
  </si>
  <si>
    <t>2.1.</t>
  </si>
  <si>
    <t>2.2.</t>
  </si>
  <si>
    <t>Единый сельскохозяйственный налог</t>
  </si>
  <si>
    <t>2.3.</t>
  </si>
  <si>
    <t>Налог, взимаемый в связи с применением патентной системы налогообложения, зачисляемый в бюджеты муниципальных районов</t>
  </si>
  <si>
    <t>3.</t>
  </si>
  <si>
    <t>3.1.</t>
  </si>
  <si>
    <t>4.</t>
  </si>
  <si>
    <t>4.1.</t>
  </si>
  <si>
    <t>4.2.</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</si>
  <si>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</si>
  <si>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</si>
  <si>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</si>
  <si>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</si>
  <si>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5.</t>
  </si>
  <si>
    <t>5.1.</t>
  </si>
  <si>
    <t>6.</t>
  </si>
  <si>
    <t>6.1.</t>
  </si>
  <si>
    <t>7.</t>
  </si>
  <si>
    <t>7.1.</t>
  </si>
  <si>
    <t>06 2 01 43140</t>
  </si>
  <si>
    <t>Субсидии, за исключением субсидий на софинансирование капитальных вложений в объекты государственной (муниципальной) собственности</t>
  </si>
  <si>
    <t>521</t>
  </si>
  <si>
    <t>522</t>
  </si>
  <si>
    <t>01 2 01 43210</t>
  </si>
  <si>
    <t>Субсидии на организацию отдыха детей в каникулярное время</t>
  </si>
  <si>
    <t>01 2 01 S3210</t>
  </si>
  <si>
    <t>Субсидии на реализацию мероприятий государственной программы РК " Развитие образования"</t>
  </si>
  <si>
    <t>01 1 02 43200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</si>
  <si>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</si>
  <si>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7.2.</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</si>
  <si>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</si>
  <si>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</si>
  <si>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8.</t>
  </si>
  <si>
    <t>8.1.</t>
  </si>
  <si>
    <t>9.</t>
  </si>
  <si>
    <t>9.1.</t>
  </si>
  <si>
    <t>II.</t>
  </si>
  <si>
    <t>15</t>
  </si>
  <si>
    <t>1.2.</t>
  </si>
  <si>
    <t>1.3.</t>
  </si>
  <si>
    <t>Субвенции бюджетам на осуществление первичного воинского учета на территориях, где отсутствуют военные комиссариаты</t>
  </si>
  <si>
    <t>118</t>
  </si>
  <si>
    <t>082</t>
  </si>
  <si>
    <t>39</t>
  </si>
  <si>
    <t>1.4.</t>
  </si>
  <si>
    <t>40</t>
  </si>
  <si>
    <t>1.5.</t>
  </si>
  <si>
    <t>1.6.</t>
  </si>
  <si>
    <t>Субсидии бюджетам бюджетной системы Российской Федерации (межбюджетные субсидии)</t>
  </si>
  <si>
    <t>20</t>
  </si>
  <si>
    <t>Субвенции бюджетам бюджетной системы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</si>
  <si>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</si>
  <si>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</si>
  <si>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075</t>
  </si>
  <si>
    <t>Невыясненные поступления, зачисляемые в бюджеты муниципальных районов</t>
  </si>
  <si>
    <t>9.2.</t>
  </si>
  <si>
    <t>Невыясненные поступления</t>
  </si>
  <si>
    <t>Премии и гранты</t>
  </si>
  <si>
    <t>350</t>
  </si>
  <si>
    <t>Уплата налога на имущество организаций и земельного налога</t>
  </si>
  <si>
    <t>831</t>
  </si>
  <si>
    <t>Уплата прочих налогов, сборов и иных обязательных платежей</t>
  </si>
  <si>
    <t>851</t>
  </si>
  <si>
    <t>852</t>
  </si>
  <si>
    <t>111</t>
  </si>
  <si>
    <t>112</t>
  </si>
  <si>
    <t>Субсидия на реализацию мероприятий гос. программы РК "Развитие культуры" (на частичную компенсацию дополнительных расходов на повышение оплаты труда работников муниципальных учреждений культуры)</t>
  </si>
  <si>
    <t>Прочая закупка товаров, работ и услуг для обеспечения государственных (муниципальных) нужд</t>
  </si>
  <si>
    <t>045</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</si>
  <si>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</si>
  <si>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041</t>
  </si>
  <si>
    <t>042</t>
  </si>
  <si>
    <t>Плата за размещение отходов производства</t>
  </si>
  <si>
    <t>Плата за размещение  твердых коммунальных</t>
  </si>
  <si>
    <t>002</t>
  </si>
  <si>
    <t>Дотации бюджетам муниципальных районов на поддержку мер по обеспечению сбалансированности бюджетов</t>
  </si>
  <si>
    <t>29</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</si>
  <si>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</si>
  <si>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06 2 01 65200</t>
  </si>
  <si>
    <t>540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</si>
  <si>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</si>
  <si>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Создание, содержание и организация деятельности аварийно-спасательных служб от Суоярвского городского поселения</t>
  </si>
  <si>
    <t>08 1 01 51200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</si>
  <si>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</si>
  <si>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</si>
  <si>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Резервные фонды</t>
  </si>
  <si>
    <t>09 2 02 S3240</t>
  </si>
  <si>
    <t>Бюджетные инвестиции на приобретение объектов недвижимого имущества в государственную (муниципальную) собственность</t>
  </si>
  <si>
    <t xml:space="preserve">Мероприятия по капитальному ремонту жилых домов </t>
  </si>
  <si>
    <t>01 1 02 24211</t>
  </si>
  <si>
    <t>Субсидия на поддержку отрасли культуры (на подключение муниципальных общедоступных библиотек и государственных центральных библиотек в субъектах РФ к информационно - телекоммуникационной сети "Интернет" и развитием библиотечного дела с учетом задачи расширения информационных технологий расширения информационных технологий и оцифровки)</t>
  </si>
  <si>
    <t>03 1 01 43250</t>
  </si>
  <si>
    <t>Субсидии на реализацию мероприятий гос. программы РК "Развитие культуры" (на частичную компенсацию дополнительных расходов на повышение оплаты труда работников муниципальных учреждений культуры)</t>
  </si>
  <si>
    <t>Прочие межбюджетные трансферты общего характера</t>
  </si>
  <si>
    <t xml:space="preserve">Приложение № 3 </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</si>
  <si>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</si>
  <si>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</si>
  <si>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софинансирование капитальных вложений в объекты муниципальной собственности</t>
  </si>
  <si>
    <t>150</t>
  </si>
  <si>
    <t>360</t>
  </si>
  <si>
    <t>Иные выплаты населению</t>
  </si>
  <si>
    <t>Взносы по обязательному социальному страхованию на выплаты по оплате труда работников и иные выплаты работникам учреждений</t>
  </si>
  <si>
    <t>12 0 00 72180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</si>
  <si>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</si>
  <si>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</si>
  <si>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Мероприятия по программе "Обеспечение безопасности жизнедеятельности населения МО "Суоярвский район"</t>
  </si>
  <si>
    <t>06 2 01 43220</t>
  </si>
  <si>
    <t>08 3 01 43220</t>
  </si>
  <si>
    <t>Субсидия в целях реализации мероприятий по сносу аварийных многоквартирных домов</t>
  </si>
  <si>
    <t>08 3 01 S3220</t>
  </si>
  <si>
    <t>Софинансирование субсидии в целях реализации мероприятий по сносу аварийных многоквартирных домов</t>
  </si>
  <si>
    <t>Коммунальное хозяйство</t>
  </si>
  <si>
    <t>Субсидии на софинансирование капитальных вложений в объекты государственной (муниципальной) собственности</t>
  </si>
  <si>
    <t>08 3 01 76050</t>
  </si>
  <si>
    <t>Прочие мероприятия по благоустройству</t>
  </si>
  <si>
    <t>01 1 01 24201</t>
  </si>
  <si>
    <t>01 1 02 L5190</t>
  </si>
  <si>
    <t>Софинансирование субсидии на реализацию мероприятийй и поддержке отрасли культуры</t>
  </si>
  <si>
    <t>Уплата прочих налогов, сборов</t>
  </si>
  <si>
    <t>Расходы на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t>
  </si>
  <si>
    <t>8.5.</t>
  </si>
  <si>
    <t>8.6.</t>
  </si>
  <si>
    <t>8.8.</t>
  </si>
  <si>
    <t>Код источника финансирования по КИВФ,КИВнФ</t>
  </si>
  <si>
    <t>Утверждено бюджеты муниципальных районов</t>
  </si>
  <si>
    <t>в % к плану</t>
  </si>
  <si>
    <t>ИСТОЧНИКИ ВНУТРЕННЕГО ФИНАНСИРОВАНИЯ ДЕФИЦИТОВ  БЮДЖЕТОВ</t>
  </si>
  <si>
    <t>019 01  00  00  00  00  0000  000</t>
  </si>
  <si>
    <t>019 01  02  00  00  00  0000  000</t>
  </si>
  <si>
    <t>019 01  02  00  00  05  0000  710</t>
  </si>
  <si>
    <t>019 01  03  01  00  00  0000  000</t>
  </si>
  <si>
    <t>019 01  03  01  00  05  0000  810</t>
  </si>
  <si>
    <t>Изменение остатков средств на счетах по учету  средств бюджета</t>
  </si>
  <si>
    <t>000 01  05  00  00  00  0000  000</t>
  </si>
  <si>
    <t>Увеличение остатков средств бюджетов</t>
  </si>
  <si>
    <t>019 01  05  00  00  00  0000  500</t>
  </si>
  <si>
    <t>019 01  05  02  00  00  0000  500</t>
  </si>
  <si>
    <t xml:space="preserve">Увеличение прочих остатков денежных средств  бюджетов </t>
  </si>
  <si>
    <t>019 01  05  02  01  00  0000  500</t>
  </si>
  <si>
    <t>Увеличение прочих остатков денежных средств  бюджетов муниципальных районов</t>
  </si>
  <si>
    <t>019 01  05  02  01  05  0000  510</t>
  </si>
  <si>
    <t>019 01  05  00  00  00  0000  600</t>
  </si>
  <si>
    <t>Уменьшение прочих остатков денежных средств  бюджетов</t>
  </si>
  <si>
    <t>019 01  05  02  00  00  0000  600</t>
  </si>
  <si>
    <t xml:space="preserve">Уменьшение прочих остатков денежных средств  бюджетов </t>
  </si>
  <si>
    <t>019 01  05  02  01  00  0000  600</t>
  </si>
  <si>
    <t>Уменьшение прочих остатков денежных средств  бюджетов муниципальных районов</t>
  </si>
  <si>
    <t>019 01  05  02  01  05  0000  610</t>
  </si>
  <si>
    <t>Иные источники внутреннего финансирования  дефицитов бюджетов</t>
  </si>
  <si>
    <t>019 01  06  00  00  00  0000  000</t>
  </si>
  <si>
    <t>019 01  06  05  00  00  0000  000</t>
  </si>
  <si>
    <t>Возврат бюджетных кредитов, предоставленные внутри  страны в валюте Российской Федерации</t>
  </si>
  <si>
    <t>000 01  06  05  02  00  0000  600</t>
  </si>
  <si>
    <t>000 01  06  05  02  05  0000  640</t>
  </si>
  <si>
    <t>Предоставление  бюджетных кредитов другим бюджетам бюджетной системы Российской Федерации в валюте Российской Федерации</t>
  </si>
  <si>
    <t>019  01  06  05  00  05  0000 500</t>
  </si>
  <si>
    <t>019  01  06  05  02  05  0000 500</t>
  </si>
  <si>
    <t>019  01  06  05  02  05  0000 540</t>
  </si>
  <si>
    <t>019 01  02  00  00  00  0000  700</t>
  </si>
  <si>
    <t>Бюджетные кредиты от других бюджетов бюджетной системы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</si>
  <si>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</si>
  <si>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019 01  03  01  00  00  0000  800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</si>
  <si>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</si>
  <si>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кредитных организаций бюджетами муниципальных районов в валюте Российской Федерации</t>
  </si>
  <si>
    <t xml:space="preserve">Иные межбюджетные трансферты </t>
  </si>
  <si>
    <t>06 2 01 44070</t>
  </si>
  <si>
    <t>Иные межбюджетные трансферты на поддержку  развития  территориального  самоуправления</t>
  </si>
  <si>
    <t>Расходы за счет иных межбюджетных трансфертов на стимулирование органов местного самоуправления за достижения  наилучших результатов реализации программ  оздоровления  муниципальных финансов</t>
  </si>
  <si>
    <t>Расходы на участие в национальном проекте "Образование" и региональном проекте "Успех каждого ребенка"</t>
  </si>
  <si>
    <t>01 1 02 24231</t>
  </si>
  <si>
    <t>243</t>
  </si>
  <si>
    <t>Пособия, компенсации  и  иные  социальные  выплаты  гражданам, кроме  публичных  нормативных  обязательств</t>
  </si>
  <si>
    <t>621</t>
  </si>
  <si>
    <t>01 5 02 71300</t>
  </si>
  <si>
    <t>Закупка товаров, работ, услуг в целях капитального ремонта государственного (муниципального) имущества</t>
  </si>
  <si>
    <t>01 1 Е2 50970</t>
  </si>
  <si>
    <t>Реализация мероприятий в рамках Подпрограммы "Подписка"</t>
  </si>
  <si>
    <t>Субсидия на реализацию мероприятий пo поддержке отрасли культуры</t>
  </si>
  <si>
    <t>Иные выплаты персоналу государственных (муниципальных) органов, за исключением фонда оплаты труда</t>
  </si>
  <si>
    <t>05 0 01 24820</t>
  </si>
  <si>
    <t>Физическая культура</t>
  </si>
  <si>
    <t>Субсидии на поддержку местных инициатив граждан, проживающих в городских и сельских поселениях РК</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</si>
  <si>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</si>
  <si>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Обслуживание  муниципального долга</t>
  </si>
  <si>
    <t>Расходы на обеспечение деятельности учреждения физической культуры</t>
  </si>
  <si>
    <t>Регулирование цен (тарифов) на отдельные виды продукции, товаров и услуг</t>
  </si>
  <si>
    <t>МКУ "Центр  информационно-хозяйственного обеспечения Суоярвского муниципального района "</t>
  </si>
  <si>
    <t>813</t>
  </si>
  <si>
    <t>077</t>
  </si>
  <si>
    <t>Взносы по обязательному социальному страхованию на выплаты по оплате труда работников и иные выплаты работникам  учреждений</t>
  </si>
  <si>
    <t xml:space="preserve">Фонд оплаты труда  учреждений </t>
  </si>
  <si>
    <t xml:space="preserve">Фонд оплаты труда учреждений </t>
  </si>
  <si>
    <t>Иные выплаты персоналу  учреждений, за исключением фонда оплаты труда</t>
  </si>
  <si>
    <t>Создание в общеобразовательных организациях, расположенных в сельской местности, условий для занятий физической культурой и спортом</t>
  </si>
  <si>
    <t>Фонд оплаты труда учреждений</t>
  </si>
  <si>
    <t>Иные выплаты персоналу учреждений, за исключением фонда оплаты труда</t>
  </si>
  <si>
    <t>Фонд оплаты труда  учреждений</t>
  </si>
  <si>
    <t xml:space="preserve">Уплата прочих налогов, сборов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</si>
  <si>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</si>
  <si>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Софинансирование субсидии муниципальной программы развития и поддержки малого и среднего предпринимательства в Суоярвском районе</t>
  </si>
  <si>
    <t>09 0 00 00000</t>
  </si>
  <si>
    <t>Муниципальная программа развития и поддержки малого и среднего предприянимательства в Суоярвском районе</t>
  </si>
  <si>
    <t>Мероприятия по гражданской обороне , защите населения и территории поселения от ЧС (переданные полномочия от Суоярвского городского поселения)</t>
  </si>
  <si>
    <t>Субсидии на поддержку  местных инициатив граждан, проживающих в городских и сельских поселениях РК</t>
  </si>
  <si>
    <t>Утверждено на 2020 год</t>
  </si>
  <si>
    <t>182</t>
  </si>
  <si>
    <t>048</t>
  </si>
  <si>
    <t>299</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</si>
  <si>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t>
  </si>
  <si>
    <t>302</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</si>
  <si>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</si>
  <si>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497</t>
  </si>
  <si>
    <t>Субсидии бюджетам муниципальных районов на реализацию мероприятий по обеспечению жтльем молодых семей</t>
  </si>
  <si>
    <t>Субсидии бюджетам  на реализацию мероприятий по обеспечению жтльем молодых семей</t>
  </si>
  <si>
    <t>Погашение бюджетами муниципальных районов кредитов откредитных организаций в валюте Российской Федерации</t>
  </si>
  <si>
    <t>019 01  02  00  00  05  0000  810</t>
  </si>
  <si>
    <t>Погашение кредитов, предоставленных кредитными организациями в валюте Российской Федерации</t>
  </si>
  <si>
    <t>019 01  02  00  00  00  0000  810</t>
  </si>
  <si>
    <t>Средства, передаваемые бюджету муниципального района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по мобилизационной подготовке муниципальных предприятий и учреждений, по осуществлению мероприятий по обеспечению безопасности людей на водных объектах, охране их жизни и здоровья, организация деятельности аварийно-спасательных служб и аварийно-спасательных формирований на территории поселения</t>
  </si>
  <si>
    <t>Исполнение судебных актов Российской Федерации и мировых соглашений по возмещению вреда</t>
  </si>
  <si>
    <t>08 1 01 22040</t>
  </si>
  <si>
    <t>09 0 01 S3240</t>
  </si>
  <si>
    <t>05 0 Р5 43230</t>
  </si>
  <si>
    <t>Спорт высших достижений</t>
  </si>
  <si>
    <t>Субсидии на реализацию мероприятий госпрограммы РК "Развитие физической культуры, спорта и совршенствование молодежной политики (в целях развития системы спортивной подготовки)</t>
  </si>
  <si>
    <t>Субвенция на обеспечение жилыми помещениями детяй-сирот и детей, оставшихся без попечения родителей, лиц из их числа   детей-сирот и детей, оставшихся без попечения родителей</t>
  </si>
  <si>
    <t>13 0 01 L4970</t>
  </si>
  <si>
    <t>Субсидии на предоставление социальных выплат молодым семьям на приобретение (строительство) жилья</t>
  </si>
  <si>
    <t>01 5 01 S3210</t>
  </si>
  <si>
    <t>Расходы на содержание и обеспечение школ по исполнительным листам</t>
  </si>
  <si>
    <t>01 1 01 S3200</t>
  </si>
  <si>
    <t>Софинансирование за счет средств местного бюджета субсидии на реализацию мероприятий государственной программы РК "Развитие образования" (сады)</t>
  </si>
  <si>
    <t>01 1 01 43200</t>
  </si>
  <si>
    <t>Субсидия  на реализацию мероприятий государственной программы Республики Карелия  "Развитие образования" (сады)</t>
  </si>
  <si>
    <t xml:space="preserve">Субсидия бюджетам муниципальных образований на реализацию мероприятий гос. программы РК "Обеспечение доступным и комфортным жильем и жилищно-коммунальными услугами" (в целях реализации мероприятий по сносу аварийных многоквартирных домов) </t>
  </si>
  <si>
    <t>08 3 F3 67484</t>
  </si>
  <si>
    <t>Субсидии на реализацию мероприятий по переселению граждан из аварийного жилищного  фонда (средства бюджета РК-этап 2020 года-срок реализации 2020 год)</t>
  </si>
  <si>
    <t>08 3 F3 67483</t>
  </si>
  <si>
    <t>Средства, передаваемые бюджету муниципального района по осуществлению муниципального жилищного контроля, по осуществлению муниципального контроля за сохранностью автомобильных дорог местного значения в границах населенных пунктов поселения, по осуществлению муниципального контроля на территориии особой экономической зоны, по осуществлению муниципального лесного контроля, по осуществлению муниципального контроля за проведением муниципальных лотерей, по осуществлению муниципального земельного контроля за использованием земель, по осуществлению муниципального контроля в области использования и охраны особо охраняемых природных территорий местного значения</t>
  </si>
  <si>
    <t>141</t>
  </si>
  <si>
    <t>Административные штрафы, установленные Главой 6 Кодекса РФ об административных правонарушениях, за административные правонарушения, посягающее на здоровье, санитарно-эпидемиологическое благополучие населения и общественную нравственность, выявленные должностными лицами органов муниципального контроля</t>
  </si>
  <si>
    <t>Административные штрафы, установленные Кодексом РФ об административных правонарушениях</t>
  </si>
  <si>
    <t>822</t>
  </si>
  <si>
    <t>073</t>
  </si>
  <si>
    <t>Административные штрафы, установленные Главой 7 Кодекса РФ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несовершинолетних и защите их прав</t>
  </si>
  <si>
    <t>076</t>
  </si>
  <si>
    <t>825</t>
  </si>
  <si>
    <t>083</t>
  </si>
  <si>
    <t>188</t>
  </si>
  <si>
    <t>153</t>
  </si>
  <si>
    <t>Административные штрафы, установленные Главой 15 Кодекса РФ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п.6 ст.46 БК РФ), налагаемые мировыми судьями, комиссиями по делам несовершеннолетних и защите их прав</t>
  </si>
  <si>
    <t>203</t>
  </si>
  <si>
    <t>Административные штрафы, установленные Главой 20 Кодекса РФ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</si>
  <si>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</si>
  <si>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РФ, иной организацией, действующей от имени РФ</t>
  </si>
  <si>
    <t>Платежи в целях возмещения причиненного ущерба (убытков)</t>
  </si>
  <si>
    <t>123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</si>
  <si>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</si>
  <si>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</si>
  <si>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</si>
  <si>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территориях),подлежащие зачислению в бюджет  муниципального образования</t>
  </si>
  <si>
    <t>160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</si>
  <si>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</si>
  <si>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</si>
  <si>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805</t>
  </si>
  <si>
    <t>193</t>
  </si>
  <si>
    <t>Административные штрафы, установленные Главой 19 Кодекса РФ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</si>
  <si>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143</t>
  </si>
  <si>
    <t>Административные штрафы, установленные Главой 14 Кодекса РФ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</si>
  <si>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t>
  </si>
  <si>
    <t>Административные штрафы, установленные Главой 5  Кодекса РФ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</si>
  <si>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519</t>
  </si>
  <si>
    <t>Субсидии бюджетам муниципальных районов на поддержку отрасли культуры</t>
  </si>
  <si>
    <t>Субсидии бюджетам на поддержку отрасли культуры</t>
  </si>
  <si>
    <t>Субсидии бюджетам муниципальных районов на софинансирование расходных обязательств субъектов РФ, связанных с реализацией федеральной целевой программы "Увековечение памяти погибших при защите Отечества на 2019-2024 годы"</t>
  </si>
  <si>
    <t>Субсидии бюджетам  на софинансирование расходных обязательств субъектов РФ, связанных с реализацией федеральной целевой программы "Увековечение памяти погибших при защите Отечества на 2019-2024 годы"</t>
  </si>
  <si>
    <t>08 1 01 75011</t>
  </si>
  <si>
    <t>Реализация государственных функций, связанных с общегосударственным управлением (резервные средства)</t>
  </si>
  <si>
    <t>12 0 00 75050</t>
  </si>
  <si>
    <t>Иные межбюджетные трансферты бюджетам муниципальных районов и городских округов в РК на организацию работы обсерваторов для лиц, прибывших из эпидемически неблагополучных территорий по новой короновирусной инфекции</t>
  </si>
  <si>
    <t>Защита населения и территории от чрезвычайных ситуаций природного и техногенного характера, гражданская оборона</t>
  </si>
  <si>
    <t>08 3 01 73501</t>
  </si>
  <si>
    <t>08 3 01 44280</t>
  </si>
  <si>
    <t>Иные межбюджетные трансферты на мероприятия по формированию земельных участков под аварийными многоквартирными домами</t>
  </si>
  <si>
    <t>08 3 01 44110</t>
  </si>
  <si>
    <t>06 2 01 43141</t>
  </si>
  <si>
    <t>Грант по ППМИ на мероприятия по благоустройству</t>
  </si>
  <si>
    <t>06 2 01 44120</t>
  </si>
  <si>
    <t>Иные межбюджетные трансферты на поощрение победителей конкурса по благоустройству территорий муниципальных образований</t>
  </si>
  <si>
    <t>06 2 01 66050</t>
  </si>
  <si>
    <t>Участие в организации деятельности по накоплению и транспортированию ТБО на территории сельских поселений</t>
  </si>
  <si>
    <t>06 2 01 S4070</t>
  </si>
  <si>
    <t>Софинансирование развития территориально-общественного самоуправления</t>
  </si>
  <si>
    <t>08 3 01 S3140</t>
  </si>
  <si>
    <t>Софинансирование субсидии на поддержку местных инициатив граждан, проживающих в городских и сельских поселениях РК</t>
  </si>
  <si>
    <t>08 3 01 73140</t>
  </si>
  <si>
    <t>Софинансирование субсидии на поддержку местных инициатив граждан, проживающих в городских и сельских поселениях РК за счет юридических и физических лиц</t>
  </si>
  <si>
    <t>Субсидия на поддержку местных инициатив граждан, проживающих в муниципальных образованиях (на реализацию проектов по итогам конкурсного отбора)</t>
  </si>
  <si>
    <t>06 2 01 L2990</t>
  </si>
  <si>
    <t>Субсидия на реализацию мероприятий в рамках федеральной целевой прораммы "Увековечивание памяти погибших при защите Отечества  на 2019-2024 годы"</t>
  </si>
  <si>
    <t>06 2 01 L5190</t>
  </si>
  <si>
    <t>Субсидия на реализацию мероприятий по гос.поддержке отрасли культуры-гос.поддержка лучших сельских учреждений культуры (за исключением субсидии на софинансирование кап.вложений в объекты гос.(муниц.) собственности)</t>
  </si>
  <si>
    <t>063</t>
  </si>
  <si>
    <t>Административные штрафы, установленные Главой 13 Кодекса РФ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</si>
  <si>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133</t>
  </si>
  <si>
    <t>Административные штрафы, установленные Главой 17 Кодекса РФ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</si>
  <si>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173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</si>
  <si>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</si>
  <si>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090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</si>
  <si>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</si>
  <si>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304</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</si>
  <si>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</si>
  <si>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303</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</si>
  <si>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</si>
  <si>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Расходы на прочие мероприятия по благоустройству в рамках муниципального задания</t>
  </si>
  <si>
    <t>08 1 01 76050</t>
  </si>
  <si>
    <t>09 0 01 43240</t>
  </si>
  <si>
    <t>Субсидии юридическим лицам (кроме некоммерческих организаций), индивидуальным предпринимателям, физическим лицам - поизводителям товаров, работ, услуг</t>
  </si>
  <si>
    <t>Субсидии на реализацию доп. мероприятий по поддержке малого и среднего предпринимательства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</si>
  <si>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09 0 01 00000</t>
  </si>
  <si>
    <t>08 2 01 00000</t>
  </si>
  <si>
    <t>08 2 01 44330</t>
  </si>
  <si>
    <t>Иные межбюджетные трансферты на реализацию отдельных мероприятий по повышению комфортности условий проживания граждан</t>
  </si>
  <si>
    <t>08 3 01 44340</t>
  </si>
  <si>
    <t>08 3 01 43140</t>
  </si>
  <si>
    <t>Иные межбюджетные трансферты победителям регионального этапа "Всероссийского конкурса Лучшая муниципальная практика"</t>
  </si>
  <si>
    <t>06 2 01 44230</t>
  </si>
  <si>
    <t>Расходы на содержание ДОУ по исполнительным листам</t>
  </si>
  <si>
    <t>01 1 02 53030</t>
  </si>
  <si>
    <t xml:space="preserve">Иные межбюджетные трнсферты на реализацию мероприятий по соблюдению санитарного режима в муниципальных общеобразовательных организаций </t>
  </si>
  <si>
    <t>Иные межбюджетные трнсферты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t>
  </si>
  <si>
    <t>01 1 02 75050</t>
  </si>
  <si>
    <t>Субсидия на организацию бесплатного горячего питания обучающихся</t>
  </si>
  <si>
    <t>01 1 02 L3040</t>
  </si>
  <si>
    <t>Софинансирование cубсидии местным бюджетам на реализацию мероприятий по организации бесплатного горячего питания обучающихся</t>
  </si>
  <si>
    <t>01 1 02 S3040</t>
  </si>
  <si>
    <t>Мероприятия в рамках программы "Развитие физической культуры и спорта" за счет иных межбюджетных трансфертов на стимулирование органов местного самоуправления за достижение наилучших результатов реализации программ оздоравления муниципальных финансов</t>
  </si>
  <si>
    <t>05 0 01 44110</t>
  </si>
  <si>
    <t>Массовый спорт</t>
  </si>
  <si>
    <t>Реализация прочих мероприятий в рамках муниципальной программы "Развитие физической культуры и спорта в Суоярвском районе</t>
  </si>
  <si>
    <t>05 0 01 74820</t>
  </si>
  <si>
    <t>Софинансирование субсидии на реализацию мероприятий гос. программы РК "Развитие культуры" (на частичную компенсацию дополнительных расходов на повышение оплаты труда работников муниципальных учреждений культуры)</t>
  </si>
  <si>
    <t>Исполнение бюджета муниципального образования "Суоярвский район" по кодам классификации доходов бюджета за 2020 год</t>
  </si>
  <si>
    <r>
      <t xml:space="preserve">Ведомственная структура расходов бюджета муниципального образования "Суоярвский район" за 2020 год по                                   разделам и подразделам, целевым статьям и видам расходов классификации расходов бюджетов                           </t>
    </r>
    <r>
      <rPr>
        <sz val="12"/>
        <rFont val="Times New Roman"/>
        <family val="1"/>
      </rPr>
      <t xml:space="preserve"> рублей</t>
    </r>
  </si>
  <si>
    <t>Исполнение бюджета муниципального образования "Суоярвский район" по разделам и подразделам классификации расходов бюджетов за 2020 год</t>
  </si>
  <si>
    <t>Источники финансирования дефицита бюджета за 2020 год</t>
  </si>
  <si>
    <t xml:space="preserve">Исполнено за 2020 г. </t>
  </si>
  <si>
    <t>Исполнено за 2020 г.</t>
  </si>
  <si>
    <t>3.2.</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</si>
  <si>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</si>
  <si>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</si>
  <si>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Доходы, поступающие в порядке возмещения расходов, понесенных в связи с эксплуатацией имущества</t>
  </si>
  <si>
    <t>060</t>
  </si>
  <si>
    <t>Доходы, поступающие в порядке возмещения расходов, понесенных в связи с эксплуатацией имущества муниципальных районов</t>
  </si>
  <si>
    <t>065</t>
  </si>
  <si>
    <t>Административные штрафы, установленные Главой 8 Кодекса РФ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судьямии, комиссиями по делам несовершеннолетних и защити их прав</t>
  </si>
  <si>
    <t>550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</si>
  <si>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</si>
  <si>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муниципальных районов за достижение показателей деятельности органов исполнительной власти субъектов Российской Федерации</t>
  </si>
  <si>
    <t>Иные межбюджетные трансферты из бюджета РК бюджетам муниципальных образований на поощрение за достижение показателей деятельности органов исполнительной власти субъектов РФ (в целях поощрения муниципальных управленческих команд)</t>
  </si>
  <si>
    <t>Фонд оплаты труда государственных (муниципальных) органов</t>
  </si>
  <si>
    <t>08 1 01 5549F</t>
  </si>
  <si>
    <t>Дорожное хозяйство (дорожные фонды)</t>
  </si>
  <si>
    <t>06 2 01 43180</t>
  </si>
  <si>
    <t>08 2 01 43180</t>
  </si>
  <si>
    <t>Субсидия местным бюджетам на реализацию мероприятий государственной программы Республики Карелия "Развитие транспортной системы "( в целях реализации мероприятий по повышению безопасности дорожного движения)</t>
  </si>
  <si>
    <t>08 3 01 44300</t>
  </si>
  <si>
    <t>Мероприятия по разработке проектно-сметной документации по сносу ветхих и аварийных объектов</t>
  </si>
  <si>
    <t>Субсидии на реализацию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(этап 2020 года-срок реализации 2020 год)</t>
  </si>
  <si>
    <t>08 3 01 73510</t>
  </si>
  <si>
    <t>Мероприятия в области коммунального хозяйства</t>
  </si>
  <si>
    <t>Мероприятий по разработке проектно-сметной документации по сносу ветхих и аварийных объектов</t>
  </si>
  <si>
    <t>01 1 02 S5050</t>
  </si>
  <si>
    <t>01 1 02 К3040</t>
  </si>
  <si>
    <t>Субсидии на реализацию мероприятий по организации бесплатного горячего питания обучающихся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</si>
  <si>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</si>
  <si>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Предоставление мер социальной поддержки и социального обслуживания инвалидов</t>
  </si>
  <si>
    <t>05 0 01 S3230</t>
  </si>
  <si>
    <t>Софинансирование cубсидии на реализацию мероприятий госпрограммы РК "Развитие физической культуры,спорта (в целях создания условий для занятий физической культурой и спортом)</t>
  </si>
  <si>
    <t>05 0 01 43230</t>
  </si>
  <si>
    <t>Субсидии на реализацию мероприятий гос.программы РК "Развитие физической культуры,спорта,и совершенствование молодежной политики"</t>
  </si>
  <si>
    <t>06 2 01 5549F</t>
  </si>
  <si>
    <t>Предоставление иных межбюджетных трансфертов из бюджета РК бюджетам муниципальных образований на поощрение за достижение показателей деятельности органов исполнительной власти субъектов РФ (в целях поощрения муниципальных управленческих команд)</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</si>
  <si>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</si>
  <si>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МКУ "ЦУМИ и ЗР Суоярвского района"</t>
  </si>
  <si>
    <t>Получение кредитов от кредитных организаций в валюте Российской Федерации</t>
  </si>
  <si>
    <t>Приложение № 4 к Решению Совета депутатов муниципального образования "Суоярвский район" от 29.04.2021   № 309</t>
  </si>
  <si>
    <t>к Решению Совета депутатов муниципального образования "Суоярвский район" от 29.04.2021   № 309</t>
  </si>
  <si>
    <t>к Решению Совета депутатов муниципального образования "Суоярвский район" от  29.04.2021   № 309</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</si>
</sst>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_ ;[Red]\-#,##0\ "/>
    <numFmt numFmtId="186" formatCode="0_ ;[Red]\-0\ "/>
    <numFmt numFmtId="187" formatCode="#,##0.0"/>
    <numFmt numFmtId="188" formatCode="000000"/>
    <numFmt numFmtId="189" formatCode="#,##0;[Red]#,##0"/>
    <numFmt numFmtId="190" formatCode="#,##0.000"/>
    <numFmt numFmtId="191" formatCode="#,##0.0000"/>
    <numFmt numFmtId="192" formatCode="00\.00\.00"/>
    <numFmt numFmtId="193" formatCode="000"/>
    <numFmt numFmtId="194" formatCode="#,##0.00;[Red]\-#,##0.00;0.00"/>
    <numFmt numFmtId="195" formatCode="#,##0.00000"/>
    <numFmt numFmtId="196" formatCode="#,##0.000000"/>
    <numFmt numFmtId="197" formatCode="#,##0.00;[Red]\-#,##0.00"/>
    <numFmt numFmtId="198" formatCode="000000000"/>
    <numFmt numFmtId="199" formatCode="0000000"/>
    <numFmt numFmtId="200" formatCode="00\.00"/>
    <numFmt numFmtId="201" formatCode="000\.00\.000\.0"/>
    <numFmt numFmtId="202" formatCode="0\.00\.0"/>
    <numFmt numFmtId="203" formatCode="0000\.00\.00"/>
    <numFmt numFmtId="204" formatCode="#,##0.00_ ;[Red]\-#,##0.00\ "/>
    <numFmt numFmtId="205" formatCode="&quot;&quot;#000"/>
    <numFmt numFmtId="206" formatCode="&quot;&quot;###,##0.00"/>
    <numFmt numFmtId="207" formatCode="[$-FC19]d\ mmmm\ yyyy\ &quot;г.&quot;"/>
  </numFmts>
  <fonts count="129">
    <font>
      <sz val="10"/>
      <name val="Arial Cyr"/>
      <family val="0"/>
    </font>
    <font>
      <u val="single"/>
      <sz val="10"/>
      <color indexed="12"/>
      <name val="Arial Cyr"/>
      <family val="0"/>
    </font>
    <font>
      <u val="single"/>
      <sz val="10"/>
      <color indexed="36"/>
      <name val="Arial Cyr"/>
      <family val="0"/>
    </font>
    <font>
      <b/>
      <sz val="12"/>
      <color indexed="10"/>
      <name val="Times New Roman"/>
      <family val="1"/>
    </font>
    <font>
      <sz val="8"/>
      <name val="Arial Cyr"/>
      <family val="0"/>
    </font>
    <font>
      <b/>
      <sz val="14"/>
      <name val="Times New Roman"/>
      <family val="1"/>
    </font>
    <font>
      <sz val="10"/>
      <name val="Arial"/>
      <family val="2"/>
    </font>
    <font>
      <sz val="12"/>
      <name val="Times New Roman"/>
      <family val="1"/>
    </font>
    <font>
      <b/>
      <sz val="12"/>
      <name val="Times New Roman"/>
      <family val="1"/>
    </font>
    <font>
      <sz val="14"/>
      <name val="Times New Roman"/>
      <family val="1"/>
    </font>
    <font>
      <b/>
      <sz val="14"/>
      <color indexed="14"/>
      <name val="Times New Roman"/>
      <family val="1"/>
    </font>
    <font>
      <b/>
      <sz val="12"/>
      <color indexed="14"/>
      <name val="Times New Roman"/>
      <family val="1"/>
    </font>
    <font>
      <sz val="12"/>
      <color indexed="14"/>
      <name val="Times New Roman"/>
      <family val="1"/>
    </font>
    <font>
      <b/>
      <sz val="14"/>
      <color indexed="10"/>
      <name val="Times New Roman"/>
      <family val="1"/>
    </font>
    <font>
      <b/>
      <sz val="14"/>
      <color indexed="18"/>
      <name val="Times New Roman"/>
      <family val="1"/>
    </font>
    <font>
      <b/>
      <sz val="12"/>
      <color indexed="18"/>
      <name val="Times New Roman"/>
      <family val="1"/>
    </font>
    <font>
      <sz val="14"/>
      <color indexed="18"/>
      <name val="Times New Roman"/>
      <family val="1"/>
    </font>
    <font>
      <sz val="14"/>
      <color indexed="16"/>
      <name val="Times New Roman"/>
      <family val="1"/>
    </font>
    <font>
      <b/>
      <sz val="10"/>
      <name val="Arial Cyr"/>
      <family val="0"/>
    </font>
    <font>
      <sz val="14"/>
      <color indexed="58"/>
      <name val="Times New Roman"/>
      <family val="1"/>
    </font>
    <font>
      <sz val="10"/>
      <name val="Times New Roman"/>
      <family val="1"/>
    </font>
    <font>
      <b/>
      <sz val="10"/>
      <name val="Times New Roman"/>
      <family val="1"/>
    </font>
    <font>
      <sz val="10"/>
      <color indexed="8"/>
      <name val="Times New Roman"/>
      <family val="1"/>
    </font>
    <font>
      <sz val="10"/>
      <color indexed="17"/>
      <name val="Times New Roman"/>
      <family val="1"/>
    </font>
    <font>
      <b/>
      <sz val="10"/>
      <color indexed="8"/>
      <name val="Times New Roman"/>
      <family val="1"/>
    </font>
    <font>
      <b/>
      <sz val="10"/>
      <color indexed="10"/>
      <name val="Times New Roman"/>
      <family val="1"/>
    </font>
    <font>
      <sz val="10"/>
      <color indexed="12"/>
      <name val="Times New Roman"/>
      <family val="1"/>
    </font>
    <font>
      <sz val="10"/>
      <color indexed="20"/>
      <name val="Times New Roman"/>
      <family val="1"/>
    </font>
    <font>
      <sz val="10"/>
      <color indexed="36"/>
      <name val="Times New Roman"/>
      <family val="1"/>
    </font>
    <font>
      <sz val="10"/>
      <color indexed="48"/>
      <name val="Times New Roman"/>
      <family val="1"/>
    </font>
    <font>
      <b/>
      <sz val="10"/>
      <color indexed="20"/>
      <name val="Times New Roman"/>
      <family val="1"/>
    </font>
    <font>
      <sz val="10"/>
      <color indexed="57"/>
      <name val="Times New Roman"/>
      <family val="1"/>
    </font>
    <font>
      <sz val="14"/>
      <color indexed="8"/>
      <name val="Times New Roman"/>
      <family val="1"/>
    </font>
    <font>
      <sz val="14"/>
      <color indexed="60"/>
      <name val="Times New Roman"/>
      <family val="1"/>
    </font>
    <font>
      <sz val="14"/>
      <color indexed="56"/>
      <name val="Times New Roman"/>
      <family val="1"/>
    </font>
    <font>
      <b/>
      <sz val="10"/>
      <color indexed="17"/>
      <name val="Times New Roman"/>
      <family val="1"/>
    </font>
    <font>
      <b/>
      <sz val="14"/>
      <color indexed="56"/>
      <name val="Times New Roman"/>
      <family val="1"/>
    </font>
    <font>
      <sz val="14"/>
      <color indexed="10"/>
      <name val="Times New Roman"/>
      <family val="1"/>
    </font>
    <font>
      <sz val="14"/>
      <color indexed="36"/>
      <name val="Times New Roman"/>
      <family val="1"/>
    </font>
    <font>
      <b/>
      <u val="single"/>
      <sz val="14"/>
      <color indexed="14"/>
      <name val="Times New Roman"/>
      <family val="1"/>
    </font>
    <font>
      <b/>
      <sz val="14"/>
      <color indexed="36"/>
      <name val="Times New Roman"/>
      <family val="1"/>
    </font>
    <font>
      <vertAlign val="superscript"/>
      <sz val="14"/>
      <name val="Times New Roman"/>
      <family val="1"/>
    </font>
    <font>
      <b/>
      <sz val="14"/>
      <color indexed="62"/>
      <name val="Times New Roman"/>
      <family val="1"/>
    </font>
    <font>
      <b/>
      <sz val="14"/>
      <color indexed="60"/>
      <name val="Times New Roman"/>
      <family val="1"/>
    </font>
    <font>
      <b/>
      <sz val="14"/>
      <color indexed="16"/>
      <name val="Times New Roman"/>
      <family val="1"/>
    </font>
    <font>
      <sz val="11"/>
      <color indexed="48"/>
      <name val="Times New Roman"/>
      <family val="1"/>
    </font>
    <font>
      <b/>
      <sz val="11"/>
      <color indexed="10"/>
      <name val="Times New Roman"/>
      <family val="1"/>
    </font>
    <font>
      <b/>
      <sz val="11"/>
      <name val="Times New Roman"/>
      <family val="1"/>
    </font>
    <font>
      <b/>
      <sz val="11"/>
      <color indexed="12"/>
      <name val="Times New Roman"/>
      <family val="1"/>
    </font>
    <font>
      <b/>
      <sz val="11"/>
      <color indexed="48"/>
      <name val="Times New Roman"/>
      <family val="1"/>
    </font>
    <font>
      <sz val="9"/>
      <name val="Times New Roman"/>
      <family val="1"/>
    </font>
    <font>
      <sz val="9"/>
      <color indexed="12"/>
      <name val="Times New Roman"/>
      <family val="1"/>
    </font>
    <font>
      <sz val="9"/>
      <color indexed="20"/>
      <name val="Times New Roman"/>
      <family val="1"/>
    </font>
    <font>
      <sz val="9"/>
      <color indexed="36"/>
      <name val="Times New Roman"/>
      <family val="1"/>
    </font>
    <font>
      <sz val="12"/>
      <color indexed="8"/>
      <name val="Times New Roman"/>
      <family val="1"/>
    </font>
    <font>
      <sz val="12"/>
      <color indexed="58"/>
      <name val="Times New Roman"/>
      <family val="1"/>
    </font>
    <font>
      <b/>
      <sz val="12"/>
      <color indexed="62"/>
      <name val="Times New Roman"/>
      <family val="1"/>
    </font>
    <font>
      <sz val="12"/>
      <color indexed="59"/>
      <name val="Times New Roman"/>
      <family val="1"/>
    </font>
    <font>
      <sz val="11"/>
      <name val="Times New Roman"/>
      <family val="1"/>
    </font>
    <font>
      <i/>
      <sz val="10"/>
      <name val="Times New Roman"/>
      <family val="1"/>
    </font>
    <font>
      <b/>
      <sz val="9"/>
      <color indexed="10"/>
      <name val="Times New Roman"/>
      <family val="1"/>
    </font>
    <font>
      <sz val="9"/>
      <color indexed="8"/>
      <name val="Times New Roman"/>
      <family val="1"/>
    </font>
    <font>
      <b/>
      <sz val="9"/>
      <color indexed="12"/>
      <name val="Times New Roman"/>
      <family val="1"/>
    </font>
    <font>
      <i/>
      <sz val="9"/>
      <color indexed="12"/>
      <name val="Times New Roman"/>
      <family val="1"/>
    </font>
    <font>
      <b/>
      <i/>
      <sz val="9"/>
      <color indexed="12"/>
      <name val="Times New Roman"/>
      <family val="1"/>
    </font>
    <font>
      <sz val="9"/>
      <color indexed="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0"/>
      <name val="Times New Roman"/>
      <family val="1"/>
    </font>
    <font>
      <b/>
      <sz val="10"/>
      <color indexed="36"/>
      <name val="Times New Roman"/>
      <family val="1"/>
    </font>
    <font>
      <b/>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9" tint="-0.4999699890613556"/>
      <name val="Times New Roman"/>
      <family val="1"/>
    </font>
    <font>
      <b/>
      <sz val="14"/>
      <color rgb="FFFF00FF"/>
      <name val="Times New Roman"/>
      <family val="1"/>
    </font>
    <font>
      <b/>
      <sz val="14"/>
      <color rgb="FFFF0000"/>
      <name val="Times New Roman"/>
      <family val="1"/>
    </font>
    <font>
      <b/>
      <sz val="14"/>
      <color rgb="FF1A3D68"/>
      <name val="Times New Roman"/>
      <family val="1"/>
    </font>
    <font>
      <sz val="12"/>
      <color theme="9" tint="-0.4999699890613556"/>
      <name val="Times New Roman"/>
      <family val="1"/>
    </font>
    <font>
      <sz val="12"/>
      <color theme="5" tint="-0.24997000396251678"/>
      <name val="Times New Roman"/>
      <family val="1"/>
    </font>
    <font>
      <sz val="14"/>
      <color rgb="FFC00000"/>
      <name val="Times New Roman"/>
      <family val="1"/>
    </font>
    <font>
      <b/>
      <sz val="14"/>
      <color rgb="FF002060"/>
      <name val="Times New Roman"/>
      <family val="1"/>
    </font>
    <font>
      <sz val="14"/>
      <color theme="5" tint="-0.24997000396251678"/>
      <name val="Times New Roman"/>
      <family val="1"/>
    </font>
    <font>
      <sz val="10"/>
      <color theme="1"/>
      <name val="Times New Roman"/>
      <family val="1"/>
    </font>
    <font>
      <sz val="10"/>
      <color rgb="FF7030A0"/>
      <name val="Times New Roman"/>
      <family val="1"/>
    </font>
    <font>
      <sz val="10"/>
      <color rgb="FF800080"/>
      <name val="Times New Roman"/>
      <family val="1"/>
    </font>
    <font>
      <sz val="10"/>
      <color rgb="FF008000"/>
      <name val="Times New Roman"/>
      <family val="1"/>
    </font>
    <font>
      <sz val="10"/>
      <color rgb="FF0000FF"/>
      <name val="Times New Roman"/>
      <family val="1"/>
    </font>
    <font>
      <b/>
      <sz val="10"/>
      <color rgb="FF7030A0"/>
      <name val="Times New Roman"/>
      <family val="1"/>
    </font>
    <font>
      <b/>
      <sz val="10"/>
      <color theme="7" tint="-0.24997000396251678"/>
      <name val="Times New Roman"/>
      <family val="1"/>
    </font>
    <font>
      <b/>
      <sz val="10"/>
      <color rgb="FF0000FF"/>
      <name val="Times New Roman"/>
      <family val="1"/>
    </font>
    <font>
      <b/>
      <sz val="12"/>
      <color rgb="FF000099"/>
      <name val="Times New Roman"/>
      <family val="1"/>
    </font>
    <font>
      <sz val="14"/>
      <color rgb="FF000099"/>
      <name val="Times New Roman"/>
      <family val="1"/>
    </font>
    <font>
      <b/>
      <sz val="14"/>
      <color rgb="FF000099"/>
      <name val="Times New Roman"/>
      <family val="1"/>
    </font>
    <font>
      <b/>
      <sz val="10"/>
      <color rgb="FF800080"/>
      <name val="Times New Roman"/>
      <family val="1"/>
    </font>
    <font>
      <sz val="9"/>
      <color rgb="FF800080"/>
      <name val="Times New Roman"/>
      <family val="1"/>
    </font>
    <font>
      <sz val="9"/>
      <color rgb="FF7030A0"/>
      <name val="Times New Roman"/>
      <family val="1"/>
    </font>
    <font>
      <b/>
      <sz val="9"/>
      <color rgb="FF0000FF"/>
      <name val="Times New Roman"/>
      <family val="1"/>
    </font>
    <font>
      <sz val="9"/>
      <color theme="1"/>
      <name val="Times New Roman"/>
      <family val="1"/>
    </font>
    <font>
      <sz val="9"/>
      <color rgb="FF0000FF"/>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indexed="8"/>
      </left>
      <right style="thin">
        <color indexed="8"/>
      </right>
      <top>
        <color indexed="8"/>
      </top>
      <bottom style="thin">
        <color indexed="8"/>
      </bottom>
    </border>
    <border>
      <left style="thin">
        <color indexed="8"/>
      </left>
      <right style="medium">
        <color indexed="8"/>
      </right>
      <top>
        <color indexed="8"/>
      </top>
      <bottom style="thin">
        <color indexed="8"/>
      </bottom>
    </border>
    <border>
      <left style="medium"/>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top style="medium"/>
      <bottom style="medium"/>
    </border>
    <border>
      <left>
        <color indexed="63"/>
      </left>
      <right style="thin"/>
      <top style="thin"/>
      <bottom>
        <color indexed="63"/>
      </botto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style="medium"/>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color indexed="8"/>
      </right>
      <top style="medium"/>
      <bottom style="thin">
        <color indexed="8"/>
      </bottom>
    </border>
    <border>
      <left style="thin">
        <color indexed="8"/>
      </left>
      <right style="thin">
        <color indexed="8"/>
      </right>
      <top style="medium"/>
      <bottom style="thin"/>
    </border>
    <border>
      <left style="thin">
        <color indexed="8"/>
      </left>
      <right style="medium"/>
      <top style="medium"/>
      <bottom style="thin"/>
    </border>
    <border>
      <left style="medium"/>
      <right style="thin">
        <color indexed="8"/>
      </right>
      <top>
        <color indexed="8"/>
      </top>
      <bottom style="thin">
        <color indexed="8"/>
      </bottom>
    </border>
    <border>
      <left style="thin">
        <color indexed="8"/>
      </left>
      <right style="medium"/>
      <top>
        <color indexed="8"/>
      </top>
      <bottom style="thin">
        <color indexed="8"/>
      </bottom>
    </border>
    <border>
      <left style="medium"/>
      <right style="thin">
        <color indexed="8"/>
      </right>
      <top>
        <color indexed="8"/>
      </top>
      <bottom style="medium"/>
    </border>
    <border>
      <left style="thin">
        <color indexed="8"/>
      </left>
      <right style="thin">
        <color indexed="8"/>
      </right>
      <top>
        <color indexed="8"/>
      </top>
      <bottom style="medium"/>
    </border>
    <border>
      <left style="thin">
        <color indexed="8"/>
      </left>
      <right style="medium"/>
      <top>
        <color indexed="8"/>
      </top>
      <bottom style="medium"/>
    </border>
    <border>
      <left style="medium"/>
      <right style="thin"/>
      <top style="thin"/>
      <bottom style="medium"/>
    </border>
    <border>
      <left>
        <color indexed="63"/>
      </left>
      <right style="thin"/>
      <top style="thin"/>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medium"/>
      <bottom style="medium"/>
    </border>
    <border>
      <left style="thin"/>
      <right style="medium"/>
      <top style="thin"/>
      <bottom>
        <color indexed="63"/>
      </bottom>
    </border>
    <border>
      <left style="thin"/>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medium"/>
    </border>
    <border>
      <left>
        <color indexed="63"/>
      </left>
      <right style="medium"/>
      <top style="medium"/>
      <bottom>
        <color indexed="63"/>
      </bottom>
    </border>
    <border>
      <left>
        <color indexed="63"/>
      </left>
      <right style="medium"/>
      <top>
        <color indexed="63"/>
      </top>
      <bottom>
        <color indexed="63"/>
      </bottom>
    </border>
  </borders>
  <cellStyleXfs count="5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1" applyNumberFormat="0" applyAlignment="0" applyProtection="0"/>
    <xf numFmtId="0" fontId="89" fillId="26" borderId="2" applyNumberFormat="0" applyAlignment="0" applyProtection="0"/>
    <xf numFmtId="0" fontId="9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27" borderId="7" applyNumberFormat="0" applyAlignment="0" applyProtection="0"/>
    <xf numFmtId="0" fontId="96" fillId="0" borderId="0" applyNumberFormat="0" applyFill="0" applyBorder="0" applyAlignment="0" applyProtection="0"/>
    <xf numFmtId="0" fontId="97" fillId="28" borderId="0" applyNumberFormat="0" applyBorder="0" applyAlignment="0" applyProtection="0"/>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6" fillId="0" borderId="0">
      <alignment/>
      <protection/>
    </xf>
    <xf numFmtId="0" fontId="6" fillId="0" borderId="0">
      <alignment/>
      <protection/>
    </xf>
    <xf numFmtId="0" fontId="0" fillId="0" borderId="0">
      <alignment/>
      <protection/>
    </xf>
    <xf numFmtId="0" fontId="2" fillId="0" borderId="0" applyNumberFormat="0" applyFill="0" applyBorder="0" applyAlignment="0" applyProtection="0"/>
    <xf numFmtId="0" fontId="98" fillId="29" borderId="0" applyNumberFormat="0" applyBorder="0" applyAlignment="0" applyProtection="0"/>
    <xf numFmtId="0" fontId="9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2" fillId="31" borderId="0" applyNumberFormat="0" applyBorder="0" applyAlignment="0" applyProtection="0"/>
  </cellStyleXfs>
  <cellXfs count="576">
    <xf numFmtId="0" fontId="0" fillId="0" borderId="0" xfId="0" applyAlignment="1">
      <alignment/>
    </xf>
    <xf numFmtId="0" fontId="0" fillId="0" borderId="0" xfId="0" applyFont="1" applyAlignment="1">
      <alignment/>
    </xf>
    <xf numFmtId="3" fontId="20" fillId="0" borderId="0" xfId="0" applyNumberFormat="1" applyFont="1" applyAlignment="1">
      <alignment vertical="top"/>
    </xf>
    <xf numFmtId="4" fontId="0" fillId="0" borderId="0" xfId="0" applyNumberFormat="1" applyFont="1" applyAlignment="1">
      <alignment/>
    </xf>
    <xf numFmtId="0" fontId="18" fillId="0" borderId="0" xfId="0" applyFont="1" applyFill="1" applyBorder="1" applyAlignment="1">
      <alignment/>
    </xf>
    <xf numFmtId="0" fontId="9" fillId="0" borderId="10" xfId="514" applyNumberFormat="1" applyFont="1" applyFill="1" applyBorder="1" applyAlignment="1" applyProtection="1">
      <alignment horizontal="left" vertical="top" wrapText="1"/>
      <protection hidden="1"/>
    </xf>
    <xf numFmtId="0" fontId="14" fillId="0" borderId="10" xfId="514" applyNumberFormat="1" applyFont="1" applyFill="1" applyBorder="1" applyAlignment="1" applyProtection="1">
      <alignment vertical="center" wrapText="1"/>
      <protection hidden="1"/>
    </xf>
    <xf numFmtId="0" fontId="9" fillId="0" borderId="10" xfId="514" applyNumberFormat="1" applyFont="1" applyFill="1" applyBorder="1" applyAlignment="1" applyProtection="1">
      <alignment vertical="center" wrapText="1"/>
      <protection hidden="1"/>
    </xf>
    <xf numFmtId="0" fontId="9" fillId="0" borderId="10" xfId="203" applyNumberFormat="1" applyFont="1" applyFill="1" applyBorder="1" applyAlignment="1" applyProtection="1">
      <alignment horizontal="left" vertical="top" wrapText="1"/>
      <protection hidden="1"/>
    </xf>
    <xf numFmtId="0" fontId="9" fillId="0" borderId="11" xfId="514" applyNumberFormat="1" applyFont="1" applyFill="1" applyBorder="1" applyAlignment="1" applyProtection="1">
      <alignment wrapText="1"/>
      <protection hidden="1"/>
    </xf>
    <xf numFmtId="0" fontId="36" fillId="0" borderId="11" xfId="225" applyNumberFormat="1" applyFont="1" applyFill="1" applyBorder="1" applyAlignment="1" applyProtection="1">
      <alignment horizontal="left" vertical="top" wrapText="1"/>
      <protection hidden="1"/>
    </xf>
    <xf numFmtId="0" fontId="9" fillId="0" borderId="10" xfId="225" applyNumberFormat="1" applyFont="1" applyFill="1" applyBorder="1" applyAlignment="1" applyProtection="1">
      <alignment horizontal="left" vertical="top" wrapText="1"/>
      <protection hidden="1"/>
    </xf>
    <xf numFmtId="0" fontId="9" fillId="0" borderId="10" xfId="265" applyNumberFormat="1" applyFont="1" applyFill="1" applyBorder="1" applyAlignment="1" applyProtection="1">
      <alignment horizontal="left" vertical="top" wrapText="1"/>
      <protection hidden="1"/>
    </xf>
    <xf numFmtId="0" fontId="9" fillId="0" borderId="10" xfId="267" applyNumberFormat="1" applyFont="1" applyFill="1" applyBorder="1" applyAlignment="1" applyProtection="1">
      <alignment horizontal="left" vertical="top" wrapText="1"/>
      <protection hidden="1"/>
    </xf>
    <xf numFmtId="0" fontId="9" fillId="0" borderId="10" xfId="152" applyNumberFormat="1" applyFont="1" applyFill="1" applyBorder="1" applyAlignment="1" applyProtection="1">
      <alignment horizontal="left" vertical="top" wrapText="1"/>
      <protection hidden="1"/>
    </xf>
    <xf numFmtId="0" fontId="9" fillId="0" borderId="10" xfId="186" applyNumberFormat="1" applyFont="1" applyFill="1" applyBorder="1" applyAlignment="1" applyProtection="1">
      <alignment horizontal="left" vertical="top" wrapText="1"/>
      <protection hidden="1"/>
    </xf>
    <xf numFmtId="0" fontId="9" fillId="0" borderId="10" xfId="190" applyNumberFormat="1" applyFont="1" applyFill="1" applyBorder="1" applyAlignment="1" applyProtection="1">
      <alignment horizontal="left" vertical="top" wrapText="1"/>
      <protection hidden="1"/>
    </xf>
    <xf numFmtId="0" fontId="33" fillId="0" borderId="11" xfId="190" applyNumberFormat="1" applyFont="1" applyFill="1" applyBorder="1" applyAlignment="1" applyProtection="1">
      <alignment horizontal="left" vertical="top" wrapText="1"/>
      <protection hidden="1"/>
    </xf>
    <xf numFmtId="0" fontId="15" fillId="0" borderId="11" xfId="514" applyNumberFormat="1" applyFont="1" applyFill="1" applyBorder="1" applyAlignment="1" applyProtection="1">
      <alignment wrapText="1"/>
      <protection hidden="1"/>
    </xf>
    <xf numFmtId="0" fontId="7" fillId="0" borderId="11" xfId="515" applyNumberFormat="1" applyFont="1" applyFill="1" applyBorder="1" applyAlignment="1" applyProtection="1">
      <alignment wrapText="1"/>
      <protection hidden="1"/>
    </xf>
    <xf numFmtId="0" fontId="56" fillId="0" borderId="10" xfId="514" applyNumberFormat="1" applyFont="1" applyFill="1" applyBorder="1" applyAlignment="1" applyProtection="1">
      <alignment horizontal="left" vertical="top" wrapText="1"/>
      <protection hidden="1"/>
    </xf>
    <xf numFmtId="0" fontId="20" fillId="0" borderId="0" xfId="0" applyFont="1" applyAlignment="1">
      <alignment/>
    </xf>
    <xf numFmtId="0" fontId="7" fillId="0" borderId="0" xfId="0" applyFont="1" applyAlignment="1">
      <alignment/>
    </xf>
    <xf numFmtId="0" fontId="20" fillId="0" borderId="0" xfId="0" applyFont="1" applyAlignment="1">
      <alignment/>
    </xf>
    <xf numFmtId="0" fontId="5" fillId="0" borderId="10" xfId="0" applyFont="1" applyFill="1" applyBorder="1" applyAlignment="1">
      <alignment horizontal="center" vertical="center" textRotation="90" wrapText="1"/>
    </xf>
    <xf numFmtId="0" fontId="103" fillId="0" borderId="10" xfId="190" applyNumberFormat="1" applyFont="1" applyFill="1" applyBorder="1" applyAlignment="1" applyProtection="1">
      <alignment horizontal="left" vertical="top" wrapText="1"/>
      <protection hidden="1"/>
    </xf>
    <xf numFmtId="0" fontId="103" fillId="0" borderId="11" xfId="267" applyNumberFormat="1" applyFont="1" applyFill="1" applyBorder="1" applyAlignment="1" applyProtection="1">
      <alignment horizontal="left" vertical="top" wrapText="1"/>
      <protection hidden="1"/>
    </xf>
    <xf numFmtId="0" fontId="22" fillId="0" borderId="12" xfId="0" applyFont="1" applyBorder="1" applyAlignment="1">
      <alignment horizontal="left" vertical="top" wrapText="1"/>
    </xf>
    <xf numFmtId="0" fontId="22" fillId="0" borderId="12" xfId="0" applyFont="1" applyBorder="1" applyAlignment="1">
      <alignment horizontal="center" wrapText="1"/>
    </xf>
    <xf numFmtId="206" fontId="22" fillId="0" borderId="13" xfId="0" applyNumberFormat="1" applyFont="1" applyBorder="1" applyAlignment="1">
      <alignment horizontal="right" wrapText="1"/>
    </xf>
    <xf numFmtId="0" fontId="24" fillId="0" borderId="12" xfId="0" applyFont="1" applyBorder="1" applyAlignment="1">
      <alignment horizontal="left" vertical="top" wrapText="1"/>
    </xf>
    <xf numFmtId="1" fontId="22" fillId="0" borderId="12" xfId="0" applyNumberFormat="1" applyFont="1" applyBorder="1" applyAlignment="1">
      <alignment horizontal="center" wrapText="1"/>
    </xf>
    <xf numFmtId="0" fontId="58" fillId="0" borderId="0" xfId="0" applyFont="1" applyAlignment="1">
      <alignment wrapText="1"/>
    </xf>
    <xf numFmtId="49" fontId="7" fillId="0" borderId="0" xfId="0" applyNumberFormat="1" applyFont="1" applyAlignment="1">
      <alignment/>
    </xf>
    <xf numFmtId="49" fontId="20" fillId="0" borderId="0" xfId="0" applyNumberFormat="1" applyFont="1" applyAlignment="1">
      <alignment/>
    </xf>
    <xf numFmtId="0" fontId="9" fillId="0" borderId="11" xfId="265" applyNumberFormat="1" applyFont="1" applyFill="1" applyBorder="1" applyAlignment="1" applyProtection="1">
      <alignment horizontal="left" vertical="top" wrapText="1"/>
      <protection hidden="1"/>
    </xf>
    <xf numFmtId="0" fontId="0" fillId="0" borderId="0" xfId="0" applyFont="1" applyAlignment="1">
      <alignment/>
    </xf>
    <xf numFmtId="49" fontId="20" fillId="32" borderId="14" xfId="0" applyNumberFormat="1" applyFont="1" applyFill="1" applyBorder="1" applyAlignment="1">
      <alignment horizontal="left" vertical="center" wrapText="1"/>
    </xf>
    <xf numFmtId="49" fontId="20" fillId="32" borderId="10" xfId="0" applyNumberFormat="1" applyFont="1" applyFill="1" applyBorder="1" applyAlignment="1">
      <alignment horizontal="center" vertical="center"/>
    </xf>
    <xf numFmtId="49" fontId="20" fillId="32" borderId="10" xfId="0" applyNumberFormat="1" applyFont="1" applyFill="1" applyBorder="1" applyAlignment="1" applyProtection="1">
      <alignment horizontal="center" vertical="center"/>
      <protection locked="0"/>
    </xf>
    <xf numFmtId="0" fontId="20" fillId="32" borderId="14" xfId="0" applyFont="1" applyFill="1" applyBorder="1" applyAlignment="1">
      <alignment horizontal="left" vertical="top" wrapText="1"/>
    </xf>
    <xf numFmtId="49" fontId="20" fillId="32" borderId="10" xfId="0" applyNumberFormat="1" applyFont="1" applyFill="1" applyBorder="1" applyAlignment="1" applyProtection="1">
      <alignment horizontal="center" vertical="center"/>
      <protection/>
    </xf>
    <xf numFmtId="49" fontId="21" fillId="32" borderId="15" xfId="0" applyNumberFormat="1" applyFont="1" applyFill="1" applyBorder="1" applyAlignment="1" applyProtection="1">
      <alignment horizontal="center" vertical="center" wrapText="1"/>
      <protection/>
    </xf>
    <xf numFmtId="49" fontId="20" fillId="32" borderId="15" xfId="0" applyNumberFormat="1" applyFont="1" applyFill="1" applyBorder="1" applyAlignment="1" applyProtection="1">
      <alignment horizontal="center" vertical="center"/>
      <protection locked="0"/>
    </xf>
    <xf numFmtId="49" fontId="21" fillId="32" borderId="16" xfId="0" applyNumberFormat="1" applyFont="1" applyFill="1" applyBorder="1" applyAlignment="1" applyProtection="1">
      <alignment horizontal="center" vertical="center" wrapText="1"/>
      <protection/>
    </xf>
    <xf numFmtId="0" fontId="103" fillId="0" borderId="11" xfId="265" applyNumberFormat="1" applyFont="1" applyFill="1" applyBorder="1" applyAlignment="1" applyProtection="1">
      <alignment horizontal="left" vertical="top" wrapText="1"/>
      <protection hidden="1"/>
    </xf>
    <xf numFmtId="0" fontId="103" fillId="0" borderId="10" xfId="267" applyNumberFormat="1" applyFont="1" applyFill="1" applyBorder="1" applyAlignment="1" applyProtection="1">
      <alignment horizontal="left" vertical="top" wrapText="1"/>
      <protection hidden="1"/>
    </xf>
    <xf numFmtId="0" fontId="9" fillId="0" borderId="11" xfId="267" applyNumberFormat="1" applyFont="1" applyFill="1" applyBorder="1" applyAlignment="1" applyProtection="1">
      <alignment horizontal="left" vertical="top" wrapText="1"/>
      <protection hidden="1"/>
    </xf>
    <xf numFmtId="49" fontId="20" fillId="32" borderId="11" xfId="0" applyNumberFormat="1" applyFont="1" applyFill="1" applyBorder="1" applyAlignment="1" applyProtection="1">
      <alignment horizontal="center" vertical="center"/>
      <protection locked="0"/>
    </xf>
    <xf numFmtId="49" fontId="20" fillId="32" borderId="17" xfId="0" applyNumberFormat="1" applyFont="1" applyFill="1" applyBorder="1" applyAlignment="1" applyProtection="1">
      <alignment horizontal="center" vertical="center"/>
      <protection locked="0"/>
    </xf>
    <xf numFmtId="49" fontId="21" fillId="32" borderId="18" xfId="0" applyNumberFormat="1" applyFont="1" applyFill="1" applyBorder="1" applyAlignment="1" applyProtection="1">
      <alignment horizontal="center" vertical="center" wrapText="1"/>
      <protection/>
    </xf>
    <xf numFmtId="3" fontId="21" fillId="32" borderId="19" xfId="0" applyNumberFormat="1" applyFont="1" applyFill="1" applyBorder="1" applyAlignment="1">
      <alignment horizontal="center" vertical="center" wrapText="1"/>
    </xf>
    <xf numFmtId="4" fontId="20" fillId="32" borderId="10" xfId="0" applyNumberFormat="1" applyFont="1" applyFill="1" applyBorder="1" applyAlignment="1">
      <alignment horizontal="center" vertical="center"/>
    </xf>
    <xf numFmtId="49" fontId="20" fillId="32" borderId="20" xfId="0" applyNumberFormat="1" applyFont="1" applyFill="1" applyBorder="1" applyAlignment="1">
      <alignment horizontal="left" vertical="center" wrapText="1"/>
    </xf>
    <xf numFmtId="49" fontId="21" fillId="32" borderId="10" xfId="0" applyNumberFormat="1" applyFont="1" applyFill="1" applyBorder="1" applyAlignment="1" applyProtection="1">
      <alignment horizontal="center" vertical="center" wrapText="1"/>
      <protection/>
    </xf>
    <xf numFmtId="0" fontId="20" fillId="32" borderId="20" xfId="0" applyFont="1" applyFill="1" applyBorder="1" applyAlignment="1">
      <alignment horizontal="left" vertical="top" wrapText="1"/>
    </xf>
    <xf numFmtId="4" fontId="20" fillId="0" borderId="10" xfId="0" applyNumberFormat="1" applyFont="1" applyFill="1" applyBorder="1" applyAlignment="1">
      <alignment horizontal="center" vertical="center"/>
    </xf>
    <xf numFmtId="0" fontId="7" fillId="0" borderId="0" xfId="0" applyFont="1" applyFill="1" applyAlignment="1">
      <alignment vertical="top"/>
    </xf>
    <xf numFmtId="0" fontId="7" fillId="0" borderId="0" xfId="0" applyFont="1" applyFill="1" applyBorder="1" applyAlignment="1">
      <alignment vertical="top"/>
    </xf>
    <xf numFmtId="49" fontId="7" fillId="0" borderId="0" xfId="0" applyNumberFormat="1" applyFont="1" applyFill="1" applyAlignment="1">
      <alignment horizontal="center" vertical="top"/>
    </xf>
    <xf numFmtId="0" fontId="20" fillId="0" borderId="0" xfId="0" applyFont="1" applyFill="1" applyAlignment="1">
      <alignment/>
    </xf>
    <xf numFmtId="0" fontId="7" fillId="0" borderId="0" xfId="0" applyFont="1" applyFill="1" applyAlignment="1">
      <alignment/>
    </xf>
    <xf numFmtId="3" fontId="7" fillId="0" borderId="0" xfId="0" applyNumberFormat="1" applyFont="1" applyFill="1" applyAlignment="1">
      <alignment vertical="top"/>
    </xf>
    <xf numFmtId="0" fontId="8" fillId="0" borderId="0" xfId="0" applyFont="1" applyFill="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49" fontId="9" fillId="0" borderId="0" xfId="0" applyNumberFormat="1" applyFont="1" applyFill="1" applyAlignment="1">
      <alignment horizontal="center" vertical="top"/>
    </xf>
    <xf numFmtId="3" fontId="9" fillId="0" borderId="0" xfId="0" applyNumberFormat="1" applyFont="1" applyFill="1" applyAlignment="1">
      <alignment horizontal="right" vertical="top"/>
    </xf>
    <xf numFmtId="0" fontId="9" fillId="0" borderId="21" xfId="0" applyFont="1" applyFill="1" applyBorder="1" applyAlignment="1">
      <alignment horizontal="center" vertical="center"/>
    </xf>
    <xf numFmtId="0" fontId="7" fillId="0" borderId="0" xfId="0" applyFont="1" applyFill="1" applyAlignment="1">
      <alignment vertical="center"/>
    </xf>
    <xf numFmtId="0" fontId="9" fillId="0" borderId="22" xfId="0" applyFont="1" applyFill="1" applyBorder="1" applyAlignment="1">
      <alignment horizontal="center" vertical="center"/>
    </xf>
    <xf numFmtId="0" fontId="10" fillId="0" borderId="10" xfId="0" applyFont="1" applyFill="1" applyBorder="1" applyAlignment="1">
      <alignment/>
    </xf>
    <xf numFmtId="0" fontId="10" fillId="0" borderId="10" xfId="0" applyFont="1" applyFill="1" applyBorder="1" applyAlignment="1">
      <alignment vertical="top"/>
    </xf>
    <xf numFmtId="0" fontId="39" fillId="0" borderId="10" xfId="0" applyFont="1" applyFill="1" applyBorder="1" applyAlignment="1">
      <alignment vertical="justify" wrapText="1"/>
    </xf>
    <xf numFmtId="49" fontId="10" fillId="0" borderId="10" xfId="0" applyNumberFormat="1" applyFont="1" applyFill="1" applyBorder="1" applyAlignment="1" quotePrefix="1">
      <alignment horizontal="center" wrapText="1"/>
    </xf>
    <xf numFmtId="49" fontId="10" fillId="0" borderId="10" xfId="0" applyNumberFormat="1" applyFont="1" applyFill="1" applyBorder="1" applyAlignment="1">
      <alignment horizontal="center" wrapText="1"/>
    </xf>
    <xf numFmtId="4" fontId="10" fillId="0" borderId="17" xfId="0" applyNumberFormat="1" applyFont="1" applyFill="1" applyBorder="1" applyAlignment="1">
      <alignment/>
    </xf>
    <xf numFmtId="3" fontId="10" fillId="0" borderId="10" xfId="0" applyNumberFormat="1" applyFont="1" applyFill="1" applyBorder="1" applyAlignment="1">
      <alignment/>
    </xf>
    <xf numFmtId="3" fontId="10" fillId="0" borderId="23" xfId="0" applyNumberFormat="1" applyFont="1" applyFill="1" applyBorder="1" applyAlignment="1">
      <alignment/>
    </xf>
    <xf numFmtId="4" fontId="104" fillId="0" borderId="10" xfId="0" applyNumberFormat="1" applyFont="1" applyFill="1" applyBorder="1" applyAlignment="1">
      <alignment horizontal="right"/>
    </xf>
    <xf numFmtId="0" fontId="12" fillId="0" borderId="0" xfId="0" applyFont="1" applyFill="1" applyAlignment="1">
      <alignment vertical="top"/>
    </xf>
    <xf numFmtId="0" fontId="13" fillId="0" borderId="10" xfId="0" applyFont="1" applyFill="1" applyBorder="1" applyAlignment="1">
      <alignment/>
    </xf>
    <xf numFmtId="0" fontId="13" fillId="0" borderId="10" xfId="0" applyFont="1" applyFill="1" applyBorder="1" applyAlignment="1">
      <alignment vertical="top"/>
    </xf>
    <xf numFmtId="0" fontId="13" fillId="0" borderId="10" xfId="0" applyFont="1" applyFill="1" applyBorder="1" applyAlignment="1">
      <alignment vertical="justify" wrapText="1"/>
    </xf>
    <xf numFmtId="49" fontId="13" fillId="0" borderId="10" xfId="0" applyNumberFormat="1" applyFont="1" applyFill="1" applyBorder="1" applyAlignment="1" quotePrefix="1">
      <alignment horizontal="center" wrapText="1"/>
    </xf>
    <xf numFmtId="49" fontId="13" fillId="0" borderId="10" xfId="0" applyNumberFormat="1" applyFont="1" applyFill="1" applyBorder="1" applyAlignment="1">
      <alignment horizontal="center" wrapText="1"/>
    </xf>
    <xf numFmtId="4" fontId="13" fillId="0" borderId="17" xfId="0" applyNumberFormat="1" applyFont="1" applyFill="1" applyBorder="1" applyAlignment="1">
      <alignment/>
    </xf>
    <xf numFmtId="3" fontId="13" fillId="0" borderId="10" xfId="0" applyNumberFormat="1" applyFont="1" applyFill="1" applyBorder="1" applyAlignment="1">
      <alignment/>
    </xf>
    <xf numFmtId="3" fontId="13" fillId="0" borderId="24" xfId="0" applyNumberFormat="1" applyFont="1" applyFill="1" applyBorder="1" applyAlignment="1">
      <alignment/>
    </xf>
    <xf numFmtId="4" fontId="13" fillId="0" borderId="10" xfId="0" applyNumberFormat="1" applyFont="1" applyFill="1" applyBorder="1" applyAlignment="1">
      <alignment/>
    </xf>
    <xf numFmtId="4" fontId="105" fillId="0" borderId="10" xfId="0" applyNumberFormat="1" applyFont="1" applyFill="1" applyBorder="1" applyAlignment="1">
      <alignment horizontal="right"/>
    </xf>
    <xf numFmtId="0" fontId="3" fillId="0" borderId="0" xfId="0" applyFont="1" applyFill="1" applyAlignment="1">
      <alignment vertical="top"/>
    </xf>
    <xf numFmtId="0" fontId="14" fillId="0" borderId="10" xfId="0" applyFont="1" applyFill="1" applyBorder="1" applyAlignment="1">
      <alignment/>
    </xf>
    <xf numFmtId="0" fontId="14" fillId="0" borderId="10" xfId="0" applyFont="1" applyFill="1" applyBorder="1" applyAlignment="1">
      <alignment vertical="top"/>
    </xf>
    <xf numFmtId="0" fontId="14" fillId="0" borderId="10" xfId="0" applyFont="1" applyFill="1" applyBorder="1" applyAlignment="1">
      <alignment vertical="justify" wrapText="1"/>
    </xf>
    <xf numFmtId="49" fontId="14" fillId="0" borderId="10" xfId="0" applyNumberFormat="1" applyFont="1" applyFill="1" applyBorder="1" applyAlignment="1">
      <alignment horizontal="center" wrapText="1"/>
    </xf>
    <xf numFmtId="49" fontId="14" fillId="0" borderId="10" xfId="0" applyNumberFormat="1" applyFont="1" applyFill="1" applyBorder="1" applyAlignment="1" quotePrefix="1">
      <alignment horizontal="center" wrapText="1"/>
    </xf>
    <xf numFmtId="4" fontId="14" fillId="0" borderId="17" xfId="0" applyNumberFormat="1" applyFont="1" applyFill="1" applyBorder="1" applyAlignment="1">
      <alignment/>
    </xf>
    <xf numFmtId="3" fontId="14" fillId="0" borderId="10" xfId="0" applyNumberFormat="1" applyFont="1" applyFill="1" applyBorder="1" applyAlignment="1">
      <alignment/>
    </xf>
    <xf numFmtId="3" fontId="14" fillId="0" borderId="24" xfId="0" applyNumberFormat="1" applyFont="1" applyFill="1" applyBorder="1" applyAlignment="1">
      <alignment/>
    </xf>
    <xf numFmtId="4" fontId="14" fillId="0" borderId="10" xfId="0" applyNumberFormat="1" applyFont="1" applyFill="1" applyBorder="1" applyAlignment="1">
      <alignment/>
    </xf>
    <xf numFmtId="4" fontId="106" fillId="0" borderId="10" xfId="0" applyNumberFormat="1" applyFont="1" applyFill="1" applyBorder="1" applyAlignment="1">
      <alignment horizontal="right"/>
    </xf>
    <xf numFmtId="0" fontId="15" fillId="0" borderId="0" xfId="0" applyFont="1" applyFill="1" applyAlignment="1">
      <alignment vertical="top"/>
    </xf>
    <xf numFmtId="49" fontId="9" fillId="0" borderId="10" xfId="0" applyNumberFormat="1" applyFont="1" applyFill="1" applyBorder="1" applyAlignment="1">
      <alignment/>
    </xf>
    <xf numFmtId="0" fontId="9" fillId="0" borderId="10" xfId="0" applyFont="1" applyFill="1" applyBorder="1" applyAlignment="1">
      <alignment horizontal="left" vertical="top" wrapText="1"/>
    </xf>
    <xf numFmtId="49" fontId="9" fillId="0" borderId="10" xfId="0" applyNumberFormat="1" applyFont="1" applyFill="1" applyBorder="1" applyAlignment="1">
      <alignment horizontal="center" wrapText="1"/>
    </xf>
    <xf numFmtId="194" fontId="9" fillId="0" borderId="10" xfId="134" applyNumberFormat="1" applyFont="1" applyFill="1" applyBorder="1" applyAlignment="1" applyProtection="1">
      <alignment wrapText="1"/>
      <protection hidden="1"/>
    </xf>
    <xf numFmtId="3" fontId="16" fillId="0" borderId="17" xfId="0" applyNumberFormat="1" applyFont="1" applyFill="1" applyBorder="1" applyAlignment="1">
      <alignment/>
    </xf>
    <xf numFmtId="3" fontId="16" fillId="0" borderId="10" xfId="0" applyNumberFormat="1" applyFont="1" applyFill="1" applyBorder="1" applyAlignment="1">
      <alignment/>
    </xf>
    <xf numFmtId="3" fontId="16" fillId="0" borderId="24" xfId="0" applyNumberFormat="1" applyFont="1" applyFill="1" applyBorder="1" applyAlignment="1">
      <alignment/>
    </xf>
    <xf numFmtId="194" fontId="9" fillId="0" borderId="10" xfId="232" applyNumberFormat="1" applyFont="1" applyFill="1" applyBorder="1" applyAlignment="1" applyProtection="1">
      <alignment horizontal="right"/>
      <protection hidden="1"/>
    </xf>
    <xf numFmtId="4" fontId="9" fillId="0" borderId="10" xfId="0" applyNumberFormat="1" applyFont="1" applyFill="1" applyBorder="1" applyAlignment="1">
      <alignment horizontal="right"/>
    </xf>
    <xf numFmtId="0" fontId="9" fillId="0" borderId="10" xfId="0" applyFont="1" applyFill="1" applyBorder="1" applyAlignment="1">
      <alignment vertical="top"/>
    </xf>
    <xf numFmtId="49" fontId="32" fillId="0" borderId="10" xfId="0" applyNumberFormat="1" applyFont="1" applyFill="1" applyBorder="1" applyAlignment="1">
      <alignment horizontal="center" wrapText="1"/>
    </xf>
    <xf numFmtId="49" fontId="32" fillId="0" borderId="10" xfId="0" applyNumberFormat="1" applyFont="1" applyFill="1" applyBorder="1" applyAlignment="1" quotePrefix="1">
      <alignment horizontal="center" wrapText="1"/>
    </xf>
    <xf numFmtId="3" fontId="9" fillId="0" borderId="17" xfId="0" applyNumberFormat="1" applyFont="1" applyFill="1" applyBorder="1" applyAlignment="1">
      <alignment/>
    </xf>
    <xf numFmtId="3" fontId="9" fillId="0" borderId="10" xfId="0" applyNumberFormat="1" applyFont="1" applyFill="1" applyBorder="1" applyAlignment="1">
      <alignment/>
    </xf>
    <xf numFmtId="3" fontId="9" fillId="0" borderId="24" xfId="0" applyNumberFormat="1"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vertical="justify" wrapText="1"/>
    </xf>
    <xf numFmtId="4" fontId="9" fillId="0" borderId="10" xfId="0" applyNumberFormat="1" applyFont="1" applyFill="1" applyBorder="1" applyAlignment="1">
      <alignment/>
    </xf>
    <xf numFmtId="194" fontId="9" fillId="0" borderId="10" xfId="233" applyNumberFormat="1" applyFont="1" applyFill="1" applyBorder="1" applyAlignment="1" applyProtection="1">
      <alignment horizontal="right"/>
      <protection hidden="1"/>
    </xf>
    <xf numFmtId="4" fontId="9" fillId="0" borderId="17" xfId="0" applyNumberFormat="1" applyFont="1" applyFill="1" applyBorder="1" applyAlignment="1">
      <alignment/>
    </xf>
    <xf numFmtId="194" fontId="9" fillId="0" borderId="10" xfId="234" applyNumberFormat="1" applyFont="1" applyFill="1" applyBorder="1" applyAlignment="1" applyProtection="1">
      <alignment horizontal="right"/>
      <protection hidden="1"/>
    </xf>
    <xf numFmtId="0" fontId="5" fillId="0" borderId="10" xfId="0" applyFont="1" applyFill="1" applyBorder="1" applyAlignment="1">
      <alignment vertical="center"/>
    </xf>
    <xf numFmtId="194" fontId="9" fillId="0" borderId="17" xfId="514" applyNumberFormat="1" applyFont="1" applyFill="1" applyBorder="1" applyAlignment="1" applyProtection="1">
      <alignment horizontal="right"/>
      <protection hidden="1"/>
    </xf>
    <xf numFmtId="194" fontId="9" fillId="0" borderId="10" xfId="235" applyNumberFormat="1" applyFont="1" applyFill="1" applyBorder="1" applyAlignment="1" applyProtection="1">
      <alignment horizontal="right"/>
      <protection hidden="1"/>
    </xf>
    <xf numFmtId="0" fontId="14" fillId="0" borderId="10" xfId="0" applyFont="1" applyFill="1" applyBorder="1" applyAlignment="1">
      <alignment horizontal="justify" vertical="top" wrapText="1"/>
    </xf>
    <xf numFmtId="194" fontId="9" fillId="0" borderId="11" xfId="236" applyNumberFormat="1" applyFont="1" applyFill="1" applyBorder="1" applyAlignment="1" applyProtection="1">
      <alignment horizontal="right"/>
      <protection hidden="1"/>
    </xf>
    <xf numFmtId="0" fontId="13" fillId="0" borderId="10" xfId="0" applyFont="1" applyFill="1" applyBorder="1" applyAlignment="1">
      <alignment horizontal="left" vertical="justify"/>
    </xf>
    <xf numFmtId="16" fontId="14" fillId="0" borderId="10" xfId="0" applyNumberFormat="1" applyFont="1" applyFill="1" applyBorder="1" applyAlignment="1">
      <alignment/>
    </xf>
    <xf numFmtId="49" fontId="42" fillId="0" borderId="10" xfId="0" applyNumberFormat="1" applyFont="1" applyFill="1" applyBorder="1" applyAlignment="1">
      <alignment horizontal="center" wrapText="1"/>
    </xf>
    <xf numFmtId="194" fontId="9" fillId="0" borderId="10" xfId="199" applyNumberFormat="1" applyFont="1" applyFill="1" applyBorder="1" applyAlignment="1" applyProtection="1">
      <alignment horizontal="right"/>
      <protection hidden="1"/>
    </xf>
    <xf numFmtId="0" fontId="14" fillId="0" borderId="0" xfId="0" applyNumberFormat="1" applyFont="1" applyFill="1" applyAlignment="1">
      <alignment horizontal="left" wrapText="1"/>
    </xf>
    <xf numFmtId="0" fontId="16" fillId="0" borderId="10" xfId="0" applyFont="1" applyFill="1" applyBorder="1" applyAlignment="1">
      <alignment horizontal="left" vertical="justify" wrapText="1"/>
    </xf>
    <xf numFmtId="49" fontId="16" fillId="0" borderId="10" xfId="0" applyNumberFormat="1" applyFont="1" applyFill="1" applyBorder="1" applyAlignment="1">
      <alignment horizontal="center" wrapText="1"/>
    </xf>
    <xf numFmtId="4" fontId="16" fillId="0" borderId="17" xfId="0" applyNumberFormat="1" applyFont="1" applyFill="1" applyBorder="1" applyAlignment="1">
      <alignment/>
    </xf>
    <xf numFmtId="0" fontId="32" fillId="0" borderId="10" xfId="0" applyNumberFormat="1" applyFont="1" applyFill="1" applyBorder="1" applyAlignment="1">
      <alignment wrapText="1"/>
    </xf>
    <xf numFmtId="194" fontId="9" fillId="0" borderId="10" xfId="237" applyNumberFormat="1" applyFont="1" applyFill="1" applyBorder="1" applyAlignment="1" applyProtection="1">
      <alignment horizontal="right"/>
      <protection hidden="1"/>
    </xf>
    <xf numFmtId="0" fontId="32" fillId="0" borderId="10" xfId="0" applyNumberFormat="1" applyFont="1" applyFill="1" applyBorder="1" applyAlignment="1">
      <alignment horizontal="left" wrapText="1"/>
    </xf>
    <xf numFmtId="194" fontId="9" fillId="0" borderId="10" xfId="200" applyNumberFormat="1" applyFont="1" applyFill="1" applyBorder="1" applyAlignment="1" applyProtection="1">
      <alignment horizontal="right"/>
      <protection hidden="1"/>
    </xf>
    <xf numFmtId="0" fontId="16" fillId="0" borderId="10" xfId="0" applyNumberFormat="1" applyFont="1" applyFill="1" applyBorder="1" applyAlignment="1">
      <alignment horizontal="left" wrapText="1"/>
    </xf>
    <xf numFmtId="0" fontId="32" fillId="0" borderId="10" xfId="0" applyFont="1" applyFill="1" applyBorder="1" applyAlignment="1">
      <alignment horizontal="left" wrapText="1"/>
    </xf>
    <xf numFmtId="194" fontId="9" fillId="0" borderId="10" xfId="238" applyNumberFormat="1" applyFont="1" applyFill="1" applyBorder="1" applyAlignment="1" applyProtection="1">
      <alignment horizontal="right"/>
      <protection hidden="1"/>
    </xf>
    <xf numFmtId="0" fontId="13" fillId="0" borderId="10" xfId="0" applyFont="1" applyFill="1" applyBorder="1" applyAlignment="1">
      <alignment vertical="center"/>
    </xf>
    <xf numFmtId="194" fontId="9" fillId="0" borderId="10" xfId="239" applyNumberFormat="1" applyFont="1" applyFill="1" applyBorder="1" applyAlignment="1" applyProtection="1">
      <alignment horizontal="right"/>
      <protection hidden="1"/>
    </xf>
    <xf numFmtId="0" fontId="32" fillId="0" borderId="25" xfId="0" applyFont="1" applyFill="1" applyBorder="1" applyAlignment="1">
      <alignment horizontal="left" vertical="top" wrapText="1"/>
    </xf>
    <xf numFmtId="194" fontId="9" fillId="0" borderId="10" xfId="241" applyNumberFormat="1" applyFont="1" applyFill="1" applyBorder="1" applyAlignment="1" applyProtection="1">
      <alignment horizontal="right"/>
      <protection hidden="1"/>
    </xf>
    <xf numFmtId="49" fontId="34" fillId="0" borderId="10" xfId="0" applyNumberFormat="1" applyFont="1" applyFill="1" applyBorder="1" applyAlignment="1">
      <alignment horizontal="center" wrapText="1"/>
    </xf>
    <xf numFmtId="4" fontId="34" fillId="0" borderId="17" xfId="0" applyNumberFormat="1" applyFont="1" applyFill="1" applyBorder="1" applyAlignment="1">
      <alignment/>
    </xf>
    <xf numFmtId="3" fontId="34" fillId="0" borderId="10" xfId="0" applyNumberFormat="1" applyFont="1" applyFill="1" applyBorder="1" applyAlignment="1">
      <alignment/>
    </xf>
    <xf numFmtId="3" fontId="34" fillId="0" borderId="24" xfId="0" applyNumberFormat="1" applyFont="1" applyFill="1" applyBorder="1" applyAlignment="1">
      <alignment/>
    </xf>
    <xf numFmtId="4" fontId="5" fillId="0" borderId="17" xfId="0" applyNumberFormat="1" applyFont="1" applyFill="1" applyBorder="1" applyAlignment="1">
      <alignment/>
    </xf>
    <xf numFmtId="3" fontId="5" fillId="0" borderId="10" xfId="0" applyNumberFormat="1" applyFont="1" applyFill="1" applyBorder="1" applyAlignment="1">
      <alignment/>
    </xf>
    <xf numFmtId="3" fontId="5" fillId="0" borderId="24" xfId="0" applyNumberFormat="1" applyFont="1" applyFill="1" applyBorder="1" applyAlignment="1">
      <alignment/>
    </xf>
    <xf numFmtId="4" fontId="5" fillId="0" borderId="10" xfId="0" applyNumberFormat="1" applyFont="1" applyFill="1" applyBorder="1" applyAlignment="1">
      <alignment/>
    </xf>
    <xf numFmtId="0" fontId="5" fillId="0" borderId="10" xfId="0" applyFont="1" applyFill="1" applyBorder="1" applyAlignment="1">
      <alignment vertical="top"/>
    </xf>
    <xf numFmtId="194" fontId="9" fillId="0" borderId="10" xfId="242" applyNumberFormat="1" applyFont="1" applyFill="1" applyBorder="1" applyAlignment="1" applyProtection="1">
      <alignment horizontal="right"/>
      <protection hidden="1"/>
    </xf>
    <xf numFmtId="16" fontId="19" fillId="0" borderId="10" xfId="0" applyNumberFormat="1" applyFont="1" applyFill="1" applyBorder="1" applyAlignment="1">
      <alignment/>
    </xf>
    <xf numFmtId="49" fontId="14" fillId="0" borderId="10" xfId="0" applyNumberFormat="1" applyFont="1" applyFill="1" applyBorder="1" applyAlignment="1">
      <alignment horizontal="center" vertical="top" wrapText="1"/>
    </xf>
    <xf numFmtId="194" fontId="9" fillId="0" borderId="10" xfId="243" applyNumberFormat="1" applyFont="1" applyFill="1" applyBorder="1" applyAlignment="1" applyProtection="1">
      <alignment horizontal="right"/>
      <protection hidden="1"/>
    </xf>
    <xf numFmtId="49" fontId="14" fillId="0" borderId="10" xfId="0" applyNumberFormat="1" applyFont="1" applyFill="1" applyBorder="1" applyAlignment="1">
      <alignment/>
    </xf>
    <xf numFmtId="0" fontId="36" fillId="0" borderId="10" xfId="0" applyFont="1" applyFill="1" applyBorder="1" applyAlignment="1">
      <alignment vertical="justify" wrapText="1"/>
    </xf>
    <xf numFmtId="49" fontId="36" fillId="0" borderId="10" xfId="0" applyNumberFormat="1" applyFont="1" applyFill="1" applyBorder="1" applyAlignment="1">
      <alignment horizontal="center" wrapText="1"/>
    </xf>
    <xf numFmtId="4" fontId="36" fillId="0" borderId="17" xfId="0" applyNumberFormat="1" applyFont="1" applyFill="1" applyBorder="1" applyAlignment="1">
      <alignment/>
    </xf>
    <xf numFmtId="3" fontId="36" fillId="0" borderId="10" xfId="0" applyNumberFormat="1" applyFont="1" applyFill="1" applyBorder="1" applyAlignment="1">
      <alignment/>
    </xf>
    <xf numFmtId="3" fontId="36" fillId="0" borderId="24" xfId="0" applyNumberFormat="1" applyFont="1" applyFill="1" applyBorder="1" applyAlignment="1">
      <alignment/>
    </xf>
    <xf numFmtId="194" fontId="9" fillId="0" borderId="10" xfId="244" applyNumberFormat="1" applyFont="1" applyFill="1" applyBorder="1" applyAlignment="1" applyProtection="1">
      <alignment horizontal="right"/>
      <protection hidden="1"/>
    </xf>
    <xf numFmtId="4" fontId="36" fillId="0" borderId="10" xfId="0" applyNumberFormat="1" applyFont="1" applyFill="1" applyBorder="1" applyAlignment="1">
      <alignment/>
    </xf>
    <xf numFmtId="0" fontId="34" fillId="0" borderId="0" xfId="0" applyNumberFormat="1" applyFont="1" applyFill="1" applyAlignment="1">
      <alignment horizontal="left" wrapText="1"/>
    </xf>
    <xf numFmtId="4" fontId="34" fillId="0" borderId="10" xfId="0" applyNumberFormat="1" applyFont="1" applyFill="1" applyBorder="1" applyAlignment="1">
      <alignment/>
    </xf>
    <xf numFmtId="49" fontId="19" fillId="0" borderId="10" xfId="0" applyNumberFormat="1" applyFont="1" applyFill="1" applyBorder="1" applyAlignment="1">
      <alignment/>
    </xf>
    <xf numFmtId="0" fontId="9" fillId="0" borderId="10" xfId="0" applyNumberFormat="1" applyFont="1" applyFill="1" applyBorder="1" applyAlignment="1">
      <alignment wrapText="1"/>
    </xf>
    <xf numFmtId="194" fontId="9" fillId="0" borderId="10" xfId="245" applyNumberFormat="1" applyFont="1" applyFill="1" applyBorder="1" applyAlignment="1" applyProtection="1">
      <alignment horizontal="right"/>
      <protection hidden="1"/>
    </xf>
    <xf numFmtId="0" fontId="11" fillId="0" borderId="0" xfId="0" applyFont="1" applyFill="1" applyAlignment="1">
      <alignment vertical="top"/>
    </xf>
    <xf numFmtId="0" fontId="14" fillId="0" borderId="10" xfId="0" applyFont="1" applyFill="1" applyBorder="1" applyAlignment="1">
      <alignment horizontal="left" wrapText="1"/>
    </xf>
    <xf numFmtId="0" fontId="34" fillId="0" borderId="10" xfId="0" applyFont="1" applyFill="1" applyBorder="1" applyAlignment="1">
      <alignment horizontal="left" wrapText="1"/>
    </xf>
    <xf numFmtId="0" fontId="9" fillId="0" borderId="10" xfId="0" applyFont="1" applyFill="1" applyBorder="1" applyAlignment="1">
      <alignment horizontal="left" wrapText="1"/>
    </xf>
    <xf numFmtId="194" fontId="9" fillId="0" borderId="10" xfId="246" applyNumberFormat="1" applyFont="1" applyFill="1" applyBorder="1" applyAlignment="1" applyProtection="1">
      <alignment horizontal="right"/>
      <protection hidden="1"/>
    </xf>
    <xf numFmtId="0" fontId="17" fillId="0" borderId="10" xfId="0" applyFont="1" applyFill="1" applyBorder="1" applyAlignment="1">
      <alignment vertical="top"/>
    </xf>
    <xf numFmtId="194" fontId="9" fillId="0" borderId="11" xfId="228" applyNumberFormat="1" applyFont="1" applyFill="1" applyBorder="1" applyAlignment="1" applyProtection="1">
      <alignment horizontal="right"/>
      <protection hidden="1"/>
    </xf>
    <xf numFmtId="4" fontId="42" fillId="0" borderId="17" xfId="0" applyNumberFormat="1" applyFont="1" applyFill="1" applyBorder="1" applyAlignment="1">
      <alignment/>
    </xf>
    <xf numFmtId="16" fontId="9" fillId="0" borderId="10" xfId="0" applyNumberFormat="1" applyFont="1" applyFill="1" applyBorder="1" applyAlignment="1">
      <alignment/>
    </xf>
    <xf numFmtId="0" fontId="9" fillId="0" borderId="11" xfId="0" applyFont="1" applyFill="1" applyBorder="1" applyAlignment="1">
      <alignment vertical="justify" wrapText="1"/>
    </xf>
    <xf numFmtId="4" fontId="9" fillId="0" borderId="26" xfId="0" applyNumberFormat="1" applyFont="1" applyFill="1" applyBorder="1" applyAlignment="1">
      <alignment/>
    </xf>
    <xf numFmtId="194" fontId="9" fillId="0" borderId="10" xfId="247" applyNumberFormat="1" applyFont="1" applyFill="1" applyBorder="1" applyAlignment="1" applyProtection="1">
      <alignment horizontal="right"/>
      <protection hidden="1"/>
    </xf>
    <xf numFmtId="49" fontId="54" fillId="0" borderId="10" xfId="0" applyNumberFormat="1" applyFont="1" applyFill="1" applyBorder="1" applyAlignment="1">
      <alignment horizontal="center" wrapText="1"/>
    </xf>
    <xf numFmtId="3" fontId="9" fillId="0" borderId="26" xfId="0" applyNumberFormat="1" applyFont="1" applyFill="1" applyBorder="1" applyAlignment="1">
      <alignment/>
    </xf>
    <xf numFmtId="194" fontId="9" fillId="0" borderId="17" xfId="247" applyNumberFormat="1" applyFont="1" applyFill="1" applyBorder="1" applyAlignment="1" applyProtection="1">
      <alignment horizontal="right"/>
      <protection hidden="1"/>
    </xf>
    <xf numFmtId="49" fontId="15" fillId="0" borderId="10" xfId="0" applyNumberFormat="1" applyFont="1" applyFill="1" applyBorder="1" applyAlignment="1">
      <alignment horizontal="center" wrapText="1"/>
    </xf>
    <xf numFmtId="49" fontId="55" fillId="0" borderId="10" xfId="0" applyNumberFormat="1" applyFont="1" applyFill="1" applyBorder="1" applyAlignment="1">
      <alignment horizontal="center" wrapText="1"/>
    </xf>
    <xf numFmtId="49" fontId="57" fillId="0" borderId="10" xfId="0" applyNumberFormat="1" applyFont="1" applyFill="1" applyBorder="1" applyAlignment="1">
      <alignment horizontal="center" wrapText="1"/>
    </xf>
    <xf numFmtId="16" fontId="13" fillId="0" borderId="10" xfId="0" applyNumberFormat="1" applyFont="1" applyFill="1" applyBorder="1" applyAlignment="1">
      <alignment/>
    </xf>
    <xf numFmtId="194" fontId="9" fillId="0" borderId="10" xfId="254" applyNumberFormat="1" applyFont="1" applyFill="1" applyBorder="1" applyAlignment="1" applyProtection="1">
      <alignment horizontal="right"/>
      <protection hidden="1"/>
    </xf>
    <xf numFmtId="0" fontId="32" fillId="0" borderId="10" xfId="0" applyFont="1" applyFill="1" applyBorder="1" applyAlignment="1">
      <alignment vertical="justify" wrapText="1"/>
    </xf>
    <xf numFmtId="194" fontId="9" fillId="0" borderId="11" xfId="255" applyNumberFormat="1" applyFont="1" applyFill="1" applyBorder="1" applyAlignment="1" applyProtection="1">
      <alignment horizontal="right"/>
      <protection hidden="1"/>
    </xf>
    <xf numFmtId="4" fontId="40" fillId="0" borderId="10" xfId="0" applyNumberFormat="1" applyFont="1" applyFill="1" applyBorder="1" applyAlignment="1">
      <alignment horizontal="right"/>
    </xf>
    <xf numFmtId="0" fontId="33" fillId="0" borderId="10" xfId="0" applyFont="1" applyFill="1" applyBorder="1" applyAlignment="1">
      <alignment vertical="justify" wrapText="1"/>
    </xf>
    <xf numFmtId="49" fontId="33" fillId="0" borderId="10" xfId="0" applyNumberFormat="1" applyFont="1" applyFill="1" applyBorder="1" applyAlignment="1">
      <alignment horizontal="center" wrapText="1"/>
    </xf>
    <xf numFmtId="4" fontId="33" fillId="0" borderId="17" xfId="0" applyNumberFormat="1" applyFont="1" applyFill="1" applyBorder="1" applyAlignment="1">
      <alignment/>
    </xf>
    <xf numFmtId="3" fontId="33" fillId="0" borderId="10" xfId="0" applyNumberFormat="1" applyFont="1" applyFill="1" applyBorder="1" applyAlignment="1">
      <alignment/>
    </xf>
    <xf numFmtId="3" fontId="33" fillId="0" borderId="24" xfId="0" applyNumberFormat="1" applyFont="1" applyFill="1" applyBorder="1" applyAlignment="1">
      <alignment/>
    </xf>
    <xf numFmtId="4" fontId="33" fillId="0" borderId="10" xfId="0" applyNumberFormat="1" applyFont="1" applyFill="1" applyBorder="1" applyAlignment="1">
      <alignment/>
    </xf>
    <xf numFmtId="194" fontId="9" fillId="0" borderId="10" xfId="257" applyNumberFormat="1" applyFont="1" applyFill="1" applyBorder="1" applyAlignment="1" applyProtection="1">
      <alignment horizontal="right"/>
      <protection hidden="1"/>
    </xf>
    <xf numFmtId="0" fontId="107" fillId="0" borderId="10" xfId="0" applyFont="1" applyFill="1" applyBorder="1" applyAlignment="1">
      <alignment horizontal="justify"/>
    </xf>
    <xf numFmtId="0" fontId="7" fillId="0" borderId="0" xfId="0" applyFont="1" applyFill="1" applyAlignment="1">
      <alignment horizontal="justify"/>
    </xf>
    <xf numFmtId="0" fontId="36" fillId="0" borderId="11" xfId="147" applyNumberFormat="1" applyFont="1" applyFill="1" applyBorder="1" applyAlignment="1" applyProtection="1">
      <alignment vertical="top" wrapText="1"/>
      <protection hidden="1"/>
    </xf>
    <xf numFmtId="0" fontId="108" fillId="0" borderId="10" xfId="0" applyFont="1" applyFill="1" applyBorder="1" applyAlignment="1">
      <alignment horizontal="justify"/>
    </xf>
    <xf numFmtId="4" fontId="109" fillId="0" borderId="17" xfId="0" applyNumberFormat="1" applyFont="1" applyFill="1" applyBorder="1" applyAlignment="1">
      <alignment/>
    </xf>
    <xf numFmtId="3" fontId="109" fillId="0" borderId="10" xfId="0" applyNumberFormat="1" applyFont="1" applyFill="1" applyBorder="1" applyAlignment="1">
      <alignment/>
    </xf>
    <xf numFmtId="3" fontId="109" fillId="0" borderId="24" xfId="0" applyNumberFormat="1" applyFont="1" applyFill="1" applyBorder="1" applyAlignment="1">
      <alignment/>
    </xf>
    <xf numFmtId="4" fontId="5" fillId="0" borderId="26" xfId="0" applyNumberFormat="1" applyFont="1" applyFill="1" applyBorder="1" applyAlignment="1">
      <alignment/>
    </xf>
    <xf numFmtId="0" fontId="14" fillId="0" borderId="26" xfId="0" applyFont="1" applyFill="1" applyBorder="1" applyAlignment="1">
      <alignment vertical="top"/>
    </xf>
    <xf numFmtId="194" fontId="9" fillId="0" borderId="10" xfId="266" applyNumberFormat="1" applyFont="1" applyFill="1" applyBorder="1" applyAlignment="1" applyProtection="1">
      <alignment horizontal="right"/>
      <protection hidden="1"/>
    </xf>
    <xf numFmtId="194" fontId="9" fillId="0" borderId="17" xfId="266" applyNumberFormat="1" applyFont="1" applyFill="1" applyBorder="1" applyAlignment="1" applyProtection="1">
      <alignment horizontal="right"/>
      <protection hidden="1"/>
    </xf>
    <xf numFmtId="49" fontId="103" fillId="0" borderId="10" xfId="0" applyNumberFormat="1" applyFont="1" applyFill="1" applyBorder="1" applyAlignment="1">
      <alignment horizontal="center" wrapText="1"/>
    </xf>
    <xf numFmtId="0" fontId="43" fillId="0" borderId="11" xfId="152" applyNumberFormat="1" applyFont="1" applyFill="1" applyBorder="1" applyAlignment="1" applyProtection="1">
      <alignment vertical="top" wrapText="1"/>
      <protection hidden="1"/>
    </xf>
    <xf numFmtId="0" fontId="10" fillId="0" borderId="27" xfId="0" applyFont="1" applyFill="1" applyBorder="1" applyAlignment="1">
      <alignment vertical="top"/>
    </xf>
    <xf numFmtId="194" fontId="9" fillId="0" borderId="10" xfId="153" applyNumberFormat="1" applyFont="1" applyFill="1" applyBorder="1" applyAlignment="1" applyProtection="1">
      <alignment horizontal="right"/>
      <protection hidden="1"/>
    </xf>
    <xf numFmtId="194" fontId="9" fillId="0" borderId="10" xfId="258" applyNumberFormat="1" applyFont="1" applyFill="1" applyBorder="1" applyAlignment="1" applyProtection="1">
      <alignment horizontal="right"/>
      <protection hidden="1"/>
    </xf>
    <xf numFmtId="0" fontId="110" fillId="0" borderId="11" xfId="154" applyNumberFormat="1" applyFont="1" applyFill="1" applyBorder="1" applyAlignment="1" applyProtection="1">
      <alignment horizontal="left" vertical="top" wrapText="1"/>
      <protection hidden="1"/>
    </xf>
    <xf numFmtId="0" fontId="33" fillId="0" borderId="11" xfId="155" applyNumberFormat="1" applyFont="1" applyFill="1" applyBorder="1" applyAlignment="1" applyProtection="1">
      <alignment horizontal="left" vertical="top" wrapText="1"/>
      <protection hidden="1"/>
    </xf>
    <xf numFmtId="187" fontId="33" fillId="0" borderId="17" xfId="516" applyNumberFormat="1" applyFont="1" applyFill="1" applyBorder="1" applyAlignment="1">
      <alignment/>
      <protection/>
    </xf>
    <xf numFmtId="194" fontId="9" fillId="0" borderId="10" xfId="187" applyNumberFormat="1" applyFont="1" applyFill="1" applyBorder="1" applyAlignment="1" applyProtection="1">
      <alignment horizontal="right"/>
      <protection hidden="1"/>
    </xf>
    <xf numFmtId="194" fontId="9" fillId="0" borderId="10" xfId="259" applyNumberFormat="1" applyFont="1" applyFill="1" applyBorder="1" applyAlignment="1" applyProtection="1">
      <alignment horizontal="right"/>
      <protection hidden="1"/>
    </xf>
    <xf numFmtId="0" fontId="33" fillId="0" borderId="11" xfId="188" applyNumberFormat="1" applyFont="1" applyFill="1" applyBorder="1" applyAlignment="1" applyProtection="1">
      <alignment horizontal="left" vertical="top" wrapText="1"/>
      <protection hidden="1"/>
    </xf>
    <xf numFmtId="0" fontId="9" fillId="0" borderId="10" xfId="188" applyNumberFormat="1" applyFont="1" applyFill="1" applyBorder="1" applyAlignment="1" applyProtection="1">
      <alignment horizontal="left" vertical="top" wrapText="1"/>
      <protection hidden="1"/>
    </xf>
    <xf numFmtId="194" fontId="9" fillId="0" borderId="10" xfId="189" applyNumberFormat="1" applyFont="1" applyFill="1" applyBorder="1" applyAlignment="1" applyProtection="1">
      <alignment horizontal="right"/>
      <protection hidden="1"/>
    </xf>
    <xf numFmtId="194" fontId="9" fillId="0" borderId="10" xfId="191" applyNumberFormat="1" applyFont="1" applyFill="1" applyBorder="1" applyAlignment="1" applyProtection="1">
      <alignment horizontal="right"/>
      <protection hidden="1"/>
    </xf>
    <xf numFmtId="4" fontId="44" fillId="0" borderId="10" xfId="0" applyNumberFormat="1" applyFont="1" applyFill="1" applyBorder="1" applyAlignment="1">
      <alignment/>
    </xf>
    <xf numFmtId="194" fontId="9" fillId="0" borderId="10" xfId="260" applyNumberFormat="1" applyFont="1" applyFill="1" applyBorder="1" applyAlignment="1" applyProtection="1">
      <alignment horizontal="right"/>
      <protection hidden="1"/>
    </xf>
    <xf numFmtId="194" fontId="103" fillId="0" borderId="17" xfId="191" applyNumberFormat="1" applyFont="1" applyFill="1" applyBorder="1" applyAlignment="1" applyProtection="1">
      <alignment horizontal="right"/>
      <protection hidden="1"/>
    </xf>
    <xf numFmtId="194" fontId="9" fillId="0" borderId="17" xfId="191" applyNumberFormat="1" applyFont="1" applyFill="1" applyBorder="1" applyAlignment="1" applyProtection="1">
      <alignment horizontal="right"/>
      <protection hidden="1"/>
    </xf>
    <xf numFmtId="194" fontId="9" fillId="0" borderId="17" xfId="260" applyNumberFormat="1" applyFont="1" applyFill="1" applyBorder="1" applyAlignment="1" applyProtection="1">
      <alignment horizontal="right"/>
      <protection hidden="1"/>
    </xf>
    <xf numFmtId="0" fontId="17" fillId="0" borderId="10" xfId="0" applyFont="1" applyFill="1" applyBorder="1" applyAlignment="1">
      <alignment wrapText="1"/>
    </xf>
    <xf numFmtId="49" fontId="17" fillId="0" borderId="10" xfId="0" applyNumberFormat="1" applyFont="1" applyFill="1" applyBorder="1" applyAlignment="1">
      <alignment horizontal="center" wrapText="1"/>
    </xf>
    <xf numFmtId="4" fontId="17" fillId="0" borderId="17" xfId="0" applyNumberFormat="1" applyFont="1" applyFill="1" applyBorder="1" applyAlignment="1">
      <alignment/>
    </xf>
    <xf numFmtId="194" fontId="9" fillId="0" borderId="10" xfId="261" applyNumberFormat="1" applyFont="1" applyFill="1" applyBorder="1" applyAlignment="1" applyProtection="1">
      <alignment horizontal="right"/>
      <protection hidden="1"/>
    </xf>
    <xf numFmtId="0" fontId="17"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194" fontId="9" fillId="0" borderId="10" xfId="514" applyNumberFormat="1" applyFont="1" applyFill="1" applyBorder="1" applyAlignment="1" applyProtection="1">
      <alignment horizontal="right"/>
      <protection hidden="1"/>
    </xf>
    <xf numFmtId="4" fontId="32" fillId="0" borderId="10" xfId="0" applyNumberFormat="1" applyFont="1" applyFill="1" applyBorder="1" applyAlignment="1">
      <alignment/>
    </xf>
    <xf numFmtId="194" fontId="9" fillId="0" borderId="10" xfId="263" applyNumberFormat="1" applyFont="1" applyFill="1" applyBorder="1" applyAlignment="1" applyProtection="1">
      <alignment horizontal="right"/>
      <protection hidden="1"/>
    </xf>
    <xf numFmtId="0" fontId="111" fillId="0" borderId="10" xfId="0" applyFont="1" applyFill="1" applyBorder="1" applyAlignment="1">
      <alignment horizontal="justify"/>
    </xf>
    <xf numFmtId="194" fontId="9" fillId="0" borderId="17" xfId="263" applyNumberFormat="1" applyFont="1" applyFill="1" applyBorder="1" applyAlignment="1" applyProtection="1">
      <alignment horizontal="right"/>
      <protection hidden="1"/>
    </xf>
    <xf numFmtId="0" fontId="111" fillId="0" borderId="10" xfId="0" applyNumberFormat="1" applyFont="1" applyFill="1" applyBorder="1" applyAlignment="1">
      <alignment horizontal="left" vertical="center" wrapText="1"/>
    </xf>
    <xf numFmtId="0" fontId="13" fillId="0" borderId="0" xfId="0" applyFont="1" applyFill="1" applyBorder="1" applyAlignment="1">
      <alignment vertical="top"/>
    </xf>
    <xf numFmtId="3" fontId="13" fillId="0" borderId="0" xfId="0" applyNumberFormat="1" applyFont="1" applyFill="1" applyAlignment="1">
      <alignment/>
    </xf>
    <xf numFmtId="0" fontId="9" fillId="0" borderId="23" xfId="0" applyFont="1" applyFill="1" applyBorder="1" applyAlignment="1">
      <alignment vertical="justify" wrapText="1"/>
    </xf>
    <xf numFmtId="49" fontId="9" fillId="0" borderId="23" xfId="0" applyNumberFormat="1" applyFont="1" applyFill="1" applyBorder="1" applyAlignment="1">
      <alignment horizontal="center" wrapText="1"/>
    </xf>
    <xf numFmtId="4" fontId="9" fillId="0" borderId="28" xfId="0" applyNumberFormat="1" applyFont="1" applyFill="1" applyBorder="1" applyAlignment="1">
      <alignment/>
    </xf>
    <xf numFmtId="3" fontId="9" fillId="0" borderId="0" xfId="0" applyNumberFormat="1" applyFont="1" applyFill="1" applyAlignment="1">
      <alignment/>
    </xf>
    <xf numFmtId="194" fontId="9" fillId="0" borderId="10" xfId="264" applyNumberFormat="1" applyFont="1" applyFill="1" applyBorder="1" applyAlignment="1" applyProtection="1">
      <alignment horizontal="right"/>
      <protection hidden="1"/>
    </xf>
    <xf numFmtId="0" fontId="37" fillId="0" borderId="0" xfId="0" applyFont="1" applyFill="1" applyBorder="1" applyAlignment="1">
      <alignment vertical="top"/>
    </xf>
    <xf numFmtId="0" fontId="3" fillId="0" borderId="10" xfId="0" applyFont="1" applyFill="1" applyBorder="1" applyAlignment="1">
      <alignment vertical="justify" wrapText="1"/>
    </xf>
    <xf numFmtId="3" fontId="37" fillId="0" borderId="0" xfId="0" applyNumberFormat="1" applyFont="1" applyFill="1" applyAlignment="1">
      <alignment/>
    </xf>
    <xf numFmtId="49" fontId="9" fillId="0" borderId="23" xfId="0" applyNumberFormat="1" applyFont="1" applyFill="1" applyBorder="1" applyAlignment="1">
      <alignment/>
    </xf>
    <xf numFmtId="0" fontId="9" fillId="0" borderId="24" xfId="0" applyFont="1" applyFill="1" applyBorder="1" applyAlignment="1">
      <alignment vertical="justify" wrapText="1"/>
    </xf>
    <xf numFmtId="49" fontId="9" fillId="0" borderId="24" xfId="0" applyNumberFormat="1" applyFont="1" applyFill="1" applyBorder="1" applyAlignment="1">
      <alignment horizontal="center" wrapText="1"/>
    </xf>
    <xf numFmtId="4" fontId="9" fillId="0" borderId="23" xfId="0" applyNumberFormat="1" applyFont="1" applyFill="1" applyBorder="1" applyAlignment="1">
      <alignment/>
    </xf>
    <xf numFmtId="4" fontId="9" fillId="0" borderId="23" xfId="0" applyNumberFormat="1" applyFont="1" applyFill="1" applyBorder="1" applyAlignment="1">
      <alignment horizontal="right"/>
    </xf>
    <xf numFmtId="0" fontId="9" fillId="0" borderId="29" xfId="0" applyFont="1" applyFill="1" applyBorder="1" applyAlignment="1">
      <alignment/>
    </xf>
    <xf numFmtId="0" fontId="9" fillId="0" borderId="30" xfId="0" applyFont="1" applyFill="1" applyBorder="1" applyAlignment="1">
      <alignment vertical="top"/>
    </xf>
    <xf numFmtId="0" fontId="40" fillId="0" borderId="31" xfId="0" applyFont="1" applyFill="1" applyBorder="1" applyAlignment="1">
      <alignment vertical="justify"/>
    </xf>
    <xf numFmtId="49" fontId="10" fillId="0" borderId="31" xfId="0" applyNumberFormat="1" applyFont="1" applyFill="1" applyBorder="1" applyAlignment="1">
      <alignment horizontal="center"/>
    </xf>
    <xf numFmtId="4" fontId="40" fillId="0" borderId="32" xfId="0" applyNumberFormat="1" applyFont="1" applyFill="1" applyBorder="1" applyAlignment="1">
      <alignment/>
    </xf>
    <xf numFmtId="3" fontId="38" fillId="0" borderId="30" xfId="0" applyNumberFormat="1" applyFont="1" applyFill="1" applyBorder="1" applyAlignment="1">
      <alignment/>
    </xf>
    <xf numFmtId="4" fontId="40" fillId="0" borderId="33" xfId="0" applyNumberFormat="1" applyFont="1" applyFill="1" applyBorder="1" applyAlignment="1">
      <alignment horizontal="right"/>
    </xf>
    <xf numFmtId="4" fontId="7" fillId="0" borderId="0" xfId="0" applyNumberFormat="1" applyFont="1" applyFill="1" applyBorder="1" applyAlignment="1">
      <alignment vertical="top"/>
    </xf>
    <xf numFmtId="3" fontId="9" fillId="0" borderId="0" xfId="0" applyNumberFormat="1" applyFont="1" applyFill="1" applyAlignment="1">
      <alignment vertical="top"/>
    </xf>
    <xf numFmtId="3" fontId="20" fillId="0" borderId="0" xfId="0" applyNumberFormat="1" applyFont="1" applyFill="1" applyAlignment="1">
      <alignment vertical="top"/>
    </xf>
    <xf numFmtId="0" fontId="0" fillId="0" borderId="0" xfId="0" applyFont="1" applyFill="1" applyAlignment="1">
      <alignment/>
    </xf>
    <xf numFmtId="49" fontId="20" fillId="0" borderId="0" xfId="0" applyNumberFormat="1" applyFont="1" applyFill="1" applyAlignment="1">
      <alignment horizontal="left"/>
    </xf>
    <xf numFmtId="4" fontId="0" fillId="0" borderId="0" xfId="0" applyNumberFormat="1" applyFont="1" applyFill="1" applyAlignment="1">
      <alignment/>
    </xf>
    <xf numFmtId="49" fontId="26" fillId="0" borderId="10" xfId="0" applyNumberFormat="1" applyFont="1" applyFill="1" applyBorder="1" applyAlignment="1" applyProtection="1">
      <alignment horizontal="center" vertical="center"/>
      <protection locked="0"/>
    </xf>
    <xf numFmtId="4" fontId="112" fillId="0" borderId="10" xfId="0" applyNumberFormat="1" applyFont="1" applyFill="1" applyBorder="1" applyAlignment="1">
      <alignment horizontal="center" vertical="top"/>
    </xf>
    <xf numFmtId="4" fontId="27" fillId="0" borderId="10" xfId="0" applyNumberFormat="1" applyFont="1" applyFill="1" applyBorder="1" applyAlignment="1">
      <alignment horizontal="center" vertical="top"/>
    </xf>
    <xf numFmtId="49" fontId="47" fillId="32" borderId="15" xfId="0" applyNumberFormat="1" applyFont="1" applyFill="1" applyBorder="1" applyAlignment="1" applyProtection="1">
      <alignment horizontal="center" vertical="center" wrapText="1"/>
      <protection/>
    </xf>
    <xf numFmtId="49" fontId="47" fillId="32" borderId="10" xfId="0" applyNumberFormat="1" applyFont="1" applyFill="1" applyBorder="1" applyAlignment="1" applyProtection="1">
      <alignment horizontal="center" vertical="center" wrapText="1"/>
      <protection/>
    </xf>
    <xf numFmtId="0" fontId="8" fillId="32" borderId="34" xfId="0" applyFont="1" applyFill="1" applyBorder="1" applyAlignment="1">
      <alignment horizontal="left" vertical="top" wrapText="1"/>
    </xf>
    <xf numFmtId="49" fontId="5" fillId="32" borderId="0" xfId="0" applyNumberFormat="1" applyFont="1" applyFill="1" applyBorder="1" applyAlignment="1" applyProtection="1">
      <alignment horizontal="center" vertical="center" wrapText="1"/>
      <protection/>
    </xf>
    <xf numFmtId="49" fontId="8" fillId="32" borderId="35" xfId="0" applyNumberFormat="1" applyFont="1" applyFill="1" applyBorder="1" applyAlignment="1">
      <alignment horizontal="center" vertical="center"/>
    </xf>
    <xf numFmtId="49" fontId="8" fillId="32" borderId="36" xfId="0" applyNumberFormat="1" applyFont="1" applyFill="1" applyBorder="1" applyAlignment="1">
      <alignment horizontal="center" vertical="center"/>
    </xf>
    <xf numFmtId="49" fontId="8" fillId="32" borderId="37" xfId="0" applyNumberFormat="1" applyFont="1" applyFill="1" applyBorder="1" applyAlignment="1">
      <alignment horizontal="center" vertical="center"/>
    </xf>
    <xf numFmtId="4" fontId="8" fillId="32" borderId="35" xfId="0" applyNumberFormat="1" applyFont="1" applyFill="1" applyBorder="1" applyAlignment="1">
      <alignment horizontal="center" vertical="center"/>
    </xf>
    <xf numFmtId="3" fontId="8" fillId="32" borderId="19" xfId="0" applyNumberFormat="1" applyFont="1" applyFill="1" applyBorder="1" applyAlignment="1">
      <alignment horizontal="center" vertical="center" wrapText="1"/>
    </xf>
    <xf numFmtId="0" fontId="50" fillId="32" borderId="14" xfId="0" applyFont="1" applyFill="1" applyBorder="1" applyAlignment="1">
      <alignment horizontal="left" vertical="top" wrapText="1"/>
    </xf>
    <xf numFmtId="49" fontId="8" fillId="32" borderId="14" xfId="0" applyNumberFormat="1" applyFont="1" applyFill="1" applyBorder="1" applyAlignment="1">
      <alignment horizontal="left" vertical="center" wrapText="1"/>
    </xf>
    <xf numFmtId="49" fontId="47" fillId="32" borderId="10" xfId="0" applyNumberFormat="1" applyFont="1" applyFill="1" applyBorder="1" applyAlignment="1" applyProtection="1">
      <alignment horizontal="center" vertical="center"/>
      <protection locked="0"/>
    </xf>
    <xf numFmtId="49" fontId="8" fillId="32" borderId="17" xfId="0" applyNumberFormat="1" applyFont="1" applyFill="1" applyBorder="1" applyAlignment="1" applyProtection="1">
      <alignment horizontal="center" vertical="center"/>
      <protection locked="0"/>
    </xf>
    <xf numFmtId="49" fontId="8" fillId="32" borderId="10" xfId="0" applyNumberFormat="1" applyFont="1" applyFill="1" applyBorder="1" applyAlignment="1" applyProtection="1">
      <alignment horizontal="center" vertical="center"/>
      <protection locked="0"/>
    </xf>
    <xf numFmtId="49" fontId="8" fillId="32" borderId="11" xfId="0" applyNumberFormat="1" applyFont="1" applyFill="1" applyBorder="1" applyAlignment="1" applyProtection="1">
      <alignment horizontal="center" vertical="center"/>
      <protection locked="0"/>
    </xf>
    <xf numFmtId="4" fontId="8" fillId="32" borderId="10" xfId="0" applyNumberFormat="1" applyFont="1" applyFill="1" applyBorder="1" applyAlignment="1">
      <alignment horizontal="center" vertical="center"/>
    </xf>
    <xf numFmtId="49" fontId="21" fillId="32" borderId="17" xfId="0" applyNumberFormat="1" applyFont="1" applyFill="1" applyBorder="1" applyAlignment="1" applyProtection="1">
      <alignment horizontal="center" vertical="center"/>
      <protection locked="0"/>
    </xf>
    <xf numFmtId="49" fontId="21" fillId="32" borderId="10" xfId="0" applyNumberFormat="1" applyFont="1" applyFill="1" applyBorder="1" applyAlignment="1" applyProtection="1">
      <alignment horizontal="center" vertical="center"/>
      <protection locked="0"/>
    </xf>
    <xf numFmtId="49" fontId="21" fillId="32" borderId="11" xfId="0" applyNumberFormat="1" applyFont="1" applyFill="1" applyBorder="1" applyAlignment="1" applyProtection="1">
      <alignment horizontal="center" vertical="center"/>
      <protection locked="0"/>
    </xf>
    <xf numFmtId="0" fontId="20" fillId="32" borderId="38" xfId="0" applyFont="1" applyFill="1" applyBorder="1" applyAlignment="1">
      <alignment horizontal="left" vertical="top" wrapText="1"/>
    </xf>
    <xf numFmtId="49" fontId="20" fillId="32" borderId="39" xfId="0" applyNumberFormat="1" applyFont="1" applyFill="1" applyBorder="1" applyAlignment="1" applyProtection="1">
      <alignment horizontal="center" vertical="center"/>
      <protection locked="0"/>
    </xf>
    <xf numFmtId="49" fontId="20" fillId="32" borderId="40" xfId="0" applyNumberFormat="1" applyFont="1" applyFill="1" applyBorder="1" applyAlignment="1" applyProtection="1">
      <alignment horizontal="center" vertical="center"/>
      <protection locked="0"/>
    </xf>
    <xf numFmtId="49" fontId="8" fillId="32" borderId="39" xfId="0" applyNumberFormat="1" applyFont="1" applyFill="1" applyBorder="1" applyAlignment="1" applyProtection="1">
      <alignment horizontal="center" vertical="center"/>
      <protection locked="0"/>
    </xf>
    <xf numFmtId="49" fontId="8" fillId="32" borderId="22" xfId="0" applyNumberFormat="1" applyFont="1" applyFill="1" applyBorder="1" applyAlignment="1" applyProtection="1">
      <alignment horizontal="center" vertical="center"/>
      <protection locked="0"/>
    </xf>
    <xf numFmtId="4" fontId="20" fillId="32" borderId="39" xfId="0" applyNumberFormat="1" applyFont="1" applyFill="1" applyBorder="1" applyAlignment="1">
      <alignment horizontal="center" vertical="center"/>
    </xf>
    <xf numFmtId="49" fontId="20" fillId="32" borderId="17" xfId="0" applyNumberFormat="1" applyFont="1" applyFill="1" applyBorder="1" applyAlignment="1">
      <alignment horizontal="center" vertical="center"/>
    </xf>
    <xf numFmtId="0" fontId="8" fillId="32" borderId="14" xfId="0" applyFont="1" applyFill="1" applyBorder="1" applyAlignment="1">
      <alignment horizontal="left" vertical="top" wrapText="1"/>
    </xf>
    <xf numFmtId="49" fontId="58" fillId="32" borderId="10" xfId="0" applyNumberFormat="1" applyFont="1" applyFill="1" applyBorder="1" applyAlignment="1" applyProtection="1">
      <alignment horizontal="center" vertical="center"/>
      <protection locked="0"/>
    </xf>
    <xf numFmtId="49" fontId="58" fillId="32" borderId="17" xfId="0" applyNumberFormat="1" applyFont="1" applyFill="1" applyBorder="1" applyAlignment="1" applyProtection="1">
      <alignment horizontal="center" vertical="center"/>
      <protection locked="0"/>
    </xf>
    <xf numFmtId="49" fontId="58" fillId="32" borderId="11" xfId="0" applyNumberFormat="1" applyFont="1" applyFill="1" applyBorder="1" applyAlignment="1" applyProtection="1">
      <alignment horizontal="center" vertical="center"/>
      <protection locked="0"/>
    </xf>
    <xf numFmtId="4" fontId="58" fillId="32" borderId="10" xfId="0" applyNumberFormat="1" applyFont="1" applyFill="1" applyBorder="1" applyAlignment="1">
      <alignment horizontal="center" vertical="center"/>
    </xf>
    <xf numFmtId="49" fontId="58" fillId="32" borderId="10" xfId="0" applyNumberFormat="1" applyFont="1" applyFill="1" applyBorder="1" applyAlignment="1">
      <alignment horizontal="center" vertical="center"/>
    </xf>
    <xf numFmtId="0" fontId="20" fillId="32" borderId="14" xfId="0" applyFont="1" applyFill="1" applyBorder="1" applyAlignment="1">
      <alignment horizontal="left" vertical="center" wrapText="1"/>
    </xf>
    <xf numFmtId="49" fontId="8" fillId="32" borderId="10" xfId="0" applyNumberFormat="1" applyFont="1" applyFill="1" applyBorder="1" applyAlignment="1" applyProtection="1">
      <alignment horizontal="center" vertical="center"/>
      <protection/>
    </xf>
    <xf numFmtId="0" fontId="59" fillId="32" borderId="20" xfId="0" applyFont="1" applyFill="1" applyBorder="1" applyAlignment="1">
      <alignment horizontal="left" vertical="top" wrapText="1"/>
    </xf>
    <xf numFmtId="0" fontId="21" fillId="32" borderId="14" xfId="0" applyFont="1" applyFill="1" applyBorder="1" applyAlignment="1">
      <alignment horizontal="left" vertical="top" wrapText="1"/>
    </xf>
    <xf numFmtId="49" fontId="21" fillId="32" borderId="10" xfId="0" applyNumberFormat="1" applyFont="1" applyFill="1" applyBorder="1" applyAlignment="1">
      <alignment horizontal="center" vertical="center"/>
    </xf>
    <xf numFmtId="49" fontId="21" fillId="32" borderId="17" xfId="0" applyNumberFormat="1" applyFont="1" applyFill="1" applyBorder="1" applyAlignment="1">
      <alignment horizontal="center" vertical="center"/>
    </xf>
    <xf numFmtId="49" fontId="21" fillId="32" borderId="11" xfId="0" applyNumberFormat="1" applyFont="1" applyFill="1" applyBorder="1" applyAlignment="1">
      <alignment horizontal="center" vertical="center"/>
    </xf>
    <xf numFmtId="49" fontId="20" fillId="32" borderId="15" xfId="0" applyNumberFormat="1" applyFont="1" applyFill="1" applyBorder="1" applyAlignment="1">
      <alignment horizontal="center" vertical="center"/>
    </xf>
    <xf numFmtId="49" fontId="21" fillId="32" borderId="10" xfId="0" applyNumberFormat="1" applyFont="1" applyFill="1" applyBorder="1" applyAlignment="1" applyProtection="1">
      <alignment horizontal="center" vertical="center"/>
      <protection/>
    </xf>
    <xf numFmtId="49" fontId="8" fillId="32" borderId="41" xfId="0" applyNumberFormat="1" applyFont="1" applyFill="1" applyBorder="1" applyAlignment="1">
      <alignment horizontal="center" vertical="center"/>
    </xf>
    <xf numFmtId="49" fontId="8" fillId="32" borderId="42" xfId="0" applyNumberFormat="1" applyFont="1" applyFill="1" applyBorder="1" applyAlignment="1">
      <alignment horizontal="center" vertical="center"/>
    </xf>
    <xf numFmtId="49" fontId="8" fillId="32" borderId="43" xfId="0" applyNumberFormat="1" applyFont="1" applyFill="1" applyBorder="1" applyAlignment="1">
      <alignment horizontal="center" vertical="center"/>
    </xf>
    <xf numFmtId="4" fontId="8" fillId="32" borderId="41" xfId="0" applyNumberFormat="1" applyFont="1" applyFill="1" applyBorder="1" applyAlignment="1">
      <alignment horizontal="center" vertical="center"/>
    </xf>
    <xf numFmtId="3" fontId="8" fillId="32" borderId="44" xfId="0" applyNumberFormat="1" applyFont="1" applyFill="1" applyBorder="1" applyAlignment="1">
      <alignment horizontal="center" vertical="center" wrapText="1"/>
    </xf>
    <xf numFmtId="206" fontId="22" fillId="32" borderId="12" xfId="0" applyNumberFormat="1" applyFont="1" applyFill="1" applyBorder="1" applyAlignment="1">
      <alignment horizontal="right" wrapText="1"/>
    </xf>
    <xf numFmtId="206" fontId="24" fillId="32" borderId="12" xfId="0" applyNumberFormat="1" applyFont="1" applyFill="1" applyBorder="1" applyAlignment="1">
      <alignment horizontal="right" wrapText="1"/>
    </xf>
    <xf numFmtId="0" fontId="0" fillId="32" borderId="0" xfId="0" applyFill="1" applyAlignment="1">
      <alignment/>
    </xf>
    <xf numFmtId="0" fontId="7" fillId="0" borderId="0" xfId="0" applyFont="1" applyFill="1" applyAlignment="1">
      <alignment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1" fontId="22" fillId="0" borderId="48" xfId="0" applyNumberFormat="1" applyFont="1" applyBorder="1" applyAlignment="1">
      <alignment horizontal="center" vertical="top" wrapText="1"/>
    </xf>
    <xf numFmtId="1" fontId="22" fillId="0" borderId="49" xfId="0" applyNumberFormat="1" applyFont="1" applyBorder="1" applyAlignment="1">
      <alignment horizontal="center" wrapText="1"/>
    </xf>
    <xf numFmtId="0" fontId="22" fillId="0" borderId="48" xfId="0" applyFont="1" applyBorder="1" applyAlignment="1">
      <alignment horizontal="left" vertical="top" wrapText="1"/>
    </xf>
    <xf numFmtId="206" fontId="22" fillId="0" borderId="49" xfId="0" applyNumberFormat="1" applyFont="1" applyBorder="1" applyAlignment="1">
      <alignment horizontal="right" wrapText="1"/>
    </xf>
    <xf numFmtId="0" fontId="24" fillId="0" borderId="48" xfId="0" applyFont="1" applyBorder="1" applyAlignment="1">
      <alignment horizontal="left" vertical="top" wrapText="1"/>
    </xf>
    <xf numFmtId="206" fontId="22" fillId="32" borderId="49" xfId="0" applyNumberFormat="1" applyFont="1" applyFill="1" applyBorder="1" applyAlignment="1">
      <alignment horizontal="right" wrapText="1"/>
    </xf>
    <xf numFmtId="0" fontId="22" fillId="0" borderId="50" xfId="0" applyFont="1" applyBorder="1" applyAlignment="1">
      <alignment horizontal="left" vertical="top" wrapText="1"/>
    </xf>
    <xf numFmtId="0" fontId="22" fillId="0" borderId="51" xfId="0" applyFont="1" applyBorder="1" applyAlignment="1">
      <alignment horizontal="center" wrapText="1"/>
    </xf>
    <xf numFmtId="206" fontId="22" fillId="32" borderId="51" xfId="0" applyNumberFormat="1" applyFont="1" applyFill="1" applyBorder="1" applyAlignment="1">
      <alignment horizontal="right" wrapText="1"/>
    </xf>
    <xf numFmtId="206" fontId="22" fillId="0" borderId="52" xfId="0" applyNumberFormat="1" applyFont="1" applyBorder="1" applyAlignment="1">
      <alignment horizontal="right" wrapText="1"/>
    </xf>
    <xf numFmtId="0" fontId="8" fillId="32" borderId="53" xfId="0" applyFont="1" applyFill="1" applyBorder="1" applyAlignment="1" applyProtection="1">
      <alignment horizontal="right" vertical="top" wrapText="1"/>
      <protection/>
    </xf>
    <xf numFmtId="49" fontId="8" fillId="32" borderId="54" xfId="0" applyNumberFormat="1" applyFont="1" applyFill="1" applyBorder="1" applyAlignment="1" applyProtection="1">
      <alignment horizontal="center" vertical="center" wrapText="1"/>
      <protection/>
    </xf>
    <xf numFmtId="3" fontId="21" fillId="32" borderId="55" xfId="0" applyNumberFormat="1" applyFont="1" applyFill="1" applyBorder="1" applyAlignment="1">
      <alignment horizontal="center" vertical="center" wrapText="1"/>
    </xf>
    <xf numFmtId="3" fontId="21" fillId="32" borderId="56" xfId="0" applyNumberFormat="1" applyFont="1" applyFill="1" applyBorder="1" applyAlignment="1">
      <alignment horizontal="center" vertical="center" wrapText="1"/>
    </xf>
    <xf numFmtId="3" fontId="8" fillId="32" borderId="56" xfId="0" applyNumberFormat="1" applyFont="1" applyFill="1" applyBorder="1" applyAlignment="1">
      <alignment horizontal="center" vertical="center" wrapText="1"/>
    </xf>
    <xf numFmtId="49" fontId="20" fillId="32" borderId="57" xfId="0" applyNumberFormat="1" applyFont="1" applyFill="1" applyBorder="1" applyAlignment="1">
      <alignment horizontal="left" vertical="center" wrapText="1"/>
    </xf>
    <xf numFmtId="49" fontId="20" fillId="32" borderId="23" xfId="0" applyNumberFormat="1" applyFont="1" applyFill="1" applyBorder="1" applyAlignment="1" applyProtection="1">
      <alignment horizontal="center" vertical="center"/>
      <protection locked="0"/>
    </xf>
    <xf numFmtId="49" fontId="20" fillId="32" borderId="28" xfId="0" applyNumberFormat="1" applyFont="1" applyFill="1" applyBorder="1" applyAlignment="1" applyProtection="1">
      <alignment horizontal="center" vertical="center"/>
      <protection locked="0"/>
    </xf>
    <xf numFmtId="49" fontId="20" fillId="32" borderId="21" xfId="0" applyNumberFormat="1" applyFont="1" applyFill="1" applyBorder="1" applyAlignment="1" applyProtection="1">
      <alignment horizontal="center" vertical="center"/>
      <protection locked="0"/>
    </xf>
    <xf numFmtId="4" fontId="20" fillId="32" borderId="23" xfId="0" applyNumberFormat="1" applyFont="1" applyFill="1" applyBorder="1" applyAlignment="1">
      <alignment horizontal="center" vertical="center"/>
    </xf>
    <xf numFmtId="3" fontId="21" fillId="32" borderId="58" xfId="0" applyNumberFormat="1" applyFont="1" applyFill="1" applyBorder="1" applyAlignment="1">
      <alignment horizontal="center" vertical="center" wrapText="1"/>
    </xf>
    <xf numFmtId="49" fontId="21" fillId="32" borderId="17" xfId="0" applyNumberFormat="1" applyFont="1" applyFill="1" applyBorder="1" applyAlignment="1" applyProtection="1">
      <alignment horizontal="center" vertical="top"/>
      <protection locked="0"/>
    </xf>
    <xf numFmtId="49" fontId="21" fillId="32" borderId="10" xfId="0" applyNumberFormat="1" applyFont="1" applyFill="1" applyBorder="1" applyAlignment="1" applyProtection="1">
      <alignment horizontal="center" vertical="top"/>
      <protection locked="0"/>
    </xf>
    <xf numFmtId="4" fontId="21" fillId="0" borderId="31" xfId="0" applyNumberFormat="1" applyFont="1" applyFill="1" applyBorder="1" applyAlignment="1">
      <alignment horizontal="center" vertical="center" wrapText="1"/>
    </xf>
    <xf numFmtId="4" fontId="3" fillId="0" borderId="39" xfId="0" applyNumberFormat="1" applyFont="1" applyFill="1" applyBorder="1" applyAlignment="1">
      <alignment horizontal="center" vertical="center"/>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11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 fontId="114" fillId="0"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top"/>
    </xf>
    <xf numFmtId="4" fontId="25" fillId="0" borderId="10" xfId="0" applyNumberFormat="1" applyFont="1" applyFill="1" applyBorder="1" applyAlignment="1">
      <alignment horizontal="center" vertical="center"/>
    </xf>
    <xf numFmtId="4" fontId="45"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xf>
    <xf numFmtId="4" fontId="49" fillId="0"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xf>
    <xf numFmtId="4" fontId="115" fillId="0" borderId="10" xfId="0" applyNumberFormat="1" applyFont="1" applyFill="1" applyBorder="1" applyAlignment="1">
      <alignment horizontal="center" vertical="center"/>
    </xf>
    <xf numFmtId="4" fontId="116" fillId="0" borderId="10" xfId="0" applyNumberFormat="1" applyFont="1" applyFill="1" applyBorder="1" applyAlignment="1">
      <alignment horizontal="center" vertical="center"/>
    </xf>
    <xf numFmtId="4" fontId="20" fillId="0" borderId="23" xfId="0" applyNumberFormat="1" applyFont="1" applyFill="1" applyBorder="1" applyAlignment="1">
      <alignment horizontal="center" vertical="center"/>
    </xf>
    <xf numFmtId="49" fontId="24" fillId="0" borderId="31" xfId="0" applyNumberFormat="1" applyFont="1" applyFill="1" applyBorder="1" applyAlignment="1" applyProtection="1">
      <alignment horizontal="center" vertical="center" textRotation="90" wrapText="1"/>
      <protection/>
    </xf>
    <xf numFmtId="49" fontId="3" fillId="0" borderId="39" xfId="0" applyNumberFormat="1" applyFont="1" applyFill="1" applyBorder="1" applyAlignment="1">
      <alignment horizontal="center" vertical="center"/>
    </xf>
    <xf numFmtId="49" fontId="27" fillId="0" borderId="10" xfId="0" applyNumberFormat="1" applyFont="1" applyFill="1" applyBorder="1" applyAlignment="1" applyProtection="1">
      <alignment horizontal="center" vertical="center"/>
      <protection locked="0"/>
    </xf>
    <xf numFmtId="49" fontId="20" fillId="0" borderId="10" xfId="0" applyNumberFormat="1" applyFont="1" applyFill="1" applyBorder="1" applyAlignment="1" applyProtection="1">
      <alignment horizontal="center" vertical="center"/>
      <protection locked="0"/>
    </xf>
    <xf numFmtId="49" fontId="28" fillId="0" borderId="10" xfId="0" applyNumberFormat="1" applyFont="1" applyFill="1" applyBorder="1" applyAlignment="1" applyProtection="1">
      <alignment horizontal="center" vertical="center"/>
      <protection locked="0"/>
    </xf>
    <xf numFmtId="49" fontId="113" fillId="0" borderId="10" xfId="0" applyNumberFormat="1" applyFont="1" applyFill="1" applyBorder="1" applyAlignment="1" applyProtection="1">
      <alignment horizontal="center" vertical="center"/>
      <protection locked="0"/>
    </xf>
    <xf numFmtId="49" fontId="20" fillId="0" borderId="10" xfId="0" applyNumberFormat="1" applyFont="1" applyFill="1" applyBorder="1" applyAlignment="1">
      <alignment horizontal="center" vertical="center"/>
    </xf>
    <xf numFmtId="49" fontId="3" fillId="0" borderId="1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114" fillId="0" borderId="10" xfId="0" applyNumberFormat="1" applyFont="1" applyFill="1" applyBorder="1" applyAlignment="1" applyProtection="1">
      <alignment horizontal="center" vertical="center"/>
      <protection locked="0"/>
    </xf>
    <xf numFmtId="49" fontId="27" fillId="0" borderId="10" xfId="0" applyNumberFormat="1" applyFont="1" applyFill="1" applyBorder="1" applyAlignment="1" applyProtection="1">
      <alignment horizontal="center" vertical="top"/>
      <protection locked="0"/>
    </xf>
    <xf numFmtId="49" fontId="112" fillId="0" borderId="10" xfId="0" applyNumberFormat="1" applyFont="1" applyFill="1" applyBorder="1" applyAlignment="1" applyProtection="1">
      <alignment horizontal="center" vertical="top"/>
      <protection locked="0"/>
    </xf>
    <xf numFmtId="49" fontId="20" fillId="0" borderId="10" xfId="0" applyNumberFormat="1" applyFont="1" applyFill="1" applyBorder="1" applyAlignment="1" applyProtection="1">
      <alignment horizontal="center" vertical="top"/>
      <protection locked="0"/>
    </xf>
    <xf numFmtId="49" fontId="113" fillId="0" borderId="10" xfId="0" applyNumberFormat="1" applyFont="1" applyFill="1" applyBorder="1" applyAlignment="1" applyProtection="1">
      <alignment horizontal="center" vertical="top"/>
      <protection locked="0"/>
    </xf>
    <xf numFmtId="49" fontId="26"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49" fontId="46" fillId="0" borderId="10" xfId="0" applyNumberFormat="1" applyFont="1" applyFill="1" applyBorder="1" applyAlignment="1" applyProtection="1">
      <alignment horizontal="center" vertical="center"/>
      <protection locked="0"/>
    </xf>
    <xf numFmtId="49" fontId="30" fillId="0" borderId="10" xfId="0" applyNumberFormat="1" applyFont="1" applyFill="1" applyBorder="1" applyAlignment="1" applyProtection="1">
      <alignment horizontal="center" vertical="center"/>
      <protection locked="0"/>
    </xf>
    <xf numFmtId="49" fontId="23" fillId="0" borderId="10" xfId="0" applyNumberFormat="1" applyFont="1" applyFill="1" applyBorder="1" applyAlignment="1" applyProtection="1">
      <alignment horizontal="center" vertical="center"/>
      <protection locked="0"/>
    </xf>
    <xf numFmtId="49" fontId="23" fillId="0" borderId="10" xfId="0" applyNumberFormat="1" applyFont="1" applyFill="1" applyBorder="1" applyAlignment="1">
      <alignment horizontal="center" vertical="center"/>
    </xf>
    <xf numFmtId="49" fontId="48" fillId="0" borderId="10" xfId="0" applyNumberFormat="1" applyFont="1" applyFill="1" applyBorder="1" applyAlignment="1">
      <alignment horizontal="center" vertical="center"/>
    </xf>
    <xf numFmtId="49" fontId="113" fillId="0" borderId="10" xfId="0" applyNumberFormat="1" applyFont="1" applyFill="1" applyBorder="1" applyAlignment="1">
      <alignment horizontal="center" vertical="center"/>
    </xf>
    <xf numFmtId="49" fontId="29" fillId="0" borderId="10" xfId="0" applyNumberFormat="1" applyFont="1" applyFill="1" applyBorder="1" applyAlignment="1" applyProtection="1">
      <alignment horizontal="center" vertical="center"/>
      <protection locked="0"/>
    </xf>
    <xf numFmtId="49" fontId="25" fillId="0" borderId="10" xfId="0" applyNumberFormat="1" applyFont="1" applyFill="1" applyBorder="1" applyAlignment="1">
      <alignment horizontal="center" vertical="center"/>
    </xf>
    <xf numFmtId="49" fontId="25" fillId="0" borderId="39" xfId="0" applyNumberFormat="1" applyFont="1" applyFill="1" applyBorder="1" applyAlignment="1">
      <alignment horizontal="center" vertical="center"/>
    </xf>
    <xf numFmtId="49" fontId="31" fillId="0" borderId="10"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center" vertical="center"/>
      <protection locked="0"/>
    </xf>
    <xf numFmtId="0" fontId="18" fillId="0" borderId="31" xfId="0" applyFont="1" applyFill="1" applyBorder="1" applyAlignment="1">
      <alignment/>
    </xf>
    <xf numFmtId="49" fontId="112" fillId="0" borderId="10" xfId="0" applyNumberFormat="1" applyFont="1" applyFill="1" applyBorder="1" applyAlignment="1" applyProtection="1">
      <alignment horizontal="center" vertical="center"/>
      <protection locked="0"/>
    </xf>
    <xf numFmtId="49" fontId="27" fillId="0" borderId="39" xfId="0" applyNumberFormat="1" applyFont="1" applyFill="1" applyBorder="1" applyAlignment="1" applyProtection="1">
      <alignment horizontal="center" vertical="top"/>
      <protection locked="0"/>
    </xf>
    <xf numFmtId="49" fontId="112" fillId="0" borderId="39" xfId="0" applyNumberFormat="1" applyFont="1" applyFill="1" applyBorder="1" applyAlignment="1" applyProtection="1">
      <alignment horizontal="center" vertical="top"/>
      <protection locked="0"/>
    </xf>
    <xf numFmtId="49" fontId="114" fillId="0" borderId="10" xfId="0" applyNumberFormat="1" applyFont="1" applyFill="1" applyBorder="1" applyAlignment="1" applyProtection="1">
      <alignment horizontal="center" vertical="top"/>
      <protection locked="0"/>
    </xf>
    <xf numFmtId="49" fontId="25" fillId="0" borderId="10" xfId="0" applyNumberFormat="1" applyFont="1" applyFill="1" applyBorder="1" applyAlignment="1" applyProtection="1">
      <alignment horizontal="center" vertical="top"/>
      <protection locked="0"/>
    </xf>
    <xf numFmtId="49" fontId="48" fillId="0" borderId="10" xfId="0" applyNumberFormat="1" applyFont="1" applyFill="1" applyBorder="1" applyAlignment="1" applyProtection="1">
      <alignment horizontal="center" vertical="center"/>
      <protection locked="0"/>
    </xf>
    <xf numFmtId="49" fontId="115" fillId="0" borderId="10" xfId="0" applyNumberFormat="1" applyFont="1" applyFill="1" applyBorder="1" applyAlignment="1" applyProtection="1">
      <alignment horizontal="center" vertical="center"/>
      <protection locked="0"/>
    </xf>
    <xf numFmtId="49" fontId="25" fillId="0" borderId="39" xfId="0" applyNumberFormat="1" applyFont="1" applyFill="1" applyBorder="1" applyAlignment="1" applyProtection="1">
      <alignment horizontal="center" vertical="center"/>
      <protection locked="0"/>
    </xf>
    <xf numFmtId="49" fontId="27"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0" fillId="0" borderId="23" xfId="0" applyNumberFormat="1" applyFont="1" applyFill="1" applyBorder="1" applyAlignment="1">
      <alignment horizontal="center" vertical="center" wrapText="1"/>
    </xf>
    <xf numFmtId="49" fontId="116" fillId="0" borderId="10" xfId="0" applyNumberFormat="1" applyFont="1" applyFill="1" applyBorder="1" applyAlignment="1" applyProtection="1">
      <alignment horizontal="center" vertical="center"/>
      <protection locked="0"/>
    </xf>
    <xf numFmtId="49" fontId="114" fillId="0" borderId="10" xfId="0" applyNumberFormat="1" applyFont="1" applyFill="1" applyBorder="1" applyAlignment="1">
      <alignment horizontal="center" vertical="center"/>
    </xf>
    <xf numFmtId="49" fontId="45" fillId="0" borderId="10" xfId="0" applyNumberFormat="1" applyFont="1" applyFill="1" applyBorder="1" applyAlignment="1" applyProtection="1">
      <alignment horizontal="center" vertical="center"/>
      <protection locked="0"/>
    </xf>
    <xf numFmtId="49" fontId="26" fillId="0" borderId="10" xfId="0" applyNumberFormat="1" applyFont="1" applyFill="1" applyBorder="1" applyAlignment="1" applyProtection="1">
      <alignment horizontal="center" vertical="center"/>
      <protection/>
    </xf>
    <xf numFmtId="49" fontId="27" fillId="0" borderId="10" xfId="0" applyNumberFormat="1" applyFont="1" applyFill="1" applyBorder="1" applyAlignment="1" applyProtection="1">
      <alignment horizontal="center" vertical="center"/>
      <protection/>
    </xf>
    <xf numFmtId="49" fontId="20" fillId="0" borderId="10"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49" fontId="114" fillId="0" borderId="10" xfId="0" applyNumberFormat="1" applyFont="1" applyFill="1" applyBorder="1" applyAlignment="1" applyProtection="1">
      <alignment horizontal="center" vertical="center"/>
      <protection/>
    </xf>
    <xf numFmtId="49" fontId="113" fillId="0" borderId="10" xfId="0" applyNumberFormat="1" applyFont="1" applyFill="1" applyBorder="1" applyAlignment="1" applyProtection="1">
      <alignment horizontal="center" vertical="center"/>
      <protection/>
    </xf>
    <xf numFmtId="49" fontId="112"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22" fillId="0" borderId="10" xfId="0" applyNumberFormat="1" applyFont="1" applyFill="1" applyBorder="1" applyAlignment="1" applyProtection="1">
      <alignment horizontal="center" vertical="center"/>
      <protection/>
    </xf>
    <xf numFmtId="49" fontId="116" fillId="0" borderId="10" xfId="0" applyNumberFormat="1" applyFont="1" applyFill="1" applyBorder="1" applyAlignment="1">
      <alignment horizontal="center" vertical="center"/>
    </xf>
    <xf numFmtId="49" fontId="31" fillId="0" borderId="10" xfId="0" applyNumberFormat="1" applyFont="1" applyFill="1" applyBorder="1" applyAlignment="1" applyProtection="1">
      <alignment horizontal="center" vertical="center"/>
      <protection/>
    </xf>
    <xf numFmtId="49" fontId="25" fillId="0" borderId="10" xfId="0" applyNumberFormat="1" applyFont="1" applyFill="1" applyBorder="1" applyAlignment="1" applyProtection="1">
      <alignment horizontal="center" vertical="center"/>
      <protection/>
    </xf>
    <xf numFmtId="49" fontId="20" fillId="0" borderId="23" xfId="0" applyNumberFormat="1" applyFont="1" applyFill="1" applyBorder="1" applyAlignment="1" applyProtection="1">
      <alignment horizontal="center" vertical="center"/>
      <protection/>
    </xf>
    <xf numFmtId="49" fontId="21" fillId="0" borderId="31" xfId="0" applyNumberFormat="1" applyFont="1" applyFill="1" applyBorder="1" applyAlignment="1" applyProtection="1">
      <alignment horizontal="center" vertical="center" wrapText="1"/>
      <protection/>
    </xf>
    <xf numFmtId="49" fontId="13" fillId="0" borderId="24" xfId="0" applyNumberFormat="1" applyFont="1" applyFill="1" applyBorder="1" applyAlignment="1" applyProtection="1">
      <alignment horizontal="center" vertical="center" wrapText="1"/>
      <protection/>
    </xf>
    <xf numFmtId="49" fontId="21" fillId="0" borderId="10" xfId="0" applyNumberFormat="1" applyFont="1" applyFill="1" applyBorder="1" applyAlignment="1" applyProtection="1">
      <alignment horizontal="center" vertical="center" wrapText="1"/>
      <protection/>
    </xf>
    <xf numFmtId="49" fontId="117" fillId="0" borderId="10" xfId="0" applyNumberFormat="1" applyFont="1" applyFill="1" applyBorder="1" applyAlignment="1" applyProtection="1">
      <alignment horizontal="center" vertical="center" wrapText="1"/>
      <protection/>
    </xf>
    <xf numFmtId="49" fontId="46" fillId="0" borderId="10" xfId="0" applyNumberFormat="1" applyFont="1" applyFill="1" applyBorder="1" applyAlignment="1" applyProtection="1">
      <alignment horizontal="center" vertical="center" wrapText="1"/>
      <protection/>
    </xf>
    <xf numFmtId="49" fontId="21" fillId="0" borderId="10" xfId="0" applyNumberFormat="1" applyFont="1" applyFill="1" applyBorder="1" applyAlignment="1" applyProtection="1">
      <alignment horizontal="center" vertical="top" wrapText="1"/>
      <protection/>
    </xf>
    <xf numFmtId="49" fontId="25" fillId="0" borderId="10" xfId="0" applyNumberFormat="1" applyFont="1" applyFill="1" applyBorder="1" applyAlignment="1" applyProtection="1">
      <alignment horizontal="center" vertical="center" wrapText="1"/>
      <protection/>
    </xf>
    <xf numFmtId="49" fontId="118" fillId="0" borderId="10" xfId="0" applyNumberFormat="1" applyFont="1" applyFill="1" applyBorder="1" applyAlignment="1" applyProtection="1">
      <alignment horizontal="center" vertical="center" wrapText="1"/>
      <protection/>
    </xf>
    <xf numFmtId="49" fontId="47" fillId="0" borderId="10" xfId="0" applyNumberFormat="1" applyFont="1" applyFill="1" applyBorder="1" applyAlignment="1" applyProtection="1">
      <alignment horizontal="center" vertical="center" wrapText="1"/>
      <protection/>
    </xf>
    <xf numFmtId="49" fontId="30" fillId="0" borderId="10" xfId="0" applyNumberFormat="1" applyFont="1" applyFill="1" applyBorder="1" applyAlignment="1" applyProtection="1">
      <alignment horizontal="center" vertical="center" wrapText="1"/>
      <protection/>
    </xf>
    <xf numFmtId="49" fontId="119" fillId="0" borderId="10" xfId="0" applyNumberFormat="1" applyFont="1" applyFill="1" applyBorder="1" applyAlignment="1" applyProtection="1">
      <alignment horizontal="center" vertical="center" wrapText="1"/>
      <protection/>
    </xf>
    <xf numFmtId="49" fontId="21" fillId="0" borderId="23" xfId="0" applyNumberFormat="1" applyFont="1" applyFill="1" applyBorder="1" applyAlignment="1" applyProtection="1">
      <alignment horizontal="center" vertical="center" wrapText="1"/>
      <protection/>
    </xf>
    <xf numFmtId="49" fontId="3" fillId="0" borderId="31" xfId="0" applyNumberFormat="1" applyFont="1" applyFill="1" applyBorder="1" applyAlignment="1" applyProtection="1">
      <alignment horizontal="center" vertical="center" wrapText="1"/>
      <protection/>
    </xf>
    <xf numFmtId="49" fontId="3" fillId="0" borderId="31" xfId="0" applyNumberFormat="1" applyFont="1" applyFill="1" applyBorder="1" applyAlignment="1">
      <alignment horizontal="center" vertical="center"/>
    </xf>
    <xf numFmtId="4" fontId="3" fillId="0" borderId="31" xfId="0" applyNumberFormat="1" applyFont="1" applyFill="1" applyBorder="1" applyAlignment="1">
      <alignment horizontal="center" vertical="center"/>
    </xf>
    <xf numFmtId="3" fontId="21" fillId="0" borderId="33" xfId="0" applyNumberFormat="1" applyFont="1" applyFill="1" applyBorder="1" applyAlignment="1">
      <alignment horizontal="center" vertical="center" wrapText="1"/>
    </xf>
    <xf numFmtId="0" fontId="24" fillId="0" borderId="59" xfId="0" applyFont="1" applyFill="1" applyBorder="1" applyAlignment="1" applyProtection="1">
      <alignment horizontal="center" vertical="center" wrapText="1"/>
      <protection/>
    </xf>
    <xf numFmtId="3" fontId="21" fillId="0" borderId="55" xfId="0" applyNumberFormat="1" applyFont="1" applyFill="1" applyBorder="1" applyAlignment="1">
      <alignment horizontal="center" vertical="center" wrapText="1"/>
    </xf>
    <xf numFmtId="0" fontId="51" fillId="0" borderId="14" xfId="0" applyFont="1" applyFill="1" applyBorder="1" applyAlignment="1">
      <alignment horizontal="left" vertical="top" wrapText="1"/>
    </xf>
    <xf numFmtId="3" fontId="21" fillId="0" borderId="56" xfId="0" applyNumberFormat="1" applyFont="1" applyFill="1" applyBorder="1" applyAlignment="1">
      <alignment horizontal="center" vertical="center" wrapText="1"/>
    </xf>
    <xf numFmtId="49" fontId="52" fillId="0" borderId="14" xfId="0" applyNumberFormat="1" applyFont="1" applyFill="1" applyBorder="1" applyAlignment="1">
      <alignment horizontal="left" vertical="center" wrapText="1"/>
    </xf>
    <xf numFmtId="49" fontId="50" fillId="0" borderId="14" xfId="0" applyNumberFormat="1" applyFont="1" applyFill="1" applyBorder="1" applyAlignment="1">
      <alignment horizontal="left" vertical="center" wrapText="1"/>
    </xf>
    <xf numFmtId="0" fontId="52" fillId="0" borderId="14" xfId="0" applyFont="1" applyFill="1" applyBorder="1" applyAlignment="1">
      <alignment horizontal="left" vertical="top" wrapText="1"/>
    </xf>
    <xf numFmtId="0" fontId="52" fillId="0" borderId="14" xfId="0" applyFont="1" applyFill="1" applyBorder="1" applyAlignment="1">
      <alignment wrapText="1"/>
    </xf>
    <xf numFmtId="0" fontId="53" fillId="0" borderId="14" xfId="0" applyFont="1" applyFill="1" applyBorder="1" applyAlignment="1">
      <alignment wrapText="1"/>
    </xf>
    <xf numFmtId="188" fontId="52" fillId="0" borderId="14" xfId="0" applyNumberFormat="1" applyFont="1" applyFill="1" applyBorder="1" applyAlignment="1">
      <alignment horizontal="left" vertical="center" wrapText="1"/>
    </xf>
    <xf numFmtId="3" fontId="21" fillId="0" borderId="60" xfId="0" applyNumberFormat="1" applyFont="1" applyFill="1" applyBorder="1" applyAlignment="1">
      <alignment horizontal="center" vertical="center" wrapText="1"/>
    </xf>
    <xf numFmtId="0" fontId="9" fillId="0" borderId="10" xfId="0" applyFont="1" applyFill="1" applyBorder="1" applyAlignment="1">
      <alignment horizontal="justify" vertical="top" wrapText="1"/>
    </xf>
    <xf numFmtId="0" fontId="120" fillId="0" borderId="0" xfId="0" applyFont="1" applyAlignment="1">
      <alignment horizontal="justify" vertical="top" wrapText="1"/>
    </xf>
    <xf numFmtId="0" fontId="9" fillId="0" borderId="0" xfId="0" applyFont="1" applyAlignment="1">
      <alignment horizontal="left" wrapText="1"/>
    </xf>
    <xf numFmtId="0" fontId="121" fillId="0" borderId="25" xfId="0" applyFont="1" applyFill="1" applyBorder="1" applyAlignment="1">
      <alignment horizontal="left" vertical="top" wrapText="1"/>
    </xf>
    <xf numFmtId="0" fontId="121" fillId="0" borderId="11" xfId="203" applyNumberFormat="1" applyFont="1" applyFill="1" applyBorder="1" applyAlignment="1" applyProtection="1">
      <alignment horizontal="left" vertical="top" wrapText="1"/>
      <protection hidden="1"/>
    </xf>
    <xf numFmtId="49" fontId="121" fillId="0" borderId="10" xfId="0" applyNumberFormat="1" applyFont="1" applyFill="1" applyBorder="1" applyAlignment="1">
      <alignment horizontal="center" wrapText="1"/>
    </xf>
    <xf numFmtId="4" fontId="121" fillId="0" borderId="17" xfId="0" applyNumberFormat="1" applyFont="1" applyFill="1" applyBorder="1" applyAlignment="1">
      <alignment/>
    </xf>
    <xf numFmtId="3" fontId="121" fillId="0" borderId="10" xfId="0" applyNumberFormat="1" applyFont="1" applyFill="1" applyBorder="1" applyAlignment="1">
      <alignment/>
    </xf>
    <xf numFmtId="3" fontId="121" fillId="0" borderId="24" xfId="0" applyNumberFormat="1" applyFont="1" applyFill="1" applyBorder="1" applyAlignment="1">
      <alignment/>
    </xf>
    <xf numFmtId="194" fontId="121" fillId="0" borderId="10" xfId="202" applyNumberFormat="1" applyFont="1" applyFill="1" applyBorder="1" applyAlignment="1" applyProtection="1">
      <alignment horizontal="right"/>
      <protection hidden="1"/>
    </xf>
    <xf numFmtId="4" fontId="122" fillId="0" borderId="10" xfId="0" applyNumberFormat="1" applyFont="1" applyFill="1" applyBorder="1" applyAlignment="1">
      <alignment horizontal="right"/>
    </xf>
    <xf numFmtId="0" fontId="121" fillId="0" borderId="10" xfId="0" applyNumberFormat="1" applyFont="1" applyFill="1" applyBorder="1" applyAlignment="1">
      <alignment horizontal="left" wrapText="1"/>
    </xf>
    <xf numFmtId="4" fontId="121" fillId="0" borderId="10" xfId="0" applyNumberFormat="1" applyFont="1" applyFill="1" applyBorder="1" applyAlignment="1">
      <alignment/>
    </xf>
    <xf numFmtId="194" fontId="121" fillId="0" borderId="10" xfId="241" applyNumberFormat="1" applyFont="1" applyFill="1" applyBorder="1" applyAlignment="1" applyProtection="1">
      <alignment horizontal="right"/>
      <protection hidden="1"/>
    </xf>
    <xf numFmtId="0" fontId="120" fillId="0" borderId="0" xfId="0" applyFont="1" applyFill="1" applyAlignment="1">
      <alignment horizontal="justify"/>
    </xf>
    <xf numFmtId="3" fontId="123" fillId="0" borderId="56" xfId="0" applyNumberFormat="1" applyFont="1" applyFill="1" applyBorder="1" applyAlignment="1">
      <alignment horizontal="center" vertical="center" wrapText="1"/>
    </xf>
    <xf numFmtId="194" fontId="103" fillId="0" borderId="17" xfId="266" applyNumberFormat="1" applyFont="1" applyFill="1" applyBorder="1" applyAlignment="1" applyProtection="1">
      <alignment horizontal="right"/>
      <protection hidden="1"/>
    </xf>
    <xf numFmtId="3" fontId="103" fillId="0" borderId="10" xfId="0" applyNumberFormat="1" applyFont="1" applyFill="1" applyBorder="1" applyAlignment="1">
      <alignment/>
    </xf>
    <xf numFmtId="3" fontId="103" fillId="0" borderId="24" xfId="0" applyNumberFormat="1" applyFont="1" applyFill="1" applyBorder="1" applyAlignment="1">
      <alignment/>
    </xf>
    <xf numFmtId="4" fontId="103" fillId="0" borderId="17" xfId="0" applyNumberFormat="1" applyFont="1" applyFill="1" applyBorder="1" applyAlignment="1">
      <alignment/>
    </xf>
    <xf numFmtId="4" fontId="103" fillId="0" borderId="10" xfId="0" applyNumberFormat="1" applyFont="1" applyFill="1" applyBorder="1" applyAlignment="1">
      <alignment horizontal="right"/>
    </xf>
    <xf numFmtId="0" fontId="103" fillId="0" borderId="10" xfId="0" applyFont="1" applyFill="1" applyBorder="1" applyAlignment="1">
      <alignment wrapText="1"/>
    </xf>
    <xf numFmtId="194" fontId="103" fillId="0" borderId="17" xfId="514" applyNumberFormat="1" applyFont="1" applyFill="1" applyBorder="1" applyAlignment="1" applyProtection="1">
      <alignment horizontal="right"/>
      <protection hidden="1"/>
    </xf>
    <xf numFmtId="4" fontId="103" fillId="0" borderId="10" xfId="0" applyNumberFormat="1" applyFont="1" applyFill="1" applyBorder="1" applyAlignment="1">
      <alignment/>
    </xf>
    <xf numFmtId="194" fontId="103" fillId="0" borderId="17" xfId="263" applyNumberFormat="1" applyFont="1" applyFill="1" applyBorder="1" applyAlignment="1" applyProtection="1">
      <alignment horizontal="right"/>
      <protection hidden="1"/>
    </xf>
    <xf numFmtId="0" fontId="60" fillId="0" borderId="38" xfId="0" applyFont="1" applyFill="1" applyBorder="1" applyAlignment="1">
      <alignment horizontal="left" vertical="top" wrapText="1"/>
    </xf>
    <xf numFmtId="0" fontId="124" fillId="0" borderId="12" xfId="0" applyFont="1" applyBorder="1" applyAlignment="1">
      <alignment horizontal="left" vertical="top" wrapText="1"/>
    </xf>
    <xf numFmtId="0" fontId="61" fillId="0" borderId="12" xfId="0" applyFont="1" applyBorder="1" applyAlignment="1">
      <alignment horizontal="left" vertical="top" wrapText="1"/>
    </xf>
    <xf numFmtId="188" fontId="50" fillId="0" borderId="14" xfId="0" applyNumberFormat="1" applyFont="1" applyFill="1" applyBorder="1" applyAlignment="1">
      <alignment horizontal="left" vertical="center" wrapText="1"/>
    </xf>
    <xf numFmtId="49" fontId="125" fillId="0" borderId="14" xfId="0" applyNumberFormat="1" applyFont="1" applyFill="1" applyBorder="1" applyAlignment="1">
      <alignment horizontal="left" vertical="center" wrapText="1"/>
    </xf>
    <xf numFmtId="49" fontId="60" fillId="0" borderId="14" xfId="0" applyNumberFormat="1" applyFont="1" applyFill="1" applyBorder="1" applyAlignment="1">
      <alignment horizontal="left" vertical="center" wrapText="1"/>
    </xf>
    <xf numFmtId="0" fontId="62" fillId="0" borderId="14" xfId="0" applyFont="1" applyFill="1" applyBorder="1" applyAlignment="1">
      <alignment horizontal="left" vertical="top" wrapText="1"/>
    </xf>
    <xf numFmtId="49" fontId="62" fillId="0" borderId="14" xfId="0" applyNumberFormat="1" applyFont="1" applyFill="1" applyBorder="1" applyAlignment="1">
      <alignment horizontal="left" vertical="center" wrapText="1"/>
    </xf>
    <xf numFmtId="49" fontId="124" fillId="0" borderId="14" xfId="0" applyNumberFormat="1" applyFont="1" applyFill="1" applyBorder="1" applyAlignment="1">
      <alignment horizontal="left" vertical="center" wrapText="1"/>
    </xf>
    <xf numFmtId="49" fontId="126" fillId="0" borderId="14" xfId="0" applyNumberFormat="1" applyFont="1" applyFill="1" applyBorder="1" applyAlignment="1">
      <alignment horizontal="left" vertical="center" wrapText="1"/>
    </xf>
    <xf numFmtId="49" fontId="51" fillId="0" borderId="14" xfId="0" applyNumberFormat="1" applyFont="1" applyFill="1" applyBorder="1" applyAlignment="1">
      <alignment horizontal="left" vertical="center" wrapText="1"/>
    </xf>
    <xf numFmtId="0" fontId="127" fillId="0" borderId="14" xfId="0" applyFont="1" applyFill="1" applyBorder="1" applyAlignment="1">
      <alignment wrapText="1"/>
    </xf>
    <xf numFmtId="188" fontId="124" fillId="0" borderId="14" xfId="0" applyNumberFormat="1" applyFont="1" applyFill="1" applyBorder="1" applyAlignment="1">
      <alignment horizontal="left" vertical="center" wrapText="1"/>
    </xf>
    <xf numFmtId="0" fontId="60" fillId="0" borderId="14" xfId="0" applyFont="1" applyFill="1" applyBorder="1" applyAlignment="1">
      <alignment horizontal="left" vertical="top" wrapText="1"/>
    </xf>
    <xf numFmtId="0" fontId="63" fillId="0" borderId="14" xfId="0" applyFont="1" applyFill="1" applyBorder="1" applyAlignment="1">
      <alignment horizontal="left" vertical="top" wrapText="1"/>
    </xf>
    <xf numFmtId="0" fontId="64" fillId="0" borderId="14" xfId="0" applyFont="1" applyFill="1" applyBorder="1" applyAlignment="1">
      <alignment horizontal="left" vertical="top" wrapText="1"/>
    </xf>
    <xf numFmtId="0" fontId="65" fillId="0" borderId="14" xfId="0" applyFont="1" applyFill="1" applyBorder="1" applyAlignment="1">
      <alignment horizontal="left" vertical="top" wrapText="1"/>
    </xf>
    <xf numFmtId="0" fontId="50" fillId="0" borderId="14" xfId="0" applyFont="1" applyFill="1" applyBorder="1" applyAlignment="1">
      <alignment horizontal="left" vertical="top" wrapText="1"/>
    </xf>
    <xf numFmtId="0" fontId="125" fillId="0" borderId="14" xfId="0" applyFont="1" applyFill="1" applyBorder="1" applyAlignment="1">
      <alignment horizontal="left" vertical="top" wrapText="1"/>
    </xf>
    <xf numFmtId="0" fontId="50" fillId="0" borderId="14" xfId="0" applyFont="1" applyFill="1" applyBorder="1" applyAlignment="1">
      <alignment horizontal="left" wrapText="1"/>
    </xf>
    <xf numFmtId="0" fontId="125" fillId="0" borderId="14" xfId="0" applyFont="1" applyFill="1" applyBorder="1" applyAlignment="1">
      <alignment wrapText="1"/>
    </xf>
    <xf numFmtId="49" fontId="50" fillId="0" borderId="14" xfId="0" applyNumberFormat="1" applyFont="1" applyFill="1" applyBorder="1" applyAlignment="1">
      <alignment vertical="center" wrapText="1"/>
    </xf>
    <xf numFmtId="0" fontId="124" fillId="0" borderId="14" xfId="0" applyFont="1" applyFill="1" applyBorder="1" applyAlignment="1">
      <alignment wrapText="1"/>
    </xf>
    <xf numFmtId="0" fontId="63" fillId="0" borderId="14" xfId="0" applyFont="1" applyFill="1" applyBorder="1" applyAlignment="1">
      <alignment horizontal="left" vertical="center" wrapText="1"/>
    </xf>
    <xf numFmtId="0" fontId="50" fillId="0" borderId="14" xfId="0" applyNumberFormat="1" applyFont="1" applyFill="1" applyBorder="1" applyAlignment="1">
      <alignment horizontal="left" vertical="top" wrapText="1"/>
    </xf>
    <xf numFmtId="0" fontId="52" fillId="0" borderId="14" xfId="0" applyNumberFormat="1" applyFont="1" applyFill="1" applyBorder="1" applyAlignment="1">
      <alignment horizontal="left" vertical="center" wrapText="1"/>
    </xf>
    <xf numFmtId="0" fontId="52" fillId="0" borderId="14" xfId="0" applyNumberFormat="1" applyFont="1" applyFill="1" applyBorder="1" applyAlignment="1">
      <alignment horizontal="left" vertical="top" wrapText="1"/>
    </xf>
    <xf numFmtId="49" fontId="128" fillId="0" borderId="14" xfId="0" applyNumberFormat="1" applyFont="1" applyFill="1" applyBorder="1" applyAlignment="1">
      <alignment horizontal="left" vertical="center" wrapText="1"/>
    </xf>
    <xf numFmtId="0" fontId="65" fillId="0" borderId="14" xfId="0" applyFont="1" applyFill="1" applyBorder="1" applyAlignment="1">
      <alignment wrapText="1"/>
    </xf>
    <xf numFmtId="1" fontId="52" fillId="0" borderId="14" xfId="0" applyNumberFormat="1" applyFont="1" applyFill="1" applyBorder="1" applyAlignment="1">
      <alignment horizontal="left" vertical="center" wrapText="1"/>
    </xf>
    <xf numFmtId="0" fontId="50" fillId="0" borderId="57" xfId="0" applyFont="1" applyFill="1" applyBorder="1" applyAlignment="1">
      <alignment horizontal="left" vertical="top" wrapText="1"/>
    </xf>
    <xf numFmtId="0" fontId="60" fillId="0" borderId="59" xfId="0" applyFont="1" applyFill="1" applyBorder="1" applyAlignment="1" applyProtection="1">
      <alignment horizontal="right" vertical="top" wrapText="1"/>
      <protection/>
    </xf>
    <xf numFmtId="49" fontId="25" fillId="0" borderId="10"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protection/>
    </xf>
    <xf numFmtId="49" fontId="3" fillId="0" borderId="10" xfId="0" applyNumberFormat="1" applyFont="1" applyFill="1" applyBorder="1" applyAlignment="1" applyProtection="1">
      <alignment horizontal="center"/>
      <protection locked="0"/>
    </xf>
    <xf numFmtId="4" fontId="3" fillId="0" borderId="10" xfId="0" applyNumberFormat="1" applyFont="1" applyFill="1" applyBorder="1" applyAlignment="1">
      <alignment horizontal="center"/>
    </xf>
    <xf numFmtId="3" fontId="21" fillId="0" borderId="56" xfId="0" applyNumberFormat="1" applyFont="1" applyFill="1" applyBorder="1" applyAlignment="1">
      <alignment horizontal="center" wrapText="1"/>
    </xf>
    <xf numFmtId="0" fontId="60" fillId="0" borderId="14" xfId="0" applyFont="1" applyFill="1" applyBorder="1" applyAlignment="1">
      <alignment horizontal="left" wrapText="1"/>
    </xf>
    <xf numFmtId="3" fontId="5" fillId="0" borderId="23"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39" xfId="0" applyFont="1" applyFill="1" applyBorder="1" applyAlignment="1">
      <alignment horizontal="center" vertical="center"/>
    </xf>
    <xf numFmtId="0" fontId="7" fillId="0" borderId="0" xfId="0" applyFont="1" applyFill="1" applyAlignment="1">
      <alignment wrapText="1"/>
    </xf>
    <xf numFmtId="0" fontId="5" fillId="0" borderId="0" xfId="0" applyFont="1" applyFill="1" applyBorder="1" applyAlignment="1">
      <alignment horizontal="center" vertical="top" wrapText="1"/>
    </xf>
    <xf numFmtId="0" fontId="0" fillId="0" borderId="0" xfId="0" applyAlignment="1">
      <alignment vertical="top"/>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24" fillId="0" borderId="35" xfId="0" applyNumberFormat="1" applyFont="1" applyFill="1" applyBorder="1" applyAlignment="1" applyProtection="1">
      <alignment horizontal="center" vertical="center" textRotation="90" wrapText="1"/>
      <protection/>
    </xf>
    <xf numFmtId="49" fontId="24" fillId="0" borderId="10" xfId="0" applyNumberFormat="1" applyFont="1" applyFill="1" applyBorder="1" applyAlignment="1" applyProtection="1">
      <alignment horizontal="center" vertical="center" textRotation="90" wrapText="1"/>
      <protection/>
    </xf>
    <xf numFmtId="49" fontId="24" fillId="0" borderId="61" xfId="0" applyNumberFormat="1" applyFont="1" applyFill="1" applyBorder="1" applyAlignment="1" applyProtection="1">
      <alignment horizontal="center" vertical="center" textRotation="90" wrapText="1"/>
      <protection/>
    </xf>
    <xf numFmtId="0" fontId="20" fillId="0" borderId="0" xfId="0" applyFont="1" applyFill="1" applyAlignment="1">
      <alignment horizontal="left" wrapText="1"/>
    </xf>
    <xf numFmtId="0" fontId="35" fillId="0" borderId="62" xfId="0" applyFont="1" applyFill="1" applyBorder="1" applyAlignment="1">
      <alignment horizontal="center" vertical="center" wrapText="1"/>
    </xf>
    <xf numFmtId="0" fontId="35" fillId="0" borderId="63" xfId="0" applyFont="1" applyFill="1" applyBorder="1" applyAlignment="1">
      <alignment horizontal="center" vertical="center" wrapText="1"/>
    </xf>
    <xf numFmtId="0" fontId="35" fillId="0" borderId="64" xfId="0" applyFont="1" applyFill="1" applyBorder="1" applyAlignment="1">
      <alignment horizontal="center" vertical="center" wrapText="1"/>
    </xf>
    <xf numFmtId="49" fontId="24" fillId="0" borderId="65" xfId="0" applyNumberFormat="1" applyFont="1" applyFill="1" applyBorder="1" applyAlignment="1" applyProtection="1">
      <alignment horizontal="center" vertical="center" wrapText="1"/>
      <protection/>
    </xf>
    <xf numFmtId="0" fontId="18" fillId="0" borderId="24" xfId="0" applyFont="1" applyFill="1" applyBorder="1" applyAlignment="1">
      <alignment/>
    </xf>
    <xf numFmtId="0" fontId="18" fillId="0" borderId="41" xfId="0" applyFont="1" applyFill="1" applyBorder="1" applyAlignment="1">
      <alignment/>
    </xf>
    <xf numFmtId="0" fontId="35" fillId="0" borderId="65"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0" borderId="65" xfId="0" applyFont="1" applyFill="1" applyBorder="1" applyAlignment="1">
      <alignment horizontal="left" vertical="center"/>
    </xf>
    <xf numFmtId="0" fontId="35" fillId="0" borderId="24" xfId="0" applyFont="1" applyFill="1" applyBorder="1" applyAlignment="1">
      <alignment horizontal="left" vertical="center"/>
    </xf>
    <xf numFmtId="0" fontId="35" fillId="0" borderId="41" xfId="0" applyFont="1" applyFill="1" applyBorder="1" applyAlignment="1">
      <alignment horizontal="left" vertical="center"/>
    </xf>
    <xf numFmtId="0" fontId="8" fillId="0" borderId="0" xfId="0" applyFont="1" applyFill="1" applyBorder="1" applyAlignment="1">
      <alignment horizontal="center" wrapText="1"/>
    </xf>
    <xf numFmtId="0" fontId="24" fillId="0" borderId="66" xfId="0" applyFont="1" applyFill="1" applyBorder="1" applyAlignment="1" applyProtection="1">
      <alignment horizontal="center" vertical="center" wrapText="1"/>
      <protection/>
    </xf>
    <xf numFmtId="0" fontId="24" fillId="0" borderId="67" xfId="0" applyFont="1" applyFill="1" applyBorder="1" applyAlignment="1" applyProtection="1">
      <alignment horizontal="center" vertical="center" wrapText="1"/>
      <protection/>
    </xf>
    <xf numFmtId="0" fontId="24" fillId="0" borderId="68" xfId="0" applyFont="1" applyFill="1" applyBorder="1" applyAlignment="1" applyProtection="1">
      <alignment horizontal="center" vertical="center" wrapText="1"/>
      <protection/>
    </xf>
    <xf numFmtId="49" fontId="21" fillId="0" borderId="69" xfId="0" applyNumberFormat="1" applyFont="1" applyFill="1" applyBorder="1" applyAlignment="1" applyProtection="1">
      <alignment horizontal="center" vertical="center" textRotation="90" wrapText="1"/>
      <protection/>
    </xf>
    <xf numFmtId="49" fontId="21" fillId="0" borderId="15" xfId="0" applyNumberFormat="1" applyFont="1" applyFill="1" applyBorder="1" applyAlignment="1" applyProtection="1">
      <alignment horizontal="center" vertical="center" textRotation="90" wrapText="1"/>
      <protection/>
    </xf>
    <xf numFmtId="49" fontId="21" fillId="0" borderId="70" xfId="0" applyNumberFormat="1" applyFont="1" applyFill="1" applyBorder="1" applyAlignment="1" applyProtection="1">
      <alignment horizontal="center" vertical="center" textRotation="90" wrapText="1"/>
      <protection/>
    </xf>
    <xf numFmtId="49" fontId="21" fillId="0" borderId="35" xfId="0" applyNumberFormat="1" applyFont="1" applyFill="1" applyBorder="1" applyAlignment="1" applyProtection="1">
      <alignment horizontal="center" vertical="center" textRotation="90" wrapText="1"/>
      <protection/>
    </xf>
    <xf numFmtId="49" fontId="21" fillId="0" borderId="10" xfId="0" applyNumberFormat="1" applyFont="1" applyFill="1" applyBorder="1" applyAlignment="1" applyProtection="1">
      <alignment horizontal="center" vertical="center" textRotation="90" wrapText="1"/>
      <protection/>
    </xf>
    <xf numFmtId="49" fontId="21" fillId="0" borderId="61" xfId="0" applyNumberFormat="1" applyFont="1" applyFill="1" applyBorder="1" applyAlignment="1" applyProtection="1">
      <alignment horizontal="center" vertical="center" textRotation="90" wrapText="1"/>
      <protection/>
    </xf>
    <xf numFmtId="49" fontId="21" fillId="0" borderId="36" xfId="0" applyNumberFormat="1" applyFont="1" applyFill="1" applyBorder="1" applyAlignment="1" applyProtection="1">
      <alignment horizontal="center" vertical="center" textRotation="90" wrapText="1"/>
      <protection/>
    </xf>
    <xf numFmtId="49" fontId="21" fillId="0" borderId="17" xfId="0" applyNumberFormat="1" applyFont="1" applyFill="1" applyBorder="1" applyAlignment="1" applyProtection="1">
      <alignment horizontal="center" vertical="center" textRotation="90" wrapText="1"/>
      <protection/>
    </xf>
    <xf numFmtId="49" fontId="21" fillId="0" borderId="54" xfId="0" applyNumberFormat="1" applyFont="1" applyFill="1" applyBorder="1" applyAlignment="1" applyProtection="1">
      <alignment horizontal="center" vertical="center" textRotation="90" wrapText="1"/>
      <protection/>
    </xf>
    <xf numFmtId="49" fontId="21" fillId="0" borderId="65" xfId="0" applyNumberFormat="1" applyFont="1" applyFill="1" applyBorder="1" applyAlignment="1" applyProtection="1">
      <alignment horizontal="center" vertical="center" wrapText="1"/>
      <protection/>
    </xf>
    <xf numFmtId="0" fontId="18" fillId="0" borderId="24" xfId="0" applyFont="1" applyBorder="1" applyAlignment="1">
      <alignment/>
    </xf>
    <xf numFmtId="0" fontId="18" fillId="0" borderId="41" xfId="0" applyFont="1" applyBorder="1" applyAlignment="1">
      <alignment/>
    </xf>
    <xf numFmtId="49" fontId="21" fillId="0" borderId="37" xfId="0" applyNumberFormat="1" applyFont="1" applyFill="1" applyBorder="1" applyAlignment="1" applyProtection="1">
      <alignment horizontal="center" vertical="center" textRotation="90" wrapText="1"/>
      <protection/>
    </xf>
    <xf numFmtId="49" fontId="21" fillId="0" borderId="11" xfId="0" applyNumberFormat="1" applyFont="1" applyFill="1" applyBorder="1" applyAlignment="1" applyProtection="1">
      <alignment horizontal="center" vertical="center" textRotation="90" wrapText="1"/>
      <protection/>
    </xf>
    <xf numFmtId="49" fontId="21" fillId="0" borderId="71" xfId="0" applyNumberFormat="1" applyFont="1" applyFill="1" applyBorder="1" applyAlignment="1" applyProtection="1">
      <alignment horizontal="center" vertical="center" textRotation="90" wrapText="1"/>
      <protection/>
    </xf>
    <xf numFmtId="0" fontId="21" fillId="0" borderId="65"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8" fillId="0" borderId="0" xfId="0" applyFont="1" applyBorder="1" applyAlignment="1">
      <alignment horizontal="center" wrapText="1"/>
    </xf>
    <xf numFmtId="0" fontId="21" fillId="0" borderId="66" xfId="0" applyFont="1" applyFill="1" applyBorder="1" applyAlignment="1" applyProtection="1">
      <alignment horizontal="center" vertical="center" wrapText="1"/>
      <protection/>
    </xf>
    <xf numFmtId="0" fontId="21" fillId="0" borderId="67" xfId="0" applyFont="1" applyFill="1" applyBorder="1" applyAlignment="1" applyProtection="1">
      <alignment horizontal="center" vertical="center" wrapText="1"/>
      <protection/>
    </xf>
    <xf numFmtId="0" fontId="21" fillId="0" borderId="68" xfId="0" applyFont="1" applyFill="1" applyBorder="1" applyAlignment="1" applyProtection="1">
      <alignment horizontal="center" vertical="center" wrapText="1"/>
      <protection/>
    </xf>
    <xf numFmtId="0" fontId="8" fillId="0" borderId="0" xfId="0" applyFont="1" applyAlignment="1">
      <alignment horizontal="center"/>
    </xf>
    <xf numFmtId="49" fontId="8" fillId="0" borderId="0" xfId="0" applyNumberFormat="1" applyFont="1" applyAlignment="1">
      <alignment horizontal="center"/>
    </xf>
    <xf numFmtId="0" fontId="20" fillId="0" borderId="0" xfId="0" applyFont="1" applyAlignment="1">
      <alignment horizontal="left" wrapText="1"/>
    </xf>
    <xf numFmtId="0" fontId="0" fillId="0" borderId="0" xfId="0" applyAlignment="1">
      <alignment wrapText="1"/>
    </xf>
  </cellXfs>
  <cellStyles count="51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00" xfId="54"/>
    <cellStyle name="Обычный 101" xfId="55"/>
    <cellStyle name="Обычный 102" xfId="56"/>
    <cellStyle name="Обычный 103" xfId="57"/>
    <cellStyle name="Обычный 104" xfId="58"/>
    <cellStyle name="Обычный 105" xfId="59"/>
    <cellStyle name="Обычный 106" xfId="60"/>
    <cellStyle name="Обычный 107" xfId="61"/>
    <cellStyle name="Обычный 108" xfId="62"/>
    <cellStyle name="Обычный 109" xfId="63"/>
    <cellStyle name="Обычный 11" xfId="64"/>
    <cellStyle name="Обычный 110" xfId="65"/>
    <cellStyle name="Обычный 111" xfId="66"/>
    <cellStyle name="Обычный 112" xfId="67"/>
    <cellStyle name="Обычный 113" xfId="68"/>
    <cellStyle name="Обычный 114" xfId="69"/>
    <cellStyle name="Обычный 115" xfId="70"/>
    <cellStyle name="Обычный 116" xfId="71"/>
    <cellStyle name="Обычный 117" xfId="72"/>
    <cellStyle name="Обычный 118" xfId="73"/>
    <cellStyle name="Обычный 119" xfId="74"/>
    <cellStyle name="Обычный 12" xfId="75"/>
    <cellStyle name="Обычный 120" xfId="76"/>
    <cellStyle name="Обычный 121" xfId="77"/>
    <cellStyle name="Обычный 122" xfId="78"/>
    <cellStyle name="Обычный 123" xfId="79"/>
    <cellStyle name="Обычный 124" xfId="80"/>
    <cellStyle name="Обычный 125" xfId="81"/>
    <cellStyle name="Обычный 126" xfId="82"/>
    <cellStyle name="Обычный 127" xfId="83"/>
    <cellStyle name="Обычный 128" xfId="84"/>
    <cellStyle name="Обычный 129" xfId="85"/>
    <cellStyle name="Обычный 13" xfId="86"/>
    <cellStyle name="Обычный 130" xfId="87"/>
    <cellStyle name="Обычный 131" xfId="88"/>
    <cellStyle name="Обычный 132" xfId="89"/>
    <cellStyle name="Обычный 133" xfId="90"/>
    <cellStyle name="Обычный 134" xfId="91"/>
    <cellStyle name="Обычный 135" xfId="92"/>
    <cellStyle name="Обычный 136" xfId="93"/>
    <cellStyle name="Обычный 137" xfId="94"/>
    <cellStyle name="Обычный 138" xfId="95"/>
    <cellStyle name="Обычный 139" xfId="96"/>
    <cellStyle name="Обычный 14" xfId="97"/>
    <cellStyle name="Обычный 140" xfId="98"/>
    <cellStyle name="Обычный 141" xfId="99"/>
    <cellStyle name="Обычный 142" xfId="100"/>
    <cellStyle name="Обычный 143" xfId="101"/>
    <cellStyle name="Обычный 144" xfId="102"/>
    <cellStyle name="Обычный 145" xfId="103"/>
    <cellStyle name="Обычный 146" xfId="104"/>
    <cellStyle name="Обычный 147" xfId="105"/>
    <cellStyle name="Обычный 148" xfId="106"/>
    <cellStyle name="Обычный 149" xfId="107"/>
    <cellStyle name="Обычный 15" xfId="108"/>
    <cellStyle name="Обычный 150" xfId="109"/>
    <cellStyle name="Обычный 151" xfId="110"/>
    <cellStyle name="Обычный 152" xfId="111"/>
    <cellStyle name="Обычный 153" xfId="112"/>
    <cellStyle name="Обычный 154" xfId="113"/>
    <cellStyle name="Обычный 155" xfId="114"/>
    <cellStyle name="Обычный 156" xfId="115"/>
    <cellStyle name="Обычный 157" xfId="116"/>
    <cellStyle name="Обычный 158" xfId="117"/>
    <cellStyle name="Обычный 159" xfId="118"/>
    <cellStyle name="Обычный 16" xfId="119"/>
    <cellStyle name="Обычный 160" xfId="120"/>
    <cellStyle name="Обычный 161" xfId="121"/>
    <cellStyle name="Обычный 162" xfId="122"/>
    <cellStyle name="Обычный 163" xfId="123"/>
    <cellStyle name="Обычный 164" xfId="124"/>
    <cellStyle name="Обычный 165" xfId="125"/>
    <cellStyle name="Обычный 166" xfId="126"/>
    <cellStyle name="Обычный 167" xfId="127"/>
    <cellStyle name="Обычный 168" xfId="128"/>
    <cellStyle name="Обычный 169" xfId="129"/>
    <cellStyle name="Обычный 17" xfId="130"/>
    <cellStyle name="Обычный 18" xfId="131"/>
    <cellStyle name="Обычный 19" xfId="132"/>
    <cellStyle name="Обычный 2" xfId="133"/>
    <cellStyle name="Обычный 2 10" xfId="134"/>
    <cellStyle name="Обычный 2 100" xfId="135"/>
    <cellStyle name="Обычный 2 101" xfId="136"/>
    <cellStyle name="Обычный 2 102" xfId="137"/>
    <cellStyle name="Обычный 2 103" xfId="138"/>
    <cellStyle name="Обычный 2 104" xfId="139"/>
    <cellStyle name="Обычный 2 105" xfId="140"/>
    <cellStyle name="Обычный 2 106" xfId="141"/>
    <cellStyle name="Обычный 2 107" xfId="142"/>
    <cellStyle name="Обычный 2 108" xfId="143"/>
    <cellStyle name="Обычный 2 109" xfId="144"/>
    <cellStyle name="Обычный 2 11" xfId="145"/>
    <cellStyle name="Обычный 2 110" xfId="146"/>
    <cellStyle name="Обычный 2 111" xfId="147"/>
    <cellStyle name="Обычный 2 112" xfId="148"/>
    <cellStyle name="Обычный 2 113" xfId="149"/>
    <cellStyle name="Обычный 2 114" xfId="150"/>
    <cellStyle name="Обычный 2 115" xfId="151"/>
    <cellStyle name="Обычный 2 116" xfId="152"/>
    <cellStyle name="Обычный 2 117" xfId="153"/>
    <cellStyle name="Обычный 2 118" xfId="154"/>
    <cellStyle name="Обычный 2 119" xfId="155"/>
    <cellStyle name="Обычный 2 12" xfId="156"/>
    <cellStyle name="Обычный 2 12 10" xfId="157"/>
    <cellStyle name="Обычный 2 12 11" xfId="158"/>
    <cellStyle name="Обычный 2 12 12" xfId="159"/>
    <cellStyle name="Обычный 2 12 13" xfId="160"/>
    <cellStyle name="Обычный 2 12 14" xfId="161"/>
    <cellStyle name="Обычный 2 12 15" xfId="162"/>
    <cellStyle name="Обычный 2 12 16" xfId="163"/>
    <cellStyle name="Обычный 2 12 17" xfId="164"/>
    <cellStyle name="Обычный 2 12 18" xfId="165"/>
    <cellStyle name="Обычный 2 12 19" xfId="166"/>
    <cellStyle name="Обычный 2 12 2" xfId="167"/>
    <cellStyle name="Обычный 2 12 20" xfId="168"/>
    <cellStyle name="Обычный 2 12 21" xfId="169"/>
    <cellStyle name="Обычный 2 12 22" xfId="170"/>
    <cellStyle name="Обычный 2 12 23" xfId="171"/>
    <cellStyle name="Обычный 2 12 24" xfId="172"/>
    <cellStyle name="Обычный 2 12 25" xfId="173"/>
    <cellStyle name="Обычный 2 12 26" xfId="174"/>
    <cellStyle name="Обычный 2 12 27" xfId="175"/>
    <cellStyle name="Обычный 2 12 28" xfId="176"/>
    <cellStyle name="Обычный 2 12 29" xfId="177"/>
    <cellStyle name="Обычный 2 12 3" xfId="178"/>
    <cellStyle name="Обычный 2 12 30" xfId="179"/>
    <cellStyle name="Обычный 2 12 4" xfId="180"/>
    <cellStyle name="Обычный 2 12 5" xfId="181"/>
    <cellStyle name="Обычный 2 12 6" xfId="182"/>
    <cellStyle name="Обычный 2 12 7" xfId="183"/>
    <cellStyle name="Обычный 2 12 8" xfId="184"/>
    <cellStyle name="Обычный 2 12 9" xfId="185"/>
    <cellStyle name="Обычный 2 120" xfId="186"/>
    <cellStyle name="Обычный 2 121" xfId="187"/>
    <cellStyle name="Обычный 2 122" xfId="188"/>
    <cellStyle name="Обычный 2 123" xfId="189"/>
    <cellStyle name="Обычный 2 124" xfId="190"/>
    <cellStyle name="Обычный 2 125" xfId="191"/>
    <cellStyle name="Обычный 2 126" xfId="192"/>
    <cellStyle name="Обычный 2 127" xfId="193"/>
    <cellStyle name="Обычный 2 128" xfId="194"/>
    <cellStyle name="Обычный 2 129" xfId="195"/>
    <cellStyle name="Обычный 2 13" xfId="196"/>
    <cellStyle name="Обычный 2 130" xfId="197"/>
    <cellStyle name="Обычный 2 131" xfId="198"/>
    <cellStyle name="Обычный 2 132" xfId="199"/>
    <cellStyle name="Обычный 2 133" xfId="200"/>
    <cellStyle name="Обычный 2 134" xfId="201"/>
    <cellStyle name="Обычный 2 135" xfId="202"/>
    <cellStyle name="Обычный 2 136" xfId="203"/>
    <cellStyle name="Обычный 2 137" xfId="204"/>
    <cellStyle name="Обычный 2 138" xfId="205"/>
    <cellStyle name="Обычный 2 139" xfId="206"/>
    <cellStyle name="Обычный 2 14" xfId="207"/>
    <cellStyle name="Обычный 2 140" xfId="208"/>
    <cellStyle name="Обычный 2 141" xfId="209"/>
    <cellStyle name="Обычный 2 142" xfId="210"/>
    <cellStyle name="Обычный 2 143" xfId="211"/>
    <cellStyle name="Обычный 2 144" xfId="212"/>
    <cellStyle name="Обычный 2 145" xfId="213"/>
    <cellStyle name="Обычный 2 146" xfId="214"/>
    <cellStyle name="Обычный 2 147" xfId="215"/>
    <cellStyle name="Обычный 2 148" xfId="216"/>
    <cellStyle name="Обычный 2 149" xfId="217"/>
    <cellStyle name="Обычный 2 15" xfId="218"/>
    <cellStyle name="Обычный 2 150" xfId="219"/>
    <cellStyle name="Обычный 2 151" xfId="220"/>
    <cellStyle name="Обычный 2 152" xfId="221"/>
    <cellStyle name="Обычный 2 153" xfId="222"/>
    <cellStyle name="Обычный 2 154" xfId="223"/>
    <cellStyle name="Обычный 2 155" xfId="224"/>
    <cellStyle name="Обычный 2 156" xfId="225"/>
    <cellStyle name="Обычный 2 157" xfId="226"/>
    <cellStyle name="Обычный 2 158" xfId="227"/>
    <cellStyle name="Обычный 2 159" xfId="228"/>
    <cellStyle name="Обычный 2 16" xfId="229"/>
    <cellStyle name="Обычный 2 160" xfId="230"/>
    <cellStyle name="Обычный 2 161" xfId="231"/>
    <cellStyle name="Обычный 2 162" xfId="232"/>
    <cellStyle name="Обычный 2 163" xfId="233"/>
    <cellStyle name="Обычный 2 164" xfId="234"/>
    <cellStyle name="Обычный 2 165" xfId="235"/>
    <cellStyle name="Обычный 2 166" xfId="236"/>
    <cellStyle name="Обычный 2 167" xfId="237"/>
    <cellStyle name="Обычный 2 168" xfId="238"/>
    <cellStyle name="Обычный 2 169" xfId="239"/>
    <cellStyle name="Обычный 2 17" xfId="240"/>
    <cellStyle name="Обычный 2 170" xfId="241"/>
    <cellStyle name="Обычный 2 171" xfId="242"/>
    <cellStyle name="Обычный 2 172" xfId="243"/>
    <cellStyle name="Обычный 2 173" xfId="244"/>
    <cellStyle name="Обычный 2 174" xfId="245"/>
    <cellStyle name="Обычный 2 175" xfId="246"/>
    <cellStyle name="Обычный 2 176" xfId="247"/>
    <cellStyle name="Обычный 2 177" xfId="248"/>
    <cellStyle name="Обычный 2 178" xfId="249"/>
    <cellStyle name="Обычный 2 179" xfId="250"/>
    <cellStyle name="Обычный 2 18" xfId="251"/>
    <cellStyle name="Обычный 2 180" xfId="252"/>
    <cellStyle name="Обычный 2 181" xfId="253"/>
    <cellStyle name="Обычный 2 182" xfId="254"/>
    <cellStyle name="Обычный 2 183" xfId="255"/>
    <cellStyle name="Обычный 2 184" xfId="256"/>
    <cellStyle name="Обычный 2 185" xfId="257"/>
    <cellStyle name="Обычный 2 186" xfId="258"/>
    <cellStyle name="Обычный 2 187" xfId="259"/>
    <cellStyle name="Обычный 2 188" xfId="260"/>
    <cellStyle name="Обычный 2 189" xfId="261"/>
    <cellStyle name="Обычный 2 19" xfId="262"/>
    <cellStyle name="Обычный 2 190" xfId="263"/>
    <cellStyle name="Обычный 2 191" xfId="264"/>
    <cellStyle name="Обычный 2 192" xfId="265"/>
    <cellStyle name="Обычный 2 193" xfId="266"/>
    <cellStyle name="Обычный 2 194" xfId="267"/>
    <cellStyle name="Обычный 2 195" xfId="268"/>
    <cellStyle name="Обычный 2 196" xfId="269"/>
    <cellStyle name="Обычный 2 197" xfId="270"/>
    <cellStyle name="Обычный 2 198" xfId="271"/>
    <cellStyle name="Обычный 2 199" xfId="272"/>
    <cellStyle name="Обычный 2 2" xfId="273"/>
    <cellStyle name="Обычный 2 2 10" xfId="274"/>
    <cellStyle name="Обычный 2 2 11" xfId="275"/>
    <cellStyle name="Обычный 2 2 12" xfId="276"/>
    <cellStyle name="Обычный 2 2 13" xfId="277"/>
    <cellStyle name="Обычный 2 2 14" xfId="278"/>
    <cellStyle name="Обычный 2 2 15" xfId="279"/>
    <cellStyle name="Обычный 2 2 16" xfId="280"/>
    <cellStyle name="Обычный 2 2 17" xfId="281"/>
    <cellStyle name="Обычный 2 2 18" xfId="282"/>
    <cellStyle name="Обычный 2 2 19" xfId="283"/>
    <cellStyle name="Обычный 2 2 2" xfId="284"/>
    <cellStyle name="Обычный 2 2 20" xfId="285"/>
    <cellStyle name="Обычный 2 2 21" xfId="286"/>
    <cellStyle name="Обычный 2 2 22" xfId="287"/>
    <cellStyle name="Обычный 2 2 23" xfId="288"/>
    <cellStyle name="Обычный 2 2 24" xfId="289"/>
    <cellStyle name="Обычный 2 2 25" xfId="290"/>
    <cellStyle name="Обычный 2 2 26" xfId="291"/>
    <cellStyle name="Обычный 2 2 27" xfId="292"/>
    <cellStyle name="Обычный 2 2 28" xfId="293"/>
    <cellStyle name="Обычный 2 2 29" xfId="294"/>
    <cellStyle name="Обычный 2 2 3" xfId="295"/>
    <cellStyle name="Обычный 2 2 30" xfId="296"/>
    <cellStyle name="Обычный 2 2 31" xfId="297"/>
    <cellStyle name="Обычный 2 2 32" xfId="298"/>
    <cellStyle name="Обычный 2 2 33" xfId="299"/>
    <cellStyle name="Обычный 2 2 4" xfId="300"/>
    <cellStyle name="Обычный 2 2 5" xfId="301"/>
    <cellStyle name="Обычный 2 2 6" xfId="302"/>
    <cellStyle name="Обычный 2 2 7" xfId="303"/>
    <cellStyle name="Обычный 2 2 8" xfId="304"/>
    <cellStyle name="Обычный 2 2 9" xfId="305"/>
    <cellStyle name="Обычный 2 20" xfId="306"/>
    <cellStyle name="Обычный 2 200" xfId="307"/>
    <cellStyle name="Обычный 2 201" xfId="308"/>
    <cellStyle name="Обычный 2 21" xfId="309"/>
    <cellStyle name="Обычный 2 22" xfId="310"/>
    <cellStyle name="Обычный 2 23" xfId="311"/>
    <cellStyle name="Обычный 2 24" xfId="312"/>
    <cellStyle name="Обычный 2 25" xfId="313"/>
    <cellStyle name="Обычный 2 26" xfId="314"/>
    <cellStyle name="Обычный 2 27" xfId="315"/>
    <cellStyle name="Обычный 2 28" xfId="316"/>
    <cellStyle name="Обычный 2 29" xfId="317"/>
    <cellStyle name="Обычный 2 3" xfId="318"/>
    <cellStyle name="Обычный 2 30" xfId="319"/>
    <cellStyle name="Обычный 2 31" xfId="320"/>
    <cellStyle name="Обычный 2 32" xfId="321"/>
    <cellStyle name="Обычный 2 33" xfId="322"/>
    <cellStyle name="Обычный 2 34" xfId="323"/>
    <cellStyle name="Обычный 2 35" xfId="324"/>
    <cellStyle name="Обычный 2 36" xfId="325"/>
    <cellStyle name="Обычный 2 37" xfId="326"/>
    <cellStyle name="Обычный 2 38" xfId="327"/>
    <cellStyle name="Обычный 2 39" xfId="328"/>
    <cellStyle name="Обычный 2 4" xfId="329"/>
    <cellStyle name="Обычный 2 40" xfId="330"/>
    <cellStyle name="Обычный 2 41" xfId="331"/>
    <cellStyle name="Обычный 2 42" xfId="332"/>
    <cellStyle name="Обычный 2 43" xfId="333"/>
    <cellStyle name="Обычный 2 44" xfId="334"/>
    <cellStyle name="Обычный 2 45" xfId="335"/>
    <cellStyle name="Обычный 2 46" xfId="336"/>
    <cellStyle name="Обычный 2 47" xfId="337"/>
    <cellStyle name="Обычный 2 48" xfId="338"/>
    <cellStyle name="Обычный 2 49" xfId="339"/>
    <cellStyle name="Обычный 2 5" xfId="340"/>
    <cellStyle name="Обычный 2 50" xfId="341"/>
    <cellStyle name="Обычный 2 51" xfId="342"/>
    <cellStyle name="Обычный 2 52" xfId="343"/>
    <cellStyle name="Обычный 2 53" xfId="344"/>
    <cellStyle name="Обычный 2 54" xfId="345"/>
    <cellStyle name="Обычный 2 55" xfId="346"/>
    <cellStyle name="Обычный 2 56" xfId="347"/>
    <cellStyle name="Обычный 2 57" xfId="348"/>
    <cellStyle name="Обычный 2 58" xfId="349"/>
    <cellStyle name="Обычный 2 59" xfId="350"/>
    <cellStyle name="Обычный 2 6" xfId="351"/>
    <cellStyle name="Обычный 2 60" xfId="352"/>
    <cellStyle name="Обычный 2 61" xfId="353"/>
    <cellStyle name="Обычный 2 62" xfId="354"/>
    <cellStyle name="Обычный 2 63" xfId="355"/>
    <cellStyle name="Обычный 2 64" xfId="356"/>
    <cellStyle name="Обычный 2 65" xfId="357"/>
    <cellStyle name="Обычный 2 66" xfId="358"/>
    <cellStyle name="Обычный 2 67" xfId="359"/>
    <cellStyle name="Обычный 2 68" xfId="360"/>
    <cellStyle name="Обычный 2 69" xfId="361"/>
    <cellStyle name="Обычный 2 7" xfId="362"/>
    <cellStyle name="Обычный 2 70" xfId="363"/>
    <cellStyle name="Обычный 2 71" xfId="364"/>
    <cellStyle name="Обычный 2 72" xfId="365"/>
    <cellStyle name="Обычный 2 73" xfId="366"/>
    <cellStyle name="Обычный 2 74" xfId="367"/>
    <cellStyle name="Обычный 2 75" xfId="368"/>
    <cellStyle name="Обычный 2 76" xfId="369"/>
    <cellStyle name="Обычный 2 77" xfId="370"/>
    <cellStyle name="Обычный 2 78" xfId="371"/>
    <cellStyle name="Обычный 2 79" xfId="372"/>
    <cellStyle name="Обычный 2 8" xfId="373"/>
    <cellStyle name="Обычный 2 80" xfId="374"/>
    <cellStyle name="Обычный 2 81" xfId="375"/>
    <cellStyle name="Обычный 2 82" xfId="376"/>
    <cellStyle name="Обычный 2 83" xfId="377"/>
    <cellStyle name="Обычный 2 84" xfId="378"/>
    <cellStyle name="Обычный 2 85" xfId="379"/>
    <cellStyle name="Обычный 2 86" xfId="380"/>
    <cellStyle name="Обычный 2 87" xfId="381"/>
    <cellStyle name="Обычный 2 88" xfId="382"/>
    <cellStyle name="Обычный 2 89" xfId="383"/>
    <cellStyle name="Обычный 2 9" xfId="384"/>
    <cellStyle name="Обычный 2 90" xfId="385"/>
    <cellStyle name="Обычный 2 91" xfId="386"/>
    <cellStyle name="Обычный 2 92" xfId="387"/>
    <cellStyle name="Обычный 2 93" xfId="388"/>
    <cellStyle name="Обычный 2 94" xfId="389"/>
    <cellStyle name="Обычный 2 95" xfId="390"/>
    <cellStyle name="Обычный 2 96" xfId="391"/>
    <cellStyle name="Обычный 2 97" xfId="392"/>
    <cellStyle name="Обычный 2 98" xfId="393"/>
    <cellStyle name="Обычный 2 99" xfId="394"/>
    <cellStyle name="Обычный 20" xfId="395"/>
    <cellStyle name="Обычный 21" xfId="396"/>
    <cellStyle name="Обычный 22" xfId="397"/>
    <cellStyle name="Обычный 23" xfId="398"/>
    <cellStyle name="Обычный 24" xfId="399"/>
    <cellStyle name="Обычный 25" xfId="400"/>
    <cellStyle name="Обычный 26" xfId="401"/>
    <cellStyle name="Обычный 27" xfId="402"/>
    <cellStyle name="Обычный 28" xfId="403"/>
    <cellStyle name="Обычный 29" xfId="404"/>
    <cellStyle name="Обычный 3" xfId="405"/>
    <cellStyle name="Обычный 3 10" xfId="406"/>
    <cellStyle name="Обычный 3 11" xfId="407"/>
    <cellStyle name="Обычный 3 12" xfId="408"/>
    <cellStyle name="Обычный 3 13" xfId="409"/>
    <cellStyle name="Обычный 3 14" xfId="410"/>
    <cellStyle name="Обычный 3 15" xfId="411"/>
    <cellStyle name="Обычный 3 16" xfId="412"/>
    <cellStyle name="Обычный 3 17" xfId="413"/>
    <cellStyle name="Обычный 3 18" xfId="414"/>
    <cellStyle name="Обычный 3 19" xfId="415"/>
    <cellStyle name="Обычный 3 2" xfId="416"/>
    <cellStyle name="Обычный 3 20" xfId="417"/>
    <cellStyle name="Обычный 3 21" xfId="418"/>
    <cellStyle name="Обычный 3 22" xfId="419"/>
    <cellStyle name="Обычный 3 23" xfId="420"/>
    <cellStyle name="Обычный 3 24" xfId="421"/>
    <cellStyle name="Обычный 3 25" xfId="422"/>
    <cellStyle name="Обычный 3 26" xfId="423"/>
    <cellStyle name="Обычный 3 27" xfId="424"/>
    <cellStyle name="Обычный 3 28" xfId="425"/>
    <cellStyle name="Обычный 3 29" xfId="426"/>
    <cellStyle name="Обычный 3 3" xfId="427"/>
    <cellStyle name="Обычный 3 30" xfId="428"/>
    <cellStyle name="Обычный 3 31" xfId="429"/>
    <cellStyle name="Обычный 3 32" xfId="430"/>
    <cellStyle name="Обычный 3 33" xfId="431"/>
    <cellStyle name="Обычный 3 4" xfId="432"/>
    <cellStyle name="Обычный 3 5" xfId="433"/>
    <cellStyle name="Обычный 3 6" xfId="434"/>
    <cellStyle name="Обычный 3 7" xfId="435"/>
    <cellStyle name="Обычный 3 8" xfId="436"/>
    <cellStyle name="Обычный 3 9" xfId="437"/>
    <cellStyle name="Обычный 30" xfId="438"/>
    <cellStyle name="Обычный 31" xfId="439"/>
    <cellStyle name="Обычный 32" xfId="440"/>
    <cellStyle name="Обычный 33" xfId="441"/>
    <cellStyle name="Обычный 34" xfId="442"/>
    <cellStyle name="Обычный 35" xfId="443"/>
    <cellStyle name="Обычный 36" xfId="444"/>
    <cellStyle name="Обычный 37" xfId="445"/>
    <cellStyle name="Обычный 38" xfId="446"/>
    <cellStyle name="Обычный 39" xfId="447"/>
    <cellStyle name="Обычный 4" xfId="448"/>
    <cellStyle name="Обычный 40" xfId="449"/>
    <cellStyle name="Обычный 41" xfId="450"/>
    <cellStyle name="Обычный 42" xfId="451"/>
    <cellStyle name="Обычный 43" xfId="452"/>
    <cellStyle name="Обычный 44" xfId="453"/>
    <cellStyle name="Обычный 45" xfId="454"/>
    <cellStyle name="Обычный 46" xfId="455"/>
    <cellStyle name="Обычный 47" xfId="456"/>
    <cellStyle name="Обычный 48" xfId="457"/>
    <cellStyle name="Обычный 49" xfId="458"/>
    <cellStyle name="Обычный 5" xfId="459"/>
    <cellStyle name="Обычный 50" xfId="460"/>
    <cellStyle name="Обычный 51" xfId="461"/>
    <cellStyle name="Обычный 52" xfId="462"/>
    <cellStyle name="Обычный 53" xfId="463"/>
    <cellStyle name="Обычный 54" xfId="464"/>
    <cellStyle name="Обычный 55" xfId="465"/>
    <cellStyle name="Обычный 56" xfId="466"/>
    <cellStyle name="Обычный 57" xfId="467"/>
    <cellStyle name="Обычный 58" xfId="468"/>
    <cellStyle name="Обычный 59" xfId="469"/>
    <cellStyle name="Обычный 6" xfId="470"/>
    <cellStyle name="Обычный 60" xfId="471"/>
    <cellStyle name="Обычный 61" xfId="472"/>
    <cellStyle name="Обычный 62" xfId="473"/>
    <cellStyle name="Обычный 63" xfId="474"/>
    <cellStyle name="Обычный 64" xfId="475"/>
    <cellStyle name="Обычный 65" xfId="476"/>
    <cellStyle name="Обычный 66" xfId="477"/>
    <cellStyle name="Обычный 67" xfId="478"/>
    <cellStyle name="Обычный 68" xfId="479"/>
    <cellStyle name="Обычный 69" xfId="480"/>
    <cellStyle name="Обычный 7" xfId="481"/>
    <cellStyle name="Обычный 70" xfId="482"/>
    <cellStyle name="Обычный 71" xfId="483"/>
    <cellStyle name="Обычный 72" xfId="484"/>
    <cellStyle name="Обычный 73" xfId="485"/>
    <cellStyle name="Обычный 74" xfId="486"/>
    <cellStyle name="Обычный 75" xfId="487"/>
    <cellStyle name="Обычный 76" xfId="488"/>
    <cellStyle name="Обычный 77" xfId="489"/>
    <cellStyle name="Обычный 78" xfId="490"/>
    <cellStyle name="Обычный 79" xfId="491"/>
    <cellStyle name="Обычный 8" xfId="492"/>
    <cellStyle name="Обычный 80" xfId="493"/>
    <cellStyle name="Обычный 81" xfId="494"/>
    <cellStyle name="Обычный 82" xfId="495"/>
    <cellStyle name="Обычный 83" xfId="496"/>
    <cellStyle name="Обычный 84" xfId="497"/>
    <cellStyle name="Обычный 85" xfId="498"/>
    <cellStyle name="Обычный 86" xfId="499"/>
    <cellStyle name="Обычный 87" xfId="500"/>
    <cellStyle name="Обычный 88" xfId="501"/>
    <cellStyle name="Обычный 89" xfId="502"/>
    <cellStyle name="Обычный 9" xfId="503"/>
    <cellStyle name="Обычный 90" xfId="504"/>
    <cellStyle name="Обычный 91" xfId="505"/>
    <cellStyle name="Обычный 92" xfId="506"/>
    <cellStyle name="Обычный 93" xfId="507"/>
    <cellStyle name="Обычный 94" xfId="508"/>
    <cellStyle name="Обычный 95" xfId="509"/>
    <cellStyle name="Обычный 96" xfId="510"/>
    <cellStyle name="Обычный 97" xfId="511"/>
    <cellStyle name="Обычный 98" xfId="512"/>
    <cellStyle name="Обычный 99" xfId="513"/>
    <cellStyle name="Обычный_tmp" xfId="514"/>
    <cellStyle name="Обычный_tmp_дох" xfId="515"/>
    <cellStyle name="Обычный_прил7-8" xfId="516"/>
    <cellStyle name="Followed Hyperlink" xfId="517"/>
    <cellStyle name="Плохой" xfId="518"/>
    <cellStyle name="Пояснение" xfId="519"/>
    <cellStyle name="Примечание" xfId="520"/>
    <cellStyle name="Percent" xfId="521"/>
    <cellStyle name="Связанная ячейка" xfId="522"/>
    <cellStyle name="Текст предупреждения" xfId="523"/>
    <cellStyle name="Comma" xfId="524"/>
    <cellStyle name="Comma [0]" xfId="525"/>
    <cellStyle name="Хороший" xfId="5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W185"/>
  <sheetViews>
    <sheetView zoomScale="70" zoomScaleNormal="70" zoomScaleSheetLayoutView="75" zoomScalePageLayoutView="0" workbookViewId="0" topLeftCell="A1">
      <selection activeCell="A4" sqref="A4:U4"/>
    </sheetView>
  </sheetViews>
  <sheetFormatPr defaultColWidth="9.125" defaultRowHeight="12.75"/>
  <cols>
    <col min="1" max="1" width="5.50390625" style="57" customWidth="1"/>
    <col min="2" max="2" width="0.875" style="58" hidden="1" customWidth="1"/>
    <col min="3" max="3" width="83.50390625" style="57" customWidth="1"/>
    <col min="4" max="4" width="6.50390625" style="59" customWidth="1"/>
    <col min="5" max="5" width="5.125" style="59" customWidth="1"/>
    <col min="6" max="6" width="5.875" style="59" customWidth="1"/>
    <col min="7" max="7" width="5.125" style="59" customWidth="1"/>
    <col min="8" max="8" width="7.50390625" style="59" customWidth="1"/>
    <col min="9" max="9" width="9.50390625" style="59" customWidth="1"/>
    <col min="10" max="10" width="10.875" style="59" customWidth="1"/>
    <col min="11" max="11" width="8.50390625" style="59" customWidth="1"/>
    <col min="12" max="12" width="23.50390625" style="62" customWidth="1"/>
    <col min="13" max="14" width="0.12890625" style="62" hidden="1" customWidth="1"/>
    <col min="15" max="16" width="0.5" style="62" hidden="1" customWidth="1"/>
    <col min="17" max="17" width="13.125" style="62" hidden="1" customWidth="1"/>
    <col min="18" max="18" width="0.12890625" style="62" hidden="1" customWidth="1"/>
    <col min="19" max="19" width="7.50390625" style="62" hidden="1" customWidth="1"/>
    <col min="20" max="20" width="24.50390625" style="57" customWidth="1"/>
    <col min="21" max="21" width="14.50390625" style="57" customWidth="1"/>
    <col min="22" max="16384" width="9.125" style="57" customWidth="1"/>
  </cols>
  <sheetData>
    <row r="1" spans="8:12" ht="24" customHeight="1">
      <c r="H1" s="60"/>
      <c r="I1" s="60"/>
      <c r="J1" s="60"/>
      <c r="K1" s="60"/>
      <c r="L1" s="61" t="s">
        <v>111</v>
      </c>
    </row>
    <row r="2" spans="3:21" ht="39.75" customHeight="1">
      <c r="C2" s="63"/>
      <c r="F2" s="60"/>
      <c r="I2" s="60"/>
      <c r="J2" s="60"/>
      <c r="K2" s="60"/>
      <c r="L2" s="521" t="s">
        <v>718</v>
      </c>
      <c r="M2" s="521"/>
      <c r="N2" s="521"/>
      <c r="O2" s="521"/>
      <c r="P2" s="521"/>
      <c r="Q2" s="521"/>
      <c r="R2" s="521"/>
      <c r="S2" s="521"/>
      <c r="T2" s="521"/>
      <c r="U2" s="521"/>
    </row>
    <row r="3" spans="8:12" ht="15">
      <c r="H3" s="60"/>
      <c r="I3" s="60"/>
      <c r="J3" s="60"/>
      <c r="K3" s="60"/>
      <c r="L3" s="60"/>
    </row>
    <row r="4" spans="1:21" ht="28.5" customHeight="1">
      <c r="A4" s="522" t="s">
        <v>673</v>
      </c>
      <c r="B4" s="522"/>
      <c r="C4" s="522"/>
      <c r="D4" s="522"/>
      <c r="E4" s="522"/>
      <c r="F4" s="522"/>
      <c r="G4" s="522"/>
      <c r="H4" s="522"/>
      <c r="I4" s="522"/>
      <c r="J4" s="522"/>
      <c r="K4" s="522"/>
      <c r="L4" s="522"/>
      <c r="M4" s="522"/>
      <c r="N4" s="522"/>
      <c r="O4" s="522"/>
      <c r="P4" s="522"/>
      <c r="Q4" s="522"/>
      <c r="R4" s="522"/>
      <c r="S4" s="522"/>
      <c r="T4" s="523"/>
      <c r="U4" s="523"/>
    </row>
    <row r="5" spans="1:21" ht="16.5" customHeight="1">
      <c r="A5" s="64"/>
      <c r="B5" s="65"/>
      <c r="C5" s="64"/>
      <c r="D5" s="66"/>
      <c r="E5" s="66"/>
      <c r="F5" s="66"/>
      <c r="G5" s="66"/>
      <c r="H5" s="66"/>
      <c r="I5" s="66"/>
      <c r="J5" s="66"/>
      <c r="K5" s="66"/>
      <c r="L5" s="67"/>
      <c r="M5" s="67"/>
      <c r="N5" s="67"/>
      <c r="O5" s="67"/>
      <c r="P5" s="67"/>
      <c r="Q5" s="67"/>
      <c r="R5" s="67"/>
      <c r="S5" s="67" t="s">
        <v>15</v>
      </c>
      <c r="T5" s="64"/>
      <c r="U5" s="67" t="s">
        <v>230</v>
      </c>
    </row>
    <row r="6" spans="1:21" s="69" customFormat="1" ht="42.75" customHeight="1">
      <c r="A6" s="519"/>
      <c r="B6" s="68"/>
      <c r="C6" s="517" t="s">
        <v>16</v>
      </c>
      <c r="D6" s="524" t="s">
        <v>17</v>
      </c>
      <c r="E6" s="525"/>
      <c r="F6" s="525"/>
      <c r="G6" s="525"/>
      <c r="H6" s="525"/>
      <c r="I6" s="525"/>
      <c r="J6" s="525"/>
      <c r="K6" s="526"/>
      <c r="L6" s="515" t="s">
        <v>535</v>
      </c>
      <c r="M6" s="515" t="s">
        <v>18</v>
      </c>
      <c r="N6" s="515" t="s">
        <v>19</v>
      </c>
      <c r="O6" s="515" t="s">
        <v>20</v>
      </c>
      <c r="P6" s="515" t="s">
        <v>21</v>
      </c>
      <c r="Q6" s="515" t="s">
        <v>22</v>
      </c>
      <c r="R6" s="515"/>
      <c r="S6" s="515" t="s">
        <v>23</v>
      </c>
      <c r="T6" s="515" t="s">
        <v>677</v>
      </c>
      <c r="U6" s="515" t="s">
        <v>112</v>
      </c>
    </row>
    <row r="7" spans="1:21" s="69" customFormat="1" ht="105.75">
      <c r="A7" s="520"/>
      <c r="B7" s="70"/>
      <c r="C7" s="518"/>
      <c r="D7" s="24" t="s">
        <v>24</v>
      </c>
      <c r="E7" s="24" t="s">
        <v>25</v>
      </c>
      <c r="F7" s="24" t="s">
        <v>26</v>
      </c>
      <c r="G7" s="24" t="s">
        <v>27</v>
      </c>
      <c r="H7" s="24" t="s">
        <v>28</v>
      </c>
      <c r="I7" s="24" t="s">
        <v>29</v>
      </c>
      <c r="J7" s="24" t="s">
        <v>30</v>
      </c>
      <c r="K7" s="24" t="s">
        <v>31</v>
      </c>
      <c r="L7" s="516"/>
      <c r="M7" s="516"/>
      <c r="N7" s="516"/>
      <c r="O7" s="516"/>
      <c r="P7" s="516"/>
      <c r="Q7" s="516"/>
      <c r="R7" s="516"/>
      <c r="S7" s="516"/>
      <c r="T7" s="516"/>
      <c r="U7" s="516"/>
    </row>
    <row r="8" spans="1:21" s="80" customFormat="1" ht="18.75" customHeight="1">
      <c r="A8" s="71" t="s">
        <v>326</v>
      </c>
      <c r="B8" s="72"/>
      <c r="C8" s="73" t="s">
        <v>32</v>
      </c>
      <c r="D8" s="74" t="s">
        <v>33</v>
      </c>
      <c r="E8" s="74">
        <v>1</v>
      </c>
      <c r="F8" s="74" t="s">
        <v>34</v>
      </c>
      <c r="G8" s="75" t="s">
        <v>34</v>
      </c>
      <c r="H8" s="75" t="s">
        <v>33</v>
      </c>
      <c r="I8" s="75" t="s">
        <v>34</v>
      </c>
      <c r="J8" s="75" t="s">
        <v>35</v>
      </c>
      <c r="K8" s="75" t="s">
        <v>33</v>
      </c>
      <c r="L8" s="76">
        <f>L9+L15+L23+L28+L44+L50+L55+L65+L91</f>
        <v>127218608.87</v>
      </c>
      <c r="M8" s="77" t="e">
        <f>M9+M15+#REF!+M21+#REF!+M30+M44+M51+#REF!+M61+#REF!+#REF!</f>
        <v>#REF!</v>
      </c>
      <c r="N8" s="77" t="e">
        <f>N9+N15+#REF!+N21+#REF!+N30+N44+N51+#REF!+N61+#REF!+#REF!</f>
        <v>#REF!</v>
      </c>
      <c r="O8" s="77" t="e">
        <f>O9+O15+#REF!+O21+#REF!+O30+O44+#REF!+O61+#REF!</f>
        <v>#REF!</v>
      </c>
      <c r="P8" s="77" t="e">
        <f>P9+P15+#REF!+P21+#REF!+P30+P44+P51+#REF!+P61+#REF!+#REF!</f>
        <v>#REF!</v>
      </c>
      <c r="Q8" s="77" t="e">
        <f>Q9+Q15+#REF!+Q21+#REF!+Q30+Q44+Q51+#REF!+Q61+#REF!+#REF!</f>
        <v>#REF!</v>
      </c>
      <c r="R8" s="77" t="e">
        <f>R9+R15+#REF!+R21+#REF!+R30+R44+R51+#REF!+R61+#REF!+#REF!</f>
        <v>#REF!</v>
      </c>
      <c r="S8" s="78" t="e">
        <f>#REF!=SUM(L8:R8)</f>
        <v>#REF!</v>
      </c>
      <c r="T8" s="76">
        <f>T9+T15+T23+T28+T44+T50+T55+T65+T91</f>
        <v>125524183.89</v>
      </c>
      <c r="U8" s="79">
        <f aca="true" t="shared" si="0" ref="U8:U68">T8/L8*100</f>
        <v>98.66809974181413</v>
      </c>
    </row>
    <row r="9" spans="1:21" s="91" customFormat="1" ht="18.75" customHeight="1">
      <c r="A9" s="81" t="s">
        <v>327</v>
      </c>
      <c r="B9" s="82"/>
      <c r="C9" s="83" t="s">
        <v>36</v>
      </c>
      <c r="D9" s="84" t="s">
        <v>33</v>
      </c>
      <c r="E9" s="84">
        <v>1</v>
      </c>
      <c r="F9" s="84" t="s">
        <v>183</v>
      </c>
      <c r="G9" s="85" t="s">
        <v>34</v>
      </c>
      <c r="H9" s="85" t="s">
        <v>33</v>
      </c>
      <c r="I9" s="85" t="s">
        <v>34</v>
      </c>
      <c r="J9" s="85" t="s">
        <v>35</v>
      </c>
      <c r="K9" s="85" t="s">
        <v>33</v>
      </c>
      <c r="L9" s="86">
        <f>L10</f>
        <v>93612000</v>
      </c>
      <c r="M9" s="87" t="e">
        <f aca="true" t="shared" si="1" ref="M9:R9">M10</f>
        <v>#REF!</v>
      </c>
      <c r="N9" s="87" t="e">
        <f t="shared" si="1"/>
        <v>#REF!</v>
      </c>
      <c r="O9" s="87" t="e">
        <f t="shared" si="1"/>
        <v>#REF!</v>
      </c>
      <c r="P9" s="87" t="e">
        <f t="shared" si="1"/>
        <v>#REF!</v>
      </c>
      <c r="Q9" s="87" t="e">
        <f t="shared" si="1"/>
        <v>#REF!</v>
      </c>
      <c r="R9" s="88" t="e">
        <f t="shared" si="1"/>
        <v>#REF!</v>
      </c>
      <c r="S9" s="88" t="e">
        <f>#REF!=SUM(L9:R9)</f>
        <v>#REF!</v>
      </c>
      <c r="T9" s="89">
        <f>T10</f>
        <v>93944373.38</v>
      </c>
      <c r="U9" s="90">
        <f t="shared" si="0"/>
        <v>100.35505424518223</v>
      </c>
    </row>
    <row r="10" spans="1:21" s="102" customFormat="1" ht="19.5" customHeight="1">
      <c r="A10" s="92" t="s">
        <v>328</v>
      </c>
      <c r="B10" s="93"/>
      <c r="C10" s="94" t="s">
        <v>37</v>
      </c>
      <c r="D10" s="95" t="s">
        <v>33</v>
      </c>
      <c r="E10" s="96">
        <v>1</v>
      </c>
      <c r="F10" s="96" t="s">
        <v>183</v>
      </c>
      <c r="G10" s="95" t="s">
        <v>190</v>
      </c>
      <c r="H10" s="95" t="s">
        <v>33</v>
      </c>
      <c r="I10" s="95" t="s">
        <v>183</v>
      </c>
      <c r="J10" s="95" t="s">
        <v>35</v>
      </c>
      <c r="K10" s="95" t="s">
        <v>38</v>
      </c>
      <c r="L10" s="97">
        <f>L11+L12+L13+L14</f>
        <v>93612000</v>
      </c>
      <c r="M10" s="98" t="e">
        <f>#REF!+M12+#REF!+#REF!</f>
        <v>#REF!</v>
      </c>
      <c r="N10" s="98" t="e">
        <f>#REF!+N12+#REF!+#REF!</f>
        <v>#REF!</v>
      </c>
      <c r="O10" s="98" t="e">
        <f>#REF!+O12+#REF!+#REF!</f>
        <v>#REF!</v>
      </c>
      <c r="P10" s="98" t="e">
        <f>#REF!+P12+#REF!+#REF!</f>
        <v>#REF!</v>
      </c>
      <c r="Q10" s="98" t="e">
        <f>#REF!+Q12+#REF!+#REF!</f>
        <v>#REF!</v>
      </c>
      <c r="R10" s="99" t="e">
        <f>#REF!+R12+#REF!+#REF!</f>
        <v>#REF!</v>
      </c>
      <c r="S10" s="99" t="e">
        <f>#REF!=SUM(L10:R10)</f>
        <v>#REF!</v>
      </c>
      <c r="T10" s="100">
        <f>T11+T12+T13+T14</f>
        <v>93944373.38</v>
      </c>
      <c r="U10" s="101">
        <f t="shared" si="0"/>
        <v>100.35505424518223</v>
      </c>
    </row>
    <row r="11" spans="1:21" s="102" customFormat="1" ht="87.75" customHeight="1">
      <c r="A11" s="103"/>
      <c r="B11" s="93"/>
      <c r="C11" s="104" t="s">
        <v>178</v>
      </c>
      <c r="D11" s="105" t="s">
        <v>536</v>
      </c>
      <c r="E11" s="105" t="s">
        <v>39</v>
      </c>
      <c r="F11" s="105" t="s">
        <v>183</v>
      </c>
      <c r="G11" s="105" t="s">
        <v>190</v>
      </c>
      <c r="H11" s="105" t="s">
        <v>40</v>
      </c>
      <c r="I11" s="105" t="s">
        <v>183</v>
      </c>
      <c r="J11" s="105" t="s">
        <v>35</v>
      </c>
      <c r="K11" s="105" t="s">
        <v>38</v>
      </c>
      <c r="L11" s="106">
        <v>93300000</v>
      </c>
      <c r="M11" s="107"/>
      <c r="N11" s="108"/>
      <c r="O11" s="108"/>
      <c r="P11" s="108"/>
      <c r="Q11" s="108"/>
      <c r="R11" s="109"/>
      <c r="S11" s="109"/>
      <c r="T11" s="110">
        <v>93632973.91</v>
      </c>
      <c r="U11" s="111">
        <f t="shared" si="0"/>
        <v>100.35688521972132</v>
      </c>
    </row>
    <row r="12" spans="1:21" ht="126.75" customHeight="1">
      <c r="A12" s="103"/>
      <c r="B12" s="112"/>
      <c r="C12" s="104" t="s">
        <v>41</v>
      </c>
      <c r="D12" s="113" t="s">
        <v>536</v>
      </c>
      <c r="E12" s="114">
        <v>1</v>
      </c>
      <c r="F12" s="114" t="s">
        <v>183</v>
      </c>
      <c r="G12" s="113" t="s">
        <v>190</v>
      </c>
      <c r="H12" s="113" t="s">
        <v>42</v>
      </c>
      <c r="I12" s="113" t="s">
        <v>183</v>
      </c>
      <c r="J12" s="113" t="s">
        <v>35</v>
      </c>
      <c r="K12" s="113" t="s">
        <v>38</v>
      </c>
      <c r="L12" s="106">
        <v>91000</v>
      </c>
      <c r="M12" s="115"/>
      <c r="N12" s="116"/>
      <c r="O12" s="116"/>
      <c r="P12" s="116"/>
      <c r="Q12" s="116"/>
      <c r="R12" s="117"/>
      <c r="S12" s="117"/>
      <c r="T12" s="110">
        <v>90806.49</v>
      </c>
      <c r="U12" s="111">
        <f t="shared" si="0"/>
        <v>99.78735164835165</v>
      </c>
    </row>
    <row r="13" spans="1:21" ht="55.5" customHeight="1">
      <c r="A13" s="103"/>
      <c r="B13" s="112"/>
      <c r="C13" s="104" t="s">
        <v>43</v>
      </c>
      <c r="D13" s="113" t="s">
        <v>536</v>
      </c>
      <c r="E13" s="114">
        <v>1</v>
      </c>
      <c r="F13" s="114" t="s">
        <v>183</v>
      </c>
      <c r="G13" s="113" t="s">
        <v>190</v>
      </c>
      <c r="H13" s="113" t="s">
        <v>44</v>
      </c>
      <c r="I13" s="113" t="s">
        <v>183</v>
      </c>
      <c r="J13" s="113" t="s">
        <v>35</v>
      </c>
      <c r="K13" s="113" t="s">
        <v>38</v>
      </c>
      <c r="L13" s="106">
        <v>213000</v>
      </c>
      <c r="M13" s="115"/>
      <c r="N13" s="116"/>
      <c r="O13" s="116"/>
      <c r="P13" s="116"/>
      <c r="Q13" s="116"/>
      <c r="R13" s="117"/>
      <c r="S13" s="117"/>
      <c r="T13" s="110">
        <v>212636.22</v>
      </c>
      <c r="U13" s="111">
        <f t="shared" si="0"/>
        <v>99.82921126760563</v>
      </c>
    </row>
    <row r="14" spans="1:21" ht="103.5" customHeight="1">
      <c r="A14" s="103"/>
      <c r="B14" s="112"/>
      <c r="C14" s="118" t="s">
        <v>179</v>
      </c>
      <c r="D14" s="113" t="s">
        <v>536</v>
      </c>
      <c r="E14" s="114">
        <v>1</v>
      </c>
      <c r="F14" s="114" t="s">
        <v>183</v>
      </c>
      <c r="G14" s="113" t="s">
        <v>190</v>
      </c>
      <c r="H14" s="113" t="s">
        <v>45</v>
      </c>
      <c r="I14" s="113" t="s">
        <v>183</v>
      </c>
      <c r="J14" s="113" t="s">
        <v>35</v>
      </c>
      <c r="K14" s="113" t="s">
        <v>38</v>
      </c>
      <c r="L14" s="106">
        <v>8000</v>
      </c>
      <c r="M14" s="115"/>
      <c r="N14" s="116"/>
      <c r="O14" s="116"/>
      <c r="P14" s="116"/>
      <c r="Q14" s="116"/>
      <c r="R14" s="117"/>
      <c r="S14" s="117"/>
      <c r="T14" s="110">
        <v>7956.76</v>
      </c>
      <c r="U14" s="111">
        <f t="shared" si="0"/>
        <v>99.4595</v>
      </c>
    </row>
    <row r="15" spans="1:21" s="102" customFormat="1" ht="18" customHeight="1">
      <c r="A15" s="81" t="s">
        <v>329</v>
      </c>
      <c r="B15" s="82"/>
      <c r="C15" s="83" t="s">
        <v>46</v>
      </c>
      <c r="D15" s="84" t="s">
        <v>33</v>
      </c>
      <c r="E15" s="85" t="s">
        <v>39</v>
      </c>
      <c r="F15" s="85" t="s">
        <v>189</v>
      </c>
      <c r="G15" s="85" t="s">
        <v>34</v>
      </c>
      <c r="H15" s="85" t="s">
        <v>33</v>
      </c>
      <c r="I15" s="85" t="s">
        <v>34</v>
      </c>
      <c r="J15" s="85" t="s">
        <v>35</v>
      </c>
      <c r="K15" s="85" t="s">
        <v>33</v>
      </c>
      <c r="L15" s="86">
        <f>L16+L19+L21</f>
        <v>5273900</v>
      </c>
      <c r="M15" s="87">
        <f aca="true" t="shared" si="2" ref="M15:R15">M16</f>
        <v>0</v>
      </c>
      <c r="N15" s="87">
        <f t="shared" si="2"/>
        <v>0</v>
      </c>
      <c r="O15" s="87">
        <f t="shared" si="2"/>
        <v>0</v>
      </c>
      <c r="P15" s="87">
        <f t="shared" si="2"/>
        <v>0</v>
      </c>
      <c r="Q15" s="87">
        <f t="shared" si="2"/>
        <v>0</v>
      </c>
      <c r="R15" s="88">
        <f t="shared" si="2"/>
        <v>0</v>
      </c>
      <c r="S15" s="88" t="e">
        <f>#REF!=SUM(L15:R15)</f>
        <v>#REF!</v>
      </c>
      <c r="T15" s="89">
        <f>T16+T19+T21</f>
        <v>5272660.31</v>
      </c>
      <c r="U15" s="90">
        <f t="shared" si="0"/>
        <v>99.97649386601944</v>
      </c>
    </row>
    <row r="16" spans="1:21" s="102" customFormat="1" ht="18.75" customHeight="1">
      <c r="A16" s="92" t="s">
        <v>330</v>
      </c>
      <c r="B16" s="93"/>
      <c r="C16" s="94" t="s">
        <v>47</v>
      </c>
      <c r="D16" s="95" t="s">
        <v>33</v>
      </c>
      <c r="E16" s="95" t="s">
        <v>39</v>
      </c>
      <c r="F16" s="95" t="s">
        <v>189</v>
      </c>
      <c r="G16" s="95" t="s">
        <v>190</v>
      </c>
      <c r="H16" s="95" t="s">
        <v>33</v>
      </c>
      <c r="I16" s="95" t="s">
        <v>190</v>
      </c>
      <c r="J16" s="95" t="s">
        <v>35</v>
      </c>
      <c r="K16" s="95" t="s">
        <v>38</v>
      </c>
      <c r="L16" s="97">
        <f>L17+L18</f>
        <v>4488000</v>
      </c>
      <c r="M16" s="98"/>
      <c r="N16" s="98"/>
      <c r="O16" s="98"/>
      <c r="P16" s="98"/>
      <c r="Q16" s="98"/>
      <c r="R16" s="99"/>
      <c r="S16" s="99" t="e">
        <f>#REF!=SUM(L16:R16)</f>
        <v>#REF!</v>
      </c>
      <c r="T16" s="100">
        <f>T17+T18</f>
        <v>4488550.11</v>
      </c>
      <c r="U16" s="101">
        <f t="shared" si="0"/>
        <v>100.01225735294119</v>
      </c>
    </row>
    <row r="17" spans="1:21" ht="22.5" customHeight="1">
      <c r="A17" s="103"/>
      <c r="B17" s="93"/>
      <c r="C17" s="119" t="s">
        <v>47</v>
      </c>
      <c r="D17" s="105" t="s">
        <v>536</v>
      </c>
      <c r="E17" s="105" t="s">
        <v>39</v>
      </c>
      <c r="F17" s="105" t="s">
        <v>189</v>
      </c>
      <c r="G17" s="105" t="s">
        <v>190</v>
      </c>
      <c r="H17" s="105" t="s">
        <v>40</v>
      </c>
      <c r="I17" s="105" t="s">
        <v>190</v>
      </c>
      <c r="J17" s="105" t="s">
        <v>35</v>
      </c>
      <c r="K17" s="105" t="s">
        <v>38</v>
      </c>
      <c r="L17" s="120">
        <v>4483000</v>
      </c>
      <c r="M17" s="116"/>
      <c r="N17" s="116"/>
      <c r="O17" s="116"/>
      <c r="P17" s="116"/>
      <c r="Q17" s="116"/>
      <c r="R17" s="117"/>
      <c r="S17" s="117" t="e">
        <f>#REF!=SUM(L17:R17)</f>
        <v>#REF!</v>
      </c>
      <c r="T17" s="121">
        <v>4483621.48</v>
      </c>
      <c r="U17" s="111">
        <f t="shared" si="0"/>
        <v>100.01386303814411</v>
      </c>
    </row>
    <row r="18" spans="1:21" ht="33" customHeight="1">
      <c r="A18" s="103"/>
      <c r="B18" s="93"/>
      <c r="C18" s="119" t="s">
        <v>48</v>
      </c>
      <c r="D18" s="105" t="s">
        <v>33</v>
      </c>
      <c r="E18" s="105" t="s">
        <v>39</v>
      </c>
      <c r="F18" s="105" t="s">
        <v>189</v>
      </c>
      <c r="G18" s="105" t="s">
        <v>190</v>
      </c>
      <c r="H18" s="105" t="s">
        <v>42</v>
      </c>
      <c r="I18" s="105" t="s">
        <v>190</v>
      </c>
      <c r="J18" s="105" t="s">
        <v>35</v>
      </c>
      <c r="K18" s="105" t="s">
        <v>38</v>
      </c>
      <c r="L18" s="122">
        <v>5000</v>
      </c>
      <c r="M18" s="116"/>
      <c r="N18" s="116"/>
      <c r="O18" s="116"/>
      <c r="P18" s="116"/>
      <c r="Q18" s="116"/>
      <c r="R18" s="117"/>
      <c r="S18" s="117"/>
      <c r="T18" s="121">
        <v>4928.63</v>
      </c>
      <c r="U18" s="111">
        <v>0</v>
      </c>
    </row>
    <row r="19" spans="1:21" ht="22.5" customHeight="1">
      <c r="A19" s="92" t="s">
        <v>331</v>
      </c>
      <c r="B19" s="93"/>
      <c r="C19" s="94" t="s">
        <v>49</v>
      </c>
      <c r="D19" s="95" t="s">
        <v>33</v>
      </c>
      <c r="E19" s="95" t="s">
        <v>39</v>
      </c>
      <c r="F19" s="95" t="s">
        <v>189</v>
      </c>
      <c r="G19" s="95" t="s">
        <v>192</v>
      </c>
      <c r="H19" s="95" t="s">
        <v>33</v>
      </c>
      <c r="I19" s="95" t="s">
        <v>183</v>
      </c>
      <c r="J19" s="95" t="s">
        <v>35</v>
      </c>
      <c r="K19" s="95" t="s">
        <v>38</v>
      </c>
      <c r="L19" s="97">
        <f>L20</f>
        <v>53000</v>
      </c>
      <c r="M19" s="98"/>
      <c r="N19" s="98"/>
      <c r="O19" s="98"/>
      <c r="P19" s="98"/>
      <c r="Q19" s="98"/>
      <c r="R19" s="99"/>
      <c r="S19" s="99"/>
      <c r="T19" s="100">
        <f>T20</f>
        <v>51277.1</v>
      </c>
      <c r="U19" s="101">
        <f t="shared" si="0"/>
        <v>96.74924528301887</v>
      </c>
    </row>
    <row r="20" spans="1:21" ht="21" customHeight="1">
      <c r="A20" s="103"/>
      <c r="B20" s="82"/>
      <c r="C20" s="5" t="s">
        <v>332</v>
      </c>
      <c r="D20" s="105" t="s">
        <v>536</v>
      </c>
      <c r="E20" s="105" t="s">
        <v>39</v>
      </c>
      <c r="F20" s="105" t="s">
        <v>189</v>
      </c>
      <c r="G20" s="105" t="s">
        <v>192</v>
      </c>
      <c r="H20" s="105" t="s">
        <v>40</v>
      </c>
      <c r="I20" s="105" t="s">
        <v>183</v>
      </c>
      <c r="J20" s="105" t="s">
        <v>35</v>
      </c>
      <c r="K20" s="105" t="s">
        <v>38</v>
      </c>
      <c r="L20" s="122">
        <v>53000</v>
      </c>
      <c r="M20" s="98"/>
      <c r="N20" s="98"/>
      <c r="O20" s="98"/>
      <c r="P20" s="98"/>
      <c r="Q20" s="98"/>
      <c r="R20" s="99"/>
      <c r="S20" s="99"/>
      <c r="T20" s="123">
        <v>51277.1</v>
      </c>
      <c r="U20" s="111">
        <f t="shared" si="0"/>
        <v>96.74924528301887</v>
      </c>
    </row>
    <row r="21" spans="1:21" s="102" customFormat="1" ht="20.25" customHeight="1">
      <c r="A21" s="92" t="s">
        <v>333</v>
      </c>
      <c r="B21" s="93"/>
      <c r="C21" s="94" t="s">
        <v>50</v>
      </c>
      <c r="D21" s="95" t="s">
        <v>33</v>
      </c>
      <c r="E21" s="95" t="s">
        <v>39</v>
      </c>
      <c r="F21" s="95" t="s">
        <v>189</v>
      </c>
      <c r="G21" s="95" t="s">
        <v>193</v>
      </c>
      <c r="H21" s="95" t="s">
        <v>33</v>
      </c>
      <c r="I21" s="95" t="s">
        <v>190</v>
      </c>
      <c r="J21" s="95" t="s">
        <v>35</v>
      </c>
      <c r="K21" s="95" t="s">
        <v>38</v>
      </c>
      <c r="L21" s="97">
        <f>L22</f>
        <v>732900</v>
      </c>
      <c r="M21" s="87" t="e">
        <f>M23+#REF!+#REF!</f>
        <v>#REF!</v>
      </c>
      <c r="N21" s="87" t="e">
        <f>N23+#REF!+#REF!</f>
        <v>#REF!</v>
      </c>
      <c r="O21" s="87" t="e">
        <f>O23+#REF!+#REF!</f>
        <v>#REF!</v>
      </c>
      <c r="P21" s="87" t="e">
        <f>P23+#REF!+#REF!</f>
        <v>#REF!</v>
      </c>
      <c r="Q21" s="87" t="e">
        <f>Q23+#REF!+#REF!</f>
        <v>#REF!</v>
      </c>
      <c r="R21" s="88" t="e">
        <f>R23+#REF!+#REF!</f>
        <v>#REF!</v>
      </c>
      <c r="S21" s="88" t="e">
        <f>#REF!=SUM(L21:R21)</f>
        <v>#REF!</v>
      </c>
      <c r="T21" s="100">
        <f>T22</f>
        <v>732833.1</v>
      </c>
      <c r="U21" s="101">
        <f t="shared" si="0"/>
        <v>99.9908718788375</v>
      </c>
    </row>
    <row r="22" spans="1:21" ht="44.25" customHeight="1">
      <c r="A22" s="103"/>
      <c r="B22" s="124"/>
      <c r="C22" s="5" t="s">
        <v>334</v>
      </c>
      <c r="D22" s="105" t="s">
        <v>536</v>
      </c>
      <c r="E22" s="105" t="s">
        <v>39</v>
      </c>
      <c r="F22" s="105" t="s">
        <v>189</v>
      </c>
      <c r="G22" s="105" t="s">
        <v>193</v>
      </c>
      <c r="H22" s="105" t="s">
        <v>42</v>
      </c>
      <c r="I22" s="105" t="s">
        <v>190</v>
      </c>
      <c r="J22" s="105" t="s">
        <v>35</v>
      </c>
      <c r="K22" s="105" t="s">
        <v>38</v>
      </c>
      <c r="L22" s="125">
        <v>732900</v>
      </c>
      <c r="M22" s="87"/>
      <c r="N22" s="87"/>
      <c r="O22" s="87"/>
      <c r="P22" s="87"/>
      <c r="Q22" s="87"/>
      <c r="R22" s="88"/>
      <c r="S22" s="88"/>
      <c r="T22" s="126">
        <v>732833.1</v>
      </c>
      <c r="U22" s="111">
        <f t="shared" si="0"/>
        <v>99.9908718788375</v>
      </c>
    </row>
    <row r="23" spans="1:21" ht="21.75" customHeight="1">
      <c r="A23" s="81" t="s">
        <v>335</v>
      </c>
      <c r="B23" s="124"/>
      <c r="C23" s="83" t="s">
        <v>51</v>
      </c>
      <c r="D23" s="84" t="s">
        <v>33</v>
      </c>
      <c r="E23" s="85" t="s">
        <v>39</v>
      </c>
      <c r="F23" s="85" t="s">
        <v>185</v>
      </c>
      <c r="G23" s="85" t="s">
        <v>34</v>
      </c>
      <c r="H23" s="85" t="s">
        <v>33</v>
      </c>
      <c r="I23" s="85" t="s">
        <v>34</v>
      </c>
      <c r="J23" s="85" t="s">
        <v>35</v>
      </c>
      <c r="K23" s="85" t="s">
        <v>33</v>
      </c>
      <c r="L23" s="86">
        <f>L24+L26</f>
        <v>3172000</v>
      </c>
      <c r="M23" s="86">
        <f aca="true" t="shared" si="3" ref="M23:T23">M24+M26</f>
        <v>0</v>
      </c>
      <c r="N23" s="86">
        <f t="shared" si="3"/>
        <v>0</v>
      </c>
      <c r="O23" s="86">
        <f t="shared" si="3"/>
        <v>0</v>
      </c>
      <c r="P23" s="86">
        <f t="shared" si="3"/>
        <v>0</v>
      </c>
      <c r="Q23" s="86">
        <f t="shared" si="3"/>
        <v>0</v>
      </c>
      <c r="R23" s="86">
        <f t="shared" si="3"/>
        <v>0</v>
      </c>
      <c r="S23" s="86">
        <f t="shared" si="3"/>
        <v>0</v>
      </c>
      <c r="T23" s="86">
        <f t="shared" si="3"/>
        <v>3176705.48</v>
      </c>
      <c r="U23" s="90">
        <f t="shared" si="0"/>
        <v>100.14834426229508</v>
      </c>
    </row>
    <row r="24" spans="1:21" ht="36" customHeight="1">
      <c r="A24" s="92" t="s">
        <v>336</v>
      </c>
      <c r="B24" s="82"/>
      <c r="C24" s="127" t="s">
        <v>52</v>
      </c>
      <c r="D24" s="95" t="s">
        <v>33</v>
      </c>
      <c r="E24" s="95" t="s">
        <v>39</v>
      </c>
      <c r="F24" s="95" t="s">
        <v>185</v>
      </c>
      <c r="G24" s="95" t="s">
        <v>192</v>
      </c>
      <c r="H24" s="95" t="s">
        <v>33</v>
      </c>
      <c r="I24" s="95" t="s">
        <v>183</v>
      </c>
      <c r="J24" s="95" t="s">
        <v>35</v>
      </c>
      <c r="K24" s="95" t="s">
        <v>33</v>
      </c>
      <c r="L24" s="97">
        <f>L25</f>
        <v>3111600</v>
      </c>
      <c r="M24" s="97">
        <f aca="true" t="shared" si="4" ref="M24:T24">M25</f>
        <v>0</v>
      </c>
      <c r="N24" s="97">
        <f t="shared" si="4"/>
        <v>0</v>
      </c>
      <c r="O24" s="97">
        <f t="shared" si="4"/>
        <v>0</v>
      </c>
      <c r="P24" s="97">
        <f t="shared" si="4"/>
        <v>0</v>
      </c>
      <c r="Q24" s="97">
        <f t="shared" si="4"/>
        <v>0</v>
      </c>
      <c r="R24" s="97">
        <f t="shared" si="4"/>
        <v>0</v>
      </c>
      <c r="S24" s="97">
        <f t="shared" si="4"/>
        <v>0</v>
      </c>
      <c r="T24" s="97">
        <f t="shared" si="4"/>
        <v>3116348.21</v>
      </c>
      <c r="U24" s="101">
        <f t="shared" si="0"/>
        <v>100.1525970561769</v>
      </c>
    </row>
    <row r="25" spans="1:21" ht="36.75" customHeight="1">
      <c r="A25" s="92"/>
      <c r="B25" s="93"/>
      <c r="C25" s="452" t="s">
        <v>53</v>
      </c>
      <c r="D25" s="113" t="s">
        <v>536</v>
      </c>
      <c r="E25" s="113" t="s">
        <v>39</v>
      </c>
      <c r="F25" s="113" t="s">
        <v>185</v>
      </c>
      <c r="G25" s="113" t="s">
        <v>192</v>
      </c>
      <c r="H25" s="113" t="s">
        <v>40</v>
      </c>
      <c r="I25" s="113" t="s">
        <v>183</v>
      </c>
      <c r="J25" s="113" t="s">
        <v>35</v>
      </c>
      <c r="K25" s="113" t="s">
        <v>38</v>
      </c>
      <c r="L25" s="122">
        <v>3111600</v>
      </c>
      <c r="M25" s="116"/>
      <c r="N25" s="116"/>
      <c r="O25" s="116"/>
      <c r="P25" s="116"/>
      <c r="Q25" s="116"/>
      <c r="R25" s="117"/>
      <c r="S25" s="117"/>
      <c r="T25" s="128">
        <v>3116348.21</v>
      </c>
      <c r="U25" s="111">
        <f t="shared" si="0"/>
        <v>100.1525970561769</v>
      </c>
    </row>
    <row r="26" spans="1:21" ht="40.5" customHeight="1">
      <c r="A26" s="92" t="s">
        <v>679</v>
      </c>
      <c r="B26" s="93"/>
      <c r="C26" s="453" t="s">
        <v>680</v>
      </c>
      <c r="D26" s="95" t="s">
        <v>33</v>
      </c>
      <c r="E26" s="95" t="s">
        <v>39</v>
      </c>
      <c r="F26" s="95" t="s">
        <v>185</v>
      </c>
      <c r="G26" s="95" t="s">
        <v>184</v>
      </c>
      <c r="H26" s="95" t="s">
        <v>33</v>
      </c>
      <c r="I26" s="95" t="s">
        <v>183</v>
      </c>
      <c r="J26" s="95" t="s">
        <v>35</v>
      </c>
      <c r="K26" s="95" t="s">
        <v>33</v>
      </c>
      <c r="L26" s="97">
        <f>L27</f>
        <v>60400</v>
      </c>
      <c r="M26" s="97">
        <f aca="true" t="shared" si="5" ref="M26:T26">M27</f>
        <v>0</v>
      </c>
      <c r="N26" s="97">
        <f t="shared" si="5"/>
        <v>0</v>
      </c>
      <c r="O26" s="97">
        <f t="shared" si="5"/>
        <v>0</v>
      </c>
      <c r="P26" s="97">
        <f t="shared" si="5"/>
        <v>0</v>
      </c>
      <c r="Q26" s="97">
        <f t="shared" si="5"/>
        <v>0</v>
      </c>
      <c r="R26" s="97">
        <f t="shared" si="5"/>
        <v>0</v>
      </c>
      <c r="S26" s="97">
        <f t="shared" si="5"/>
        <v>0</v>
      </c>
      <c r="T26" s="97">
        <f t="shared" si="5"/>
        <v>60357.27</v>
      </c>
      <c r="U26" s="101">
        <f>T26/L26*100</f>
        <v>99.92925496688741</v>
      </c>
    </row>
    <row r="27" spans="1:21" ht="36" customHeight="1">
      <c r="A27" s="92"/>
      <c r="B27" s="93"/>
      <c r="C27" s="454" t="s">
        <v>681</v>
      </c>
      <c r="D27" s="113" t="s">
        <v>536</v>
      </c>
      <c r="E27" s="113" t="s">
        <v>39</v>
      </c>
      <c r="F27" s="113" t="s">
        <v>185</v>
      </c>
      <c r="G27" s="113" t="s">
        <v>184</v>
      </c>
      <c r="H27" s="113" t="s">
        <v>429</v>
      </c>
      <c r="I27" s="113" t="s">
        <v>183</v>
      </c>
      <c r="J27" s="113" t="s">
        <v>35</v>
      </c>
      <c r="K27" s="113" t="s">
        <v>38</v>
      </c>
      <c r="L27" s="122">
        <v>60400</v>
      </c>
      <c r="M27" s="116"/>
      <c r="N27" s="116"/>
      <c r="O27" s="116"/>
      <c r="P27" s="116"/>
      <c r="Q27" s="116"/>
      <c r="R27" s="117"/>
      <c r="S27" s="117"/>
      <c r="T27" s="128">
        <v>60357.27</v>
      </c>
      <c r="U27" s="111">
        <f>T27/L27*100</f>
        <v>99.92925496688741</v>
      </c>
    </row>
    <row r="28" spans="1:21" s="102" customFormat="1" ht="37.5" customHeight="1">
      <c r="A28" s="81" t="s">
        <v>337</v>
      </c>
      <c r="B28" s="82"/>
      <c r="C28" s="129" t="s">
        <v>54</v>
      </c>
      <c r="D28" s="84" t="s">
        <v>33</v>
      </c>
      <c r="E28" s="85" t="s">
        <v>39</v>
      </c>
      <c r="F28" s="85" t="s">
        <v>211</v>
      </c>
      <c r="G28" s="85" t="s">
        <v>34</v>
      </c>
      <c r="H28" s="85" t="s">
        <v>33</v>
      </c>
      <c r="I28" s="85" t="s">
        <v>34</v>
      </c>
      <c r="J28" s="85" t="s">
        <v>35</v>
      </c>
      <c r="K28" s="85" t="s">
        <v>33</v>
      </c>
      <c r="L28" s="86">
        <f>L31+L29+L42</f>
        <v>5029229.2</v>
      </c>
      <c r="M28" s="86" t="e">
        <f aca="true" t="shared" si="6" ref="M28:T28">M31+M29+M42</f>
        <v>#REF!</v>
      </c>
      <c r="N28" s="86" t="e">
        <f t="shared" si="6"/>
        <v>#REF!</v>
      </c>
      <c r="O28" s="86" t="e">
        <f t="shared" si="6"/>
        <v>#REF!</v>
      </c>
      <c r="P28" s="86" t="e">
        <f t="shared" si="6"/>
        <v>#REF!</v>
      </c>
      <c r="Q28" s="86" t="e">
        <f t="shared" si="6"/>
        <v>#REF!</v>
      </c>
      <c r="R28" s="86" t="e">
        <f t="shared" si="6"/>
        <v>#REF!</v>
      </c>
      <c r="S28" s="86" t="e">
        <f t="shared" si="6"/>
        <v>#REF!</v>
      </c>
      <c r="T28" s="86">
        <f t="shared" si="6"/>
        <v>4987456.66</v>
      </c>
      <c r="U28" s="90">
        <f t="shared" si="0"/>
        <v>99.1694047270703</v>
      </c>
    </row>
    <row r="29" spans="1:21" s="102" customFormat="1" ht="36.75" customHeight="1">
      <c r="A29" s="130" t="s">
        <v>338</v>
      </c>
      <c r="B29" s="93"/>
      <c r="C29" s="6" t="s">
        <v>126</v>
      </c>
      <c r="D29" s="131" t="s">
        <v>33</v>
      </c>
      <c r="E29" s="131" t="s">
        <v>39</v>
      </c>
      <c r="F29" s="131" t="s">
        <v>211</v>
      </c>
      <c r="G29" s="131" t="s">
        <v>192</v>
      </c>
      <c r="H29" s="131" t="s">
        <v>33</v>
      </c>
      <c r="I29" s="131" t="s">
        <v>34</v>
      </c>
      <c r="J29" s="131" t="s">
        <v>35</v>
      </c>
      <c r="K29" s="131" t="s">
        <v>57</v>
      </c>
      <c r="L29" s="97">
        <f>L30</f>
        <v>75229.2</v>
      </c>
      <c r="M29" s="97" t="e">
        <f aca="true" t="shared" si="7" ref="M29:T29">M30</f>
        <v>#REF!</v>
      </c>
      <c r="N29" s="97" t="e">
        <f t="shared" si="7"/>
        <v>#REF!</v>
      </c>
      <c r="O29" s="97" t="e">
        <f t="shared" si="7"/>
        <v>#REF!</v>
      </c>
      <c r="P29" s="97" t="e">
        <f t="shared" si="7"/>
        <v>#REF!</v>
      </c>
      <c r="Q29" s="97" t="e">
        <f t="shared" si="7"/>
        <v>#REF!</v>
      </c>
      <c r="R29" s="97" t="e">
        <f t="shared" si="7"/>
        <v>#REF!</v>
      </c>
      <c r="S29" s="97" t="e">
        <f t="shared" si="7"/>
        <v>#REF!</v>
      </c>
      <c r="T29" s="97">
        <f t="shared" si="7"/>
        <v>75229.2</v>
      </c>
      <c r="U29" s="101">
        <f t="shared" si="0"/>
        <v>100</v>
      </c>
    </row>
    <row r="30" spans="1:21" ht="42.75" customHeight="1">
      <c r="A30" s="103"/>
      <c r="B30" s="93"/>
      <c r="C30" s="7" t="s">
        <v>55</v>
      </c>
      <c r="D30" s="105" t="s">
        <v>213</v>
      </c>
      <c r="E30" s="105" t="s">
        <v>39</v>
      </c>
      <c r="F30" s="105" t="s">
        <v>211</v>
      </c>
      <c r="G30" s="105" t="s">
        <v>192</v>
      </c>
      <c r="H30" s="105" t="s">
        <v>56</v>
      </c>
      <c r="I30" s="105" t="s">
        <v>189</v>
      </c>
      <c r="J30" s="105" t="s">
        <v>35</v>
      </c>
      <c r="K30" s="105" t="s">
        <v>57</v>
      </c>
      <c r="L30" s="122">
        <v>75229.2</v>
      </c>
      <c r="M30" s="87" t="e">
        <f aca="true" t="shared" si="8" ref="M30:R30">M31</f>
        <v>#REF!</v>
      </c>
      <c r="N30" s="87" t="e">
        <f t="shared" si="8"/>
        <v>#REF!</v>
      </c>
      <c r="O30" s="87" t="e">
        <f t="shared" si="8"/>
        <v>#REF!</v>
      </c>
      <c r="P30" s="87" t="e">
        <f t="shared" si="8"/>
        <v>#REF!</v>
      </c>
      <c r="Q30" s="87" t="e">
        <f t="shared" si="8"/>
        <v>#REF!</v>
      </c>
      <c r="R30" s="87" t="e">
        <f t="shared" si="8"/>
        <v>#REF!</v>
      </c>
      <c r="S30" s="88" t="e">
        <f>#REF!=SUM(L30:R30)</f>
        <v>#REF!</v>
      </c>
      <c r="T30" s="132">
        <v>75229.2</v>
      </c>
      <c r="U30" s="111">
        <f t="shared" si="0"/>
        <v>100</v>
      </c>
    </row>
    <row r="31" spans="1:21" ht="94.5" customHeight="1">
      <c r="A31" s="130" t="s">
        <v>339</v>
      </c>
      <c r="B31" s="112"/>
      <c r="C31" s="133" t="s">
        <v>340</v>
      </c>
      <c r="D31" s="96" t="s">
        <v>33</v>
      </c>
      <c r="E31" s="95" t="s">
        <v>39</v>
      </c>
      <c r="F31" s="95" t="s">
        <v>211</v>
      </c>
      <c r="G31" s="95" t="s">
        <v>189</v>
      </c>
      <c r="H31" s="95" t="s">
        <v>33</v>
      </c>
      <c r="I31" s="95" t="s">
        <v>34</v>
      </c>
      <c r="J31" s="95" t="s">
        <v>35</v>
      </c>
      <c r="K31" s="95" t="s">
        <v>57</v>
      </c>
      <c r="L31" s="100">
        <f>L32+L36+L38+L40</f>
        <v>4259000</v>
      </c>
      <c r="M31" s="100" t="e">
        <f aca="true" t="shared" si="9" ref="M31:T31">M32+M36+M38+M40</f>
        <v>#REF!</v>
      </c>
      <c r="N31" s="100" t="e">
        <f t="shared" si="9"/>
        <v>#REF!</v>
      </c>
      <c r="O31" s="100" t="e">
        <f t="shared" si="9"/>
        <v>#REF!</v>
      </c>
      <c r="P31" s="100" t="e">
        <f t="shared" si="9"/>
        <v>#REF!</v>
      </c>
      <c r="Q31" s="100" t="e">
        <f t="shared" si="9"/>
        <v>#REF!</v>
      </c>
      <c r="R31" s="100" t="e">
        <f t="shared" si="9"/>
        <v>#REF!</v>
      </c>
      <c r="S31" s="100" t="e">
        <f t="shared" si="9"/>
        <v>#REF!</v>
      </c>
      <c r="T31" s="100">
        <f t="shared" si="9"/>
        <v>4217591.27</v>
      </c>
      <c r="U31" s="101">
        <f t="shared" si="0"/>
        <v>99.02773585348672</v>
      </c>
    </row>
    <row r="32" spans="1:21" ht="78.75" customHeight="1">
      <c r="A32" s="103"/>
      <c r="B32" s="112"/>
      <c r="C32" s="134" t="s">
        <v>341</v>
      </c>
      <c r="D32" s="135" t="s">
        <v>33</v>
      </c>
      <c r="E32" s="135" t="s">
        <v>39</v>
      </c>
      <c r="F32" s="135" t="s">
        <v>211</v>
      </c>
      <c r="G32" s="135" t="s">
        <v>189</v>
      </c>
      <c r="H32" s="135" t="s">
        <v>58</v>
      </c>
      <c r="I32" s="135" t="s">
        <v>34</v>
      </c>
      <c r="J32" s="135" t="s">
        <v>35</v>
      </c>
      <c r="K32" s="135" t="s">
        <v>57</v>
      </c>
      <c r="L32" s="136">
        <f>L33+L34+L35</f>
        <v>2792000</v>
      </c>
      <c r="M32" s="136" t="e">
        <f>M33+M35+#REF!</f>
        <v>#REF!</v>
      </c>
      <c r="N32" s="136" t="e">
        <f>N33+N35+#REF!</f>
        <v>#REF!</v>
      </c>
      <c r="O32" s="136" t="e">
        <f>O33+O35+#REF!</f>
        <v>#REF!</v>
      </c>
      <c r="P32" s="136" t="e">
        <f>P33+P35+#REF!</f>
        <v>#REF!</v>
      </c>
      <c r="Q32" s="136" t="e">
        <f>Q33+Q35+#REF!</f>
        <v>#REF!</v>
      </c>
      <c r="R32" s="136" t="e">
        <f>R33+R35+#REF!</f>
        <v>#REF!</v>
      </c>
      <c r="S32" s="136" t="e">
        <f>S33+S35+#REF!</f>
        <v>#REF!</v>
      </c>
      <c r="T32" s="136">
        <f>T33+T34+T35</f>
        <v>2783886.05</v>
      </c>
      <c r="U32" s="101">
        <f t="shared" si="0"/>
        <v>99.70938574498567</v>
      </c>
    </row>
    <row r="33" spans="1:21" ht="99" customHeight="1">
      <c r="A33" s="103"/>
      <c r="B33" s="112"/>
      <c r="C33" s="137" t="s">
        <v>119</v>
      </c>
      <c r="D33" s="113" t="s">
        <v>213</v>
      </c>
      <c r="E33" s="113" t="s">
        <v>39</v>
      </c>
      <c r="F33" s="113" t="s">
        <v>211</v>
      </c>
      <c r="G33" s="113" t="s">
        <v>189</v>
      </c>
      <c r="H33" s="113" t="s">
        <v>58</v>
      </c>
      <c r="I33" s="113" t="s">
        <v>189</v>
      </c>
      <c r="J33" s="113" t="s">
        <v>35</v>
      </c>
      <c r="K33" s="113" t="s">
        <v>57</v>
      </c>
      <c r="L33" s="122">
        <v>1663000</v>
      </c>
      <c r="M33" s="116"/>
      <c r="N33" s="116"/>
      <c r="O33" s="116"/>
      <c r="P33" s="116"/>
      <c r="Q33" s="116"/>
      <c r="R33" s="117"/>
      <c r="S33" s="117"/>
      <c r="T33" s="138">
        <v>1679489.65</v>
      </c>
      <c r="U33" s="111">
        <f t="shared" si="0"/>
        <v>100.9915604329525</v>
      </c>
    </row>
    <row r="34" spans="1:21" ht="99" customHeight="1">
      <c r="A34" s="103"/>
      <c r="B34" s="112"/>
      <c r="C34" s="139" t="s">
        <v>134</v>
      </c>
      <c r="D34" s="113" t="s">
        <v>213</v>
      </c>
      <c r="E34" s="113" t="s">
        <v>39</v>
      </c>
      <c r="F34" s="113" t="s">
        <v>211</v>
      </c>
      <c r="G34" s="113" t="s">
        <v>189</v>
      </c>
      <c r="H34" s="113" t="s">
        <v>58</v>
      </c>
      <c r="I34" s="113" t="s">
        <v>227</v>
      </c>
      <c r="J34" s="113" t="s">
        <v>35</v>
      </c>
      <c r="K34" s="113" t="s">
        <v>57</v>
      </c>
      <c r="L34" s="122">
        <v>1060000</v>
      </c>
      <c r="M34" s="116" t="e">
        <f>#REF!</f>
        <v>#REF!</v>
      </c>
      <c r="N34" s="116" t="e">
        <f>#REF!</f>
        <v>#REF!</v>
      </c>
      <c r="O34" s="116" t="e">
        <f>#REF!</f>
        <v>#REF!</v>
      </c>
      <c r="P34" s="116" t="e">
        <f>#REF!</f>
        <v>#REF!</v>
      </c>
      <c r="Q34" s="116" t="e">
        <f>#REF!</f>
        <v>#REF!</v>
      </c>
      <c r="R34" s="117" t="e">
        <f>#REF!</f>
        <v>#REF!</v>
      </c>
      <c r="S34" s="117" t="e">
        <f>#REF!=SUM(L34:R34)</f>
        <v>#REF!</v>
      </c>
      <c r="T34" s="140">
        <v>1037145.37</v>
      </c>
      <c r="U34" s="111">
        <f>T34/L34*100</f>
        <v>97.84390283018868</v>
      </c>
    </row>
    <row r="35" spans="1:21" ht="98.25" customHeight="1">
      <c r="A35" s="103"/>
      <c r="B35" s="112"/>
      <c r="C35" s="139" t="s">
        <v>134</v>
      </c>
      <c r="D35" s="113" t="s">
        <v>44</v>
      </c>
      <c r="E35" s="113" t="s">
        <v>39</v>
      </c>
      <c r="F35" s="113" t="s">
        <v>211</v>
      </c>
      <c r="G35" s="113" t="s">
        <v>189</v>
      </c>
      <c r="H35" s="113" t="s">
        <v>58</v>
      </c>
      <c r="I35" s="113" t="s">
        <v>227</v>
      </c>
      <c r="J35" s="113" t="s">
        <v>35</v>
      </c>
      <c r="K35" s="113" t="s">
        <v>57</v>
      </c>
      <c r="L35" s="122">
        <v>69000</v>
      </c>
      <c r="M35" s="116" t="e">
        <f>#REF!</f>
        <v>#REF!</v>
      </c>
      <c r="N35" s="116" t="e">
        <f>#REF!</f>
        <v>#REF!</v>
      </c>
      <c r="O35" s="116" t="e">
        <f>#REF!</f>
        <v>#REF!</v>
      </c>
      <c r="P35" s="116" t="e">
        <f>#REF!</f>
        <v>#REF!</v>
      </c>
      <c r="Q35" s="116" t="e">
        <f>#REF!</f>
        <v>#REF!</v>
      </c>
      <c r="R35" s="117" t="e">
        <f>#REF!</f>
        <v>#REF!</v>
      </c>
      <c r="S35" s="117" t="e">
        <f>#REF!=SUM(L35:R35)</f>
        <v>#REF!</v>
      </c>
      <c r="T35" s="140">
        <v>67251.03</v>
      </c>
      <c r="U35" s="111">
        <f t="shared" si="0"/>
        <v>97.46526086956521</v>
      </c>
    </row>
    <row r="36" spans="1:21" ht="93.75" customHeight="1">
      <c r="A36" s="103"/>
      <c r="B36" s="112"/>
      <c r="C36" s="141" t="s">
        <v>264</v>
      </c>
      <c r="D36" s="135" t="s">
        <v>33</v>
      </c>
      <c r="E36" s="135" t="s">
        <v>39</v>
      </c>
      <c r="F36" s="135" t="s">
        <v>211</v>
      </c>
      <c r="G36" s="135" t="s">
        <v>189</v>
      </c>
      <c r="H36" s="135" t="s">
        <v>42</v>
      </c>
      <c r="I36" s="135" t="s">
        <v>34</v>
      </c>
      <c r="J36" s="135" t="s">
        <v>35</v>
      </c>
      <c r="K36" s="135" t="s">
        <v>57</v>
      </c>
      <c r="L36" s="136">
        <f>L37</f>
        <v>500000</v>
      </c>
      <c r="M36" s="136">
        <f aca="true" t="shared" si="10" ref="M36:T36">M37</f>
        <v>0</v>
      </c>
      <c r="N36" s="136">
        <f t="shared" si="10"/>
        <v>0</v>
      </c>
      <c r="O36" s="136">
        <f t="shared" si="10"/>
        <v>0</v>
      </c>
      <c r="P36" s="136">
        <f t="shared" si="10"/>
        <v>0</v>
      </c>
      <c r="Q36" s="136">
        <f t="shared" si="10"/>
        <v>0</v>
      </c>
      <c r="R36" s="136">
        <f t="shared" si="10"/>
        <v>0</v>
      </c>
      <c r="S36" s="136">
        <f t="shared" si="10"/>
        <v>0</v>
      </c>
      <c r="T36" s="136">
        <f t="shared" si="10"/>
        <v>468841.89</v>
      </c>
      <c r="U36" s="101">
        <f t="shared" si="0"/>
        <v>93.76837800000001</v>
      </c>
    </row>
    <row r="37" spans="1:21" ht="71.25" customHeight="1">
      <c r="A37" s="103"/>
      <c r="B37" s="112"/>
      <c r="C37" s="142" t="s">
        <v>263</v>
      </c>
      <c r="D37" s="113" t="s">
        <v>213</v>
      </c>
      <c r="E37" s="113" t="s">
        <v>39</v>
      </c>
      <c r="F37" s="113" t="s">
        <v>211</v>
      </c>
      <c r="G37" s="113" t="s">
        <v>189</v>
      </c>
      <c r="H37" s="113" t="s">
        <v>74</v>
      </c>
      <c r="I37" s="113" t="s">
        <v>189</v>
      </c>
      <c r="J37" s="113" t="s">
        <v>35</v>
      </c>
      <c r="K37" s="113" t="s">
        <v>57</v>
      </c>
      <c r="L37" s="122">
        <v>500000</v>
      </c>
      <c r="M37" s="116"/>
      <c r="N37" s="116"/>
      <c r="O37" s="116"/>
      <c r="P37" s="116"/>
      <c r="Q37" s="116"/>
      <c r="R37" s="117"/>
      <c r="S37" s="117"/>
      <c r="T37" s="143">
        <v>468841.89</v>
      </c>
      <c r="U37" s="111">
        <f t="shared" si="0"/>
        <v>93.76837800000001</v>
      </c>
    </row>
    <row r="38" spans="1:21" ht="105.75" customHeight="1">
      <c r="A38" s="103"/>
      <c r="B38" s="112"/>
      <c r="C38" s="463" t="s">
        <v>342</v>
      </c>
      <c r="D38" s="457" t="s">
        <v>213</v>
      </c>
      <c r="E38" s="457" t="s">
        <v>39</v>
      </c>
      <c r="F38" s="457" t="s">
        <v>211</v>
      </c>
      <c r="G38" s="457" t="s">
        <v>189</v>
      </c>
      <c r="H38" s="457" t="s">
        <v>44</v>
      </c>
      <c r="I38" s="457" t="s">
        <v>34</v>
      </c>
      <c r="J38" s="457" t="s">
        <v>35</v>
      </c>
      <c r="K38" s="457" t="s">
        <v>57</v>
      </c>
      <c r="L38" s="458">
        <f>L39</f>
        <v>164000</v>
      </c>
      <c r="M38" s="459" t="e">
        <f>#REF!</f>
        <v>#REF!</v>
      </c>
      <c r="N38" s="459" t="e">
        <f>#REF!</f>
        <v>#REF!</v>
      </c>
      <c r="O38" s="459" t="e">
        <f>#REF!</f>
        <v>#REF!</v>
      </c>
      <c r="P38" s="459" t="e">
        <f>#REF!</f>
        <v>#REF!</v>
      </c>
      <c r="Q38" s="459" t="e">
        <f>#REF!</f>
        <v>#REF!</v>
      </c>
      <c r="R38" s="460" t="e">
        <f>#REF!</f>
        <v>#REF!</v>
      </c>
      <c r="S38" s="460" t="e">
        <f>#REF!=SUM(L38:R38)</f>
        <v>#REF!</v>
      </c>
      <c r="T38" s="464">
        <f>T39</f>
        <v>162155.49</v>
      </c>
      <c r="U38" s="462">
        <f t="shared" si="0"/>
        <v>98.8752987804878</v>
      </c>
    </row>
    <row r="39" spans="1:21" ht="70.5" customHeight="1">
      <c r="A39" s="103"/>
      <c r="B39" s="144"/>
      <c r="C39" s="142" t="s">
        <v>343</v>
      </c>
      <c r="D39" s="113" t="s">
        <v>213</v>
      </c>
      <c r="E39" s="113" t="s">
        <v>39</v>
      </c>
      <c r="F39" s="113" t="s">
        <v>211</v>
      </c>
      <c r="G39" s="113" t="s">
        <v>189</v>
      </c>
      <c r="H39" s="113" t="s">
        <v>59</v>
      </c>
      <c r="I39" s="113" t="s">
        <v>189</v>
      </c>
      <c r="J39" s="113" t="s">
        <v>35</v>
      </c>
      <c r="K39" s="113" t="s">
        <v>57</v>
      </c>
      <c r="L39" s="122">
        <v>164000</v>
      </c>
      <c r="M39" s="116"/>
      <c r="N39" s="116"/>
      <c r="O39" s="116"/>
      <c r="P39" s="116"/>
      <c r="Q39" s="116"/>
      <c r="R39" s="117"/>
      <c r="S39" s="117"/>
      <c r="T39" s="145">
        <v>162155.49</v>
      </c>
      <c r="U39" s="111">
        <f t="shared" si="0"/>
        <v>98.8752987804878</v>
      </c>
    </row>
    <row r="40" spans="1:21" ht="42.75" customHeight="1">
      <c r="A40" s="103"/>
      <c r="B40" s="144"/>
      <c r="C40" s="456" t="s">
        <v>382</v>
      </c>
      <c r="D40" s="457" t="s">
        <v>213</v>
      </c>
      <c r="E40" s="457" t="s">
        <v>39</v>
      </c>
      <c r="F40" s="457" t="s">
        <v>211</v>
      </c>
      <c r="G40" s="457" t="s">
        <v>189</v>
      </c>
      <c r="H40" s="457" t="s">
        <v>384</v>
      </c>
      <c r="I40" s="457" t="s">
        <v>34</v>
      </c>
      <c r="J40" s="457" t="s">
        <v>35</v>
      </c>
      <c r="K40" s="457" t="s">
        <v>57</v>
      </c>
      <c r="L40" s="458">
        <f>L41</f>
        <v>803000</v>
      </c>
      <c r="M40" s="459"/>
      <c r="N40" s="459"/>
      <c r="O40" s="459"/>
      <c r="P40" s="459"/>
      <c r="Q40" s="459"/>
      <c r="R40" s="460"/>
      <c r="S40" s="460"/>
      <c r="T40" s="461">
        <f>T41</f>
        <v>802707.84</v>
      </c>
      <c r="U40" s="462">
        <f>T40/L40*100</f>
        <v>99.96361643835615</v>
      </c>
    </row>
    <row r="41" spans="1:21" ht="45.75" customHeight="1">
      <c r="A41" s="103"/>
      <c r="B41" s="144"/>
      <c r="C41" s="8" t="s">
        <v>383</v>
      </c>
      <c r="D41" s="113" t="s">
        <v>213</v>
      </c>
      <c r="E41" s="113" t="s">
        <v>39</v>
      </c>
      <c r="F41" s="113" t="s">
        <v>211</v>
      </c>
      <c r="G41" s="113" t="s">
        <v>189</v>
      </c>
      <c r="H41" s="113" t="s">
        <v>384</v>
      </c>
      <c r="I41" s="113" t="s">
        <v>189</v>
      </c>
      <c r="J41" s="113" t="s">
        <v>35</v>
      </c>
      <c r="K41" s="113" t="s">
        <v>57</v>
      </c>
      <c r="L41" s="122">
        <v>803000</v>
      </c>
      <c r="M41" s="116"/>
      <c r="N41" s="116"/>
      <c r="O41" s="116"/>
      <c r="P41" s="116"/>
      <c r="Q41" s="116"/>
      <c r="R41" s="117"/>
      <c r="S41" s="117"/>
      <c r="T41" s="147">
        <v>802707.84</v>
      </c>
      <c r="U41" s="111">
        <f>T41/L41*100</f>
        <v>99.96361643835615</v>
      </c>
    </row>
    <row r="42" spans="1:21" ht="74.25" customHeight="1">
      <c r="A42" s="103"/>
      <c r="B42" s="144"/>
      <c r="C42" s="455" t="s">
        <v>400</v>
      </c>
      <c r="D42" s="457" t="s">
        <v>33</v>
      </c>
      <c r="E42" s="457" t="s">
        <v>39</v>
      </c>
      <c r="F42" s="457" t="s">
        <v>211</v>
      </c>
      <c r="G42" s="457" t="s">
        <v>186</v>
      </c>
      <c r="H42" s="457" t="s">
        <v>45</v>
      </c>
      <c r="I42" s="457" t="s">
        <v>34</v>
      </c>
      <c r="J42" s="457" t="s">
        <v>35</v>
      </c>
      <c r="K42" s="457" t="s">
        <v>57</v>
      </c>
      <c r="L42" s="458">
        <f>L43</f>
        <v>695000</v>
      </c>
      <c r="M42" s="459"/>
      <c r="N42" s="459"/>
      <c r="O42" s="459"/>
      <c r="P42" s="459"/>
      <c r="Q42" s="459"/>
      <c r="R42" s="460"/>
      <c r="S42" s="460"/>
      <c r="T42" s="465">
        <f>T43</f>
        <v>694636.19</v>
      </c>
      <c r="U42" s="462">
        <f t="shared" si="0"/>
        <v>99.94765323741007</v>
      </c>
    </row>
    <row r="43" spans="1:21" ht="78" customHeight="1">
      <c r="A43" s="103"/>
      <c r="B43" s="144"/>
      <c r="C43" s="146" t="s">
        <v>400</v>
      </c>
      <c r="D43" s="113" t="s">
        <v>213</v>
      </c>
      <c r="E43" s="113" t="s">
        <v>39</v>
      </c>
      <c r="F43" s="113" t="s">
        <v>211</v>
      </c>
      <c r="G43" s="113" t="s">
        <v>186</v>
      </c>
      <c r="H43" s="113" t="s">
        <v>399</v>
      </c>
      <c r="I43" s="113" t="s">
        <v>189</v>
      </c>
      <c r="J43" s="113" t="s">
        <v>35</v>
      </c>
      <c r="K43" s="113" t="s">
        <v>57</v>
      </c>
      <c r="L43" s="122">
        <v>695000</v>
      </c>
      <c r="M43" s="116"/>
      <c r="N43" s="116"/>
      <c r="O43" s="116"/>
      <c r="P43" s="116"/>
      <c r="Q43" s="116"/>
      <c r="R43" s="117"/>
      <c r="S43" s="117"/>
      <c r="T43" s="147">
        <v>694636.19</v>
      </c>
      <c r="U43" s="111">
        <f>T43/L43*100</f>
        <v>99.94765323741007</v>
      </c>
    </row>
    <row r="44" spans="1:21" ht="24" customHeight="1">
      <c r="A44" s="81" t="s">
        <v>344</v>
      </c>
      <c r="B44" s="93"/>
      <c r="C44" s="83" t="s">
        <v>60</v>
      </c>
      <c r="D44" s="84" t="s">
        <v>33</v>
      </c>
      <c r="E44" s="85" t="s">
        <v>39</v>
      </c>
      <c r="F44" s="85" t="s">
        <v>187</v>
      </c>
      <c r="G44" s="85" t="s">
        <v>34</v>
      </c>
      <c r="H44" s="85" t="s">
        <v>33</v>
      </c>
      <c r="I44" s="85" t="s">
        <v>34</v>
      </c>
      <c r="J44" s="85" t="s">
        <v>35</v>
      </c>
      <c r="K44" s="85" t="s">
        <v>33</v>
      </c>
      <c r="L44" s="152">
        <f>L45</f>
        <v>390530</v>
      </c>
      <c r="M44" s="153" t="e">
        <f>#REF!+#REF!+#REF!</f>
        <v>#REF!</v>
      </c>
      <c r="N44" s="153" t="e">
        <f>#REF!+#REF!+#REF!</f>
        <v>#REF!</v>
      </c>
      <c r="O44" s="153" t="e">
        <f>#REF!+#REF!+#REF!</f>
        <v>#REF!</v>
      </c>
      <c r="P44" s="153" t="e">
        <f>#REF!+#REF!+#REF!</f>
        <v>#REF!</v>
      </c>
      <c r="Q44" s="153" t="e">
        <f>#REF!+#REF!+#REF!</f>
        <v>#REF!</v>
      </c>
      <c r="R44" s="154" t="e">
        <f>#REF!+#REF!+#REF!</f>
        <v>#REF!</v>
      </c>
      <c r="S44" s="154" t="e">
        <f>#REF!=SUM(L44:R44)</f>
        <v>#REF!</v>
      </c>
      <c r="T44" s="155">
        <f>T45</f>
        <v>390542.06999999995</v>
      </c>
      <c r="U44" s="90">
        <f t="shared" si="0"/>
        <v>100.00309067165134</v>
      </c>
    </row>
    <row r="45" spans="1:21" s="102" customFormat="1" ht="24.75" customHeight="1">
      <c r="A45" s="130" t="s">
        <v>345</v>
      </c>
      <c r="B45" s="156"/>
      <c r="C45" s="94" t="s">
        <v>61</v>
      </c>
      <c r="D45" s="95" t="s">
        <v>33</v>
      </c>
      <c r="E45" s="95" t="s">
        <v>39</v>
      </c>
      <c r="F45" s="95" t="s">
        <v>187</v>
      </c>
      <c r="G45" s="95" t="s">
        <v>183</v>
      </c>
      <c r="H45" s="95" t="s">
        <v>33</v>
      </c>
      <c r="I45" s="95" t="s">
        <v>183</v>
      </c>
      <c r="J45" s="95" t="s">
        <v>35</v>
      </c>
      <c r="K45" s="95" t="s">
        <v>57</v>
      </c>
      <c r="L45" s="152">
        <f>L46+L47</f>
        <v>390530</v>
      </c>
      <c r="M45" s="116"/>
      <c r="N45" s="116"/>
      <c r="O45" s="116"/>
      <c r="P45" s="116"/>
      <c r="Q45" s="116"/>
      <c r="R45" s="117"/>
      <c r="S45" s="117"/>
      <c r="T45" s="152">
        <f>T46+T47</f>
        <v>390542.06999999995</v>
      </c>
      <c r="U45" s="101">
        <f t="shared" si="0"/>
        <v>100.00309067165134</v>
      </c>
    </row>
    <row r="46" spans="1:21" s="63" customFormat="1" ht="32.25" customHeight="1">
      <c r="A46" s="130"/>
      <c r="B46" s="112"/>
      <c r="C46" s="7" t="s">
        <v>62</v>
      </c>
      <c r="D46" s="113" t="s">
        <v>537</v>
      </c>
      <c r="E46" s="113" t="s">
        <v>39</v>
      </c>
      <c r="F46" s="113" t="s">
        <v>187</v>
      </c>
      <c r="G46" s="113" t="s">
        <v>183</v>
      </c>
      <c r="H46" s="113" t="s">
        <v>40</v>
      </c>
      <c r="I46" s="113" t="s">
        <v>183</v>
      </c>
      <c r="J46" s="113" t="s">
        <v>35</v>
      </c>
      <c r="K46" s="113" t="s">
        <v>57</v>
      </c>
      <c r="L46" s="122">
        <v>30530</v>
      </c>
      <c r="M46" s="116"/>
      <c r="N46" s="116"/>
      <c r="O46" s="116"/>
      <c r="P46" s="116"/>
      <c r="Q46" s="116"/>
      <c r="R46" s="117"/>
      <c r="S46" s="117"/>
      <c r="T46" s="157">
        <v>30523.17</v>
      </c>
      <c r="U46" s="111">
        <f t="shared" si="0"/>
        <v>99.97762856207008</v>
      </c>
    </row>
    <row r="47" spans="1:21" ht="28.5" customHeight="1">
      <c r="A47" s="158"/>
      <c r="B47" s="159"/>
      <c r="C47" s="7" t="s">
        <v>63</v>
      </c>
      <c r="D47" s="113" t="s">
        <v>33</v>
      </c>
      <c r="E47" s="113" t="s">
        <v>39</v>
      </c>
      <c r="F47" s="113" t="s">
        <v>187</v>
      </c>
      <c r="G47" s="113" t="s">
        <v>183</v>
      </c>
      <c r="H47" s="113" t="s">
        <v>45</v>
      </c>
      <c r="I47" s="113" t="s">
        <v>183</v>
      </c>
      <c r="J47" s="113" t="s">
        <v>35</v>
      </c>
      <c r="K47" s="113" t="s">
        <v>57</v>
      </c>
      <c r="L47" s="122">
        <f>L48+L49</f>
        <v>360000</v>
      </c>
      <c r="M47" s="122">
        <f aca="true" t="shared" si="11" ref="M47:T47">M48+M49</f>
        <v>0</v>
      </c>
      <c r="N47" s="122">
        <f t="shared" si="11"/>
        <v>0</v>
      </c>
      <c r="O47" s="122">
        <f t="shared" si="11"/>
        <v>0</v>
      </c>
      <c r="P47" s="122">
        <f t="shared" si="11"/>
        <v>0</v>
      </c>
      <c r="Q47" s="122">
        <f t="shared" si="11"/>
        <v>0</v>
      </c>
      <c r="R47" s="122">
        <f t="shared" si="11"/>
        <v>0</v>
      </c>
      <c r="S47" s="122">
        <f t="shared" si="11"/>
        <v>0</v>
      </c>
      <c r="T47" s="122">
        <f t="shared" si="11"/>
        <v>360018.89999999997</v>
      </c>
      <c r="U47" s="111">
        <f t="shared" si="0"/>
        <v>100.00525</v>
      </c>
    </row>
    <row r="48" spans="1:21" ht="28.5" customHeight="1">
      <c r="A48" s="158"/>
      <c r="B48" s="159"/>
      <c r="C48" s="7" t="s">
        <v>403</v>
      </c>
      <c r="D48" s="113" t="s">
        <v>537</v>
      </c>
      <c r="E48" s="113" t="s">
        <v>39</v>
      </c>
      <c r="F48" s="113" t="s">
        <v>187</v>
      </c>
      <c r="G48" s="113" t="s">
        <v>183</v>
      </c>
      <c r="H48" s="113" t="s">
        <v>401</v>
      </c>
      <c r="I48" s="113" t="s">
        <v>183</v>
      </c>
      <c r="J48" s="113" t="s">
        <v>35</v>
      </c>
      <c r="K48" s="113" t="s">
        <v>57</v>
      </c>
      <c r="L48" s="122">
        <v>-1500</v>
      </c>
      <c r="M48" s="116"/>
      <c r="N48" s="116"/>
      <c r="O48" s="116"/>
      <c r="P48" s="116"/>
      <c r="Q48" s="117"/>
      <c r="R48" s="117"/>
      <c r="S48" s="120"/>
      <c r="T48" s="160">
        <v>-1478.26</v>
      </c>
      <c r="U48" s="111">
        <f t="shared" si="0"/>
        <v>98.55066666666666</v>
      </c>
    </row>
    <row r="49" spans="1:21" ht="28.5" customHeight="1">
      <c r="A49" s="158"/>
      <c r="B49" s="159"/>
      <c r="C49" s="7" t="s">
        <v>404</v>
      </c>
      <c r="D49" s="113" t="s">
        <v>537</v>
      </c>
      <c r="E49" s="113" t="s">
        <v>39</v>
      </c>
      <c r="F49" s="113" t="s">
        <v>187</v>
      </c>
      <c r="G49" s="113" t="s">
        <v>183</v>
      </c>
      <c r="H49" s="113" t="s">
        <v>402</v>
      </c>
      <c r="I49" s="113" t="s">
        <v>183</v>
      </c>
      <c r="J49" s="113" t="s">
        <v>35</v>
      </c>
      <c r="K49" s="113" t="s">
        <v>57</v>
      </c>
      <c r="L49" s="122">
        <v>361500</v>
      </c>
      <c r="M49" s="116"/>
      <c r="N49" s="116"/>
      <c r="O49" s="116"/>
      <c r="P49" s="116"/>
      <c r="Q49" s="117"/>
      <c r="R49" s="117"/>
      <c r="S49" s="120"/>
      <c r="T49" s="160">
        <v>361497.16</v>
      </c>
      <c r="U49" s="111">
        <f t="shared" si="0"/>
        <v>99.99921438450899</v>
      </c>
    </row>
    <row r="50" spans="1:21" ht="36.75" customHeight="1">
      <c r="A50" s="81" t="s">
        <v>346</v>
      </c>
      <c r="B50" s="93"/>
      <c r="C50" s="83" t="s">
        <v>64</v>
      </c>
      <c r="D50" s="85" t="s">
        <v>33</v>
      </c>
      <c r="E50" s="85" t="s">
        <v>39</v>
      </c>
      <c r="F50" s="85" t="s">
        <v>227</v>
      </c>
      <c r="G50" s="85" t="s">
        <v>34</v>
      </c>
      <c r="H50" s="85" t="s">
        <v>33</v>
      </c>
      <c r="I50" s="85" t="s">
        <v>34</v>
      </c>
      <c r="J50" s="85" t="s">
        <v>35</v>
      </c>
      <c r="K50" s="85" t="s">
        <v>33</v>
      </c>
      <c r="L50" s="86">
        <f aca="true" t="shared" si="12" ref="L50:R53">L51</f>
        <v>13207084.11</v>
      </c>
      <c r="M50" s="87">
        <f t="shared" si="12"/>
        <v>0</v>
      </c>
      <c r="N50" s="87">
        <f t="shared" si="12"/>
        <v>0</v>
      </c>
      <c r="O50" s="87">
        <f t="shared" si="12"/>
        <v>0</v>
      </c>
      <c r="P50" s="87">
        <f t="shared" si="12"/>
        <v>0</v>
      </c>
      <c r="Q50" s="88">
        <f t="shared" si="12"/>
        <v>0</v>
      </c>
      <c r="R50" s="88" t="e">
        <f>#REF!=SUM(L50:Q50)</f>
        <v>#REF!</v>
      </c>
      <c r="S50" s="120">
        <v>360000</v>
      </c>
      <c r="T50" s="89">
        <f>T51+T53</f>
        <v>11292067.13</v>
      </c>
      <c r="U50" s="90">
        <f t="shared" si="0"/>
        <v>85.50007735204771</v>
      </c>
    </row>
    <row r="51" spans="1:21" ht="24" customHeight="1">
      <c r="A51" s="161" t="s">
        <v>347</v>
      </c>
      <c r="B51" s="93"/>
      <c r="C51" s="162" t="s">
        <v>127</v>
      </c>
      <c r="D51" s="163" t="s">
        <v>33</v>
      </c>
      <c r="E51" s="163" t="s">
        <v>39</v>
      </c>
      <c r="F51" s="163" t="s">
        <v>227</v>
      </c>
      <c r="G51" s="163" t="s">
        <v>183</v>
      </c>
      <c r="H51" s="163" t="s">
        <v>128</v>
      </c>
      <c r="I51" s="163" t="s">
        <v>34</v>
      </c>
      <c r="J51" s="163" t="s">
        <v>35</v>
      </c>
      <c r="K51" s="163" t="s">
        <v>66</v>
      </c>
      <c r="L51" s="164">
        <f>L52+L54</f>
        <v>13207084.11</v>
      </c>
      <c r="M51" s="165">
        <f t="shared" si="12"/>
        <v>0</v>
      </c>
      <c r="N51" s="165">
        <f t="shared" si="12"/>
        <v>0</v>
      </c>
      <c r="O51" s="165">
        <f t="shared" si="12"/>
        <v>0</v>
      </c>
      <c r="P51" s="165">
        <f t="shared" si="12"/>
        <v>0</v>
      </c>
      <c r="Q51" s="165">
        <f t="shared" si="12"/>
        <v>0</v>
      </c>
      <c r="R51" s="166">
        <f t="shared" si="12"/>
        <v>0</v>
      </c>
      <c r="S51" s="166" t="e">
        <f>#REF!=SUM(L51:R51)</f>
        <v>#REF!</v>
      </c>
      <c r="T51" s="164">
        <f>T52</f>
        <v>10984149.83</v>
      </c>
      <c r="U51" s="101">
        <f t="shared" si="0"/>
        <v>83.16862176779156</v>
      </c>
    </row>
    <row r="52" spans="1:21" ht="39" customHeight="1">
      <c r="A52" s="161"/>
      <c r="B52" s="112"/>
      <c r="C52" s="118" t="s">
        <v>67</v>
      </c>
      <c r="D52" s="113" t="s">
        <v>213</v>
      </c>
      <c r="E52" s="113" t="s">
        <v>39</v>
      </c>
      <c r="F52" s="113" t="s">
        <v>227</v>
      </c>
      <c r="G52" s="113" t="s">
        <v>183</v>
      </c>
      <c r="H52" s="113" t="s">
        <v>65</v>
      </c>
      <c r="I52" s="113" t="s">
        <v>189</v>
      </c>
      <c r="J52" s="113" t="s">
        <v>35</v>
      </c>
      <c r="K52" s="113" t="s">
        <v>66</v>
      </c>
      <c r="L52" s="122">
        <v>12899084.11</v>
      </c>
      <c r="M52" s="98">
        <f aca="true" t="shared" si="13" ref="M52:R52">M56</f>
        <v>0</v>
      </c>
      <c r="N52" s="98">
        <f t="shared" si="13"/>
        <v>0</v>
      </c>
      <c r="O52" s="98">
        <f t="shared" si="13"/>
        <v>0</v>
      </c>
      <c r="P52" s="98">
        <f t="shared" si="13"/>
        <v>0</v>
      </c>
      <c r="Q52" s="98">
        <f t="shared" si="13"/>
        <v>0</v>
      </c>
      <c r="R52" s="99">
        <f t="shared" si="13"/>
        <v>0</v>
      </c>
      <c r="S52" s="99" t="e">
        <f>#REF!=SUM(L52:R52)</f>
        <v>#REF!</v>
      </c>
      <c r="T52" s="167">
        <v>10984149.83</v>
      </c>
      <c r="U52" s="111">
        <f t="shared" si="0"/>
        <v>85.15449419765045</v>
      </c>
    </row>
    <row r="53" spans="1:21" ht="32.25" customHeight="1">
      <c r="A53" s="161" t="s">
        <v>143</v>
      </c>
      <c r="B53" s="112"/>
      <c r="C53" s="162" t="s">
        <v>682</v>
      </c>
      <c r="D53" s="163" t="s">
        <v>33</v>
      </c>
      <c r="E53" s="163" t="s">
        <v>39</v>
      </c>
      <c r="F53" s="163" t="s">
        <v>227</v>
      </c>
      <c r="G53" s="163" t="s">
        <v>190</v>
      </c>
      <c r="H53" s="163" t="s">
        <v>683</v>
      </c>
      <c r="I53" s="163" t="s">
        <v>34</v>
      </c>
      <c r="J53" s="163" t="s">
        <v>35</v>
      </c>
      <c r="K53" s="163" t="s">
        <v>66</v>
      </c>
      <c r="L53" s="164">
        <f>L54</f>
        <v>308000</v>
      </c>
      <c r="M53" s="165">
        <f t="shared" si="12"/>
        <v>0</v>
      </c>
      <c r="N53" s="165">
        <f t="shared" si="12"/>
        <v>0</v>
      </c>
      <c r="O53" s="165">
        <f t="shared" si="12"/>
        <v>0</v>
      </c>
      <c r="P53" s="165">
        <f t="shared" si="12"/>
        <v>0</v>
      </c>
      <c r="Q53" s="165">
        <f t="shared" si="12"/>
        <v>0</v>
      </c>
      <c r="R53" s="166">
        <f t="shared" si="12"/>
        <v>0</v>
      </c>
      <c r="S53" s="166" t="e">
        <f>#REF!=SUM(L53:R53)</f>
        <v>#REF!</v>
      </c>
      <c r="T53" s="164">
        <f>T54</f>
        <v>307917.3</v>
      </c>
      <c r="U53" s="101">
        <f t="shared" si="0"/>
        <v>99.97314935064935</v>
      </c>
    </row>
    <row r="54" spans="1:21" ht="36.75" customHeight="1">
      <c r="A54" s="161"/>
      <c r="B54" s="112"/>
      <c r="C54" s="119" t="s">
        <v>684</v>
      </c>
      <c r="D54" s="113" t="s">
        <v>213</v>
      </c>
      <c r="E54" s="113" t="s">
        <v>39</v>
      </c>
      <c r="F54" s="113" t="s">
        <v>227</v>
      </c>
      <c r="G54" s="113" t="s">
        <v>190</v>
      </c>
      <c r="H54" s="113" t="s">
        <v>685</v>
      </c>
      <c r="I54" s="113" t="s">
        <v>189</v>
      </c>
      <c r="J54" s="113" t="s">
        <v>35</v>
      </c>
      <c r="K54" s="113" t="s">
        <v>66</v>
      </c>
      <c r="L54" s="122">
        <v>308000</v>
      </c>
      <c r="M54" s="98">
        <f aca="true" t="shared" si="14" ref="M54:R54">M57</f>
        <v>0</v>
      </c>
      <c r="N54" s="98">
        <f t="shared" si="14"/>
        <v>0</v>
      </c>
      <c r="O54" s="98">
        <f t="shared" si="14"/>
        <v>0</v>
      </c>
      <c r="P54" s="98">
        <f t="shared" si="14"/>
        <v>0</v>
      </c>
      <c r="Q54" s="98">
        <f t="shared" si="14"/>
        <v>0</v>
      </c>
      <c r="R54" s="99">
        <f t="shared" si="14"/>
        <v>0</v>
      </c>
      <c r="S54" s="99" t="e">
        <f>#REF!=SUM(L54:R54)</f>
        <v>#REF!</v>
      </c>
      <c r="T54" s="167">
        <v>307917.3</v>
      </c>
      <c r="U54" s="111">
        <f t="shared" si="0"/>
        <v>99.97314935064935</v>
      </c>
    </row>
    <row r="55" spans="1:21" ht="44.25" customHeight="1">
      <c r="A55" s="81" t="s">
        <v>348</v>
      </c>
      <c r="B55" s="112"/>
      <c r="C55" s="83" t="s">
        <v>68</v>
      </c>
      <c r="D55" s="85" t="s">
        <v>33</v>
      </c>
      <c r="E55" s="85" t="s">
        <v>39</v>
      </c>
      <c r="F55" s="85" t="s">
        <v>215</v>
      </c>
      <c r="G55" s="85" t="s">
        <v>34</v>
      </c>
      <c r="H55" s="85" t="s">
        <v>33</v>
      </c>
      <c r="I55" s="85" t="s">
        <v>34</v>
      </c>
      <c r="J55" s="85" t="s">
        <v>35</v>
      </c>
      <c r="K55" s="85" t="s">
        <v>33</v>
      </c>
      <c r="L55" s="86">
        <f>L56+L59</f>
        <v>2266365</v>
      </c>
      <c r="M55" s="98"/>
      <c r="N55" s="98"/>
      <c r="O55" s="98"/>
      <c r="P55" s="98"/>
      <c r="Q55" s="98"/>
      <c r="R55" s="99"/>
      <c r="S55" s="99"/>
      <c r="T55" s="86">
        <f>T56+T59</f>
        <v>2255161.39</v>
      </c>
      <c r="U55" s="90">
        <f t="shared" si="0"/>
        <v>99.50565729703733</v>
      </c>
    </row>
    <row r="56" spans="1:21" s="91" customFormat="1" ht="42" customHeight="1">
      <c r="A56" s="92" t="s">
        <v>349</v>
      </c>
      <c r="B56" s="112"/>
      <c r="C56" s="94" t="s">
        <v>69</v>
      </c>
      <c r="D56" s="95" t="s">
        <v>213</v>
      </c>
      <c r="E56" s="95" t="s">
        <v>39</v>
      </c>
      <c r="F56" s="95" t="s">
        <v>215</v>
      </c>
      <c r="G56" s="95" t="s">
        <v>190</v>
      </c>
      <c r="H56" s="95" t="s">
        <v>33</v>
      </c>
      <c r="I56" s="95" t="s">
        <v>34</v>
      </c>
      <c r="J56" s="95" t="s">
        <v>35</v>
      </c>
      <c r="K56" s="95" t="s">
        <v>33</v>
      </c>
      <c r="L56" s="97">
        <f>L57</f>
        <v>326215</v>
      </c>
      <c r="M56" s="116"/>
      <c r="N56" s="116"/>
      <c r="O56" s="116"/>
      <c r="P56" s="116"/>
      <c r="Q56" s="116"/>
      <c r="R56" s="117"/>
      <c r="S56" s="117" t="e">
        <f>#REF!=SUM(L56:R56)</f>
        <v>#REF!</v>
      </c>
      <c r="T56" s="168">
        <f>T57</f>
        <v>326215</v>
      </c>
      <c r="U56" s="101">
        <f t="shared" si="0"/>
        <v>100</v>
      </c>
    </row>
    <row r="57" spans="1:21" ht="95.25" customHeight="1">
      <c r="A57" s="92"/>
      <c r="B57" s="72"/>
      <c r="C57" s="169" t="s">
        <v>359</v>
      </c>
      <c r="D57" s="148" t="s">
        <v>213</v>
      </c>
      <c r="E57" s="148" t="s">
        <v>39</v>
      </c>
      <c r="F57" s="148" t="s">
        <v>215</v>
      </c>
      <c r="G57" s="148" t="s">
        <v>190</v>
      </c>
      <c r="H57" s="148" t="s">
        <v>56</v>
      </c>
      <c r="I57" s="148" t="s">
        <v>189</v>
      </c>
      <c r="J57" s="148" t="s">
        <v>35</v>
      </c>
      <c r="K57" s="148" t="s">
        <v>70</v>
      </c>
      <c r="L57" s="149">
        <f>L58</f>
        <v>326215</v>
      </c>
      <c r="M57" s="150"/>
      <c r="N57" s="150"/>
      <c r="O57" s="150"/>
      <c r="P57" s="150"/>
      <c r="Q57" s="150"/>
      <c r="R57" s="151"/>
      <c r="S57" s="151"/>
      <c r="T57" s="170">
        <f>T58</f>
        <v>326215</v>
      </c>
      <c r="U57" s="101">
        <f t="shared" si="0"/>
        <v>100</v>
      </c>
    </row>
    <row r="58" spans="1:21" s="174" customFormat="1" ht="99" customHeight="1">
      <c r="A58" s="171"/>
      <c r="B58" s="82"/>
      <c r="C58" s="172" t="s">
        <v>259</v>
      </c>
      <c r="D58" s="105" t="s">
        <v>213</v>
      </c>
      <c r="E58" s="105" t="s">
        <v>39</v>
      </c>
      <c r="F58" s="105" t="s">
        <v>215</v>
      </c>
      <c r="G58" s="105" t="s">
        <v>190</v>
      </c>
      <c r="H58" s="105" t="s">
        <v>71</v>
      </c>
      <c r="I58" s="105" t="s">
        <v>189</v>
      </c>
      <c r="J58" s="105" t="s">
        <v>35</v>
      </c>
      <c r="K58" s="105" t="s">
        <v>70</v>
      </c>
      <c r="L58" s="122">
        <v>326215</v>
      </c>
      <c r="M58" s="108"/>
      <c r="N58" s="108"/>
      <c r="O58" s="108"/>
      <c r="P58" s="108"/>
      <c r="Q58" s="108"/>
      <c r="R58" s="109"/>
      <c r="S58" s="109"/>
      <c r="T58" s="173">
        <v>326215</v>
      </c>
      <c r="U58" s="111">
        <f t="shared" si="0"/>
        <v>100</v>
      </c>
    </row>
    <row r="59" spans="1:21" s="91" customFormat="1" ht="38.25" customHeight="1">
      <c r="A59" s="92" t="s">
        <v>360</v>
      </c>
      <c r="B59" s="93"/>
      <c r="C59" s="175" t="s">
        <v>361</v>
      </c>
      <c r="D59" s="95" t="s">
        <v>213</v>
      </c>
      <c r="E59" s="95" t="s">
        <v>39</v>
      </c>
      <c r="F59" s="95" t="s">
        <v>215</v>
      </c>
      <c r="G59" s="95" t="s">
        <v>72</v>
      </c>
      <c r="H59" s="95" t="s">
        <v>33</v>
      </c>
      <c r="I59" s="95" t="s">
        <v>34</v>
      </c>
      <c r="J59" s="95" t="s">
        <v>35</v>
      </c>
      <c r="K59" s="95" t="s">
        <v>73</v>
      </c>
      <c r="L59" s="97">
        <f>L60</f>
        <v>1940150</v>
      </c>
      <c r="M59" s="116"/>
      <c r="N59" s="116"/>
      <c r="O59" s="116"/>
      <c r="P59" s="116"/>
      <c r="Q59" s="116"/>
      <c r="R59" s="117"/>
      <c r="S59" s="117"/>
      <c r="T59" s="97">
        <f>T60</f>
        <v>1928946.3900000001</v>
      </c>
      <c r="U59" s="101">
        <f t="shared" si="0"/>
        <v>99.42253897894493</v>
      </c>
    </row>
    <row r="60" spans="1:21" s="91" customFormat="1" ht="36" customHeight="1">
      <c r="A60" s="171"/>
      <c r="B60" s="93"/>
      <c r="C60" s="176" t="s">
        <v>362</v>
      </c>
      <c r="D60" s="148" t="s">
        <v>213</v>
      </c>
      <c r="E60" s="148" t="s">
        <v>39</v>
      </c>
      <c r="F60" s="148" t="s">
        <v>215</v>
      </c>
      <c r="G60" s="148" t="s">
        <v>72</v>
      </c>
      <c r="H60" s="148" t="s">
        <v>40</v>
      </c>
      <c r="I60" s="148" t="s">
        <v>34</v>
      </c>
      <c r="J60" s="148" t="s">
        <v>35</v>
      </c>
      <c r="K60" s="148" t="s">
        <v>73</v>
      </c>
      <c r="L60" s="149">
        <f>L61+L62+L64+L63</f>
        <v>1940150</v>
      </c>
      <c r="M60" s="149">
        <f aca="true" t="shared" si="15" ref="M60:T60">M61+M62+M64+M63</f>
        <v>0</v>
      </c>
      <c r="N60" s="149" t="e">
        <f t="shared" si="15"/>
        <v>#REF!</v>
      </c>
      <c r="O60" s="149" t="e">
        <f t="shared" si="15"/>
        <v>#REF!</v>
      </c>
      <c r="P60" s="149" t="e">
        <f t="shared" si="15"/>
        <v>#REF!</v>
      </c>
      <c r="Q60" s="149" t="e">
        <f t="shared" si="15"/>
        <v>#REF!</v>
      </c>
      <c r="R60" s="149" t="e">
        <f t="shared" si="15"/>
        <v>#REF!</v>
      </c>
      <c r="S60" s="149" t="e">
        <f t="shared" si="15"/>
        <v>#REF!</v>
      </c>
      <c r="T60" s="149">
        <f t="shared" si="15"/>
        <v>1928946.3900000001</v>
      </c>
      <c r="U60" s="101">
        <f t="shared" si="0"/>
        <v>99.42253897894493</v>
      </c>
    </row>
    <row r="61" spans="1:21" s="102" customFormat="1" ht="53.25" customHeight="1">
      <c r="A61" s="92"/>
      <c r="B61" s="93"/>
      <c r="C61" s="177" t="s">
        <v>120</v>
      </c>
      <c r="D61" s="113" t="s">
        <v>213</v>
      </c>
      <c r="E61" s="113" t="s">
        <v>39</v>
      </c>
      <c r="F61" s="113" t="s">
        <v>215</v>
      </c>
      <c r="G61" s="113" t="s">
        <v>72</v>
      </c>
      <c r="H61" s="113" t="s">
        <v>58</v>
      </c>
      <c r="I61" s="113" t="s">
        <v>189</v>
      </c>
      <c r="J61" s="113" t="s">
        <v>35</v>
      </c>
      <c r="K61" s="113" t="s">
        <v>73</v>
      </c>
      <c r="L61" s="122">
        <v>1830000</v>
      </c>
      <c r="M61" s="87"/>
      <c r="N61" s="87" t="e">
        <f>#REF!+#REF!</f>
        <v>#REF!</v>
      </c>
      <c r="O61" s="87" t="e">
        <f>#REF!+#REF!</f>
        <v>#REF!</v>
      </c>
      <c r="P61" s="87" t="e">
        <f>#REF!+#REF!</f>
        <v>#REF!</v>
      </c>
      <c r="Q61" s="87" t="e">
        <f>#REF!+#REF!</f>
        <v>#REF!</v>
      </c>
      <c r="R61" s="88" t="e">
        <f>#REF!+#REF!</f>
        <v>#REF!</v>
      </c>
      <c r="S61" s="88" t="e">
        <f>#REF!=SUM(L61:R61)</f>
        <v>#REF!</v>
      </c>
      <c r="T61" s="178">
        <v>1818718.57</v>
      </c>
      <c r="U61" s="111">
        <f t="shared" si="0"/>
        <v>99.38352841530055</v>
      </c>
    </row>
    <row r="62" spans="1:21" s="102" customFormat="1" ht="54.75" customHeight="1">
      <c r="A62" s="171"/>
      <c r="B62" s="179"/>
      <c r="C62" s="177" t="s">
        <v>133</v>
      </c>
      <c r="D62" s="113" t="s">
        <v>213</v>
      </c>
      <c r="E62" s="113" t="s">
        <v>39</v>
      </c>
      <c r="F62" s="113" t="s">
        <v>215</v>
      </c>
      <c r="G62" s="113" t="s">
        <v>72</v>
      </c>
      <c r="H62" s="113" t="s">
        <v>58</v>
      </c>
      <c r="I62" s="113" t="s">
        <v>227</v>
      </c>
      <c r="J62" s="113" t="s">
        <v>35</v>
      </c>
      <c r="K62" s="113" t="s">
        <v>73</v>
      </c>
      <c r="L62" s="122">
        <v>77050</v>
      </c>
      <c r="M62" s="87"/>
      <c r="N62" s="87"/>
      <c r="O62" s="87"/>
      <c r="P62" s="87"/>
      <c r="Q62" s="87"/>
      <c r="R62" s="88"/>
      <c r="S62" s="88"/>
      <c r="T62" s="180">
        <v>75618.02</v>
      </c>
      <c r="U62" s="111">
        <f t="shared" si="0"/>
        <v>98.14149253731344</v>
      </c>
    </row>
    <row r="63" spans="1:21" s="102" customFormat="1" ht="54.75" customHeight="1">
      <c r="A63" s="171"/>
      <c r="B63" s="179"/>
      <c r="C63" s="177" t="s">
        <v>133</v>
      </c>
      <c r="D63" s="113" t="s">
        <v>44</v>
      </c>
      <c r="E63" s="113" t="s">
        <v>39</v>
      </c>
      <c r="F63" s="113" t="s">
        <v>215</v>
      </c>
      <c r="G63" s="113" t="s">
        <v>72</v>
      </c>
      <c r="H63" s="113" t="s">
        <v>58</v>
      </c>
      <c r="I63" s="113" t="s">
        <v>227</v>
      </c>
      <c r="J63" s="113" t="s">
        <v>35</v>
      </c>
      <c r="K63" s="113" t="s">
        <v>73</v>
      </c>
      <c r="L63" s="122">
        <v>0</v>
      </c>
      <c r="M63" s="87"/>
      <c r="N63" s="87"/>
      <c r="O63" s="87"/>
      <c r="P63" s="87"/>
      <c r="Q63" s="87"/>
      <c r="R63" s="88"/>
      <c r="S63" s="88"/>
      <c r="T63" s="180">
        <v>1543.86</v>
      </c>
      <c r="U63" s="111" t="e">
        <f>T63/L63*100</f>
        <v>#DIV/0!</v>
      </c>
    </row>
    <row r="64" spans="1:21" s="102" customFormat="1" ht="54.75" customHeight="1">
      <c r="A64" s="171"/>
      <c r="B64" s="179"/>
      <c r="C64" s="177" t="s">
        <v>426</v>
      </c>
      <c r="D64" s="113" t="s">
        <v>213</v>
      </c>
      <c r="E64" s="113" t="s">
        <v>39</v>
      </c>
      <c r="F64" s="113" t="s">
        <v>215</v>
      </c>
      <c r="G64" s="113" t="s">
        <v>72</v>
      </c>
      <c r="H64" s="113" t="s">
        <v>74</v>
      </c>
      <c r="I64" s="113" t="s">
        <v>189</v>
      </c>
      <c r="J64" s="113" t="s">
        <v>35</v>
      </c>
      <c r="K64" s="113" t="s">
        <v>73</v>
      </c>
      <c r="L64" s="122">
        <v>33100</v>
      </c>
      <c r="M64" s="87"/>
      <c r="N64" s="87"/>
      <c r="O64" s="87"/>
      <c r="P64" s="87"/>
      <c r="Q64" s="87"/>
      <c r="R64" s="88"/>
      <c r="S64" s="88"/>
      <c r="T64" s="180">
        <v>33065.94</v>
      </c>
      <c r="U64" s="111">
        <f>T64/L64*100</f>
        <v>99.89709969788521</v>
      </c>
    </row>
    <row r="65" spans="1:21" ht="24" customHeight="1">
      <c r="A65" s="81" t="s">
        <v>363</v>
      </c>
      <c r="B65" s="112"/>
      <c r="C65" s="83" t="s">
        <v>75</v>
      </c>
      <c r="D65" s="84" t="s">
        <v>33</v>
      </c>
      <c r="E65" s="85" t="s">
        <v>39</v>
      </c>
      <c r="F65" s="85" t="s">
        <v>76</v>
      </c>
      <c r="G65" s="85" t="s">
        <v>34</v>
      </c>
      <c r="H65" s="85" t="s">
        <v>33</v>
      </c>
      <c r="I65" s="85" t="s">
        <v>34</v>
      </c>
      <c r="J65" s="85" t="s">
        <v>35</v>
      </c>
      <c r="K65" s="85" t="s">
        <v>33</v>
      </c>
      <c r="L65" s="86">
        <f>L66+L77+L80+L89</f>
        <v>4046950</v>
      </c>
      <c r="M65" s="86">
        <f aca="true" t="shared" si="16" ref="M65:T65">M66+M77+M80+M89</f>
        <v>392596.61</v>
      </c>
      <c r="N65" s="86">
        <f t="shared" si="16"/>
        <v>393642.03218321316</v>
      </c>
      <c r="O65" s="86">
        <f t="shared" si="16"/>
        <v>393642.03218321316</v>
      </c>
      <c r="P65" s="86">
        <f t="shared" si="16"/>
        <v>393642.03218321316</v>
      </c>
      <c r="Q65" s="86">
        <f t="shared" si="16"/>
        <v>393642.03218321316</v>
      </c>
      <c r="R65" s="86">
        <f t="shared" si="16"/>
        <v>393642.03218321316</v>
      </c>
      <c r="S65" s="86">
        <f t="shared" si="16"/>
        <v>393642.03218321316</v>
      </c>
      <c r="T65" s="86">
        <f t="shared" si="16"/>
        <v>3988015.93</v>
      </c>
      <c r="U65" s="90">
        <f t="shared" si="0"/>
        <v>98.54374108896823</v>
      </c>
    </row>
    <row r="66" spans="1:21" ht="36" customHeight="1">
      <c r="A66" s="130" t="s">
        <v>364</v>
      </c>
      <c r="B66" s="112"/>
      <c r="C66" s="94" t="s">
        <v>572</v>
      </c>
      <c r="D66" s="95" t="s">
        <v>33</v>
      </c>
      <c r="E66" s="95" t="s">
        <v>39</v>
      </c>
      <c r="F66" s="95" t="s">
        <v>76</v>
      </c>
      <c r="G66" s="95" t="s">
        <v>183</v>
      </c>
      <c r="H66" s="95" t="s">
        <v>33</v>
      </c>
      <c r="I66" s="95" t="s">
        <v>34</v>
      </c>
      <c r="J66" s="95" t="s">
        <v>35</v>
      </c>
      <c r="K66" s="95" t="s">
        <v>77</v>
      </c>
      <c r="L66" s="181">
        <f>SUM(L67:S76)</f>
        <v>391950</v>
      </c>
      <c r="M66" s="181">
        <f aca="true" t="shared" si="17" ref="M66:S66">SUM(M67:T76)</f>
        <v>392596.61</v>
      </c>
      <c r="N66" s="181">
        <f t="shared" si="17"/>
        <v>393642.03218321316</v>
      </c>
      <c r="O66" s="181">
        <f t="shared" si="17"/>
        <v>393642.03218321316</v>
      </c>
      <c r="P66" s="181">
        <f t="shared" si="17"/>
        <v>393642.03218321316</v>
      </c>
      <c r="Q66" s="181">
        <f t="shared" si="17"/>
        <v>393642.03218321316</v>
      </c>
      <c r="R66" s="181">
        <f t="shared" si="17"/>
        <v>393642.03218321316</v>
      </c>
      <c r="S66" s="181">
        <f t="shared" si="17"/>
        <v>393642.03218321316</v>
      </c>
      <c r="T66" s="181">
        <f>SUM(T67:T76)</f>
        <v>392596.61</v>
      </c>
      <c r="U66" s="101">
        <f t="shared" si="0"/>
        <v>100.16497257303227</v>
      </c>
    </row>
    <row r="67" spans="1:21" ht="75.75" customHeight="1">
      <c r="A67" s="182"/>
      <c r="B67" s="112"/>
      <c r="C67" s="183" t="s">
        <v>601</v>
      </c>
      <c r="D67" s="105" t="s">
        <v>573</v>
      </c>
      <c r="E67" s="105" t="s">
        <v>600</v>
      </c>
      <c r="F67" s="105" t="s">
        <v>76</v>
      </c>
      <c r="G67" s="105" t="s">
        <v>254</v>
      </c>
      <c r="H67" s="105" t="s">
        <v>71</v>
      </c>
      <c r="I67" s="105" t="s">
        <v>183</v>
      </c>
      <c r="J67" s="105" t="s">
        <v>35</v>
      </c>
      <c r="K67" s="105" t="s">
        <v>77</v>
      </c>
      <c r="L67" s="122">
        <v>2000</v>
      </c>
      <c r="M67" s="122"/>
      <c r="N67" s="122"/>
      <c r="O67" s="122"/>
      <c r="P67" s="122"/>
      <c r="Q67" s="122"/>
      <c r="R67" s="184"/>
      <c r="S67" s="184"/>
      <c r="T67" s="122">
        <v>2000</v>
      </c>
      <c r="U67" s="111">
        <f t="shared" si="0"/>
        <v>100</v>
      </c>
    </row>
    <row r="68" spans="1:21" ht="96" customHeight="1">
      <c r="A68" s="81"/>
      <c r="B68" s="112"/>
      <c r="C68" s="9" t="s">
        <v>571</v>
      </c>
      <c r="D68" s="113" t="s">
        <v>573</v>
      </c>
      <c r="E68" s="113" t="s">
        <v>39</v>
      </c>
      <c r="F68" s="113" t="s">
        <v>76</v>
      </c>
      <c r="G68" s="113" t="s">
        <v>183</v>
      </c>
      <c r="H68" s="113" t="s">
        <v>633</v>
      </c>
      <c r="I68" s="113" t="s">
        <v>183</v>
      </c>
      <c r="J68" s="113" t="s">
        <v>35</v>
      </c>
      <c r="K68" s="113" t="s">
        <v>77</v>
      </c>
      <c r="L68" s="122">
        <v>2400</v>
      </c>
      <c r="M68" s="116"/>
      <c r="N68" s="116"/>
      <c r="O68" s="116"/>
      <c r="P68" s="116"/>
      <c r="Q68" s="116"/>
      <c r="R68" s="117"/>
      <c r="S68" s="117"/>
      <c r="T68" s="185">
        <v>2334.92</v>
      </c>
      <c r="U68" s="111">
        <f t="shared" si="0"/>
        <v>97.28833333333333</v>
      </c>
    </row>
    <row r="69" spans="1:21" ht="81" customHeight="1">
      <c r="A69" s="81"/>
      <c r="B69" s="112"/>
      <c r="C69" s="9" t="s">
        <v>575</v>
      </c>
      <c r="D69" s="186" t="s">
        <v>573</v>
      </c>
      <c r="E69" s="186" t="s">
        <v>39</v>
      </c>
      <c r="F69" s="186" t="s">
        <v>76</v>
      </c>
      <c r="G69" s="186" t="s">
        <v>183</v>
      </c>
      <c r="H69" s="186" t="s">
        <v>574</v>
      </c>
      <c r="I69" s="186" t="s">
        <v>183</v>
      </c>
      <c r="J69" s="186" t="s">
        <v>35</v>
      </c>
      <c r="K69" s="186" t="s">
        <v>77</v>
      </c>
      <c r="L69" s="122">
        <v>13200</v>
      </c>
      <c r="M69" s="116"/>
      <c r="N69" s="116"/>
      <c r="O69" s="116"/>
      <c r="P69" s="116"/>
      <c r="Q69" s="116"/>
      <c r="R69" s="117"/>
      <c r="S69" s="117"/>
      <c r="T69" s="185">
        <v>13217.97</v>
      </c>
      <c r="U69" s="111">
        <f aca="true" t="shared" si="18" ref="U69:U76">T69/L69*100</f>
        <v>100.13613636363637</v>
      </c>
    </row>
    <row r="70" spans="1:21" ht="100.5" customHeight="1">
      <c r="A70" s="81"/>
      <c r="B70" s="112"/>
      <c r="C70" s="9" t="s">
        <v>686</v>
      </c>
      <c r="D70" s="186" t="s">
        <v>573</v>
      </c>
      <c r="E70" s="186" t="s">
        <v>39</v>
      </c>
      <c r="F70" s="186" t="s">
        <v>76</v>
      </c>
      <c r="G70" s="186" t="s">
        <v>183</v>
      </c>
      <c r="H70" s="186" t="s">
        <v>578</v>
      </c>
      <c r="I70" s="186" t="s">
        <v>183</v>
      </c>
      <c r="J70" s="186" t="s">
        <v>35</v>
      </c>
      <c r="K70" s="186" t="s">
        <v>77</v>
      </c>
      <c r="L70" s="122">
        <v>16000</v>
      </c>
      <c r="M70" s="115"/>
      <c r="N70" s="115"/>
      <c r="O70" s="115"/>
      <c r="P70" s="115"/>
      <c r="Q70" s="115"/>
      <c r="R70" s="187"/>
      <c r="S70" s="187"/>
      <c r="T70" s="188">
        <v>18250</v>
      </c>
      <c r="U70" s="111">
        <f t="shared" si="18"/>
        <v>114.0625</v>
      </c>
    </row>
    <row r="71" spans="1:21" ht="81.75" customHeight="1">
      <c r="A71" s="81"/>
      <c r="B71" s="112"/>
      <c r="C71" s="9" t="s">
        <v>634</v>
      </c>
      <c r="D71" s="186" t="s">
        <v>573</v>
      </c>
      <c r="E71" s="186" t="s">
        <v>39</v>
      </c>
      <c r="F71" s="186" t="s">
        <v>76</v>
      </c>
      <c r="G71" s="186" t="s">
        <v>183</v>
      </c>
      <c r="H71" s="186" t="s">
        <v>635</v>
      </c>
      <c r="I71" s="186" t="s">
        <v>183</v>
      </c>
      <c r="J71" s="186" t="s">
        <v>35</v>
      </c>
      <c r="K71" s="186" t="s">
        <v>77</v>
      </c>
      <c r="L71" s="122">
        <v>5000</v>
      </c>
      <c r="M71" s="115"/>
      <c r="N71" s="115"/>
      <c r="O71" s="115"/>
      <c r="P71" s="115"/>
      <c r="Q71" s="115"/>
      <c r="R71" s="187"/>
      <c r="S71" s="187"/>
      <c r="T71" s="188">
        <v>5000</v>
      </c>
      <c r="U71" s="111">
        <f t="shared" si="18"/>
        <v>100</v>
      </c>
    </row>
    <row r="72" spans="1:21" ht="97.5" customHeight="1">
      <c r="A72" s="81"/>
      <c r="B72" s="112"/>
      <c r="C72" s="9" t="s">
        <v>599</v>
      </c>
      <c r="D72" s="186" t="s">
        <v>573</v>
      </c>
      <c r="E72" s="186" t="s">
        <v>39</v>
      </c>
      <c r="F72" s="186" t="s">
        <v>76</v>
      </c>
      <c r="G72" s="186" t="s">
        <v>183</v>
      </c>
      <c r="H72" s="186" t="s">
        <v>598</v>
      </c>
      <c r="I72" s="186" t="s">
        <v>183</v>
      </c>
      <c r="J72" s="186" t="s">
        <v>35</v>
      </c>
      <c r="K72" s="186" t="s">
        <v>77</v>
      </c>
      <c r="L72" s="122">
        <v>47900</v>
      </c>
      <c r="M72" s="115"/>
      <c r="N72" s="115"/>
      <c r="O72" s="115"/>
      <c r="P72" s="115"/>
      <c r="Q72" s="115"/>
      <c r="R72" s="187"/>
      <c r="S72" s="187"/>
      <c r="T72" s="188">
        <v>47504.46</v>
      </c>
      <c r="U72" s="111">
        <f t="shared" si="18"/>
        <v>99.17423799582463</v>
      </c>
    </row>
    <row r="73" spans="1:21" ht="117" customHeight="1">
      <c r="A73" s="81"/>
      <c r="B73" s="112"/>
      <c r="C73" s="9" t="s">
        <v>581</v>
      </c>
      <c r="D73" s="186" t="s">
        <v>573</v>
      </c>
      <c r="E73" s="186" t="s">
        <v>39</v>
      </c>
      <c r="F73" s="186" t="s">
        <v>76</v>
      </c>
      <c r="G73" s="186" t="s">
        <v>183</v>
      </c>
      <c r="H73" s="186" t="s">
        <v>580</v>
      </c>
      <c r="I73" s="186" t="s">
        <v>183</v>
      </c>
      <c r="J73" s="186" t="s">
        <v>35</v>
      </c>
      <c r="K73" s="186" t="s">
        <v>77</v>
      </c>
      <c r="L73" s="122">
        <v>1400</v>
      </c>
      <c r="M73" s="115"/>
      <c r="N73" s="115"/>
      <c r="O73" s="115"/>
      <c r="P73" s="115"/>
      <c r="Q73" s="115"/>
      <c r="R73" s="187"/>
      <c r="S73" s="187"/>
      <c r="T73" s="188">
        <v>1375.5</v>
      </c>
      <c r="U73" s="111">
        <f t="shared" si="18"/>
        <v>98.25</v>
      </c>
    </row>
    <row r="74" spans="1:21" ht="94.5" customHeight="1">
      <c r="A74" s="81"/>
      <c r="B74" s="112"/>
      <c r="C74" s="9" t="s">
        <v>636</v>
      </c>
      <c r="D74" s="186" t="s">
        <v>573</v>
      </c>
      <c r="E74" s="186" t="s">
        <v>39</v>
      </c>
      <c r="F74" s="186" t="s">
        <v>76</v>
      </c>
      <c r="G74" s="186" t="s">
        <v>183</v>
      </c>
      <c r="H74" s="186" t="s">
        <v>637</v>
      </c>
      <c r="I74" s="186" t="s">
        <v>183</v>
      </c>
      <c r="J74" s="186" t="s">
        <v>35</v>
      </c>
      <c r="K74" s="186" t="s">
        <v>77</v>
      </c>
      <c r="L74" s="122">
        <v>2050</v>
      </c>
      <c r="M74" s="115"/>
      <c r="N74" s="115"/>
      <c r="O74" s="115"/>
      <c r="P74" s="115"/>
      <c r="Q74" s="115"/>
      <c r="R74" s="187"/>
      <c r="S74" s="187"/>
      <c r="T74" s="188">
        <v>2916.7</v>
      </c>
      <c r="U74" s="111">
        <f t="shared" si="18"/>
        <v>142.2780487804878</v>
      </c>
    </row>
    <row r="75" spans="1:21" ht="78" customHeight="1">
      <c r="A75" s="81"/>
      <c r="B75" s="112"/>
      <c r="C75" s="9" t="s">
        <v>597</v>
      </c>
      <c r="D75" s="186" t="s">
        <v>573</v>
      </c>
      <c r="E75" s="186" t="s">
        <v>39</v>
      </c>
      <c r="F75" s="186" t="s">
        <v>76</v>
      </c>
      <c r="G75" s="186" t="s">
        <v>183</v>
      </c>
      <c r="H75" s="186" t="s">
        <v>596</v>
      </c>
      <c r="I75" s="186" t="s">
        <v>183</v>
      </c>
      <c r="J75" s="186" t="s">
        <v>35</v>
      </c>
      <c r="K75" s="186" t="s">
        <v>77</v>
      </c>
      <c r="L75" s="122">
        <v>260000</v>
      </c>
      <c r="M75" s="115"/>
      <c r="N75" s="115"/>
      <c r="O75" s="115"/>
      <c r="P75" s="115"/>
      <c r="Q75" s="115"/>
      <c r="R75" s="187"/>
      <c r="S75" s="187"/>
      <c r="T75" s="188">
        <v>260500</v>
      </c>
      <c r="U75" s="111">
        <f t="shared" si="18"/>
        <v>100.1923076923077</v>
      </c>
    </row>
    <row r="76" spans="1:21" ht="94.5" customHeight="1">
      <c r="A76" s="81"/>
      <c r="B76" s="112"/>
      <c r="C76" s="9" t="s">
        <v>583</v>
      </c>
      <c r="D76" s="186" t="s">
        <v>573</v>
      </c>
      <c r="E76" s="186" t="s">
        <v>39</v>
      </c>
      <c r="F76" s="186" t="s">
        <v>76</v>
      </c>
      <c r="G76" s="186" t="s">
        <v>183</v>
      </c>
      <c r="H76" s="186" t="s">
        <v>582</v>
      </c>
      <c r="I76" s="186" t="s">
        <v>183</v>
      </c>
      <c r="J76" s="186" t="s">
        <v>35</v>
      </c>
      <c r="K76" s="186" t="s">
        <v>77</v>
      </c>
      <c r="L76" s="122">
        <v>42000</v>
      </c>
      <c r="M76" s="115"/>
      <c r="N76" s="115"/>
      <c r="O76" s="115"/>
      <c r="P76" s="115"/>
      <c r="Q76" s="115"/>
      <c r="R76" s="187"/>
      <c r="S76" s="187"/>
      <c r="T76" s="188">
        <v>39497.06</v>
      </c>
      <c r="U76" s="111">
        <f t="shared" si="18"/>
        <v>94.04061904761905</v>
      </c>
    </row>
    <row r="77" spans="1:21" ht="79.5" customHeight="1">
      <c r="A77" s="130" t="s">
        <v>451</v>
      </c>
      <c r="B77" s="112"/>
      <c r="C77" s="20" t="s">
        <v>585</v>
      </c>
      <c r="D77" s="189" t="s">
        <v>33</v>
      </c>
      <c r="E77" s="189" t="s">
        <v>39</v>
      </c>
      <c r="F77" s="189" t="s">
        <v>76</v>
      </c>
      <c r="G77" s="189" t="s">
        <v>184</v>
      </c>
      <c r="H77" s="189" t="s">
        <v>33</v>
      </c>
      <c r="I77" s="189" t="s">
        <v>34</v>
      </c>
      <c r="J77" s="189" t="s">
        <v>35</v>
      </c>
      <c r="K77" s="189" t="s">
        <v>77</v>
      </c>
      <c r="L77" s="181">
        <f>L78+L79</f>
        <v>45200</v>
      </c>
      <c r="M77" s="181">
        <f aca="true" t="shared" si="19" ref="M77:T77">M78+M79</f>
        <v>0</v>
      </c>
      <c r="N77" s="181">
        <f t="shared" si="19"/>
        <v>0</v>
      </c>
      <c r="O77" s="181">
        <f t="shared" si="19"/>
        <v>0</v>
      </c>
      <c r="P77" s="181">
        <f t="shared" si="19"/>
        <v>0</v>
      </c>
      <c r="Q77" s="181">
        <f t="shared" si="19"/>
        <v>0</v>
      </c>
      <c r="R77" s="181">
        <f t="shared" si="19"/>
        <v>0</v>
      </c>
      <c r="S77" s="181">
        <f t="shared" si="19"/>
        <v>0</v>
      </c>
      <c r="T77" s="181">
        <f t="shared" si="19"/>
        <v>44903.119999999995</v>
      </c>
      <c r="U77" s="101">
        <f aca="true" t="shared" si="20" ref="U77:U146">T77/L77*100</f>
        <v>99.34318584070796</v>
      </c>
    </row>
    <row r="78" spans="1:21" ht="69.75" customHeight="1">
      <c r="A78" s="81"/>
      <c r="B78" s="112"/>
      <c r="C78" s="19" t="s">
        <v>584</v>
      </c>
      <c r="D78" s="190" t="s">
        <v>213</v>
      </c>
      <c r="E78" s="190" t="s">
        <v>39</v>
      </c>
      <c r="F78" s="190" t="s">
        <v>76</v>
      </c>
      <c r="G78" s="190" t="s">
        <v>184</v>
      </c>
      <c r="H78" s="190" t="s">
        <v>40</v>
      </c>
      <c r="I78" s="190" t="s">
        <v>189</v>
      </c>
      <c r="J78" s="190" t="s">
        <v>35</v>
      </c>
      <c r="K78" s="190" t="s">
        <v>77</v>
      </c>
      <c r="L78" s="122">
        <v>15800</v>
      </c>
      <c r="M78" s="116"/>
      <c r="N78" s="116"/>
      <c r="O78" s="116"/>
      <c r="P78" s="116"/>
      <c r="Q78" s="116"/>
      <c r="R78" s="117"/>
      <c r="S78" s="117"/>
      <c r="T78" s="185">
        <v>16443.12</v>
      </c>
      <c r="U78" s="111">
        <f t="shared" si="20"/>
        <v>104.07037974683544</v>
      </c>
    </row>
    <row r="79" spans="1:21" ht="63.75" customHeight="1">
      <c r="A79" s="81"/>
      <c r="B79" s="112"/>
      <c r="C79" s="19" t="s">
        <v>638</v>
      </c>
      <c r="D79" s="190" t="s">
        <v>213</v>
      </c>
      <c r="E79" s="190" t="s">
        <v>39</v>
      </c>
      <c r="F79" s="190" t="s">
        <v>76</v>
      </c>
      <c r="G79" s="190" t="s">
        <v>184</v>
      </c>
      <c r="H79" s="190" t="s">
        <v>639</v>
      </c>
      <c r="I79" s="190" t="s">
        <v>189</v>
      </c>
      <c r="J79" s="190" t="s">
        <v>35</v>
      </c>
      <c r="K79" s="190" t="s">
        <v>77</v>
      </c>
      <c r="L79" s="122">
        <v>29400</v>
      </c>
      <c r="M79" s="115"/>
      <c r="N79" s="115"/>
      <c r="O79" s="115"/>
      <c r="P79" s="115"/>
      <c r="Q79" s="115"/>
      <c r="R79" s="187"/>
      <c r="S79" s="187"/>
      <c r="T79" s="188">
        <v>28460</v>
      </c>
      <c r="U79" s="111"/>
    </row>
    <row r="80" spans="1:21" ht="27" customHeight="1">
      <c r="A80" s="130" t="s">
        <v>452</v>
      </c>
      <c r="B80" s="112"/>
      <c r="C80" s="466" t="s">
        <v>586</v>
      </c>
      <c r="D80" s="189" t="s">
        <v>33</v>
      </c>
      <c r="E80" s="189" t="s">
        <v>39</v>
      </c>
      <c r="F80" s="189" t="s">
        <v>76</v>
      </c>
      <c r="G80" s="189" t="s">
        <v>188</v>
      </c>
      <c r="H80" s="189" t="s">
        <v>33</v>
      </c>
      <c r="I80" s="189" t="s">
        <v>34</v>
      </c>
      <c r="J80" s="189" t="s">
        <v>35</v>
      </c>
      <c r="K80" s="189" t="s">
        <v>77</v>
      </c>
      <c r="L80" s="181">
        <f>L81+L82+L83+L84+L85+L87+L88+L86</f>
        <v>509800</v>
      </c>
      <c r="M80" s="181">
        <f aca="true" t="shared" si="21" ref="M80:T80">M81+M82+M83+M84+M85+M87+M88+M86</f>
        <v>0</v>
      </c>
      <c r="N80" s="181">
        <f t="shared" si="21"/>
        <v>0</v>
      </c>
      <c r="O80" s="181">
        <f t="shared" si="21"/>
        <v>0</v>
      </c>
      <c r="P80" s="181">
        <f t="shared" si="21"/>
        <v>0</v>
      </c>
      <c r="Q80" s="181">
        <f t="shared" si="21"/>
        <v>0</v>
      </c>
      <c r="R80" s="181">
        <f t="shared" si="21"/>
        <v>0</v>
      </c>
      <c r="S80" s="181">
        <f t="shared" si="21"/>
        <v>0</v>
      </c>
      <c r="T80" s="181">
        <f t="shared" si="21"/>
        <v>507308.56000000006</v>
      </c>
      <c r="U80" s="101">
        <f t="shared" si="20"/>
        <v>99.51129070223618</v>
      </c>
    </row>
    <row r="81" spans="1:21" ht="57.75" customHeight="1">
      <c r="A81" s="81"/>
      <c r="B81" s="112"/>
      <c r="C81" s="19" t="s">
        <v>588</v>
      </c>
      <c r="D81" s="191" t="s">
        <v>213</v>
      </c>
      <c r="E81" s="191" t="s">
        <v>39</v>
      </c>
      <c r="F81" s="191" t="s">
        <v>76</v>
      </c>
      <c r="G81" s="191" t="s">
        <v>188</v>
      </c>
      <c r="H81" s="191" t="s">
        <v>587</v>
      </c>
      <c r="I81" s="191" t="s">
        <v>183</v>
      </c>
      <c r="J81" s="191" t="s">
        <v>35</v>
      </c>
      <c r="K81" s="191" t="s">
        <v>77</v>
      </c>
      <c r="L81" s="122">
        <v>145000</v>
      </c>
      <c r="M81" s="116"/>
      <c r="N81" s="116"/>
      <c r="O81" s="116"/>
      <c r="P81" s="116"/>
      <c r="Q81" s="116"/>
      <c r="R81" s="117"/>
      <c r="S81" s="117"/>
      <c r="T81" s="185">
        <v>146048.16</v>
      </c>
      <c r="U81" s="111">
        <f t="shared" si="20"/>
        <v>100.72286896551725</v>
      </c>
    </row>
    <row r="82" spans="1:21" ht="58.5" customHeight="1">
      <c r="A82" s="81"/>
      <c r="B82" s="112"/>
      <c r="C82" s="19" t="s">
        <v>588</v>
      </c>
      <c r="D82" s="191" t="s">
        <v>576</v>
      </c>
      <c r="E82" s="191" t="s">
        <v>39</v>
      </c>
      <c r="F82" s="191" t="s">
        <v>76</v>
      </c>
      <c r="G82" s="191" t="s">
        <v>188</v>
      </c>
      <c r="H82" s="191" t="s">
        <v>587</v>
      </c>
      <c r="I82" s="191" t="s">
        <v>183</v>
      </c>
      <c r="J82" s="191" t="s">
        <v>35</v>
      </c>
      <c r="K82" s="191" t="s">
        <v>77</v>
      </c>
      <c r="L82" s="122">
        <v>8000</v>
      </c>
      <c r="M82" s="116"/>
      <c r="N82" s="116"/>
      <c r="O82" s="116"/>
      <c r="P82" s="116"/>
      <c r="Q82" s="116"/>
      <c r="R82" s="117"/>
      <c r="S82" s="117"/>
      <c r="T82" s="185">
        <v>8000</v>
      </c>
      <c r="U82" s="111">
        <f aca="true" t="shared" si="22" ref="U82:U88">T82/L82*100</f>
        <v>100</v>
      </c>
    </row>
    <row r="83" spans="1:21" ht="58.5" customHeight="1">
      <c r="A83" s="81"/>
      <c r="B83" s="112"/>
      <c r="C83" s="19" t="s">
        <v>588</v>
      </c>
      <c r="D83" s="191" t="s">
        <v>570</v>
      </c>
      <c r="E83" s="191" t="s">
        <v>39</v>
      </c>
      <c r="F83" s="191" t="s">
        <v>76</v>
      </c>
      <c r="G83" s="191" t="s">
        <v>188</v>
      </c>
      <c r="H83" s="191" t="s">
        <v>587</v>
      </c>
      <c r="I83" s="191" t="s">
        <v>183</v>
      </c>
      <c r="J83" s="191" t="s">
        <v>35</v>
      </c>
      <c r="K83" s="191" t="s">
        <v>77</v>
      </c>
      <c r="L83" s="122">
        <v>24000</v>
      </c>
      <c r="M83" s="115"/>
      <c r="N83" s="115"/>
      <c r="O83" s="115"/>
      <c r="P83" s="115"/>
      <c r="Q83" s="115"/>
      <c r="R83" s="187"/>
      <c r="S83" s="187"/>
      <c r="T83" s="188">
        <v>20000</v>
      </c>
      <c r="U83" s="111">
        <f t="shared" si="22"/>
        <v>83.33333333333334</v>
      </c>
    </row>
    <row r="84" spans="1:21" ht="58.5" customHeight="1">
      <c r="A84" s="81"/>
      <c r="B84" s="112"/>
      <c r="C84" s="19" t="s">
        <v>588</v>
      </c>
      <c r="D84" s="191" t="s">
        <v>579</v>
      </c>
      <c r="E84" s="191" t="s">
        <v>39</v>
      </c>
      <c r="F84" s="191" t="s">
        <v>76</v>
      </c>
      <c r="G84" s="191" t="s">
        <v>188</v>
      </c>
      <c r="H84" s="191" t="s">
        <v>587</v>
      </c>
      <c r="I84" s="191" t="s">
        <v>183</v>
      </c>
      <c r="J84" s="191" t="s">
        <v>35</v>
      </c>
      <c r="K84" s="191" t="s">
        <v>77</v>
      </c>
      <c r="L84" s="122">
        <v>180000</v>
      </c>
      <c r="M84" s="115"/>
      <c r="N84" s="115"/>
      <c r="O84" s="115"/>
      <c r="P84" s="115"/>
      <c r="Q84" s="115"/>
      <c r="R84" s="187"/>
      <c r="S84" s="187"/>
      <c r="T84" s="188">
        <v>181698.26</v>
      </c>
      <c r="U84" s="111">
        <f t="shared" si="22"/>
        <v>100.94347777777779</v>
      </c>
    </row>
    <row r="85" spans="1:21" ht="58.5" customHeight="1">
      <c r="A85" s="81"/>
      <c r="B85" s="112"/>
      <c r="C85" s="19" t="s">
        <v>588</v>
      </c>
      <c r="D85" s="191" t="s">
        <v>225</v>
      </c>
      <c r="E85" s="191" t="s">
        <v>39</v>
      </c>
      <c r="F85" s="191" t="s">
        <v>76</v>
      </c>
      <c r="G85" s="191" t="s">
        <v>188</v>
      </c>
      <c r="H85" s="191" t="s">
        <v>587</v>
      </c>
      <c r="I85" s="191" t="s">
        <v>183</v>
      </c>
      <c r="J85" s="191" t="s">
        <v>35</v>
      </c>
      <c r="K85" s="191" t="s">
        <v>77</v>
      </c>
      <c r="L85" s="122">
        <v>5000</v>
      </c>
      <c r="M85" s="115"/>
      <c r="N85" s="115"/>
      <c r="O85" s="115"/>
      <c r="P85" s="115"/>
      <c r="Q85" s="115"/>
      <c r="R85" s="187"/>
      <c r="S85" s="187"/>
      <c r="T85" s="188">
        <v>4771.5</v>
      </c>
      <c r="U85" s="111">
        <f t="shared" si="22"/>
        <v>95.43</v>
      </c>
    </row>
    <row r="86" spans="1:21" ht="58.5" customHeight="1">
      <c r="A86" s="81"/>
      <c r="B86" s="112"/>
      <c r="C86" s="19" t="s">
        <v>588</v>
      </c>
      <c r="D86" s="191" t="s">
        <v>595</v>
      </c>
      <c r="E86" s="191" t="s">
        <v>39</v>
      </c>
      <c r="F86" s="191" t="s">
        <v>76</v>
      </c>
      <c r="G86" s="191" t="s">
        <v>188</v>
      </c>
      <c r="H86" s="191" t="s">
        <v>587</v>
      </c>
      <c r="I86" s="191" t="s">
        <v>183</v>
      </c>
      <c r="J86" s="191" t="s">
        <v>35</v>
      </c>
      <c r="K86" s="191" t="s">
        <v>77</v>
      </c>
      <c r="L86" s="122">
        <v>20000</v>
      </c>
      <c r="M86" s="115"/>
      <c r="N86" s="115"/>
      <c r="O86" s="115"/>
      <c r="P86" s="115"/>
      <c r="Q86" s="115"/>
      <c r="R86" s="187"/>
      <c r="S86" s="187"/>
      <c r="T86" s="188">
        <v>20000</v>
      </c>
      <c r="U86" s="111">
        <f t="shared" si="22"/>
        <v>100</v>
      </c>
    </row>
    <row r="87" spans="1:21" ht="58.5" customHeight="1">
      <c r="A87" s="81"/>
      <c r="B87" s="112"/>
      <c r="C87" s="19" t="s">
        <v>588</v>
      </c>
      <c r="D87" s="191" t="s">
        <v>577</v>
      </c>
      <c r="E87" s="191" t="s">
        <v>39</v>
      </c>
      <c r="F87" s="191" t="s">
        <v>76</v>
      </c>
      <c r="G87" s="191" t="s">
        <v>188</v>
      </c>
      <c r="H87" s="191" t="s">
        <v>587</v>
      </c>
      <c r="I87" s="191" t="s">
        <v>183</v>
      </c>
      <c r="J87" s="191" t="s">
        <v>35</v>
      </c>
      <c r="K87" s="191" t="s">
        <v>77</v>
      </c>
      <c r="L87" s="122">
        <v>110000</v>
      </c>
      <c r="M87" s="115"/>
      <c r="N87" s="115"/>
      <c r="O87" s="115"/>
      <c r="P87" s="115"/>
      <c r="Q87" s="115"/>
      <c r="R87" s="187"/>
      <c r="S87" s="187"/>
      <c r="T87" s="188">
        <v>109367.69</v>
      </c>
      <c r="U87" s="111">
        <f t="shared" si="22"/>
        <v>99.42517272727272</v>
      </c>
    </row>
    <row r="88" spans="1:21" ht="69" customHeight="1">
      <c r="A88" s="81"/>
      <c r="B88" s="112"/>
      <c r="C88" s="19" t="s">
        <v>589</v>
      </c>
      <c r="D88" s="191" t="s">
        <v>536</v>
      </c>
      <c r="E88" s="191" t="s">
        <v>39</v>
      </c>
      <c r="F88" s="191" t="s">
        <v>76</v>
      </c>
      <c r="G88" s="191" t="s">
        <v>188</v>
      </c>
      <c r="H88" s="191" t="s">
        <v>269</v>
      </c>
      <c r="I88" s="191" t="s">
        <v>183</v>
      </c>
      <c r="J88" s="191" t="s">
        <v>35</v>
      </c>
      <c r="K88" s="191" t="s">
        <v>77</v>
      </c>
      <c r="L88" s="122">
        <v>17800</v>
      </c>
      <c r="M88" s="115"/>
      <c r="N88" s="115"/>
      <c r="O88" s="115"/>
      <c r="P88" s="115"/>
      <c r="Q88" s="115"/>
      <c r="R88" s="187"/>
      <c r="S88" s="187"/>
      <c r="T88" s="188">
        <v>17422.95</v>
      </c>
      <c r="U88" s="111">
        <f t="shared" si="22"/>
        <v>97.88174157303371</v>
      </c>
    </row>
    <row r="89" spans="1:21" ht="20.25" customHeight="1">
      <c r="A89" s="130" t="s">
        <v>453</v>
      </c>
      <c r="B89" s="112"/>
      <c r="C89" s="18" t="s">
        <v>590</v>
      </c>
      <c r="D89" s="189" t="s">
        <v>33</v>
      </c>
      <c r="E89" s="189" t="s">
        <v>39</v>
      </c>
      <c r="F89" s="189" t="s">
        <v>76</v>
      </c>
      <c r="G89" s="189" t="s">
        <v>211</v>
      </c>
      <c r="H89" s="189" t="s">
        <v>33</v>
      </c>
      <c r="I89" s="189" t="s">
        <v>34</v>
      </c>
      <c r="J89" s="189" t="s">
        <v>35</v>
      </c>
      <c r="K89" s="189" t="s">
        <v>77</v>
      </c>
      <c r="L89" s="181">
        <f>L90</f>
        <v>3100000</v>
      </c>
      <c r="M89" s="181">
        <f aca="true" t="shared" si="23" ref="M89:T89">M90</f>
        <v>0</v>
      </c>
      <c r="N89" s="181">
        <f t="shared" si="23"/>
        <v>0</v>
      </c>
      <c r="O89" s="181">
        <f t="shared" si="23"/>
        <v>0</v>
      </c>
      <c r="P89" s="181">
        <f t="shared" si="23"/>
        <v>0</v>
      </c>
      <c r="Q89" s="181">
        <f t="shared" si="23"/>
        <v>0</v>
      </c>
      <c r="R89" s="181">
        <f t="shared" si="23"/>
        <v>0</v>
      </c>
      <c r="S89" s="181">
        <f t="shared" si="23"/>
        <v>0</v>
      </c>
      <c r="T89" s="181">
        <f t="shared" si="23"/>
        <v>3043207.64</v>
      </c>
      <c r="U89" s="101">
        <f t="shared" si="20"/>
        <v>98.16798838709678</v>
      </c>
    </row>
    <row r="90" spans="1:21" ht="90" customHeight="1">
      <c r="A90" s="81"/>
      <c r="B90" s="112"/>
      <c r="C90" s="19" t="s">
        <v>591</v>
      </c>
      <c r="D90" s="191" t="s">
        <v>577</v>
      </c>
      <c r="E90" s="191" t="s">
        <v>39</v>
      </c>
      <c r="F90" s="191" t="s">
        <v>76</v>
      </c>
      <c r="G90" s="191" t="s">
        <v>211</v>
      </c>
      <c r="H90" s="191" t="s">
        <v>56</v>
      </c>
      <c r="I90" s="191" t="s">
        <v>183</v>
      </c>
      <c r="J90" s="191" t="s">
        <v>35</v>
      </c>
      <c r="K90" s="191" t="s">
        <v>77</v>
      </c>
      <c r="L90" s="122">
        <v>3100000</v>
      </c>
      <c r="M90" s="116"/>
      <c r="N90" s="116"/>
      <c r="O90" s="116"/>
      <c r="P90" s="116"/>
      <c r="Q90" s="116"/>
      <c r="R90" s="117"/>
      <c r="S90" s="117"/>
      <c r="T90" s="185">
        <v>3043207.64</v>
      </c>
      <c r="U90" s="111">
        <f t="shared" si="20"/>
        <v>98.16798838709678</v>
      </c>
    </row>
    <row r="91" spans="1:21" ht="24.75" customHeight="1">
      <c r="A91" s="192" t="s">
        <v>365</v>
      </c>
      <c r="B91" s="112"/>
      <c r="C91" s="83" t="s">
        <v>80</v>
      </c>
      <c r="D91" s="85" t="s">
        <v>33</v>
      </c>
      <c r="E91" s="85" t="s">
        <v>39</v>
      </c>
      <c r="F91" s="85" t="s">
        <v>81</v>
      </c>
      <c r="G91" s="85" t="s">
        <v>34</v>
      </c>
      <c r="H91" s="85" t="s">
        <v>33</v>
      </c>
      <c r="I91" s="85" t="s">
        <v>34</v>
      </c>
      <c r="J91" s="85" t="s">
        <v>35</v>
      </c>
      <c r="K91" s="85" t="s">
        <v>33</v>
      </c>
      <c r="L91" s="86">
        <f>L94+L92</f>
        <v>220550.56</v>
      </c>
      <c r="M91" s="86">
        <f aca="true" t="shared" si="24" ref="M91:T91">M94+M92</f>
        <v>0</v>
      </c>
      <c r="N91" s="86">
        <f t="shared" si="24"/>
        <v>0</v>
      </c>
      <c r="O91" s="86">
        <f t="shared" si="24"/>
        <v>0</v>
      </c>
      <c r="P91" s="86">
        <f t="shared" si="24"/>
        <v>0</v>
      </c>
      <c r="Q91" s="86">
        <f t="shared" si="24"/>
        <v>0</v>
      </c>
      <c r="R91" s="86">
        <f t="shared" si="24"/>
        <v>0</v>
      </c>
      <c r="S91" s="86" t="e">
        <f t="shared" si="24"/>
        <v>#REF!</v>
      </c>
      <c r="T91" s="86">
        <f t="shared" si="24"/>
        <v>217201.54</v>
      </c>
      <c r="U91" s="90">
        <f t="shared" si="20"/>
        <v>98.4815182514159</v>
      </c>
    </row>
    <row r="92" spans="1:21" ht="24.75" customHeight="1">
      <c r="A92" s="130" t="s">
        <v>366</v>
      </c>
      <c r="B92" s="112"/>
      <c r="C92" s="10" t="s">
        <v>387</v>
      </c>
      <c r="D92" s="163" t="s">
        <v>33</v>
      </c>
      <c r="E92" s="163" t="s">
        <v>39</v>
      </c>
      <c r="F92" s="163" t="s">
        <v>81</v>
      </c>
      <c r="G92" s="163" t="s">
        <v>183</v>
      </c>
      <c r="H92" s="163" t="s">
        <v>33</v>
      </c>
      <c r="I92" s="163" t="s">
        <v>34</v>
      </c>
      <c r="J92" s="163" t="s">
        <v>35</v>
      </c>
      <c r="K92" s="163" t="s">
        <v>33</v>
      </c>
      <c r="L92" s="164">
        <f>L93</f>
        <v>0</v>
      </c>
      <c r="M92" s="165"/>
      <c r="N92" s="165"/>
      <c r="O92" s="165"/>
      <c r="P92" s="165"/>
      <c r="Q92" s="165"/>
      <c r="R92" s="166"/>
      <c r="S92" s="166" t="e">
        <f>#REF!=SUM(L92:R92)</f>
        <v>#REF!</v>
      </c>
      <c r="T92" s="168">
        <f>T93</f>
        <v>-3628.24</v>
      </c>
      <c r="U92" s="101">
        <v>0</v>
      </c>
    </row>
    <row r="93" spans="1:21" ht="42" customHeight="1">
      <c r="A93" s="192"/>
      <c r="B93" s="112"/>
      <c r="C93" s="11" t="s">
        <v>385</v>
      </c>
      <c r="D93" s="105" t="s">
        <v>213</v>
      </c>
      <c r="E93" s="105" t="s">
        <v>39</v>
      </c>
      <c r="F93" s="105" t="s">
        <v>81</v>
      </c>
      <c r="G93" s="105" t="s">
        <v>183</v>
      </c>
      <c r="H93" s="105" t="s">
        <v>56</v>
      </c>
      <c r="I93" s="105" t="s">
        <v>189</v>
      </c>
      <c r="J93" s="105" t="s">
        <v>35</v>
      </c>
      <c r="K93" s="105" t="s">
        <v>82</v>
      </c>
      <c r="L93" s="122">
        <v>0</v>
      </c>
      <c r="M93" s="116"/>
      <c r="N93" s="116"/>
      <c r="O93" s="116"/>
      <c r="P93" s="116"/>
      <c r="Q93" s="116"/>
      <c r="R93" s="117"/>
      <c r="S93" s="117" t="e">
        <f>#REF!=SUM(L93:R93)</f>
        <v>#REF!</v>
      </c>
      <c r="T93" s="193">
        <v>-3628.24</v>
      </c>
      <c r="U93" s="111">
        <v>0</v>
      </c>
    </row>
    <row r="94" spans="1:21" ht="18.75" customHeight="1">
      <c r="A94" s="130" t="s">
        <v>386</v>
      </c>
      <c r="B94" s="112"/>
      <c r="C94" s="94" t="s">
        <v>83</v>
      </c>
      <c r="D94" s="95" t="s">
        <v>33</v>
      </c>
      <c r="E94" s="95" t="s">
        <v>39</v>
      </c>
      <c r="F94" s="95" t="s">
        <v>81</v>
      </c>
      <c r="G94" s="95" t="s">
        <v>189</v>
      </c>
      <c r="H94" s="95" t="s">
        <v>33</v>
      </c>
      <c r="I94" s="95" t="s">
        <v>34</v>
      </c>
      <c r="J94" s="95" t="s">
        <v>35</v>
      </c>
      <c r="K94" s="95" t="s">
        <v>33</v>
      </c>
      <c r="L94" s="164">
        <f>L95</f>
        <v>220550.56</v>
      </c>
      <c r="M94" s="165"/>
      <c r="N94" s="165"/>
      <c r="O94" s="165"/>
      <c r="P94" s="165"/>
      <c r="Q94" s="165"/>
      <c r="R94" s="166"/>
      <c r="S94" s="166" t="e">
        <f>#REF!=SUM(L94:R94)</f>
        <v>#REF!</v>
      </c>
      <c r="T94" s="168">
        <f>T95</f>
        <v>220829.78</v>
      </c>
      <c r="U94" s="101">
        <f t="shared" si="20"/>
        <v>100.12660135616976</v>
      </c>
    </row>
    <row r="95" spans="1:21" ht="25.5" customHeight="1">
      <c r="A95" s="192"/>
      <c r="B95" s="179"/>
      <c r="C95" s="194" t="s">
        <v>84</v>
      </c>
      <c r="D95" s="105" t="s">
        <v>213</v>
      </c>
      <c r="E95" s="105" t="s">
        <v>39</v>
      </c>
      <c r="F95" s="105" t="s">
        <v>81</v>
      </c>
      <c r="G95" s="105" t="s">
        <v>189</v>
      </c>
      <c r="H95" s="105" t="s">
        <v>56</v>
      </c>
      <c r="I95" s="105" t="s">
        <v>189</v>
      </c>
      <c r="J95" s="105" t="s">
        <v>35</v>
      </c>
      <c r="K95" s="105" t="s">
        <v>82</v>
      </c>
      <c r="L95" s="122">
        <v>220550.56</v>
      </c>
      <c r="M95" s="116"/>
      <c r="N95" s="116"/>
      <c r="O95" s="116"/>
      <c r="P95" s="116"/>
      <c r="Q95" s="116"/>
      <c r="R95" s="117"/>
      <c r="S95" s="117" t="e">
        <f>#REF!=SUM(L95:R95)</f>
        <v>#REF!</v>
      </c>
      <c r="T95" s="195">
        <v>220829.78</v>
      </c>
      <c r="U95" s="111">
        <f t="shared" si="20"/>
        <v>100.12660135616976</v>
      </c>
    </row>
    <row r="96" spans="1:21" ht="22.5" customHeight="1">
      <c r="A96" s="71" t="s">
        <v>367</v>
      </c>
      <c r="B96" s="112"/>
      <c r="C96" s="73" t="s">
        <v>85</v>
      </c>
      <c r="D96" s="74" t="s">
        <v>33</v>
      </c>
      <c r="E96" s="75" t="s">
        <v>86</v>
      </c>
      <c r="F96" s="75" t="s">
        <v>34</v>
      </c>
      <c r="G96" s="75" t="s">
        <v>34</v>
      </c>
      <c r="H96" s="75" t="s">
        <v>33</v>
      </c>
      <c r="I96" s="75" t="s">
        <v>34</v>
      </c>
      <c r="J96" s="75" t="s">
        <v>35</v>
      </c>
      <c r="K96" s="75" t="s">
        <v>33</v>
      </c>
      <c r="L96" s="76">
        <f>L97+L144+L146</f>
        <v>667001455.1299999</v>
      </c>
      <c r="M96" s="116"/>
      <c r="N96" s="116"/>
      <c r="O96" s="116"/>
      <c r="P96" s="116"/>
      <c r="Q96" s="116"/>
      <c r="R96" s="117"/>
      <c r="S96" s="117"/>
      <c r="T96" s="76">
        <f>T97+T144+T146</f>
        <v>587856836.44</v>
      </c>
      <c r="U96" s="196">
        <f t="shared" si="20"/>
        <v>88.13426596279697</v>
      </c>
    </row>
    <row r="97" spans="1:21" ht="37.5" customHeight="1">
      <c r="A97" s="81" t="s">
        <v>327</v>
      </c>
      <c r="B97" s="93"/>
      <c r="C97" s="83" t="s">
        <v>87</v>
      </c>
      <c r="D97" s="84" t="s">
        <v>33</v>
      </c>
      <c r="E97" s="85" t="s">
        <v>86</v>
      </c>
      <c r="F97" s="85" t="s">
        <v>190</v>
      </c>
      <c r="G97" s="85" t="s">
        <v>34</v>
      </c>
      <c r="H97" s="85" t="s">
        <v>33</v>
      </c>
      <c r="I97" s="85" t="s">
        <v>34</v>
      </c>
      <c r="J97" s="85" t="s">
        <v>35</v>
      </c>
      <c r="K97" s="85" t="s">
        <v>33</v>
      </c>
      <c r="L97" s="86">
        <f>L98+L103+L122+L133</f>
        <v>670153007.9599999</v>
      </c>
      <c r="M97" s="116"/>
      <c r="N97" s="116"/>
      <c r="O97" s="116"/>
      <c r="P97" s="116"/>
      <c r="Q97" s="116"/>
      <c r="R97" s="117"/>
      <c r="S97" s="117"/>
      <c r="T97" s="86">
        <f>T98+T103+T122+T133</f>
        <v>591107952.95</v>
      </c>
      <c r="U97" s="90">
        <f t="shared" si="20"/>
        <v>88.20492423803044</v>
      </c>
    </row>
    <row r="98" spans="1:21" ht="22.5" customHeight="1">
      <c r="A98" s="92" t="s">
        <v>328</v>
      </c>
      <c r="B98" s="112"/>
      <c r="C98" s="94" t="s">
        <v>88</v>
      </c>
      <c r="D98" s="95" t="s">
        <v>33</v>
      </c>
      <c r="E98" s="95" t="s">
        <v>86</v>
      </c>
      <c r="F98" s="95" t="s">
        <v>190</v>
      </c>
      <c r="G98" s="95" t="s">
        <v>188</v>
      </c>
      <c r="H98" s="95" t="s">
        <v>33</v>
      </c>
      <c r="I98" s="95" t="s">
        <v>34</v>
      </c>
      <c r="J98" s="95" t="s">
        <v>35</v>
      </c>
      <c r="K98" s="95" t="s">
        <v>429</v>
      </c>
      <c r="L98" s="97">
        <f>L99+L101</f>
        <v>87009400</v>
      </c>
      <c r="M98" s="97">
        <f aca="true" t="shared" si="25" ref="M98:T98">M99+M101</f>
        <v>0</v>
      </c>
      <c r="N98" s="97">
        <f t="shared" si="25"/>
        <v>0</v>
      </c>
      <c r="O98" s="97">
        <f t="shared" si="25"/>
        <v>0</v>
      </c>
      <c r="P98" s="97">
        <f t="shared" si="25"/>
        <v>0</v>
      </c>
      <c r="Q98" s="97">
        <f t="shared" si="25"/>
        <v>0</v>
      </c>
      <c r="R98" s="97">
        <f t="shared" si="25"/>
        <v>0</v>
      </c>
      <c r="S98" s="97">
        <f t="shared" si="25"/>
        <v>0</v>
      </c>
      <c r="T98" s="97">
        <f t="shared" si="25"/>
        <v>87009400</v>
      </c>
      <c r="U98" s="101">
        <f t="shared" si="20"/>
        <v>100</v>
      </c>
    </row>
    <row r="99" spans="1:21" ht="19.5" customHeight="1">
      <c r="A99" s="103"/>
      <c r="B99" s="112"/>
      <c r="C99" s="197" t="s">
        <v>89</v>
      </c>
      <c r="D99" s="198" t="s">
        <v>33</v>
      </c>
      <c r="E99" s="198" t="s">
        <v>86</v>
      </c>
      <c r="F99" s="198" t="s">
        <v>190</v>
      </c>
      <c r="G99" s="198" t="s">
        <v>188</v>
      </c>
      <c r="H99" s="198" t="s">
        <v>90</v>
      </c>
      <c r="I99" s="198" t="s">
        <v>34</v>
      </c>
      <c r="J99" s="198" t="s">
        <v>35</v>
      </c>
      <c r="K99" s="198" t="s">
        <v>429</v>
      </c>
      <c r="L99" s="199">
        <f>L100</f>
        <v>74178000</v>
      </c>
      <c r="M99" s="200"/>
      <c r="N99" s="200"/>
      <c r="O99" s="200"/>
      <c r="P99" s="200"/>
      <c r="Q99" s="200"/>
      <c r="R99" s="201"/>
      <c r="S99" s="201"/>
      <c r="T99" s="202">
        <f>T100</f>
        <v>74178000</v>
      </c>
      <c r="U99" s="196">
        <f t="shared" si="20"/>
        <v>100</v>
      </c>
    </row>
    <row r="100" spans="1:21" ht="37.5" customHeight="1">
      <c r="A100" s="103"/>
      <c r="B100" s="112"/>
      <c r="C100" s="194" t="s">
        <v>91</v>
      </c>
      <c r="D100" s="113" t="s">
        <v>213</v>
      </c>
      <c r="E100" s="113" t="s">
        <v>86</v>
      </c>
      <c r="F100" s="113" t="s">
        <v>190</v>
      </c>
      <c r="G100" s="113" t="s">
        <v>368</v>
      </c>
      <c r="H100" s="113" t="s">
        <v>90</v>
      </c>
      <c r="I100" s="113" t="s">
        <v>189</v>
      </c>
      <c r="J100" s="113" t="s">
        <v>35</v>
      </c>
      <c r="K100" s="113" t="s">
        <v>429</v>
      </c>
      <c r="L100" s="122">
        <v>74178000</v>
      </c>
      <c r="M100" s="200"/>
      <c r="N100" s="200"/>
      <c r="O100" s="200"/>
      <c r="P100" s="200"/>
      <c r="Q100" s="200"/>
      <c r="R100" s="201"/>
      <c r="S100" s="201"/>
      <c r="T100" s="203">
        <v>74178000</v>
      </c>
      <c r="U100" s="111">
        <f t="shared" si="20"/>
        <v>100</v>
      </c>
    </row>
    <row r="101" spans="1:21" ht="27.75" customHeight="1">
      <c r="A101" s="103"/>
      <c r="B101" s="112"/>
      <c r="C101" s="204" t="s">
        <v>406</v>
      </c>
      <c r="D101" s="198" t="s">
        <v>33</v>
      </c>
      <c r="E101" s="198" t="s">
        <v>86</v>
      </c>
      <c r="F101" s="198" t="s">
        <v>190</v>
      </c>
      <c r="G101" s="198" t="s">
        <v>188</v>
      </c>
      <c r="H101" s="198" t="s">
        <v>405</v>
      </c>
      <c r="I101" s="198" t="s">
        <v>34</v>
      </c>
      <c r="J101" s="198" t="s">
        <v>35</v>
      </c>
      <c r="K101" s="198" t="s">
        <v>429</v>
      </c>
      <c r="L101" s="199">
        <f>L102</f>
        <v>12831400</v>
      </c>
      <c r="M101" s="200"/>
      <c r="N101" s="200"/>
      <c r="O101" s="200"/>
      <c r="P101" s="200"/>
      <c r="Q101" s="200"/>
      <c r="R101" s="201"/>
      <c r="S101" s="201"/>
      <c r="T101" s="202">
        <f>T102</f>
        <v>12831400</v>
      </c>
      <c r="U101" s="111">
        <f>T101/L101*100</f>
        <v>100</v>
      </c>
    </row>
    <row r="102" spans="1:21" ht="36" customHeight="1">
      <c r="A102" s="103"/>
      <c r="B102" s="112"/>
      <c r="C102" s="205" t="s">
        <v>406</v>
      </c>
      <c r="D102" s="113" t="s">
        <v>213</v>
      </c>
      <c r="E102" s="113" t="s">
        <v>86</v>
      </c>
      <c r="F102" s="113" t="s">
        <v>190</v>
      </c>
      <c r="G102" s="113" t="s">
        <v>368</v>
      </c>
      <c r="H102" s="113" t="s">
        <v>405</v>
      </c>
      <c r="I102" s="113" t="s">
        <v>189</v>
      </c>
      <c r="J102" s="113" t="s">
        <v>35</v>
      </c>
      <c r="K102" s="113" t="s">
        <v>429</v>
      </c>
      <c r="L102" s="122">
        <v>12831400</v>
      </c>
      <c r="M102" s="200"/>
      <c r="N102" s="200"/>
      <c r="O102" s="200"/>
      <c r="P102" s="200"/>
      <c r="Q102" s="200"/>
      <c r="R102" s="201"/>
      <c r="S102" s="201"/>
      <c r="T102" s="203">
        <v>12831400</v>
      </c>
      <c r="U102" s="111">
        <f>T102/L102*100</f>
        <v>100</v>
      </c>
    </row>
    <row r="103" spans="1:21" ht="36.75" customHeight="1">
      <c r="A103" s="92" t="s">
        <v>369</v>
      </c>
      <c r="B103" s="112"/>
      <c r="C103" s="206" t="s">
        <v>379</v>
      </c>
      <c r="D103" s="163" t="s">
        <v>33</v>
      </c>
      <c r="E103" s="163" t="s">
        <v>86</v>
      </c>
      <c r="F103" s="163" t="s">
        <v>190</v>
      </c>
      <c r="G103" s="163" t="s">
        <v>380</v>
      </c>
      <c r="H103" s="163" t="s">
        <v>33</v>
      </c>
      <c r="I103" s="163" t="s">
        <v>34</v>
      </c>
      <c r="J103" s="163" t="s">
        <v>35</v>
      </c>
      <c r="K103" s="163" t="s">
        <v>429</v>
      </c>
      <c r="L103" s="164">
        <f>L106+L112+L114+L120+L104+L118+L108+L110+L116</f>
        <v>318863556.06</v>
      </c>
      <c r="M103" s="164">
        <f aca="true" t="shared" si="26" ref="M103:S103">M106+M112+M114+M120+M104</f>
        <v>0</v>
      </c>
      <c r="N103" s="164">
        <f t="shared" si="26"/>
        <v>0</v>
      </c>
      <c r="O103" s="164">
        <f t="shared" si="26"/>
        <v>0</v>
      </c>
      <c r="P103" s="164">
        <f t="shared" si="26"/>
        <v>0</v>
      </c>
      <c r="Q103" s="164">
        <f t="shared" si="26"/>
        <v>0</v>
      </c>
      <c r="R103" s="164">
        <f t="shared" si="26"/>
        <v>0</v>
      </c>
      <c r="S103" s="164">
        <f t="shared" si="26"/>
        <v>0</v>
      </c>
      <c r="T103" s="164">
        <f>T106+T112+T114+T120+T104+T118+T108+T110+T116</f>
        <v>244273384.28000003</v>
      </c>
      <c r="U103" s="101">
        <f t="shared" si="20"/>
        <v>76.60749547497223</v>
      </c>
    </row>
    <row r="104" spans="1:21" ht="36.75" customHeight="1">
      <c r="A104" s="92"/>
      <c r="B104" s="112"/>
      <c r="C104" s="207" t="s">
        <v>428</v>
      </c>
      <c r="D104" s="198" t="s">
        <v>33</v>
      </c>
      <c r="E104" s="198" t="s">
        <v>86</v>
      </c>
      <c r="F104" s="198" t="s">
        <v>190</v>
      </c>
      <c r="G104" s="198" t="s">
        <v>380</v>
      </c>
      <c r="H104" s="198" t="s">
        <v>519</v>
      </c>
      <c r="I104" s="198" t="s">
        <v>34</v>
      </c>
      <c r="J104" s="198" t="s">
        <v>35</v>
      </c>
      <c r="K104" s="198" t="s">
        <v>429</v>
      </c>
      <c r="L104" s="208">
        <f>L105</f>
        <v>20093600</v>
      </c>
      <c r="M104" s="209"/>
      <c r="N104" s="209"/>
      <c r="O104" s="209"/>
      <c r="P104" s="209"/>
      <c r="Q104" s="209"/>
      <c r="R104" s="210"/>
      <c r="S104" s="210"/>
      <c r="T104" s="208">
        <f>T105</f>
        <v>0</v>
      </c>
      <c r="U104" s="196">
        <f t="shared" si="20"/>
        <v>0</v>
      </c>
    </row>
    <row r="105" spans="1:21" ht="43.5" customHeight="1">
      <c r="A105" s="92"/>
      <c r="B105" s="112"/>
      <c r="C105" s="205" t="s">
        <v>427</v>
      </c>
      <c r="D105" s="105" t="s">
        <v>213</v>
      </c>
      <c r="E105" s="105" t="s">
        <v>86</v>
      </c>
      <c r="F105" s="105" t="s">
        <v>190</v>
      </c>
      <c r="G105" s="105" t="s">
        <v>380</v>
      </c>
      <c r="H105" s="105" t="s">
        <v>519</v>
      </c>
      <c r="I105" s="105" t="s">
        <v>189</v>
      </c>
      <c r="J105" s="105" t="s">
        <v>35</v>
      </c>
      <c r="K105" s="105" t="s">
        <v>429</v>
      </c>
      <c r="L105" s="122">
        <v>20093600</v>
      </c>
      <c r="M105" s="152"/>
      <c r="N105" s="152"/>
      <c r="O105" s="152"/>
      <c r="P105" s="152"/>
      <c r="Q105" s="152"/>
      <c r="R105" s="211"/>
      <c r="S105" s="211"/>
      <c r="T105" s="122">
        <v>0</v>
      </c>
      <c r="U105" s="111">
        <f t="shared" si="20"/>
        <v>0</v>
      </c>
    </row>
    <row r="106" spans="1:21" ht="54.75" customHeight="1">
      <c r="A106" s="103"/>
      <c r="B106" s="212"/>
      <c r="C106" s="45" t="s">
        <v>139</v>
      </c>
      <c r="D106" s="198" t="s">
        <v>33</v>
      </c>
      <c r="E106" s="198" t="s">
        <v>86</v>
      </c>
      <c r="F106" s="198" t="s">
        <v>190</v>
      </c>
      <c r="G106" s="198" t="s">
        <v>78</v>
      </c>
      <c r="H106" s="198" t="s">
        <v>141</v>
      </c>
      <c r="I106" s="198" t="s">
        <v>34</v>
      </c>
      <c r="J106" s="198" t="s">
        <v>35</v>
      </c>
      <c r="K106" s="198" t="s">
        <v>429</v>
      </c>
      <c r="L106" s="208">
        <f>L107</f>
        <v>2000000</v>
      </c>
      <c r="M106" s="209"/>
      <c r="N106" s="209"/>
      <c r="O106" s="209"/>
      <c r="P106" s="209"/>
      <c r="Q106" s="209"/>
      <c r="R106" s="210"/>
      <c r="S106" s="210"/>
      <c r="T106" s="208">
        <f>T107</f>
        <v>2000000</v>
      </c>
      <c r="U106" s="196">
        <f t="shared" si="20"/>
        <v>100</v>
      </c>
    </row>
    <row r="107" spans="1:21" ht="60" customHeight="1">
      <c r="A107" s="103"/>
      <c r="B107" s="212"/>
      <c r="C107" s="12" t="s">
        <v>140</v>
      </c>
      <c r="D107" s="105" t="s">
        <v>213</v>
      </c>
      <c r="E107" s="105" t="s">
        <v>86</v>
      </c>
      <c r="F107" s="105" t="s">
        <v>190</v>
      </c>
      <c r="G107" s="105" t="s">
        <v>78</v>
      </c>
      <c r="H107" s="105" t="s">
        <v>141</v>
      </c>
      <c r="I107" s="105" t="s">
        <v>189</v>
      </c>
      <c r="J107" s="105" t="s">
        <v>35</v>
      </c>
      <c r="K107" s="105" t="s">
        <v>429</v>
      </c>
      <c r="L107" s="213">
        <v>2000000</v>
      </c>
      <c r="M107" s="116"/>
      <c r="N107" s="116"/>
      <c r="O107" s="116"/>
      <c r="P107" s="116"/>
      <c r="Q107" s="116"/>
      <c r="R107" s="117"/>
      <c r="S107" s="117"/>
      <c r="T107" s="120">
        <v>2000000</v>
      </c>
      <c r="U107" s="111">
        <f t="shared" si="20"/>
        <v>100</v>
      </c>
    </row>
    <row r="108" spans="1:21" ht="32.25" customHeight="1">
      <c r="A108" s="103"/>
      <c r="B108" s="212"/>
      <c r="C108" s="45" t="s">
        <v>604</v>
      </c>
      <c r="D108" s="198" t="s">
        <v>33</v>
      </c>
      <c r="E108" s="198" t="s">
        <v>86</v>
      </c>
      <c r="F108" s="198" t="s">
        <v>190</v>
      </c>
      <c r="G108" s="198" t="s">
        <v>78</v>
      </c>
      <c r="H108" s="198" t="s">
        <v>602</v>
      </c>
      <c r="I108" s="198" t="s">
        <v>34</v>
      </c>
      <c r="J108" s="198" t="s">
        <v>35</v>
      </c>
      <c r="K108" s="198" t="s">
        <v>429</v>
      </c>
      <c r="L108" s="208">
        <f>L109</f>
        <v>230110.19</v>
      </c>
      <c r="M108" s="209"/>
      <c r="N108" s="209"/>
      <c r="O108" s="209"/>
      <c r="P108" s="209"/>
      <c r="Q108" s="209"/>
      <c r="R108" s="210"/>
      <c r="S108" s="210"/>
      <c r="T108" s="208">
        <f>T109</f>
        <v>230110.19</v>
      </c>
      <c r="U108" s="196">
        <f aca="true" t="shared" si="27" ref="U108:U114">T108/L108*100</f>
        <v>100</v>
      </c>
    </row>
    <row r="109" spans="1:21" ht="37.5" customHeight="1">
      <c r="A109" s="103"/>
      <c r="B109" s="212"/>
      <c r="C109" s="12" t="s">
        <v>603</v>
      </c>
      <c r="D109" s="105" t="s">
        <v>213</v>
      </c>
      <c r="E109" s="105" t="s">
        <v>86</v>
      </c>
      <c r="F109" s="105" t="s">
        <v>190</v>
      </c>
      <c r="G109" s="105" t="s">
        <v>78</v>
      </c>
      <c r="H109" s="105" t="s">
        <v>602</v>
      </c>
      <c r="I109" s="105" t="s">
        <v>189</v>
      </c>
      <c r="J109" s="105" t="s">
        <v>35</v>
      </c>
      <c r="K109" s="105" t="s">
        <v>429</v>
      </c>
      <c r="L109" s="213">
        <v>230110.19</v>
      </c>
      <c r="M109" s="116"/>
      <c r="N109" s="116"/>
      <c r="O109" s="116"/>
      <c r="P109" s="116"/>
      <c r="Q109" s="116"/>
      <c r="R109" s="117"/>
      <c r="S109" s="117"/>
      <c r="T109" s="120">
        <v>230110.19</v>
      </c>
      <c r="U109" s="111">
        <f t="shared" si="27"/>
        <v>100</v>
      </c>
    </row>
    <row r="110" spans="1:21" ht="57" customHeight="1">
      <c r="A110" s="103"/>
      <c r="B110" s="212"/>
      <c r="C110" s="45" t="s">
        <v>606</v>
      </c>
      <c r="D110" s="198" t="s">
        <v>33</v>
      </c>
      <c r="E110" s="198" t="s">
        <v>86</v>
      </c>
      <c r="F110" s="198" t="s">
        <v>190</v>
      </c>
      <c r="G110" s="198" t="s">
        <v>78</v>
      </c>
      <c r="H110" s="198" t="s">
        <v>538</v>
      </c>
      <c r="I110" s="198" t="s">
        <v>34</v>
      </c>
      <c r="J110" s="198" t="s">
        <v>35</v>
      </c>
      <c r="K110" s="198" t="s">
        <v>429</v>
      </c>
      <c r="L110" s="208">
        <f>L111</f>
        <v>2869074.47</v>
      </c>
      <c r="M110" s="209"/>
      <c r="N110" s="209"/>
      <c r="O110" s="209"/>
      <c r="P110" s="209"/>
      <c r="Q110" s="209"/>
      <c r="R110" s="210"/>
      <c r="S110" s="210"/>
      <c r="T110" s="208">
        <f>T111</f>
        <v>2869074.47</v>
      </c>
      <c r="U110" s="196">
        <f t="shared" si="27"/>
        <v>100</v>
      </c>
    </row>
    <row r="111" spans="1:21" ht="83.25" customHeight="1">
      <c r="A111" s="103"/>
      <c r="B111" s="212"/>
      <c r="C111" s="12" t="s">
        <v>605</v>
      </c>
      <c r="D111" s="105" t="s">
        <v>213</v>
      </c>
      <c r="E111" s="105" t="s">
        <v>86</v>
      </c>
      <c r="F111" s="105" t="s">
        <v>190</v>
      </c>
      <c r="G111" s="105" t="s">
        <v>78</v>
      </c>
      <c r="H111" s="105" t="s">
        <v>538</v>
      </c>
      <c r="I111" s="105" t="s">
        <v>189</v>
      </c>
      <c r="J111" s="105" t="s">
        <v>35</v>
      </c>
      <c r="K111" s="105" t="s">
        <v>429</v>
      </c>
      <c r="L111" s="213">
        <v>2869074.47</v>
      </c>
      <c r="M111" s="116"/>
      <c r="N111" s="116"/>
      <c r="O111" s="116"/>
      <c r="P111" s="116"/>
      <c r="Q111" s="116"/>
      <c r="R111" s="117"/>
      <c r="S111" s="117"/>
      <c r="T111" s="120">
        <v>2869074.47</v>
      </c>
      <c r="U111" s="111">
        <f t="shared" si="27"/>
        <v>100</v>
      </c>
    </row>
    <row r="112" spans="1:21" ht="112.5" customHeight="1">
      <c r="A112" s="103"/>
      <c r="B112" s="212"/>
      <c r="C112" s="45" t="s">
        <v>539</v>
      </c>
      <c r="D112" s="198" t="s">
        <v>33</v>
      </c>
      <c r="E112" s="198" t="s">
        <v>86</v>
      </c>
      <c r="F112" s="198" t="s">
        <v>190</v>
      </c>
      <c r="G112" s="198" t="s">
        <v>380</v>
      </c>
      <c r="H112" s="198" t="s">
        <v>538</v>
      </c>
      <c r="I112" s="198" t="s">
        <v>34</v>
      </c>
      <c r="J112" s="198" t="s">
        <v>35</v>
      </c>
      <c r="K112" s="198" t="s">
        <v>429</v>
      </c>
      <c r="L112" s="208">
        <f>L113</f>
        <v>223281200</v>
      </c>
      <c r="M112" s="209"/>
      <c r="N112" s="209"/>
      <c r="O112" s="209"/>
      <c r="P112" s="209"/>
      <c r="Q112" s="209"/>
      <c r="R112" s="210"/>
      <c r="S112" s="210"/>
      <c r="T112" s="208">
        <f>T113</f>
        <v>171425683.71</v>
      </c>
      <c r="U112" s="196">
        <f t="shared" si="27"/>
        <v>76.77569079259696</v>
      </c>
    </row>
    <row r="113" spans="1:21" ht="108" customHeight="1">
      <c r="A113" s="103"/>
      <c r="B113" s="212"/>
      <c r="C113" s="35" t="s">
        <v>539</v>
      </c>
      <c r="D113" s="105" t="s">
        <v>213</v>
      </c>
      <c r="E113" s="105" t="s">
        <v>86</v>
      </c>
      <c r="F113" s="105" t="s">
        <v>190</v>
      </c>
      <c r="G113" s="105" t="s">
        <v>380</v>
      </c>
      <c r="H113" s="105" t="s">
        <v>538</v>
      </c>
      <c r="I113" s="105" t="s">
        <v>189</v>
      </c>
      <c r="J113" s="105" t="s">
        <v>35</v>
      </c>
      <c r="K113" s="105" t="s">
        <v>429</v>
      </c>
      <c r="L113" s="214">
        <v>223281200</v>
      </c>
      <c r="M113" s="116"/>
      <c r="N113" s="116"/>
      <c r="O113" s="116"/>
      <c r="P113" s="116"/>
      <c r="Q113" s="116"/>
      <c r="R113" s="117"/>
      <c r="S113" s="117"/>
      <c r="T113" s="122">
        <v>171425683.71</v>
      </c>
      <c r="U113" s="111">
        <f t="shared" si="27"/>
        <v>76.77569079259696</v>
      </c>
    </row>
    <row r="114" spans="1:21" ht="92.25" customHeight="1">
      <c r="A114" s="103"/>
      <c r="B114" s="212"/>
      <c r="C114" s="46" t="s">
        <v>541</v>
      </c>
      <c r="D114" s="198" t="s">
        <v>33</v>
      </c>
      <c r="E114" s="198" t="s">
        <v>86</v>
      </c>
      <c r="F114" s="198" t="s">
        <v>190</v>
      </c>
      <c r="G114" s="198" t="s">
        <v>380</v>
      </c>
      <c r="H114" s="198" t="s">
        <v>540</v>
      </c>
      <c r="I114" s="198" t="s">
        <v>34</v>
      </c>
      <c r="J114" s="198" t="s">
        <v>35</v>
      </c>
      <c r="K114" s="198" t="s">
        <v>429</v>
      </c>
      <c r="L114" s="208">
        <f>L115</f>
        <v>7311100</v>
      </c>
      <c r="M114" s="209"/>
      <c r="N114" s="209"/>
      <c r="O114" s="209"/>
      <c r="P114" s="209"/>
      <c r="Q114" s="209"/>
      <c r="R114" s="210"/>
      <c r="S114" s="210"/>
      <c r="T114" s="208">
        <f>T115</f>
        <v>6800888.81</v>
      </c>
      <c r="U114" s="196">
        <f t="shared" si="27"/>
        <v>93.02141688665179</v>
      </c>
    </row>
    <row r="115" spans="1:21" ht="98.25" customHeight="1">
      <c r="A115" s="103"/>
      <c r="B115" s="212"/>
      <c r="C115" s="13" t="s">
        <v>541</v>
      </c>
      <c r="D115" s="105" t="s">
        <v>213</v>
      </c>
      <c r="E115" s="105" t="s">
        <v>86</v>
      </c>
      <c r="F115" s="105" t="s">
        <v>190</v>
      </c>
      <c r="G115" s="105" t="s">
        <v>380</v>
      </c>
      <c r="H115" s="105" t="s">
        <v>540</v>
      </c>
      <c r="I115" s="105" t="s">
        <v>189</v>
      </c>
      <c r="J115" s="105" t="s">
        <v>35</v>
      </c>
      <c r="K115" s="105" t="s">
        <v>429</v>
      </c>
      <c r="L115" s="214">
        <v>7311100</v>
      </c>
      <c r="M115" s="116"/>
      <c r="N115" s="116"/>
      <c r="O115" s="116"/>
      <c r="P115" s="116"/>
      <c r="Q115" s="116"/>
      <c r="R115" s="117"/>
      <c r="S115" s="117"/>
      <c r="T115" s="122">
        <v>6800888.81</v>
      </c>
      <c r="U115" s="111">
        <f t="shared" si="20"/>
        <v>93.02141688665179</v>
      </c>
    </row>
    <row r="116" spans="1:21" ht="85.5" customHeight="1">
      <c r="A116" s="103"/>
      <c r="B116" s="212"/>
      <c r="C116" s="46" t="s">
        <v>640</v>
      </c>
      <c r="D116" s="215" t="s">
        <v>33</v>
      </c>
      <c r="E116" s="215" t="s">
        <v>86</v>
      </c>
      <c r="F116" s="215" t="s">
        <v>190</v>
      </c>
      <c r="G116" s="215" t="s">
        <v>78</v>
      </c>
      <c r="H116" s="215" t="s">
        <v>641</v>
      </c>
      <c r="I116" s="215" t="s">
        <v>34</v>
      </c>
      <c r="J116" s="215" t="s">
        <v>35</v>
      </c>
      <c r="K116" s="215" t="s">
        <v>429</v>
      </c>
      <c r="L116" s="468">
        <f>L117</f>
        <v>2579900</v>
      </c>
      <c r="M116" s="469"/>
      <c r="N116" s="469"/>
      <c r="O116" s="469"/>
      <c r="P116" s="469"/>
      <c r="Q116" s="469"/>
      <c r="R116" s="470"/>
      <c r="S116" s="470"/>
      <c r="T116" s="471">
        <f>T117</f>
        <v>2123168.46</v>
      </c>
      <c r="U116" s="472"/>
    </row>
    <row r="117" spans="1:21" ht="82.5" customHeight="1">
      <c r="A117" s="103"/>
      <c r="B117" s="212"/>
      <c r="C117" s="13" t="s">
        <v>640</v>
      </c>
      <c r="D117" s="105" t="s">
        <v>213</v>
      </c>
      <c r="E117" s="105" t="s">
        <v>86</v>
      </c>
      <c r="F117" s="105" t="s">
        <v>190</v>
      </c>
      <c r="G117" s="105" t="s">
        <v>78</v>
      </c>
      <c r="H117" s="105" t="s">
        <v>641</v>
      </c>
      <c r="I117" s="105" t="s">
        <v>189</v>
      </c>
      <c r="J117" s="105" t="s">
        <v>35</v>
      </c>
      <c r="K117" s="105" t="s">
        <v>429</v>
      </c>
      <c r="L117" s="214">
        <v>2579900</v>
      </c>
      <c r="M117" s="116"/>
      <c r="N117" s="116"/>
      <c r="O117" s="116"/>
      <c r="P117" s="116"/>
      <c r="Q117" s="116"/>
      <c r="R117" s="117"/>
      <c r="S117" s="117"/>
      <c r="T117" s="122">
        <v>2123168.46</v>
      </c>
      <c r="U117" s="111">
        <f t="shared" si="20"/>
        <v>82.29654095119966</v>
      </c>
    </row>
    <row r="118" spans="1:21" ht="44.25" customHeight="1">
      <c r="A118" s="103"/>
      <c r="B118" s="212"/>
      <c r="C118" s="26" t="s">
        <v>544</v>
      </c>
      <c r="D118" s="215" t="s">
        <v>33</v>
      </c>
      <c r="E118" s="215" t="s">
        <v>86</v>
      </c>
      <c r="F118" s="215" t="s">
        <v>190</v>
      </c>
      <c r="G118" s="215" t="s">
        <v>78</v>
      </c>
      <c r="H118" s="215" t="s">
        <v>542</v>
      </c>
      <c r="I118" s="215" t="s">
        <v>34</v>
      </c>
      <c r="J118" s="215" t="s">
        <v>35</v>
      </c>
      <c r="K118" s="215" t="s">
        <v>429</v>
      </c>
      <c r="L118" s="208">
        <f>L119</f>
        <v>1671062.4</v>
      </c>
      <c r="M118" s="209"/>
      <c r="N118" s="209"/>
      <c r="O118" s="209"/>
      <c r="P118" s="209"/>
      <c r="Q118" s="209"/>
      <c r="R118" s="210"/>
      <c r="S118" s="210"/>
      <c r="T118" s="208">
        <f>T119</f>
        <v>1671062.4</v>
      </c>
      <c r="U118" s="196">
        <f>T118/L118*100</f>
        <v>100</v>
      </c>
    </row>
    <row r="119" spans="1:21" ht="42.75" customHeight="1">
      <c r="A119" s="103"/>
      <c r="B119" s="212"/>
      <c r="C119" s="47" t="s">
        <v>543</v>
      </c>
      <c r="D119" s="105" t="s">
        <v>213</v>
      </c>
      <c r="E119" s="105" t="s">
        <v>86</v>
      </c>
      <c r="F119" s="105" t="s">
        <v>190</v>
      </c>
      <c r="G119" s="105" t="s">
        <v>78</v>
      </c>
      <c r="H119" s="105" t="s">
        <v>542</v>
      </c>
      <c r="I119" s="105" t="s">
        <v>189</v>
      </c>
      <c r="J119" s="105" t="s">
        <v>35</v>
      </c>
      <c r="K119" s="105" t="s">
        <v>429</v>
      </c>
      <c r="L119" s="214">
        <v>1671062.4</v>
      </c>
      <c r="M119" s="116"/>
      <c r="N119" s="116"/>
      <c r="O119" s="116"/>
      <c r="P119" s="116"/>
      <c r="Q119" s="116"/>
      <c r="R119" s="117"/>
      <c r="S119" s="117"/>
      <c r="T119" s="120">
        <v>1671062.4</v>
      </c>
      <c r="U119" s="111">
        <f t="shared" si="20"/>
        <v>100</v>
      </c>
    </row>
    <row r="120" spans="1:21" ht="21.75" customHeight="1" thickBot="1">
      <c r="A120" s="103"/>
      <c r="B120" s="212"/>
      <c r="C120" s="216" t="s">
        <v>92</v>
      </c>
      <c r="D120" s="198" t="s">
        <v>33</v>
      </c>
      <c r="E120" s="198" t="s">
        <v>86</v>
      </c>
      <c r="F120" s="198" t="s">
        <v>190</v>
      </c>
      <c r="G120" s="198" t="s">
        <v>407</v>
      </c>
      <c r="H120" s="198" t="s">
        <v>93</v>
      </c>
      <c r="I120" s="198" t="s">
        <v>34</v>
      </c>
      <c r="J120" s="198" t="s">
        <v>35</v>
      </c>
      <c r="K120" s="198" t="s">
        <v>429</v>
      </c>
      <c r="L120" s="199">
        <f>L121</f>
        <v>58827509</v>
      </c>
      <c r="M120" s="200"/>
      <c r="N120" s="200"/>
      <c r="O120" s="200"/>
      <c r="P120" s="200"/>
      <c r="Q120" s="200"/>
      <c r="R120" s="201"/>
      <c r="S120" s="201"/>
      <c r="T120" s="202">
        <f>T121</f>
        <v>57153396.24</v>
      </c>
      <c r="U120" s="196">
        <f t="shared" si="20"/>
        <v>97.15420083485093</v>
      </c>
    </row>
    <row r="121" spans="1:21" ht="24" customHeight="1" thickBot="1">
      <c r="A121" s="103"/>
      <c r="B121" s="217"/>
      <c r="C121" s="14" t="s">
        <v>95</v>
      </c>
      <c r="D121" s="105" t="s">
        <v>213</v>
      </c>
      <c r="E121" s="105" t="s">
        <v>86</v>
      </c>
      <c r="F121" s="105" t="s">
        <v>190</v>
      </c>
      <c r="G121" s="105" t="s">
        <v>407</v>
      </c>
      <c r="H121" s="105" t="s">
        <v>93</v>
      </c>
      <c r="I121" s="105" t="s">
        <v>189</v>
      </c>
      <c r="J121" s="105" t="s">
        <v>35</v>
      </c>
      <c r="K121" s="105" t="s">
        <v>429</v>
      </c>
      <c r="L121" s="218">
        <v>58827509</v>
      </c>
      <c r="M121" s="116"/>
      <c r="N121" s="116"/>
      <c r="O121" s="116"/>
      <c r="P121" s="116"/>
      <c r="Q121" s="116"/>
      <c r="R121" s="117"/>
      <c r="S121" s="117"/>
      <c r="T121" s="219">
        <v>57153396.24</v>
      </c>
      <c r="U121" s="111">
        <f t="shared" si="20"/>
        <v>97.15420083485093</v>
      </c>
    </row>
    <row r="122" spans="1:21" ht="24" customHeight="1">
      <c r="A122" s="92" t="s">
        <v>370</v>
      </c>
      <c r="B122" s="65"/>
      <c r="C122" s="220" t="s">
        <v>381</v>
      </c>
      <c r="D122" s="95" t="s">
        <v>33</v>
      </c>
      <c r="E122" s="95" t="s">
        <v>86</v>
      </c>
      <c r="F122" s="95" t="s">
        <v>190</v>
      </c>
      <c r="G122" s="95" t="s">
        <v>168</v>
      </c>
      <c r="H122" s="95" t="s">
        <v>33</v>
      </c>
      <c r="I122" s="95" t="s">
        <v>34</v>
      </c>
      <c r="J122" s="95" t="s">
        <v>35</v>
      </c>
      <c r="K122" s="95" t="s">
        <v>429</v>
      </c>
      <c r="L122" s="97">
        <f>L123+L125+L127+L129+L131</f>
        <v>239449000</v>
      </c>
      <c r="M122" s="97">
        <f aca="true" t="shared" si="28" ref="M122:T122">M123+M125+M127+M129+M131</f>
        <v>0</v>
      </c>
      <c r="N122" s="97">
        <f t="shared" si="28"/>
        <v>0</v>
      </c>
      <c r="O122" s="97">
        <f t="shared" si="28"/>
        <v>0</v>
      </c>
      <c r="P122" s="97">
        <f t="shared" si="28"/>
        <v>0</v>
      </c>
      <c r="Q122" s="97">
        <f t="shared" si="28"/>
        <v>0</v>
      </c>
      <c r="R122" s="97">
        <f t="shared" si="28"/>
        <v>0</v>
      </c>
      <c r="S122" s="97">
        <f t="shared" si="28"/>
        <v>10500</v>
      </c>
      <c r="T122" s="97">
        <f t="shared" si="28"/>
        <v>237128169.16</v>
      </c>
      <c r="U122" s="101">
        <f t="shared" si="20"/>
        <v>99.03076194095611</v>
      </c>
    </row>
    <row r="123" spans="1:21" ht="36.75" customHeight="1">
      <c r="A123" s="103"/>
      <c r="B123" s="65"/>
      <c r="C123" s="221" t="s">
        <v>97</v>
      </c>
      <c r="D123" s="198" t="s">
        <v>33</v>
      </c>
      <c r="E123" s="198" t="s">
        <v>86</v>
      </c>
      <c r="F123" s="198" t="s">
        <v>190</v>
      </c>
      <c r="G123" s="198" t="s">
        <v>168</v>
      </c>
      <c r="H123" s="198" t="s">
        <v>98</v>
      </c>
      <c r="I123" s="198" t="s">
        <v>34</v>
      </c>
      <c r="J123" s="198" t="s">
        <v>35</v>
      </c>
      <c r="K123" s="198" t="s">
        <v>429</v>
      </c>
      <c r="L123" s="222">
        <f>L124</f>
        <v>16349100</v>
      </c>
      <c r="M123" s="200"/>
      <c r="N123" s="200"/>
      <c r="O123" s="200"/>
      <c r="P123" s="200"/>
      <c r="Q123" s="200"/>
      <c r="R123" s="201"/>
      <c r="S123" s="201"/>
      <c r="T123" s="222">
        <f>T124</f>
        <v>19847978.72</v>
      </c>
      <c r="U123" s="196">
        <f t="shared" si="20"/>
        <v>121.40104788642799</v>
      </c>
    </row>
    <row r="124" spans="1:21" ht="54.75" customHeight="1">
      <c r="A124" s="103"/>
      <c r="B124" s="65"/>
      <c r="C124" s="15" t="s">
        <v>99</v>
      </c>
      <c r="D124" s="105" t="s">
        <v>213</v>
      </c>
      <c r="E124" s="105" t="s">
        <v>86</v>
      </c>
      <c r="F124" s="105" t="s">
        <v>190</v>
      </c>
      <c r="G124" s="105" t="s">
        <v>168</v>
      </c>
      <c r="H124" s="105" t="s">
        <v>98</v>
      </c>
      <c r="I124" s="105" t="s">
        <v>189</v>
      </c>
      <c r="J124" s="105" t="s">
        <v>35</v>
      </c>
      <c r="K124" s="105" t="s">
        <v>429</v>
      </c>
      <c r="L124" s="223">
        <v>16349100</v>
      </c>
      <c r="M124" s="116"/>
      <c r="N124" s="116"/>
      <c r="O124" s="116"/>
      <c r="P124" s="116"/>
      <c r="Q124" s="116"/>
      <c r="R124" s="117"/>
      <c r="S124" s="117"/>
      <c r="T124" s="224">
        <v>19847978.72</v>
      </c>
      <c r="U124" s="111">
        <f t="shared" si="20"/>
        <v>121.40104788642799</v>
      </c>
    </row>
    <row r="125" spans="1:21" s="174" customFormat="1" ht="75" customHeight="1">
      <c r="A125" s="103"/>
      <c r="B125" s="65"/>
      <c r="C125" s="225" t="s">
        <v>257</v>
      </c>
      <c r="D125" s="198" t="s">
        <v>33</v>
      </c>
      <c r="E125" s="198" t="s">
        <v>86</v>
      </c>
      <c r="F125" s="198" t="s">
        <v>190</v>
      </c>
      <c r="G125" s="198" t="s">
        <v>265</v>
      </c>
      <c r="H125" s="198" t="s">
        <v>373</v>
      </c>
      <c r="I125" s="198" t="s">
        <v>34</v>
      </c>
      <c r="J125" s="198" t="s">
        <v>35</v>
      </c>
      <c r="K125" s="198" t="s">
        <v>429</v>
      </c>
      <c r="L125" s="199">
        <f>L126</f>
        <v>7600800</v>
      </c>
      <c r="M125" s="116"/>
      <c r="N125" s="116"/>
      <c r="O125" s="116"/>
      <c r="P125" s="116"/>
      <c r="Q125" s="116"/>
      <c r="R125" s="117"/>
      <c r="S125" s="117"/>
      <c r="T125" s="199">
        <f>T126</f>
        <v>2769000</v>
      </c>
      <c r="U125" s="196">
        <f t="shared" si="20"/>
        <v>36.43037574992106</v>
      </c>
    </row>
    <row r="126" spans="1:21" s="174" customFormat="1" ht="77.25" customHeight="1">
      <c r="A126" s="103"/>
      <c r="B126" s="65"/>
      <c r="C126" s="226" t="s">
        <v>258</v>
      </c>
      <c r="D126" s="105" t="s">
        <v>213</v>
      </c>
      <c r="E126" s="105" t="s">
        <v>86</v>
      </c>
      <c r="F126" s="105" t="s">
        <v>190</v>
      </c>
      <c r="G126" s="105" t="s">
        <v>265</v>
      </c>
      <c r="H126" s="105" t="s">
        <v>373</v>
      </c>
      <c r="I126" s="105" t="s">
        <v>189</v>
      </c>
      <c r="J126" s="105" t="s">
        <v>35</v>
      </c>
      <c r="K126" s="105" t="s">
        <v>429</v>
      </c>
      <c r="L126" s="227">
        <v>7600800</v>
      </c>
      <c r="M126" s="116"/>
      <c r="N126" s="116"/>
      <c r="O126" s="116"/>
      <c r="P126" s="116"/>
      <c r="Q126" s="116"/>
      <c r="R126" s="117"/>
      <c r="S126" s="117"/>
      <c r="T126" s="120">
        <v>2769000</v>
      </c>
      <c r="U126" s="111">
        <f t="shared" si="20"/>
        <v>36.43037574992106</v>
      </c>
    </row>
    <row r="127" spans="1:21" ht="47.25" customHeight="1">
      <c r="A127" s="103"/>
      <c r="B127" s="65"/>
      <c r="C127" s="17" t="s">
        <v>371</v>
      </c>
      <c r="D127" s="198" t="s">
        <v>33</v>
      </c>
      <c r="E127" s="198" t="s">
        <v>86</v>
      </c>
      <c r="F127" s="198" t="s">
        <v>190</v>
      </c>
      <c r="G127" s="198" t="s">
        <v>265</v>
      </c>
      <c r="H127" s="198" t="s">
        <v>372</v>
      </c>
      <c r="I127" s="198" t="s">
        <v>34</v>
      </c>
      <c r="J127" s="198" t="s">
        <v>35</v>
      </c>
      <c r="K127" s="198" t="s">
        <v>429</v>
      </c>
      <c r="L127" s="199">
        <f>L128</f>
        <v>1189800</v>
      </c>
      <c r="M127" s="200"/>
      <c r="N127" s="200"/>
      <c r="O127" s="200"/>
      <c r="P127" s="200"/>
      <c r="Q127" s="200"/>
      <c r="R127" s="201"/>
      <c r="S127" s="201"/>
      <c r="T127" s="199">
        <f>T128</f>
        <v>1189800</v>
      </c>
      <c r="U127" s="196">
        <f t="shared" si="20"/>
        <v>100</v>
      </c>
    </row>
    <row r="128" spans="1:21" ht="63" customHeight="1">
      <c r="A128" s="103"/>
      <c r="B128" s="65"/>
      <c r="C128" s="16" t="s">
        <v>96</v>
      </c>
      <c r="D128" s="105" t="s">
        <v>213</v>
      </c>
      <c r="E128" s="105" t="s">
        <v>86</v>
      </c>
      <c r="F128" s="105" t="s">
        <v>190</v>
      </c>
      <c r="G128" s="105" t="s">
        <v>265</v>
      </c>
      <c r="H128" s="105" t="s">
        <v>372</v>
      </c>
      <c r="I128" s="105" t="s">
        <v>189</v>
      </c>
      <c r="J128" s="105" t="s">
        <v>35</v>
      </c>
      <c r="K128" s="105" t="s">
        <v>429</v>
      </c>
      <c r="L128" s="228">
        <v>1189800</v>
      </c>
      <c r="M128" s="116"/>
      <c r="N128" s="116"/>
      <c r="O128" s="116"/>
      <c r="P128" s="116"/>
      <c r="Q128" s="117"/>
      <c r="R128" s="117"/>
      <c r="S128" s="229"/>
      <c r="T128" s="230">
        <v>1189800</v>
      </c>
      <c r="U128" s="111">
        <f t="shared" si="20"/>
        <v>100</v>
      </c>
    </row>
    <row r="129" spans="1:21" ht="76.5" customHeight="1">
      <c r="A129" s="103"/>
      <c r="B129" s="65"/>
      <c r="C129" s="25" t="s">
        <v>408</v>
      </c>
      <c r="D129" s="215" t="s">
        <v>33</v>
      </c>
      <c r="E129" s="215" t="s">
        <v>86</v>
      </c>
      <c r="F129" s="215" t="s">
        <v>190</v>
      </c>
      <c r="G129" s="215" t="s">
        <v>265</v>
      </c>
      <c r="H129" s="215" t="s">
        <v>57</v>
      </c>
      <c r="I129" s="215" t="s">
        <v>34</v>
      </c>
      <c r="J129" s="215" t="s">
        <v>35</v>
      </c>
      <c r="K129" s="215" t="s">
        <v>429</v>
      </c>
      <c r="L129" s="231">
        <f>L130</f>
        <v>1800</v>
      </c>
      <c r="M129" s="231">
        <f aca="true" t="shared" si="29" ref="M129:T129">M130</f>
        <v>0</v>
      </c>
      <c r="N129" s="231">
        <f t="shared" si="29"/>
        <v>0</v>
      </c>
      <c r="O129" s="231">
        <f t="shared" si="29"/>
        <v>0</v>
      </c>
      <c r="P129" s="231">
        <f t="shared" si="29"/>
        <v>0</v>
      </c>
      <c r="Q129" s="231">
        <f t="shared" si="29"/>
        <v>0</v>
      </c>
      <c r="R129" s="231">
        <f t="shared" si="29"/>
        <v>0</v>
      </c>
      <c r="S129" s="231">
        <f t="shared" si="29"/>
        <v>0</v>
      </c>
      <c r="T129" s="231">
        <f t="shared" si="29"/>
        <v>1800</v>
      </c>
      <c r="U129" s="196">
        <f t="shared" si="20"/>
        <v>100</v>
      </c>
    </row>
    <row r="130" spans="1:21" ht="78.75" customHeight="1">
      <c r="A130" s="103"/>
      <c r="B130" s="65"/>
      <c r="C130" s="16" t="s">
        <v>408</v>
      </c>
      <c r="D130" s="105" t="s">
        <v>213</v>
      </c>
      <c r="E130" s="105" t="s">
        <v>86</v>
      </c>
      <c r="F130" s="105" t="s">
        <v>190</v>
      </c>
      <c r="G130" s="105" t="s">
        <v>265</v>
      </c>
      <c r="H130" s="105" t="s">
        <v>57</v>
      </c>
      <c r="I130" s="105" t="s">
        <v>189</v>
      </c>
      <c r="J130" s="105" t="s">
        <v>35</v>
      </c>
      <c r="K130" s="105" t="s">
        <v>429</v>
      </c>
      <c r="L130" s="232">
        <v>1800</v>
      </c>
      <c r="M130" s="116"/>
      <c r="N130" s="116"/>
      <c r="O130" s="116"/>
      <c r="P130" s="116"/>
      <c r="Q130" s="117"/>
      <c r="R130" s="117"/>
      <c r="S130" s="229"/>
      <c r="T130" s="233">
        <v>1800</v>
      </c>
      <c r="U130" s="111">
        <f t="shared" si="20"/>
        <v>100</v>
      </c>
    </row>
    <row r="131" spans="1:21" ht="24" customHeight="1">
      <c r="A131" s="103"/>
      <c r="B131" s="65"/>
      <c r="C131" s="234" t="s">
        <v>101</v>
      </c>
      <c r="D131" s="235" t="s">
        <v>33</v>
      </c>
      <c r="E131" s="235" t="s">
        <v>86</v>
      </c>
      <c r="F131" s="235" t="s">
        <v>190</v>
      </c>
      <c r="G131" s="235" t="s">
        <v>374</v>
      </c>
      <c r="H131" s="235" t="s">
        <v>93</v>
      </c>
      <c r="I131" s="235" t="s">
        <v>34</v>
      </c>
      <c r="J131" s="235" t="s">
        <v>35</v>
      </c>
      <c r="K131" s="235" t="s">
        <v>429</v>
      </c>
      <c r="L131" s="236">
        <f>L132</f>
        <v>214307500</v>
      </c>
      <c r="M131" s="116"/>
      <c r="N131" s="116"/>
      <c r="O131" s="116"/>
      <c r="P131" s="116"/>
      <c r="Q131" s="117"/>
      <c r="R131" s="117"/>
      <c r="S131" s="120">
        <v>10500</v>
      </c>
      <c r="T131" s="236">
        <f>T132</f>
        <v>213319590.44</v>
      </c>
      <c r="U131" s="196">
        <f t="shared" si="20"/>
        <v>99.53902240472219</v>
      </c>
    </row>
    <row r="132" spans="1:21" ht="27.75" customHeight="1">
      <c r="A132" s="103"/>
      <c r="B132" s="65"/>
      <c r="C132" s="118" t="s">
        <v>102</v>
      </c>
      <c r="D132" s="113" t="s">
        <v>213</v>
      </c>
      <c r="E132" s="113" t="s">
        <v>86</v>
      </c>
      <c r="F132" s="113" t="s">
        <v>190</v>
      </c>
      <c r="G132" s="113" t="s">
        <v>374</v>
      </c>
      <c r="H132" s="113" t="s">
        <v>93</v>
      </c>
      <c r="I132" s="113" t="s">
        <v>189</v>
      </c>
      <c r="J132" s="113" t="s">
        <v>35</v>
      </c>
      <c r="K132" s="113" t="s">
        <v>429</v>
      </c>
      <c r="L132" s="122">
        <v>214307500</v>
      </c>
      <c r="M132" s="116"/>
      <c r="N132" s="116"/>
      <c r="O132" s="116"/>
      <c r="P132" s="116"/>
      <c r="Q132" s="117"/>
      <c r="R132" s="117"/>
      <c r="S132" s="229"/>
      <c r="T132" s="237">
        <v>213319590.44</v>
      </c>
      <c r="U132" s="111">
        <f t="shared" si="20"/>
        <v>99.53902240472219</v>
      </c>
    </row>
    <row r="133" spans="1:21" ht="28.5" customHeight="1">
      <c r="A133" s="92" t="s">
        <v>375</v>
      </c>
      <c r="B133" s="65"/>
      <c r="C133" s="94" t="s">
        <v>228</v>
      </c>
      <c r="D133" s="95" t="s">
        <v>33</v>
      </c>
      <c r="E133" s="95" t="s">
        <v>86</v>
      </c>
      <c r="F133" s="95" t="s">
        <v>190</v>
      </c>
      <c r="G133" s="95" t="s">
        <v>376</v>
      </c>
      <c r="H133" s="95" t="s">
        <v>33</v>
      </c>
      <c r="I133" s="95" t="s">
        <v>34</v>
      </c>
      <c r="J133" s="95" t="s">
        <v>35</v>
      </c>
      <c r="K133" s="95" t="s">
        <v>429</v>
      </c>
      <c r="L133" s="97">
        <f>L134+L136+L142+L138+L140</f>
        <v>24831051.9</v>
      </c>
      <c r="M133" s="97">
        <f aca="true" t="shared" si="30" ref="M133:T133">M134+M136+M142+M138+M140</f>
        <v>0</v>
      </c>
      <c r="N133" s="97">
        <f t="shared" si="30"/>
        <v>0</v>
      </c>
      <c r="O133" s="97">
        <f t="shared" si="30"/>
        <v>0</v>
      </c>
      <c r="P133" s="97">
        <f t="shared" si="30"/>
        <v>0</v>
      </c>
      <c r="Q133" s="97">
        <f t="shared" si="30"/>
        <v>0</v>
      </c>
      <c r="R133" s="97">
        <f t="shared" si="30"/>
        <v>0</v>
      </c>
      <c r="S133" s="97">
        <f t="shared" si="30"/>
        <v>1623000</v>
      </c>
      <c r="T133" s="97">
        <f t="shared" si="30"/>
        <v>22696999.51</v>
      </c>
      <c r="U133" s="101">
        <f t="shared" si="20"/>
        <v>91.40571088734265</v>
      </c>
    </row>
    <row r="134" spans="1:21" ht="66" customHeight="1">
      <c r="A134" s="103"/>
      <c r="B134" s="65"/>
      <c r="C134" s="238" t="s">
        <v>103</v>
      </c>
      <c r="D134" s="235" t="s">
        <v>33</v>
      </c>
      <c r="E134" s="235" t="s">
        <v>86</v>
      </c>
      <c r="F134" s="235" t="s">
        <v>190</v>
      </c>
      <c r="G134" s="235" t="s">
        <v>376</v>
      </c>
      <c r="H134" s="235" t="s">
        <v>79</v>
      </c>
      <c r="I134" s="235" t="s">
        <v>34</v>
      </c>
      <c r="J134" s="235" t="s">
        <v>35</v>
      </c>
      <c r="K134" s="235" t="s">
        <v>429</v>
      </c>
      <c r="L134" s="236">
        <f>L135</f>
        <v>5814580</v>
      </c>
      <c r="M134" s="200"/>
      <c r="N134" s="200"/>
      <c r="O134" s="200"/>
      <c r="P134" s="200"/>
      <c r="Q134" s="201"/>
      <c r="R134" s="201"/>
      <c r="S134" s="202">
        <v>541000</v>
      </c>
      <c r="T134" s="236">
        <f>T135</f>
        <v>5814580</v>
      </c>
      <c r="U134" s="196">
        <f t="shared" si="20"/>
        <v>100</v>
      </c>
    </row>
    <row r="135" spans="1:21" ht="74.25" customHeight="1">
      <c r="A135" s="103"/>
      <c r="B135" s="65"/>
      <c r="C135" s="239" t="s">
        <v>104</v>
      </c>
      <c r="D135" s="113" t="s">
        <v>213</v>
      </c>
      <c r="E135" s="113" t="s">
        <v>86</v>
      </c>
      <c r="F135" s="113" t="s">
        <v>190</v>
      </c>
      <c r="G135" s="113" t="s">
        <v>376</v>
      </c>
      <c r="H135" s="113" t="s">
        <v>79</v>
      </c>
      <c r="I135" s="113" t="s">
        <v>189</v>
      </c>
      <c r="J135" s="113" t="s">
        <v>35</v>
      </c>
      <c r="K135" s="113" t="s">
        <v>429</v>
      </c>
      <c r="L135" s="240">
        <v>5814580</v>
      </c>
      <c r="M135" s="200"/>
      <c r="N135" s="200"/>
      <c r="O135" s="200"/>
      <c r="P135" s="200"/>
      <c r="Q135" s="201"/>
      <c r="R135" s="201"/>
      <c r="S135" s="241"/>
      <c r="T135" s="242">
        <v>5814580</v>
      </c>
      <c r="U135" s="111">
        <f t="shared" si="20"/>
        <v>100</v>
      </c>
    </row>
    <row r="136" spans="1:21" ht="55.5" customHeight="1">
      <c r="A136" s="103"/>
      <c r="B136" s="65"/>
      <c r="C136" s="243" t="s">
        <v>594</v>
      </c>
      <c r="D136" s="235" t="s">
        <v>33</v>
      </c>
      <c r="E136" s="235" t="s">
        <v>86</v>
      </c>
      <c r="F136" s="235" t="s">
        <v>190</v>
      </c>
      <c r="G136" s="235" t="s">
        <v>151</v>
      </c>
      <c r="H136" s="235" t="s">
        <v>592</v>
      </c>
      <c r="I136" s="235" t="s">
        <v>34</v>
      </c>
      <c r="J136" s="235" t="s">
        <v>35</v>
      </c>
      <c r="K136" s="235" t="s">
        <v>429</v>
      </c>
      <c r="L136" s="236">
        <f>L137</f>
        <v>183132.41</v>
      </c>
      <c r="M136" s="200"/>
      <c r="N136" s="200"/>
      <c r="O136" s="200"/>
      <c r="P136" s="200"/>
      <c r="Q136" s="201"/>
      <c r="R136" s="201"/>
      <c r="S136" s="202">
        <v>541000</v>
      </c>
      <c r="T136" s="236">
        <f>T137</f>
        <v>183132.41</v>
      </c>
      <c r="U136" s="196">
        <f>T136/L136*100</f>
        <v>100</v>
      </c>
    </row>
    <row r="137" spans="1:21" ht="59.25" customHeight="1">
      <c r="A137" s="103"/>
      <c r="B137" s="65"/>
      <c r="C137" s="118" t="s">
        <v>593</v>
      </c>
      <c r="D137" s="113" t="s">
        <v>213</v>
      </c>
      <c r="E137" s="113" t="s">
        <v>86</v>
      </c>
      <c r="F137" s="113" t="s">
        <v>190</v>
      </c>
      <c r="G137" s="113" t="s">
        <v>151</v>
      </c>
      <c r="H137" s="113" t="s">
        <v>592</v>
      </c>
      <c r="I137" s="113" t="s">
        <v>189</v>
      </c>
      <c r="J137" s="113" t="s">
        <v>35</v>
      </c>
      <c r="K137" s="113" t="s">
        <v>429</v>
      </c>
      <c r="L137" s="125">
        <v>183132.41</v>
      </c>
      <c r="M137" s="200"/>
      <c r="N137" s="200"/>
      <c r="O137" s="200"/>
      <c r="P137" s="200"/>
      <c r="Q137" s="201"/>
      <c r="R137" s="201"/>
      <c r="S137" s="241"/>
      <c r="T137" s="244">
        <v>183132.41</v>
      </c>
      <c r="U137" s="111">
        <f t="shared" si="20"/>
        <v>100</v>
      </c>
    </row>
    <row r="138" spans="1:21" ht="66.75" customHeight="1">
      <c r="A138" s="103"/>
      <c r="B138" s="65"/>
      <c r="C138" s="473" t="s">
        <v>644</v>
      </c>
      <c r="D138" s="215" t="s">
        <v>33</v>
      </c>
      <c r="E138" s="215" t="s">
        <v>86</v>
      </c>
      <c r="F138" s="215" t="s">
        <v>190</v>
      </c>
      <c r="G138" s="215" t="s">
        <v>151</v>
      </c>
      <c r="H138" s="215" t="s">
        <v>643</v>
      </c>
      <c r="I138" s="215" t="s">
        <v>34</v>
      </c>
      <c r="J138" s="215" t="s">
        <v>35</v>
      </c>
      <c r="K138" s="215" t="s">
        <v>429</v>
      </c>
      <c r="L138" s="474">
        <f>L139</f>
        <v>4697600</v>
      </c>
      <c r="M138" s="469"/>
      <c r="N138" s="469"/>
      <c r="O138" s="469"/>
      <c r="P138" s="469"/>
      <c r="Q138" s="470"/>
      <c r="R138" s="470"/>
      <c r="S138" s="475"/>
      <c r="T138" s="476">
        <f>T139</f>
        <v>4649985.77</v>
      </c>
      <c r="U138" s="111"/>
    </row>
    <row r="139" spans="1:21" ht="75" customHeight="1">
      <c r="A139" s="103"/>
      <c r="B139" s="65"/>
      <c r="C139" s="118" t="s">
        <v>642</v>
      </c>
      <c r="D139" s="113" t="s">
        <v>213</v>
      </c>
      <c r="E139" s="113" t="s">
        <v>86</v>
      </c>
      <c r="F139" s="113" t="s">
        <v>190</v>
      </c>
      <c r="G139" s="113" t="s">
        <v>151</v>
      </c>
      <c r="H139" s="113" t="s">
        <v>643</v>
      </c>
      <c r="I139" s="113" t="s">
        <v>189</v>
      </c>
      <c r="J139" s="113" t="s">
        <v>35</v>
      </c>
      <c r="K139" s="113" t="s">
        <v>429</v>
      </c>
      <c r="L139" s="125">
        <v>4697600</v>
      </c>
      <c r="M139" s="200"/>
      <c r="N139" s="200"/>
      <c r="O139" s="200"/>
      <c r="P139" s="200"/>
      <c r="Q139" s="201"/>
      <c r="R139" s="201"/>
      <c r="S139" s="241"/>
      <c r="T139" s="244">
        <v>4649985.77</v>
      </c>
      <c r="U139" s="111">
        <f t="shared" si="20"/>
        <v>98.98641370061307</v>
      </c>
    </row>
    <row r="140" spans="1:21" ht="54" customHeight="1">
      <c r="A140" s="103"/>
      <c r="B140" s="65"/>
      <c r="C140" s="473" t="s">
        <v>688</v>
      </c>
      <c r="D140" s="215" t="s">
        <v>33</v>
      </c>
      <c r="E140" s="215" t="s">
        <v>86</v>
      </c>
      <c r="F140" s="215" t="s">
        <v>190</v>
      </c>
      <c r="G140" s="215" t="s">
        <v>151</v>
      </c>
      <c r="H140" s="215" t="s">
        <v>687</v>
      </c>
      <c r="I140" s="215" t="s">
        <v>34</v>
      </c>
      <c r="J140" s="215" t="s">
        <v>35</v>
      </c>
      <c r="K140" s="215" t="s">
        <v>429</v>
      </c>
      <c r="L140" s="474">
        <f>L141</f>
        <v>776064</v>
      </c>
      <c r="M140" s="469"/>
      <c r="N140" s="469"/>
      <c r="O140" s="469"/>
      <c r="P140" s="469"/>
      <c r="Q140" s="470"/>
      <c r="R140" s="470"/>
      <c r="S140" s="475"/>
      <c r="T140" s="476">
        <f>T141</f>
        <v>776064</v>
      </c>
      <c r="U140" s="111"/>
    </row>
    <row r="141" spans="1:21" ht="59.25" customHeight="1">
      <c r="A141" s="103"/>
      <c r="B141" s="65"/>
      <c r="C141" s="118" t="s">
        <v>689</v>
      </c>
      <c r="D141" s="113" t="s">
        <v>213</v>
      </c>
      <c r="E141" s="113" t="s">
        <v>86</v>
      </c>
      <c r="F141" s="113" t="s">
        <v>190</v>
      </c>
      <c r="G141" s="113" t="s">
        <v>151</v>
      </c>
      <c r="H141" s="113" t="s">
        <v>687</v>
      </c>
      <c r="I141" s="113" t="s">
        <v>189</v>
      </c>
      <c r="J141" s="113" t="s">
        <v>35</v>
      </c>
      <c r="K141" s="113" t="s">
        <v>429</v>
      </c>
      <c r="L141" s="125">
        <v>776064</v>
      </c>
      <c r="M141" s="200"/>
      <c r="N141" s="200"/>
      <c r="O141" s="200"/>
      <c r="P141" s="200"/>
      <c r="Q141" s="201"/>
      <c r="R141" s="201"/>
      <c r="S141" s="241"/>
      <c r="T141" s="244">
        <v>776064</v>
      </c>
      <c r="U141" s="111">
        <f>T141/L141*100</f>
        <v>100</v>
      </c>
    </row>
    <row r="142" spans="1:21" ht="47.25" customHeight="1">
      <c r="A142" s="103"/>
      <c r="B142" s="65"/>
      <c r="C142" s="245" t="s">
        <v>152</v>
      </c>
      <c r="D142" s="235" t="s">
        <v>33</v>
      </c>
      <c r="E142" s="235" t="s">
        <v>86</v>
      </c>
      <c r="F142" s="235" t="s">
        <v>190</v>
      </c>
      <c r="G142" s="235" t="s">
        <v>153</v>
      </c>
      <c r="H142" s="235" t="s">
        <v>93</v>
      </c>
      <c r="I142" s="235" t="s">
        <v>34</v>
      </c>
      <c r="J142" s="235" t="s">
        <v>35</v>
      </c>
      <c r="K142" s="235" t="s">
        <v>429</v>
      </c>
      <c r="L142" s="236">
        <f>L143</f>
        <v>13359675.49</v>
      </c>
      <c r="M142" s="200"/>
      <c r="N142" s="200"/>
      <c r="O142" s="200"/>
      <c r="P142" s="200"/>
      <c r="Q142" s="201"/>
      <c r="R142" s="201"/>
      <c r="S142" s="202">
        <v>541000</v>
      </c>
      <c r="T142" s="236">
        <f>T143</f>
        <v>11273237.33</v>
      </c>
      <c r="U142" s="196">
        <f t="shared" si="20"/>
        <v>84.38256856192545</v>
      </c>
    </row>
    <row r="143" spans="1:21" ht="48" customHeight="1">
      <c r="A143" s="103"/>
      <c r="B143" s="65"/>
      <c r="C143" s="239" t="s">
        <v>152</v>
      </c>
      <c r="D143" s="113" t="s">
        <v>213</v>
      </c>
      <c r="E143" s="113" t="s">
        <v>86</v>
      </c>
      <c r="F143" s="113" t="s">
        <v>190</v>
      </c>
      <c r="G143" s="113" t="s">
        <v>153</v>
      </c>
      <c r="H143" s="113" t="s">
        <v>93</v>
      </c>
      <c r="I143" s="113" t="s">
        <v>189</v>
      </c>
      <c r="J143" s="113" t="s">
        <v>35</v>
      </c>
      <c r="K143" s="113" t="s">
        <v>429</v>
      </c>
      <c r="L143" s="240">
        <v>13359675.49</v>
      </c>
      <c r="M143" s="200"/>
      <c r="N143" s="200"/>
      <c r="O143" s="200"/>
      <c r="P143" s="200"/>
      <c r="Q143" s="201"/>
      <c r="R143" s="201"/>
      <c r="S143" s="241"/>
      <c r="T143" s="242">
        <v>11273237.33</v>
      </c>
      <c r="U143" s="111">
        <f t="shared" si="20"/>
        <v>84.38256856192545</v>
      </c>
    </row>
    <row r="144" spans="1:21" ht="24.75" customHeight="1">
      <c r="A144" s="81" t="s">
        <v>377</v>
      </c>
      <c r="B144" s="246"/>
      <c r="C144" s="83" t="s">
        <v>105</v>
      </c>
      <c r="D144" s="85" t="s">
        <v>33</v>
      </c>
      <c r="E144" s="85" t="s">
        <v>86</v>
      </c>
      <c r="F144" s="85" t="s">
        <v>184</v>
      </c>
      <c r="G144" s="85" t="s">
        <v>34</v>
      </c>
      <c r="H144" s="85" t="s">
        <v>33</v>
      </c>
      <c r="I144" s="85" t="s">
        <v>34</v>
      </c>
      <c r="J144" s="85" t="s">
        <v>35</v>
      </c>
      <c r="K144" s="85" t="s">
        <v>429</v>
      </c>
      <c r="L144" s="86">
        <f>L145</f>
        <v>269634</v>
      </c>
      <c r="M144" s="247"/>
      <c r="N144" s="247"/>
      <c r="O144" s="247"/>
      <c r="P144" s="247"/>
      <c r="Q144" s="247"/>
      <c r="R144" s="247"/>
      <c r="S144" s="247"/>
      <c r="T144" s="86">
        <f>T145</f>
        <v>170070.32</v>
      </c>
      <c r="U144" s="90">
        <f t="shared" si="20"/>
        <v>63.0745084076934</v>
      </c>
    </row>
    <row r="145" spans="1:21" ht="31.5" customHeight="1">
      <c r="A145" s="103"/>
      <c r="B145" s="65"/>
      <c r="C145" s="248" t="s">
        <v>106</v>
      </c>
      <c r="D145" s="249" t="s">
        <v>213</v>
      </c>
      <c r="E145" s="249" t="s">
        <v>86</v>
      </c>
      <c r="F145" s="249" t="s">
        <v>184</v>
      </c>
      <c r="G145" s="249" t="s">
        <v>189</v>
      </c>
      <c r="H145" s="249" t="s">
        <v>44</v>
      </c>
      <c r="I145" s="249" t="s">
        <v>189</v>
      </c>
      <c r="J145" s="249" t="s">
        <v>35</v>
      </c>
      <c r="K145" s="249" t="s">
        <v>429</v>
      </c>
      <c r="L145" s="250">
        <v>269634</v>
      </c>
      <c r="M145" s="251"/>
      <c r="N145" s="251"/>
      <c r="O145" s="251"/>
      <c r="P145" s="251"/>
      <c r="Q145" s="251"/>
      <c r="R145" s="251"/>
      <c r="S145" s="251"/>
      <c r="T145" s="252">
        <v>170070.32</v>
      </c>
      <c r="U145" s="111">
        <f t="shared" si="20"/>
        <v>63.0745084076934</v>
      </c>
    </row>
    <row r="146" spans="1:21" ht="33.75" customHeight="1">
      <c r="A146" s="81" t="s">
        <v>378</v>
      </c>
      <c r="B146" s="253"/>
      <c r="C146" s="254" t="s">
        <v>107</v>
      </c>
      <c r="D146" s="85" t="s">
        <v>33</v>
      </c>
      <c r="E146" s="85" t="s">
        <v>86</v>
      </c>
      <c r="F146" s="85" t="s">
        <v>108</v>
      </c>
      <c r="G146" s="85" t="s">
        <v>34</v>
      </c>
      <c r="H146" s="85" t="s">
        <v>33</v>
      </c>
      <c r="I146" s="85" t="s">
        <v>34</v>
      </c>
      <c r="J146" s="85" t="s">
        <v>35</v>
      </c>
      <c r="K146" s="85" t="s">
        <v>33</v>
      </c>
      <c r="L146" s="89">
        <f>L147</f>
        <v>-3421186.83</v>
      </c>
      <c r="M146" s="255"/>
      <c r="N146" s="255"/>
      <c r="O146" s="255"/>
      <c r="P146" s="255"/>
      <c r="Q146" s="255"/>
      <c r="R146" s="255"/>
      <c r="S146" s="255"/>
      <c r="T146" s="89">
        <f>T147</f>
        <v>-3421186.83</v>
      </c>
      <c r="U146" s="90">
        <f t="shared" si="20"/>
        <v>100</v>
      </c>
    </row>
    <row r="147" spans="1:21" ht="57" customHeight="1" thickBot="1">
      <c r="A147" s="256"/>
      <c r="B147" s="65"/>
      <c r="C147" s="257" t="s">
        <v>109</v>
      </c>
      <c r="D147" s="258" t="s">
        <v>213</v>
      </c>
      <c r="E147" s="258" t="s">
        <v>86</v>
      </c>
      <c r="F147" s="258" t="s">
        <v>108</v>
      </c>
      <c r="G147" s="258" t="s">
        <v>150</v>
      </c>
      <c r="H147" s="258" t="s">
        <v>40</v>
      </c>
      <c r="I147" s="258" t="s">
        <v>189</v>
      </c>
      <c r="J147" s="258" t="s">
        <v>35</v>
      </c>
      <c r="K147" s="258" t="s">
        <v>429</v>
      </c>
      <c r="L147" s="259">
        <v>-3421186.83</v>
      </c>
      <c r="M147" s="251"/>
      <c r="N147" s="251"/>
      <c r="O147" s="251"/>
      <c r="P147" s="251"/>
      <c r="Q147" s="251"/>
      <c r="R147" s="251"/>
      <c r="S147" s="251"/>
      <c r="T147" s="259">
        <v>-3421186.83</v>
      </c>
      <c r="U147" s="260">
        <f>T147/L147*100</f>
        <v>100</v>
      </c>
    </row>
    <row r="148" spans="1:23" ht="28.5" customHeight="1" thickBot="1">
      <c r="A148" s="261"/>
      <c r="B148" s="262"/>
      <c r="C148" s="263" t="s">
        <v>110</v>
      </c>
      <c r="D148" s="264"/>
      <c r="E148" s="264"/>
      <c r="F148" s="264"/>
      <c r="G148" s="264"/>
      <c r="H148" s="264"/>
      <c r="I148" s="264"/>
      <c r="J148" s="264"/>
      <c r="K148" s="264"/>
      <c r="L148" s="265">
        <f>L8+L96</f>
        <v>794220063.9999999</v>
      </c>
      <c r="M148" s="266"/>
      <c r="N148" s="266"/>
      <c r="O148" s="266"/>
      <c r="P148" s="266"/>
      <c r="Q148" s="266"/>
      <c r="R148" s="266"/>
      <c r="S148" s="266"/>
      <c r="T148" s="265">
        <f>T8+T96</f>
        <v>713381020.33</v>
      </c>
      <c r="U148" s="267">
        <f>T148/L148*100</f>
        <v>89.82158128027349</v>
      </c>
      <c r="W148" s="268"/>
    </row>
    <row r="149" spans="1:19" ht="18">
      <c r="A149" s="64"/>
      <c r="B149" s="65"/>
      <c r="C149" s="64"/>
      <c r="D149" s="66"/>
      <c r="E149" s="66"/>
      <c r="F149" s="66"/>
      <c r="G149" s="66"/>
      <c r="H149" s="66"/>
      <c r="I149" s="66"/>
      <c r="J149" s="66"/>
      <c r="K149" s="66"/>
      <c r="L149" s="57"/>
      <c r="M149" s="269"/>
      <c r="N149" s="269"/>
      <c r="O149" s="269"/>
      <c r="P149" s="269"/>
      <c r="Q149" s="269"/>
      <c r="R149" s="269"/>
      <c r="S149" s="269"/>
    </row>
    <row r="150" spans="1:19" ht="18">
      <c r="A150" s="64"/>
      <c r="B150" s="65"/>
      <c r="C150" s="64"/>
      <c r="D150" s="66"/>
      <c r="E150" s="66"/>
      <c r="F150" s="66"/>
      <c r="G150" s="66"/>
      <c r="H150" s="66"/>
      <c r="I150" s="66"/>
      <c r="J150" s="66"/>
      <c r="K150" s="66"/>
      <c r="L150" s="57"/>
      <c r="M150" s="269"/>
      <c r="N150" s="269"/>
      <c r="O150" s="269"/>
      <c r="P150" s="269"/>
      <c r="Q150" s="269"/>
      <c r="R150" s="269"/>
      <c r="S150" s="269"/>
    </row>
    <row r="151" spans="1:19" ht="18">
      <c r="A151" s="64"/>
      <c r="B151" s="65"/>
      <c r="C151" s="64"/>
      <c r="D151" s="66"/>
      <c r="E151" s="66"/>
      <c r="F151" s="66"/>
      <c r="G151" s="66"/>
      <c r="H151" s="66"/>
      <c r="I151" s="66"/>
      <c r="J151" s="66"/>
      <c r="K151" s="66"/>
      <c r="L151" s="57"/>
      <c r="M151" s="269"/>
      <c r="N151" s="269"/>
      <c r="O151" s="269"/>
      <c r="P151" s="269"/>
      <c r="Q151" s="269"/>
      <c r="R151" s="269"/>
      <c r="S151" s="269"/>
    </row>
    <row r="152" spans="1:19" ht="18">
      <c r="A152" s="64"/>
      <c r="B152" s="65"/>
      <c r="C152" s="64"/>
      <c r="D152" s="66"/>
      <c r="E152" s="66"/>
      <c r="F152" s="66"/>
      <c r="G152" s="66"/>
      <c r="H152" s="66"/>
      <c r="I152" s="66"/>
      <c r="J152" s="66"/>
      <c r="K152" s="66"/>
      <c r="L152" s="57"/>
      <c r="M152" s="269"/>
      <c r="N152" s="269"/>
      <c r="O152" s="269"/>
      <c r="P152" s="269"/>
      <c r="Q152" s="269"/>
      <c r="R152" s="269"/>
      <c r="S152" s="269"/>
    </row>
    <row r="153" spans="1:19" ht="18">
      <c r="A153" s="64"/>
      <c r="B153" s="65"/>
      <c r="C153" s="64"/>
      <c r="D153" s="66"/>
      <c r="E153" s="66"/>
      <c r="F153" s="66"/>
      <c r="G153" s="66"/>
      <c r="H153" s="66"/>
      <c r="I153" s="66"/>
      <c r="J153" s="66"/>
      <c r="K153" s="66"/>
      <c r="L153" s="57"/>
      <c r="M153" s="269"/>
      <c r="N153" s="269"/>
      <c r="O153" s="269"/>
      <c r="P153" s="269"/>
      <c r="Q153" s="269"/>
      <c r="R153" s="269"/>
      <c r="S153" s="269"/>
    </row>
    <row r="154" spans="1:19" ht="18">
      <c r="A154" s="64"/>
      <c r="B154" s="65"/>
      <c r="C154" s="64"/>
      <c r="D154" s="66"/>
      <c r="E154" s="66"/>
      <c r="F154" s="66"/>
      <c r="G154" s="66"/>
      <c r="H154" s="66"/>
      <c r="I154" s="66"/>
      <c r="J154" s="66"/>
      <c r="K154" s="66"/>
      <c r="L154" s="57"/>
      <c r="M154" s="269"/>
      <c r="N154" s="269"/>
      <c r="O154" s="269"/>
      <c r="P154" s="269"/>
      <c r="Q154" s="269"/>
      <c r="R154" s="269"/>
      <c r="S154" s="269"/>
    </row>
    <row r="155" spans="1:19" ht="18">
      <c r="A155" s="64"/>
      <c r="B155" s="65"/>
      <c r="C155" s="64"/>
      <c r="D155" s="66"/>
      <c r="E155" s="66"/>
      <c r="F155" s="66"/>
      <c r="G155" s="66"/>
      <c r="H155" s="66"/>
      <c r="I155" s="66"/>
      <c r="J155" s="66"/>
      <c r="K155" s="66"/>
      <c r="L155" s="57"/>
      <c r="M155" s="269"/>
      <c r="N155" s="269"/>
      <c r="O155" s="269"/>
      <c r="P155" s="269"/>
      <c r="Q155" s="269"/>
      <c r="R155" s="269"/>
      <c r="S155" s="269"/>
    </row>
    <row r="156" spans="1:19" ht="18">
      <c r="A156" s="64"/>
      <c r="B156" s="65"/>
      <c r="C156" s="64"/>
      <c r="D156" s="66"/>
      <c r="E156" s="66"/>
      <c r="F156" s="66"/>
      <c r="G156" s="66"/>
      <c r="H156" s="66"/>
      <c r="I156" s="66"/>
      <c r="J156" s="66"/>
      <c r="K156" s="66"/>
      <c r="L156" s="57"/>
      <c r="M156" s="269"/>
      <c r="N156" s="269"/>
      <c r="O156" s="269"/>
      <c r="P156" s="269"/>
      <c r="Q156" s="269"/>
      <c r="R156" s="269"/>
      <c r="S156" s="269"/>
    </row>
    <row r="157" spans="1:19" ht="18">
      <c r="A157" s="64"/>
      <c r="B157" s="65"/>
      <c r="C157" s="64"/>
      <c r="D157" s="66"/>
      <c r="E157" s="66"/>
      <c r="F157" s="66"/>
      <c r="G157" s="66"/>
      <c r="H157" s="66"/>
      <c r="I157" s="66"/>
      <c r="J157" s="66"/>
      <c r="K157" s="66"/>
      <c r="L157" s="57"/>
      <c r="M157" s="269"/>
      <c r="N157" s="269"/>
      <c r="O157" s="269"/>
      <c r="P157" s="269"/>
      <c r="Q157" s="269"/>
      <c r="R157" s="269"/>
      <c r="S157" s="269"/>
    </row>
    <row r="158" spans="1:19" ht="18">
      <c r="A158" s="64"/>
      <c r="B158" s="65"/>
      <c r="C158" s="64"/>
      <c r="D158" s="66"/>
      <c r="E158" s="66"/>
      <c r="F158" s="66"/>
      <c r="G158" s="66"/>
      <c r="H158" s="66"/>
      <c r="I158" s="66"/>
      <c r="J158" s="66"/>
      <c r="K158" s="66"/>
      <c r="L158" s="57"/>
      <c r="M158" s="269"/>
      <c r="N158" s="269"/>
      <c r="O158" s="269"/>
      <c r="P158" s="269"/>
      <c r="Q158" s="269"/>
      <c r="R158" s="269"/>
      <c r="S158" s="269"/>
    </row>
    <row r="159" spans="1:19" ht="18">
      <c r="A159" s="64"/>
      <c r="B159" s="65"/>
      <c r="C159" s="64"/>
      <c r="D159" s="66"/>
      <c r="E159" s="66"/>
      <c r="F159" s="66"/>
      <c r="G159" s="66"/>
      <c r="H159" s="66"/>
      <c r="I159" s="66"/>
      <c r="J159" s="66"/>
      <c r="K159" s="66"/>
      <c r="L159" s="57"/>
      <c r="M159" s="269"/>
      <c r="N159" s="269"/>
      <c r="O159" s="269"/>
      <c r="P159" s="269"/>
      <c r="Q159" s="269"/>
      <c r="R159" s="269"/>
      <c r="S159" s="269"/>
    </row>
    <row r="160" spans="1:19" ht="18">
      <c r="A160" s="64"/>
      <c r="B160" s="65"/>
      <c r="C160" s="64"/>
      <c r="D160" s="66"/>
      <c r="E160" s="66"/>
      <c r="F160" s="66"/>
      <c r="G160" s="66"/>
      <c r="H160" s="66"/>
      <c r="I160" s="66"/>
      <c r="J160" s="66"/>
      <c r="K160" s="66"/>
      <c r="L160" s="57"/>
      <c r="M160" s="269"/>
      <c r="N160" s="269"/>
      <c r="O160" s="269"/>
      <c r="P160" s="269"/>
      <c r="Q160" s="269"/>
      <c r="R160" s="269"/>
      <c r="S160" s="269"/>
    </row>
    <row r="161" spans="1:19" ht="18">
      <c r="A161" s="64"/>
      <c r="B161" s="65"/>
      <c r="C161" s="64"/>
      <c r="D161" s="66"/>
      <c r="E161" s="66"/>
      <c r="F161" s="66"/>
      <c r="G161" s="66"/>
      <c r="H161" s="66"/>
      <c r="I161" s="66"/>
      <c r="J161" s="66"/>
      <c r="K161" s="66"/>
      <c r="L161" s="57"/>
      <c r="M161" s="269"/>
      <c r="N161" s="269"/>
      <c r="O161" s="269"/>
      <c r="P161" s="269"/>
      <c r="Q161" s="269"/>
      <c r="R161" s="269"/>
      <c r="S161" s="269"/>
    </row>
    <row r="162" spans="1:19" ht="18">
      <c r="A162" s="64"/>
      <c r="B162" s="65"/>
      <c r="C162" s="64"/>
      <c r="D162" s="66"/>
      <c r="E162" s="66"/>
      <c r="F162" s="66"/>
      <c r="G162" s="66"/>
      <c r="H162" s="66"/>
      <c r="I162" s="66"/>
      <c r="J162" s="66"/>
      <c r="K162" s="66"/>
      <c r="L162" s="57"/>
      <c r="M162" s="269"/>
      <c r="N162" s="269"/>
      <c r="O162" s="269"/>
      <c r="P162" s="269"/>
      <c r="Q162" s="269"/>
      <c r="R162" s="269"/>
      <c r="S162" s="269"/>
    </row>
    <row r="163" spans="1:19" ht="18">
      <c r="A163" s="64"/>
      <c r="B163" s="65"/>
      <c r="C163" s="64"/>
      <c r="D163" s="66"/>
      <c r="E163" s="66"/>
      <c r="F163" s="66"/>
      <c r="G163" s="66"/>
      <c r="H163" s="66"/>
      <c r="I163" s="66"/>
      <c r="J163" s="66"/>
      <c r="K163" s="66"/>
      <c r="L163" s="57"/>
      <c r="M163" s="269"/>
      <c r="N163" s="269"/>
      <c r="O163" s="269"/>
      <c r="P163" s="269"/>
      <c r="Q163" s="269"/>
      <c r="R163" s="269"/>
      <c r="S163" s="269"/>
    </row>
    <row r="164" spans="1:19" ht="18">
      <c r="A164" s="64"/>
      <c r="B164" s="65"/>
      <c r="C164" s="64"/>
      <c r="D164" s="66"/>
      <c r="E164" s="66"/>
      <c r="F164" s="66"/>
      <c r="G164" s="66"/>
      <c r="H164" s="66"/>
      <c r="I164" s="66"/>
      <c r="J164" s="66"/>
      <c r="K164" s="66"/>
      <c r="L164" s="57"/>
      <c r="M164" s="269"/>
      <c r="N164" s="269"/>
      <c r="O164" s="269"/>
      <c r="P164" s="269"/>
      <c r="Q164" s="269"/>
      <c r="R164" s="269"/>
      <c r="S164" s="269"/>
    </row>
    <row r="165" spans="1:19" ht="18">
      <c r="A165" s="64"/>
      <c r="B165" s="65"/>
      <c r="C165" s="64"/>
      <c r="D165" s="66"/>
      <c r="E165" s="66"/>
      <c r="F165" s="66"/>
      <c r="G165" s="66"/>
      <c r="H165" s="66"/>
      <c r="I165" s="66"/>
      <c r="J165" s="66"/>
      <c r="K165" s="66"/>
      <c r="L165" s="57"/>
      <c r="M165" s="269"/>
      <c r="N165" s="269"/>
      <c r="O165" s="269"/>
      <c r="P165" s="269"/>
      <c r="Q165" s="269"/>
      <c r="R165" s="269"/>
      <c r="S165" s="269"/>
    </row>
    <row r="166" spans="1:19" ht="18">
      <c r="A166" s="64"/>
      <c r="B166" s="65"/>
      <c r="C166" s="64"/>
      <c r="D166" s="66"/>
      <c r="E166" s="66"/>
      <c r="F166" s="66"/>
      <c r="G166" s="66"/>
      <c r="H166" s="66"/>
      <c r="I166" s="66"/>
      <c r="J166" s="66"/>
      <c r="K166" s="66"/>
      <c r="L166" s="57"/>
      <c r="M166" s="269"/>
      <c r="N166" s="269"/>
      <c r="O166" s="269"/>
      <c r="P166" s="269"/>
      <c r="Q166" s="269"/>
      <c r="R166" s="269"/>
      <c r="S166" s="269"/>
    </row>
    <row r="167" spans="1:19" ht="18">
      <c r="A167" s="64"/>
      <c r="B167" s="65"/>
      <c r="C167" s="64"/>
      <c r="D167" s="66"/>
      <c r="E167" s="66"/>
      <c r="F167" s="66"/>
      <c r="G167" s="66"/>
      <c r="H167" s="66"/>
      <c r="I167" s="66"/>
      <c r="J167" s="66"/>
      <c r="K167" s="66"/>
      <c r="L167" s="57"/>
      <c r="M167" s="269"/>
      <c r="N167" s="269"/>
      <c r="O167" s="269"/>
      <c r="P167" s="269"/>
      <c r="Q167" s="269"/>
      <c r="R167" s="269"/>
      <c r="S167" s="269"/>
    </row>
    <row r="168" spans="1:19" ht="18">
      <c r="A168" s="64"/>
      <c r="B168" s="65"/>
      <c r="C168" s="64"/>
      <c r="D168" s="66"/>
      <c r="E168" s="66"/>
      <c r="F168" s="66"/>
      <c r="G168" s="66"/>
      <c r="H168" s="66"/>
      <c r="I168" s="66"/>
      <c r="J168" s="66"/>
      <c r="K168" s="66"/>
      <c r="L168" s="269"/>
      <c r="M168" s="269"/>
      <c r="N168" s="269"/>
      <c r="O168" s="269"/>
      <c r="P168" s="269"/>
      <c r="Q168" s="269"/>
      <c r="R168" s="269"/>
      <c r="S168" s="269"/>
    </row>
    <row r="169" spans="1:19" ht="18">
      <c r="A169" s="64"/>
      <c r="B169" s="65"/>
      <c r="C169" s="64"/>
      <c r="D169" s="66"/>
      <c r="E169" s="66"/>
      <c r="F169" s="66"/>
      <c r="G169" s="66"/>
      <c r="H169" s="66"/>
      <c r="I169" s="66"/>
      <c r="J169" s="66"/>
      <c r="K169" s="66"/>
      <c r="L169" s="269"/>
      <c r="M169" s="269"/>
      <c r="N169" s="269"/>
      <c r="O169" s="269"/>
      <c r="P169" s="269"/>
      <c r="Q169" s="269"/>
      <c r="R169" s="269"/>
      <c r="S169" s="269"/>
    </row>
    <row r="170" spans="1:19" ht="18">
      <c r="A170" s="64"/>
      <c r="B170" s="65"/>
      <c r="C170" s="64"/>
      <c r="D170" s="66"/>
      <c r="E170" s="66"/>
      <c r="F170" s="66"/>
      <c r="G170" s="66"/>
      <c r="H170" s="66"/>
      <c r="I170" s="66"/>
      <c r="J170" s="66"/>
      <c r="K170" s="66"/>
      <c r="L170" s="269"/>
      <c r="M170" s="269"/>
      <c r="N170" s="269"/>
      <c r="O170" s="269"/>
      <c r="P170" s="269"/>
      <c r="Q170" s="269"/>
      <c r="R170" s="269"/>
      <c r="S170" s="269"/>
    </row>
    <row r="171" spans="1:19" ht="18">
      <c r="A171" s="64"/>
      <c r="B171" s="65"/>
      <c r="C171" s="64"/>
      <c r="D171" s="66"/>
      <c r="E171" s="66"/>
      <c r="F171" s="66"/>
      <c r="G171" s="66"/>
      <c r="H171" s="66"/>
      <c r="I171" s="66"/>
      <c r="J171" s="66"/>
      <c r="K171" s="66"/>
      <c r="L171" s="269"/>
      <c r="M171" s="269"/>
      <c r="N171" s="269"/>
      <c r="O171" s="269"/>
      <c r="P171" s="269"/>
      <c r="Q171" s="269"/>
      <c r="R171" s="269"/>
      <c r="S171" s="269"/>
    </row>
    <row r="172" spans="1:19" ht="18">
      <c r="A172" s="64"/>
      <c r="B172" s="65"/>
      <c r="C172" s="64"/>
      <c r="D172" s="66"/>
      <c r="E172" s="66"/>
      <c r="F172" s="66"/>
      <c r="G172" s="66"/>
      <c r="H172" s="66"/>
      <c r="I172" s="66"/>
      <c r="J172" s="66"/>
      <c r="K172" s="66"/>
      <c r="L172" s="269"/>
      <c r="M172" s="269"/>
      <c r="N172" s="269"/>
      <c r="O172" s="269"/>
      <c r="P172" s="269"/>
      <c r="Q172" s="269"/>
      <c r="R172" s="269"/>
      <c r="S172" s="269"/>
    </row>
    <row r="173" spans="1:19" ht="18">
      <c r="A173" s="64"/>
      <c r="B173" s="65"/>
      <c r="C173" s="64"/>
      <c r="D173" s="66"/>
      <c r="E173" s="66"/>
      <c r="F173" s="66"/>
      <c r="G173" s="66"/>
      <c r="H173" s="66"/>
      <c r="I173" s="66"/>
      <c r="J173" s="66"/>
      <c r="K173" s="66"/>
      <c r="L173" s="269"/>
      <c r="M173" s="269"/>
      <c r="N173" s="269"/>
      <c r="O173" s="269"/>
      <c r="P173" s="269"/>
      <c r="Q173" s="269"/>
      <c r="R173" s="269"/>
      <c r="S173" s="269"/>
    </row>
    <row r="174" spans="1:19" ht="18">
      <c r="A174" s="64"/>
      <c r="B174" s="65"/>
      <c r="C174" s="64"/>
      <c r="D174" s="66"/>
      <c r="E174" s="66"/>
      <c r="F174" s="66"/>
      <c r="G174" s="66"/>
      <c r="H174" s="66"/>
      <c r="I174" s="66"/>
      <c r="J174" s="66"/>
      <c r="K174" s="66"/>
      <c r="L174" s="269"/>
      <c r="M174" s="269"/>
      <c r="N174" s="269"/>
      <c r="O174" s="269"/>
      <c r="P174" s="269"/>
      <c r="Q174" s="269"/>
      <c r="R174" s="269"/>
      <c r="S174" s="269"/>
    </row>
    <row r="175" spans="1:19" ht="18">
      <c r="A175" s="64"/>
      <c r="B175" s="65"/>
      <c r="C175" s="64"/>
      <c r="D175" s="66"/>
      <c r="E175" s="66"/>
      <c r="F175" s="66"/>
      <c r="G175" s="66"/>
      <c r="H175" s="66"/>
      <c r="I175" s="66"/>
      <c r="J175" s="66"/>
      <c r="K175" s="66"/>
      <c r="L175" s="269"/>
      <c r="M175" s="269"/>
      <c r="N175" s="269"/>
      <c r="O175" s="269"/>
      <c r="P175" s="269"/>
      <c r="Q175" s="269"/>
      <c r="R175" s="269"/>
      <c r="S175" s="269"/>
    </row>
    <row r="176" spans="1:19" ht="18">
      <c r="A176" s="64"/>
      <c r="B176" s="65"/>
      <c r="C176" s="64"/>
      <c r="D176" s="66"/>
      <c r="E176" s="66"/>
      <c r="F176" s="66"/>
      <c r="G176" s="66"/>
      <c r="H176" s="66"/>
      <c r="I176" s="66"/>
      <c r="J176" s="66"/>
      <c r="K176" s="66"/>
      <c r="L176" s="269"/>
      <c r="M176" s="269"/>
      <c r="N176" s="269"/>
      <c r="O176" s="269"/>
      <c r="P176" s="269"/>
      <c r="Q176" s="269"/>
      <c r="R176" s="269"/>
      <c r="S176" s="269"/>
    </row>
    <row r="177" spans="1:19" ht="18">
      <c r="A177" s="64"/>
      <c r="B177" s="65"/>
      <c r="C177" s="64"/>
      <c r="D177" s="66"/>
      <c r="E177" s="66"/>
      <c r="F177" s="66"/>
      <c r="G177" s="66"/>
      <c r="H177" s="66"/>
      <c r="I177" s="66"/>
      <c r="J177" s="66"/>
      <c r="K177" s="66"/>
      <c r="L177" s="269"/>
      <c r="M177" s="269"/>
      <c r="N177" s="269"/>
      <c r="O177" s="269"/>
      <c r="P177" s="269"/>
      <c r="Q177" s="269"/>
      <c r="R177" s="269"/>
      <c r="S177" s="269"/>
    </row>
    <row r="178" spans="1:19" ht="18">
      <c r="A178" s="64"/>
      <c r="B178" s="65"/>
      <c r="C178" s="64"/>
      <c r="D178" s="66"/>
      <c r="E178" s="66"/>
      <c r="F178" s="66"/>
      <c r="G178" s="66"/>
      <c r="H178" s="66"/>
      <c r="I178" s="66"/>
      <c r="J178" s="66"/>
      <c r="K178" s="66"/>
      <c r="L178" s="269"/>
      <c r="M178" s="269"/>
      <c r="N178" s="269"/>
      <c r="O178" s="269"/>
      <c r="P178" s="269"/>
      <c r="Q178" s="269"/>
      <c r="R178" s="269"/>
      <c r="S178" s="269"/>
    </row>
    <row r="179" spans="1:19" ht="18">
      <c r="A179" s="64"/>
      <c r="B179" s="65"/>
      <c r="C179" s="64"/>
      <c r="D179" s="66"/>
      <c r="E179" s="66"/>
      <c r="F179" s="66"/>
      <c r="G179" s="66"/>
      <c r="H179" s="66"/>
      <c r="I179" s="66"/>
      <c r="J179" s="66"/>
      <c r="K179" s="66"/>
      <c r="L179" s="269"/>
      <c r="M179" s="269"/>
      <c r="N179" s="269"/>
      <c r="O179" s="269"/>
      <c r="P179" s="269"/>
      <c r="Q179" s="269"/>
      <c r="R179" s="269"/>
      <c r="S179" s="269"/>
    </row>
    <row r="180" spans="1:19" ht="18">
      <c r="A180" s="64"/>
      <c r="B180" s="65"/>
      <c r="C180" s="64"/>
      <c r="D180" s="66"/>
      <c r="E180" s="66"/>
      <c r="F180" s="66"/>
      <c r="G180" s="66"/>
      <c r="H180" s="66"/>
      <c r="I180" s="66"/>
      <c r="J180" s="66"/>
      <c r="K180" s="66"/>
      <c r="L180" s="269"/>
      <c r="M180" s="269"/>
      <c r="N180" s="269"/>
      <c r="O180" s="269"/>
      <c r="P180" s="269"/>
      <c r="Q180" s="269"/>
      <c r="R180" s="269"/>
      <c r="S180" s="269"/>
    </row>
    <row r="181" spans="1:19" ht="18">
      <c r="A181" s="64"/>
      <c r="B181" s="65"/>
      <c r="C181" s="64"/>
      <c r="D181" s="66"/>
      <c r="E181" s="66"/>
      <c r="F181" s="66"/>
      <c r="G181" s="66"/>
      <c r="H181" s="66"/>
      <c r="I181" s="66"/>
      <c r="J181" s="66"/>
      <c r="K181" s="66"/>
      <c r="L181" s="269"/>
      <c r="M181" s="269"/>
      <c r="N181" s="269"/>
      <c r="O181" s="269"/>
      <c r="P181" s="269"/>
      <c r="Q181" s="269"/>
      <c r="R181" s="269"/>
      <c r="S181" s="269"/>
    </row>
    <row r="182" spans="1:19" ht="18">
      <c r="A182" s="64"/>
      <c r="B182" s="65"/>
      <c r="C182" s="64"/>
      <c r="D182" s="66"/>
      <c r="E182" s="66"/>
      <c r="F182" s="66"/>
      <c r="G182" s="66"/>
      <c r="H182" s="66"/>
      <c r="I182" s="66"/>
      <c r="J182" s="66"/>
      <c r="K182" s="66"/>
      <c r="L182" s="269"/>
      <c r="M182" s="269"/>
      <c r="N182" s="269"/>
      <c r="O182" s="269"/>
      <c r="P182" s="269"/>
      <c r="Q182" s="269"/>
      <c r="R182" s="269"/>
      <c r="S182" s="269"/>
    </row>
    <row r="183" spans="1:19" ht="18">
      <c r="A183" s="64"/>
      <c r="B183" s="65"/>
      <c r="C183" s="64"/>
      <c r="D183" s="66"/>
      <c r="E183" s="66"/>
      <c r="F183" s="66"/>
      <c r="G183" s="66"/>
      <c r="H183" s="66"/>
      <c r="I183" s="66"/>
      <c r="J183" s="66"/>
      <c r="K183" s="66"/>
      <c r="L183" s="269"/>
      <c r="M183" s="269"/>
      <c r="N183" s="269"/>
      <c r="O183" s="269"/>
      <c r="P183" s="269"/>
      <c r="Q183" s="269"/>
      <c r="R183" s="269"/>
      <c r="S183" s="269"/>
    </row>
    <row r="184" spans="1:19" ht="18">
      <c r="A184" s="64"/>
      <c r="B184" s="65"/>
      <c r="C184" s="64"/>
      <c r="D184" s="66"/>
      <c r="E184" s="66"/>
      <c r="F184" s="66"/>
      <c r="G184" s="66"/>
      <c r="H184" s="66"/>
      <c r="I184" s="66"/>
      <c r="J184" s="66"/>
      <c r="K184" s="66"/>
      <c r="L184" s="269"/>
      <c r="M184" s="269"/>
      <c r="N184" s="269"/>
      <c r="O184" s="269"/>
      <c r="P184" s="269"/>
      <c r="Q184" s="269"/>
      <c r="R184" s="269"/>
      <c r="S184" s="269"/>
    </row>
    <row r="185" ht="18">
      <c r="C185" s="64"/>
    </row>
  </sheetData>
  <sheetProtection/>
  <mergeCells count="15">
    <mergeCell ref="R6:R7"/>
    <mergeCell ref="S6:S7"/>
    <mergeCell ref="T6:T7"/>
    <mergeCell ref="A4:U4"/>
    <mergeCell ref="D6:K6"/>
    <mergeCell ref="L6:L7"/>
    <mergeCell ref="M6:M7"/>
    <mergeCell ref="N6:N7"/>
    <mergeCell ref="C6:C7"/>
    <mergeCell ref="A6:A7"/>
    <mergeCell ref="L2:U2"/>
    <mergeCell ref="U6:U7"/>
    <mergeCell ref="O6:O7"/>
    <mergeCell ref="P6:P7"/>
    <mergeCell ref="Q6:Q7"/>
  </mergeCells>
  <printOptions/>
  <pageMargins left="0.7874015748031497" right="0.22" top="0.23" bottom="0.27" header="0" footer="0"/>
  <pageSetup fitToHeight="0"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tabColor theme="0"/>
  </sheetPr>
  <dimension ref="A1:O434"/>
  <sheetViews>
    <sheetView view="pageBreakPreview" zoomScaleSheetLayoutView="100" zoomScalePageLayoutView="0" workbookViewId="0" topLeftCell="A1">
      <selection activeCell="H5" sqref="H5:H10"/>
    </sheetView>
  </sheetViews>
  <sheetFormatPr defaultColWidth="9.125" defaultRowHeight="12.75"/>
  <cols>
    <col min="1" max="1" width="46.50390625" style="271" customWidth="1"/>
    <col min="2" max="2" width="6.50390625" style="271" customWidth="1"/>
    <col min="3" max="3" width="6.875" style="271" customWidth="1"/>
    <col min="4" max="4" width="6.50390625" style="271" customWidth="1"/>
    <col min="5" max="5" width="12.50390625" style="271" customWidth="1"/>
    <col min="6" max="6" width="9.875" style="271" customWidth="1"/>
    <col min="7" max="7" width="19.50390625" style="271" customWidth="1"/>
    <col min="8" max="8" width="18.50390625" style="271" customWidth="1"/>
    <col min="9" max="9" width="8.50390625" style="271" customWidth="1"/>
    <col min="10" max="10" width="13.50390625" style="271" customWidth="1"/>
    <col min="11" max="11" width="13.875" style="271" bestFit="1" customWidth="1"/>
    <col min="12" max="16384" width="9.125" style="271" customWidth="1"/>
  </cols>
  <sheetData>
    <row r="1" spans="1:9" ht="12.75">
      <c r="A1" s="60"/>
      <c r="B1" s="60"/>
      <c r="C1" s="60"/>
      <c r="D1" s="60"/>
      <c r="E1" s="60"/>
      <c r="F1" s="60" t="s">
        <v>113</v>
      </c>
      <c r="G1" s="60"/>
      <c r="H1" s="270"/>
      <c r="I1" s="270"/>
    </row>
    <row r="2" spans="1:15" ht="24" customHeight="1">
      <c r="A2" s="60"/>
      <c r="B2" s="60"/>
      <c r="C2" s="60"/>
      <c r="D2" s="60"/>
      <c r="E2" s="60"/>
      <c r="F2" s="530" t="s">
        <v>719</v>
      </c>
      <c r="G2" s="530"/>
      <c r="H2" s="530"/>
      <c r="I2" s="530"/>
      <c r="J2" s="326"/>
      <c r="K2" s="326"/>
      <c r="L2" s="326"/>
      <c r="M2" s="326"/>
      <c r="N2" s="326"/>
      <c r="O2" s="326"/>
    </row>
    <row r="3" spans="1:7" ht="12.75">
      <c r="A3" s="60"/>
      <c r="B3" s="60"/>
      <c r="C3" s="60"/>
      <c r="D3" s="60"/>
      <c r="E3" s="60"/>
      <c r="F3" s="272"/>
      <c r="G3" s="60"/>
    </row>
    <row r="4" spans="1:9" ht="31.5" customHeight="1" thickBot="1">
      <c r="A4" s="543" t="s">
        <v>674</v>
      </c>
      <c r="B4" s="543"/>
      <c r="C4" s="543"/>
      <c r="D4" s="543"/>
      <c r="E4" s="543"/>
      <c r="F4" s="543"/>
      <c r="G4" s="543"/>
      <c r="H4" s="543"/>
      <c r="I4" s="543"/>
    </row>
    <row r="5" spans="1:9" ht="12.75" customHeight="1">
      <c r="A5" s="544" t="s">
        <v>181</v>
      </c>
      <c r="B5" s="527" t="s">
        <v>212</v>
      </c>
      <c r="C5" s="527" t="s">
        <v>182</v>
      </c>
      <c r="D5" s="527" t="s">
        <v>191</v>
      </c>
      <c r="E5" s="534" t="s">
        <v>200</v>
      </c>
      <c r="F5" s="527" t="s">
        <v>201</v>
      </c>
      <c r="G5" s="537" t="s">
        <v>535</v>
      </c>
      <c r="H5" s="540" t="s">
        <v>678</v>
      </c>
      <c r="I5" s="531" t="s">
        <v>112</v>
      </c>
    </row>
    <row r="6" spans="1:9" ht="12.75">
      <c r="A6" s="545"/>
      <c r="B6" s="528"/>
      <c r="C6" s="528"/>
      <c r="D6" s="528"/>
      <c r="E6" s="535"/>
      <c r="F6" s="528"/>
      <c r="G6" s="538"/>
      <c r="H6" s="541"/>
      <c r="I6" s="532"/>
    </row>
    <row r="7" spans="1:9" ht="12.75">
      <c r="A7" s="545"/>
      <c r="B7" s="528"/>
      <c r="C7" s="528"/>
      <c r="D7" s="528"/>
      <c r="E7" s="535"/>
      <c r="F7" s="528"/>
      <c r="G7" s="538"/>
      <c r="H7" s="541"/>
      <c r="I7" s="532"/>
    </row>
    <row r="8" spans="1:9" ht="12.75">
      <c r="A8" s="545"/>
      <c r="B8" s="528"/>
      <c r="C8" s="528"/>
      <c r="D8" s="528"/>
      <c r="E8" s="535"/>
      <c r="F8" s="528"/>
      <c r="G8" s="538"/>
      <c r="H8" s="541"/>
      <c r="I8" s="532"/>
    </row>
    <row r="9" spans="1:9" ht="12.75">
      <c r="A9" s="545"/>
      <c r="B9" s="528"/>
      <c r="C9" s="528"/>
      <c r="D9" s="528"/>
      <c r="E9" s="535"/>
      <c r="F9" s="528"/>
      <c r="G9" s="538"/>
      <c r="H9" s="541"/>
      <c r="I9" s="532"/>
    </row>
    <row r="10" spans="1:9" ht="13.5" thickBot="1">
      <c r="A10" s="546"/>
      <c r="B10" s="529"/>
      <c r="C10" s="529"/>
      <c r="D10" s="529"/>
      <c r="E10" s="536"/>
      <c r="F10" s="529"/>
      <c r="G10" s="539"/>
      <c r="H10" s="542"/>
      <c r="I10" s="533"/>
    </row>
    <row r="11" spans="1:9" ht="13.5" thickBot="1">
      <c r="A11" s="441" t="s">
        <v>171</v>
      </c>
      <c r="B11" s="425" t="s">
        <v>213</v>
      </c>
      <c r="C11" s="370"/>
      <c r="D11" s="370"/>
      <c r="E11" s="397"/>
      <c r="F11" s="370"/>
      <c r="G11" s="353">
        <f>G429</f>
        <v>804500064</v>
      </c>
      <c r="H11" s="353">
        <f>H429</f>
        <v>712551735.89</v>
      </c>
      <c r="I11" s="440">
        <f>H11/G11*100</f>
        <v>88.57074943501807</v>
      </c>
    </row>
    <row r="12" spans="1:9" ht="17.25">
      <c r="A12" s="477" t="s">
        <v>196</v>
      </c>
      <c r="B12" s="426" t="s">
        <v>213</v>
      </c>
      <c r="C12" s="371" t="s">
        <v>183</v>
      </c>
      <c r="D12" s="371"/>
      <c r="E12" s="371"/>
      <c r="F12" s="371"/>
      <c r="G12" s="354">
        <f>G13+G58+G61</f>
        <v>44477513.21</v>
      </c>
      <c r="H12" s="354">
        <f>H13+H58+H61</f>
        <v>43108709.44</v>
      </c>
      <c r="I12" s="442">
        <f aca="true" t="shared" si="0" ref="I12:I84">H12/G12*100</f>
        <v>96.92248133672129</v>
      </c>
    </row>
    <row r="13" spans="1:9" ht="38.25" customHeight="1">
      <c r="A13" s="443" t="s">
        <v>208</v>
      </c>
      <c r="B13" s="427" t="s">
        <v>213</v>
      </c>
      <c r="C13" s="412" t="s">
        <v>183</v>
      </c>
      <c r="D13" s="274" t="s">
        <v>193</v>
      </c>
      <c r="E13" s="274"/>
      <c r="F13" s="274"/>
      <c r="G13" s="355">
        <f>G14+G20+G24+G29+G33+G42+G44+G47+G50+G52+G54+G56+G39</f>
        <v>28296540.91</v>
      </c>
      <c r="H13" s="355">
        <f>H14+H20+H24+H29+H33+H42+H44+H47+H50+H52+H54+H56+H39</f>
        <v>27767140.66</v>
      </c>
      <c r="I13" s="444">
        <f t="shared" si="0"/>
        <v>98.12909905955003</v>
      </c>
    </row>
    <row r="14" spans="1:9" ht="36" customHeight="1">
      <c r="A14" s="445" t="s">
        <v>252</v>
      </c>
      <c r="B14" s="427" t="s">
        <v>213</v>
      </c>
      <c r="C14" s="413" t="s">
        <v>183</v>
      </c>
      <c r="D14" s="372" t="s">
        <v>193</v>
      </c>
      <c r="E14" s="372" t="s">
        <v>266</v>
      </c>
      <c r="F14" s="372"/>
      <c r="G14" s="356">
        <f>G15+G16+G17+G18+G19</f>
        <v>24052965.93</v>
      </c>
      <c r="H14" s="356">
        <f>H15+H16+H17+H18+H19</f>
        <v>23535065.58</v>
      </c>
      <c r="I14" s="444">
        <f t="shared" si="0"/>
        <v>97.84683372725335</v>
      </c>
    </row>
    <row r="15" spans="1:9" ht="18.75" customHeight="1">
      <c r="A15" s="446" t="s">
        <v>267</v>
      </c>
      <c r="B15" s="427" t="s">
        <v>213</v>
      </c>
      <c r="C15" s="414" t="s">
        <v>183</v>
      </c>
      <c r="D15" s="373" t="s">
        <v>193</v>
      </c>
      <c r="E15" s="373" t="s">
        <v>266</v>
      </c>
      <c r="F15" s="373" t="s">
        <v>250</v>
      </c>
      <c r="G15" s="56">
        <v>16627918.08</v>
      </c>
      <c r="H15" s="56">
        <v>16388504.91</v>
      </c>
      <c r="I15" s="444">
        <f t="shared" si="0"/>
        <v>98.56017350549757</v>
      </c>
    </row>
    <row r="16" spans="1:9" ht="22.5" customHeight="1">
      <c r="A16" s="446" t="s">
        <v>253</v>
      </c>
      <c r="B16" s="427" t="s">
        <v>213</v>
      </c>
      <c r="C16" s="414" t="s">
        <v>254</v>
      </c>
      <c r="D16" s="373" t="s">
        <v>193</v>
      </c>
      <c r="E16" s="373" t="s">
        <v>266</v>
      </c>
      <c r="F16" s="373" t="s">
        <v>255</v>
      </c>
      <c r="G16" s="56">
        <v>92903.32</v>
      </c>
      <c r="H16" s="56">
        <v>92903.32</v>
      </c>
      <c r="I16" s="444">
        <f t="shared" si="0"/>
        <v>100</v>
      </c>
    </row>
    <row r="17" spans="1:9" ht="43.5" customHeight="1">
      <c r="A17" s="446" t="s">
        <v>268</v>
      </c>
      <c r="B17" s="427" t="s">
        <v>213</v>
      </c>
      <c r="C17" s="414" t="s">
        <v>254</v>
      </c>
      <c r="D17" s="373" t="s">
        <v>193</v>
      </c>
      <c r="E17" s="373" t="s">
        <v>266</v>
      </c>
      <c r="F17" s="373" t="s">
        <v>269</v>
      </c>
      <c r="G17" s="56">
        <v>5484044.53</v>
      </c>
      <c r="H17" s="56">
        <v>5463612.22</v>
      </c>
      <c r="I17" s="444">
        <f t="shared" si="0"/>
        <v>99.62742260956804</v>
      </c>
    </row>
    <row r="18" spans="1:9" ht="25.5" customHeight="1">
      <c r="A18" s="446" t="s">
        <v>248</v>
      </c>
      <c r="B18" s="427" t="s">
        <v>213</v>
      </c>
      <c r="C18" s="414" t="s">
        <v>183</v>
      </c>
      <c r="D18" s="373" t="s">
        <v>193</v>
      </c>
      <c r="E18" s="373" t="s">
        <v>266</v>
      </c>
      <c r="F18" s="373" t="s">
        <v>249</v>
      </c>
      <c r="G18" s="56">
        <v>1843100</v>
      </c>
      <c r="H18" s="56">
        <v>1585045.13</v>
      </c>
      <c r="I18" s="444">
        <f t="shared" si="0"/>
        <v>85.9988676686018</v>
      </c>
    </row>
    <row r="19" spans="1:9" ht="25.5" customHeight="1">
      <c r="A19" s="446" t="s">
        <v>142</v>
      </c>
      <c r="B19" s="427" t="s">
        <v>213</v>
      </c>
      <c r="C19" s="414" t="s">
        <v>183</v>
      </c>
      <c r="D19" s="373" t="s">
        <v>193</v>
      </c>
      <c r="E19" s="373" t="s">
        <v>266</v>
      </c>
      <c r="F19" s="373" t="s">
        <v>391</v>
      </c>
      <c r="G19" s="56">
        <v>5000</v>
      </c>
      <c r="H19" s="56">
        <v>5000</v>
      </c>
      <c r="I19" s="444">
        <f t="shared" si="0"/>
        <v>100</v>
      </c>
    </row>
    <row r="20" spans="1:11" ht="26.25" customHeight="1">
      <c r="A20" s="447" t="s">
        <v>214</v>
      </c>
      <c r="B20" s="427" t="s">
        <v>213</v>
      </c>
      <c r="C20" s="413" t="s">
        <v>183</v>
      </c>
      <c r="D20" s="372" t="s">
        <v>193</v>
      </c>
      <c r="E20" s="372" t="s">
        <v>270</v>
      </c>
      <c r="F20" s="372"/>
      <c r="G20" s="356">
        <f>G21+G23+G22</f>
        <v>2377099.98</v>
      </c>
      <c r="H20" s="356">
        <f>H21+H22+H23</f>
        <v>2377099.98</v>
      </c>
      <c r="I20" s="444">
        <f t="shared" si="0"/>
        <v>100</v>
      </c>
      <c r="K20" s="273"/>
    </row>
    <row r="21" spans="1:9" ht="14.25" customHeight="1">
      <c r="A21" s="446" t="s">
        <v>271</v>
      </c>
      <c r="B21" s="427" t="s">
        <v>213</v>
      </c>
      <c r="C21" s="414" t="s">
        <v>183</v>
      </c>
      <c r="D21" s="373" t="s">
        <v>193</v>
      </c>
      <c r="E21" s="373" t="s">
        <v>270</v>
      </c>
      <c r="F21" s="373" t="s">
        <v>250</v>
      </c>
      <c r="G21" s="56">
        <v>1826262.74</v>
      </c>
      <c r="H21" s="56">
        <v>1826262.74</v>
      </c>
      <c r="I21" s="444">
        <f t="shared" si="0"/>
        <v>100</v>
      </c>
    </row>
    <row r="22" spans="1:9" ht="20.25" customHeight="1">
      <c r="A22" s="446" t="s">
        <v>253</v>
      </c>
      <c r="B22" s="427" t="s">
        <v>213</v>
      </c>
      <c r="C22" s="414" t="s">
        <v>254</v>
      </c>
      <c r="D22" s="373" t="s">
        <v>193</v>
      </c>
      <c r="E22" s="373" t="s">
        <v>270</v>
      </c>
      <c r="F22" s="373" t="s">
        <v>255</v>
      </c>
      <c r="G22" s="56">
        <v>0</v>
      </c>
      <c r="H22" s="56">
        <v>0</v>
      </c>
      <c r="I22" s="444">
        <v>0</v>
      </c>
    </row>
    <row r="23" spans="1:9" ht="40.5" customHeight="1">
      <c r="A23" s="446" t="s">
        <v>268</v>
      </c>
      <c r="B23" s="427" t="s">
        <v>213</v>
      </c>
      <c r="C23" s="414" t="s">
        <v>183</v>
      </c>
      <c r="D23" s="373" t="s">
        <v>193</v>
      </c>
      <c r="E23" s="373" t="s">
        <v>270</v>
      </c>
      <c r="F23" s="373" t="s">
        <v>269</v>
      </c>
      <c r="G23" s="56">
        <v>550837.24</v>
      </c>
      <c r="H23" s="56">
        <v>550837.24</v>
      </c>
      <c r="I23" s="444">
        <f t="shared" si="0"/>
        <v>100</v>
      </c>
    </row>
    <row r="24" spans="1:9" ht="24.75" customHeight="1">
      <c r="A24" s="448" t="s">
        <v>231</v>
      </c>
      <c r="B24" s="427" t="s">
        <v>213</v>
      </c>
      <c r="C24" s="413" t="s">
        <v>183</v>
      </c>
      <c r="D24" s="372" t="s">
        <v>193</v>
      </c>
      <c r="E24" s="372" t="s">
        <v>272</v>
      </c>
      <c r="F24" s="372"/>
      <c r="G24" s="356">
        <f>G25+G27+G28+G26</f>
        <v>383000</v>
      </c>
      <c r="H24" s="356">
        <f>H25+H27+H28+H26</f>
        <v>383000</v>
      </c>
      <c r="I24" s="444">
        <f t="shared" si="0"/>
        <v>100</v>
      </c>
    </row>
    <row r="25" spans="1:9" ht="15" customHeight="1">
      <c r="A25" s="446" t="s">
        <v>271</v>
      </c>
      <c r="B25" s="427" t="s">
        <v>213</v>
      </c>
      <c r="C25" s="414" t="s">
        <v>183</v>
      </c>
      <c r="D25" s="373" t="s">
        <v>193</v>
      </c>
      <c r="E25" s="373" t="s">
        <v>272</v>
      </c>
      <c r="F25" s="373" t="s">
        <v>250</v>
      </c>
      <c r="G25" s="56">
        <v>287153</v>
      </c>
      <c r="H25" s="56">
        <v>287153</v>
      </c>
      <c r="I25" s="444">
        <f t="shared" si="0"/>
        <v>100</v>
      </c>
    </row>
    <row r="26" spans="1:9" ht="24" customHeight="1">
      <c r="A26" s="446" t="s">
        <v>253</v>
      </c>
      <c r="B26" s="427" t="s">
        <v>213</v>
      </c>
      <c r="C26" s="414" t="s">
        <v>254</v>
      </c>
      <c r="D26" s="373" t="s">
        <v>193</v>
      </c>
      <c r="E26" s="373" t="s">
        <v>272</v>
      </c>
      <c r="F26" s="373" t="s">
        <v>255</v>
      </c>
      <c r="G26" s="56">
        <v>0</v>
      </c>
      <c r="H26" s="56">
        <v>0</v>
      </c>
      <c r="I26" s="444">
        <v>0</v>
      </c>
    </row>
    <row r="27" spans="1:9" ht="39" customHeight="1">
      <c r="A27" s="446" t="s">
        <v>268</v>
      </c>
      <c r="B27" s="427" t="s">
        <v>213</v>
      </c>
      <c r="C27" s="414" t="s">
        <v>183</v>
      </c>
      <c r="D27" s="373" t="s">
        <v>193</v>
      </c>
      <c r="E27" s="373" t="s">
        <v>272</v>
      </c>
      <c r="F27" s="373" t="s">
        <v>269</v>
      </c>
      <c r="G27" s="56">
        <v>90847</v>
      </c>
      <c r="H27" s="56">
        <v>90847</v>
      </c>
      <c r="I27" s="444">
        <f t="shared" si="0"/>
        <v>100</v>
      </c>
    </row>
    <row r="28" spans="1:9" ht="30" customHeight="1">
      <c r="A28" s="446" t="s">
        <v>248</v>
      </c>
      <c r="B28" s="427" t="s">
        <v>213</v>
      </c>
      <c r="C28" s="414" t="s">
        <v>183</v>
      </c>
      <c r="D28" s="373" t="s">
        <v>193</v>
      </c>
      <c r="E28" s="373" t="s">
        <v>272</v>
      </c>
      <c r="F28" s="373" t="s">
        <v>249</v>
      </c>
      <c r="G28" s="56">
        <v>5000</v>
      </c>
      <c r="H28" s="56">
        <v>5000</v>
      </c>
      <c r="I28" s="444">
        <f t="shared" si="0"/>
        <v>100</v>
      </c>
    </row>
    <row r="29" spans="1:9" ht="32.25" customHeight="1">
      <c r="A29" s="445" t="s">
        <v>516</v>
      </c>
      <c r="B29" s="427" t="s">
        <v>213</v>
      </c>
      <c r="C29" s="413" t="s">
        <v>183</v>
      </c>
      <c r="D29" s="372" t="s">
        <v>193</v>
      </c>
      <c r="E29" s="372" t="s">
        <v>273</v>
      </c>
      <c r="F29" s="372"/>
      <c r="G29" s="356">
        <f>G30+G31+G32</f>
        <v>86000</v>
      </c>
      <c r="H29" s="356">
        <f>H30+H31+H32</f>
        <v>86000</v>
      </c>
      <c r="I29" s="444">
        <f t="shared" si="0"/>
        <v>100</v>
      </c>
    </row>
    <row r="30" spans="1:9" ht="16.5" customHeight="1">
      <c r="A30" s="446" t="s">
        <v>271</v>
      </c>
      <c r="B30" s="427" t="s">
        <v>213</v>
      </c>
      <c r="C30" s="414" t="s">
        <v>183</v>
      </c>
      <c r="D30" s="373" t="s">
        <v>193</v>
      </c>
      <c r="E30" s="373" t="s">
        <v>273</v>
      </c>
      <c r="F30" s="373" t="s">
        <v>250</v>
      </c>
      <c r="G30" s="56">
        <v>64600</v>
      </c>
      <c r="H30" s="56">
        <v>64600</v>
      </c>
      <c r="I30" s="444">
        <f t="shared" si="0"/>
        <v>100</v>
      </c>
    </row>
    <row r="31" spans="1:9" ht="44.25" customHeight="1">
      <c r="A31" s="446" t="s">
        <v>268</v>
      </c>
      <c r="B31" s="427" t="s">
        <v>213</v>
      </c>
      <c r="C31" s="414" t="s">
        <v>183</v>
      </c>
      <c r="D31" s="373" t="s">
        <v>193</v>
      </c>
      <c r="E31" s="373" t="s">
        <v>273</v>
      </c>
      <c r="F31" s="373" t="s">
        <v>269</v>
      </c>
      <c r="G31" s="56">
        <v>20400</v>
      </c>
      <c r="H31" s="56">
        <v>20400</v>
      </c>
      <c r="I31" s="444">
        <f>H31/G31*100</f>
        <v>100</v>
      </c>
    </row>
    <row r="32" spans="1:9" ht="30.75" customHeight="1">
      <c r="A32" s="446" t="s">
        <v>248</v>
      </c>
      <c r="B32" s="427" t="s">
        <v>213</v>
      </c>
      <c r="C32" s="414" t="s">
        <v>183</v>
      </c>
      <c r="D32" s="373" t="s">
        <v>193</v>
      </c>
      <c r="E32" s="373" t="s">
        <v>273</v>
      </c>
      <c r="F32" s="373" t="s">
        <v>249</v>
      </c>
      <c r="G32" s="56">
        <v>1000</v>
      </c>
      <c r="H32" s="56">
        <v>1000</v>
      </c>
      <c r="I32" s="444">
        <f>H32/G32*100</f>
        <v>100</v>
      </c>
    </row>
    <row r="33" spans="1:9" ht="47.25" customHeight="1">
      <c r="A33" s="449" t="s">
        <v>244</v>
      </c>
      <c r="B33" s="427" t="s">
        <v>213</v>
      </c>
      <c r="C33" s="415" t="s">
        <v>183</v>
      </c>
      <c r="D33" s="374" t="s">
        <v>193</v>
      </c>
      <c r="E33" s="374" t="s">
        <v>274</v>
      </c>
      <c r="F33" s="374"/>
      <c r="G33" s="356">
        <f>G34+G35+G36+G37+G38</f>
        <v>391400</v>
      </c>
      <c r="H33" s="356">
        <f>H34+H35+H36+H37+H38</f>
        <v>391400</v>
      </c>
      <c r="I33" s="444">
        <f t="shared" si="0"/>
        <v>100</v>
      </c>
    </row>
    <row r="34" spans="1:9" ht="18.75" customHeight="1">
      <c r="A34" s="446" t="s">
        <v>267</v>
      </c>
      <c r="B34" s="427" t="s">
        <v>213</v>
      </c>
      <c r="C34" s="414" t="s">
        <v>183</v>
      </c>
      <c r="D34" s="373" t="s">
        <v>193</v>
      </c>
      <c r="E34" s="373" t="s">
        <v>274</v>
      </c>
      <c r="F34" s="373" t="s">
        <v>250</v>
      </c>
      <c r="G34" s="56">
        <v>274500</v>
      </c>
      <c r="H34" s="56">
        <v>274500</v>
      </c>
      <c r="I34" s="444">
        <f t="shared" si="0"/>
        <v>100</v>
      </c>
    </row>
    <row r="35" spans="1:9" ht="24" customHeight="1">
      <c r="A35" s="446" t="s">
        <v>253</v>
      </c>
      <c r="B35" s="427" t="s">
        <v>213</v>
      </c>
      <c r="C35" s="414" t="s">
        <v>183</v>
      </c>
      <c r="D35" s="373" t="s">
        <v>193</v>
      </c>
      <c r="E35" s="373" t="s">
        <v>274</v>
      </c>
      <c r="F35" s="373" t="s">
        <v>255</v>
      </c>
      <c r="G35" s="56">
        <v>0</v>
      </c>
      <c r="H35" s="56">
        <v>0</v>
      </c>
      <c r="I35" s="444">
        <v>0</v>
      </c>
    </row>
    <row r="36" spans="1:9" ht="43.5" customHeight="1">
      <c r="A36" s="446" t="s">
        <v>268</v>
      </c>
      <c r="B36" s="427" t="s">
        <v>213</v>
      </c>
      <c r="C36" s="414" t="s">
        <v>183</v>
      </c>
      <c r="D36" s="373" t="s">
        <v>193</v>
      </c>
      <c r="E36" s="373" t="s">
        <v>274</v>
      </c>
      <c r="F36" s="373" t="s">
        <v>269</v>
      </c>
      <c r="G36" s="56">
        <v>76900</v>
      </c>
      <c r="H36" s="56">
        <v>76900</v>
      </c>
      <c r="I36" s="444">
        <f t="shared" si="0"/>
        <v>100</v>
      </c>
    </row>
    <row r="37" spans="1:9" ht="24">
      <c r="A37" s="446" t="s">
        <v>248</v>
      </c>
      <c r="B37" s="427" t="s">
        <v>213</v>
      </c>
      <c r="C37" s="414" t="s">
        <v>183</v>
      </c>
      <c r="D37" s="373" t="s">
        <v>193</v>
      </c>
      <c r="E37" s="373" t="s">
        <v>274</v>
      </c>
      <c r="F37" s="373" t="s">
        <v>249</v>
      </c>
      <c r="G37" s="56">
        <v>30000</v>
      </c>
      <c r="H37" s="56">
        <v>30000</v>
      </c>
      <c r="I37" s="444">
        <f t="shared" si="0"/>
        <v>100</v>
      </c>
    </row>
    <row r="38" spans="1:9" ht="14.25" customHeight="1">
      <c r="A38" s="446" t="s">
        <v>256</v>
      </c>
      <c r="B38" s="427" t="s">
        <v>213</v>
      </c>
      <c r="C38" s="414" t="s">
        <v>183</v>
      </c>
      <c r="D38" s="373" t="s">
        <v>193</v>
      </c>
      <c r="E38" s="373" t="s">
        <v>274</v>
      </c>
      <c r="F38" s="373" t="s">
        <v>243</v>
      </c>
      <c r="G38" s="56">
        <v>10000</v>
      </c>
      <c r="H38" s="56">
        <v>10000</v>
      </c>
      <c r="I38" s="444">
        <f t="shared" si="0"/>
        <v>100</v>
      </c>
    </row>
    <row r="39" spans="1:9" ht="62.25" customHeight="1">
      <c r="A39" s="478" t="s">
        <v>690</v>
      </c>
      <c r="B39" s="427" t="s">
        <v>213</v>
      </c>
      <c r="C39" s="415" t="s">
        <v>183</v>
      </c>
      <c r="D39" s="374" t="s">
        <v>193</v>
      </c>
      <c r="E39" s="374" t="s">
        <v>692</v>
      </c>
      <c r="F39" s="374"/>
      <c r="G39" s="356">
        <f>G40+G41</f>
        <v>673075</v>
      </c>
      <c r="H39" s="356">
        <f>H40+H41</f>
        <v>673075</v>
      </c>
      <c r="I39" s="444">
        <f>H39/G39*100</f>
        <v>100</v>
      </c>
    </row>
    <row r="40" spans="1:9" ht="12" customHeight="1">
      <c r="A40" s="479" t="s">
        <v>691</v>
      </c>
      <c r="B40" s="427" t="s">
        <v>213</v>
      </c>
      <c r="C40" s="414" t="s">
        <v>183</v>
      </c>
      <c r="D40" s="373" t="s">
        <v>193</v>
      </c>
      <c r="E40" s="373" t="s">
        <v>692</v>
      </c>
      <c r="F40" s="373" t="s">
        <v>250</v>
      </c>
      <c r="G40" s="56">
        <v>516954.7</v>
      </c>
      <c r="H40" s="56">
        <v>516954.7</v>
      </c>
      <c r="I40" s="444">
        <f>H40/G40*100</f>
        <v>100</v>
      </c>
    </row>
    <row r="41" spans="1:9" ht="33.75" customHeight="1">
      <c r="A41" s="479" t="s">
        <v>268</v>
      </c>
      <c r="B41" s="427" t="s">
        <v>213</v>
      </c>
      <c r="C41" s="414" t="s">
        <v>183</v>
      </c>
      <c r="D41" s="373" t="s">
        <v>193</v>
      </c>
      <c r="E41" s="373" t="s">
        <v>692</v>
      </c>
      <c r="F41" s="373" t="s">
        <v>269</v>
      </c>
      <c r="G41" s="56">
        <v>156120.3</v>
      </c>
      <c r="H41" s="56">
        <v>156120.3</v>
      </c>
      <c r="I41" s="444">
        <f>H41/G41*100</f>
        <v>100</v>
      </c>
    </row>
    <row r="42" spans="1:9" ht="130.5" customHeight="1">
      <c r="A42" s="450" t="s">
        <v>549</v>
      </c>
      <c r="B42" s="427" t="s">
        <v>213</v>
      </c>
      <c r="C42" s="413" t="s">
        <v>183</v>
      </c>
      <c r="D42" s="372" t="s">
        <v>193</v>
      </c>
      <c r="E42" s="372" t="s">
        <v>276</v>
      </c>
      <c r="F42" s="372"/>
      <c r="G42" s="356">
        <f>G43</f>
        <v>40000</v>
      </c>
      <c r="H42" s="356">
        <f>H43</f>
        <v>40000</v>
      </c>
      <c r="I42" s="444">
        <f t="shared" si="0"/>
        <v>100</v>
      </c>
    </row>
    <row r="43" spans="1:9" ht="30.75" customHeight="1">
      <c r="A43" s="446" t="s">
        <v>248</v>
      </c>
      <c r="B43" s="427" t="s">
        <v>213</v>
      </c>
      <c r="C43" s="414" t="s">
        <v>183</v>
      </c>
      <c r="D43" s="373" t="s">
        <v>193</v>
      </c>
      <c r="E43" s="373" t="s">
        <v>276</v>
      </c>
      <c r="F43" s="373" t="s">
        <v>249</v>
      </c>
      <c r="G43" s="56">
        <v>40000</v>
      </c>
      <c r="H43" s="56">
        <v>40000</v>
      </c>
      <c r="I43" s="444">
        <f t="shared" si="0"/>
        <v>100</v>
      </c>
    </row>
    <row r="44" spans="1:9" ht="29.25" customHeight="1">
      <c r="A44" s="445" t="s">
        <v>251</v>
      </c>
      <c r="B44" s="427" t="s">
        <v>213</v>
      </c>
      <c r="C44" s="413" t="s">
        <v>183</v>
      </c>
      <c r="D44" s="372" t="s">
        <v>193</v>
      </c>
      <c r="E44" s="372" t="s">
        <v>275</v>
      </c>
      <c r="F44" s="372"/>
      <c r="G44" s="356">
        <f>G46+G45</f>
        <v>200000</v>
      </c>
      <c r="H44" s="356">
        <f>H46+H45</f>
        <v>200000</v>
      </c>
      <c r="I44" s="444">
        <f>H44/G44*100</f>
        <v>100</v>
      </c>
    </row>
    <row r="45" spans="1:9" ht="33" customHeight="1">
      <c r="A45" s="479" t="s">
        <v>268</v>
      </c>
      <c r="B45" s="427" t="s">
        <v>213</v>
      </c>
      <c r="C45" s="414" t="s">
        <v>183</v>
      </c>
      <c r="D45" s="373" t="s">
        <v>193</v>
      </c>
      <c r="E45" s="373" t="s">
        <v>275</v>
      </c>
      <c r="F45" s="373" t="s">
        <v>269</v>
      </c>
      <c r="G45" s="56">
        <v>50000</v>
      </c>
      <c r="H45" s="56">
        <v>50000</v>
      </c>
      <c r="I45" s="444">
        <f>H45/G45*100</f>
        <v>100</v>
      </c>
    </row>
    <row r="46" spans="1:9" ht="32.25" customHeight="1">
      <c r="A46" s="446" t="s">
        <v>248</v>
      </c>
      <c r="B46" s="427" t="s">
        <v>213</v>
      </c>
      <c r="C46" s="414" t="s">
        <v>183</v>
      </c>
      <c r="D46" s="373" t="s">
        <v>193</v>
      </c>
      <c r="E46" s="373" t="s">
        <v>275</v>
      </c>
      <c r="F46" s="373" t="s">
        <v>249</v>
      </c>
      <c r="G46" s="56">
        <v>150000</v>
      </c>
      <c r="H46" s="56">
        <v>150000</v>
      </c>
      <c r="I46" s="444">
        <f>H46/G46*100</f>
        <v>100</v>
      </c>
    </row>
    <row r="47" spans="1:9" ht="156" customHeight="1">
      <c r="A47" s="450" t="s">
        <v>569</v>
      </c>
      <c r="B47" s="427" t="s">
        <v>213</v>
      </c>
      <c r="C47" s="413" t="s">
        <v>183</v>
      </c>
      <c r="D47" s="372" t="s">
        <v>193</v>
      </c>
      <c r="E47" s="372" t="s">
        <v>277</v>
      </c>
      <c r="F47" s="372"/>
      <c r="G47" s="356">
        <f>G49+G48</f>
        <v>5000</v>
      </c>
      <c r="H47" s="356">
        <f>H49+H48</f>
        <v>5000</v>
      </c>
      <c r="I47" s="444">
        <f t="shared" si="0"/>
        <v>100</v>
      </c>
    </row>
    <row r="48" spans="1:9" ht="38.25" customHeight="1">
      <c r="A48" s="479" t="s">
        <v>268</v>
      </c>
      <c r="B48" s="427" t="s">
        <v>213</v>
      </c>
      <c r="C48" s="414" t="s">
        <v>183</v>
      </c>
      <c r="D48" s="373" t="s">
        <v>193</v>
      </c>
      <c r="E48" s="373" t="s">
        <v>277</v>
      </c>
      <c r="F48" s="373" t="s">
        <v>269</v>
      </c>
      <c r="G48" s="56">
        <v>3932</v>
      </c>
      <c r="H48" s="56">
        <v>3932</v>
      </c>
      <c r="I48" s="444">
        <f>H48/G48*100</f>
        <v>100</v>
      </c>
    </row>
    <row r="49" spans="1:9" ht="28.5" customHeight="1">
      <c r="A49" s="446" t="s">
        <v>248</v>
      </c>
      <c r="B49" s="427" t="s">
        <v>213</v>
      </c>
      <c r="C49" s="414" t="s">
        <v>183</v>
      </c>
      <c r="D49" s="373" t="s">
        <v>193</v>
      </c>
      <c r="E49" s="373" t="s">
        <v>277</v>
      </c>
      <c r="F49" s="373" t="s">
        <v>249</v>
      </c>
      <c r="G49" s="56">
        <v>1068</v>
      </c>
      <c r="H49" s="56">
        <v>1068</v>
      </c>
      <c r="I49" s="444">
        <f t="shared" si="0"/>
        <v>100</v>
      </c>
    </row>
    <row r="50" spans="1:9" ht="36.75" customHeight="1">
      <c r="A50" s="448" t="s">
        <v>260</v>
      </c>
      <c r="B50" s="427" t="s">
        <v>213</v>
      </c>
      <c r="C50" s="413" t="s">
        <v>183</v>
      </c>
      <c r="D50" s="372" t="s">
        <v>193</v>
      </c>
      <c r="E50" s="372" t="s">
        <v>278</v>
      </c>
      <c r="F50" s="372"/>
      <c r="G50" s="356">
        <f>G51</f>
        <v>11000</v>
      </c>
      <c r="H50" s="356">
        <f>H51</f>
        <v>11000</v>
      </c>
      <c r="I50" s="444">
        <f t="shared" si="0"/>
        <v>100</v>
      </c>
    </row>
    <row r="51" spans="1:9" ht="28.5" customHeight="1">
      <c r="A51" s="446" t="s">
        <v>248</v>
      </c>
      <c r="B51" s="427" t="s">
        <v>213</v>
      </c>
      <c r="C51" s="414" t="s">
        <v>183</v>
      </c>
      <c r="D51" s="373" t="s">
        <v>193</v>
      </c>
      <c r="E51" s="373" t="s">
        <v>279</v>
      </c>
      <c r="F51" s="373" t="s">
        <v>249</v>
      </c>
      <c r="G51" s="56">
        <v>11000</v>
      </c>
      <c r="H51" s="56">
        <v>11000</v>
      </c>
      <c r="I51" s="444">
        <f t="shared" si="0"/>
        <v>100</v>
      </c>
    </row>
    <row r="52" spans="1:9" ht="36" customHeight="1">
      <c r="A52" s="448" t="s">
        <v>533</v>
      </c>
      <c r="B52" s="427" t="s">
        <v>213</v>
      </c>
      <c r="C52" s="413" t="s">
        <v>183</v>
      </c>
      <c r="D52" s="372" t="s">
        <v>193</v>
      </c>
      <c r="E52" s="372" t="s">
        <v>280</v>
      </c>
      <c r="F52" s="372"/>
      <c r="G52" s="356">
        <f>G53</f>
        <v>33000</v>
      </c>
      <c r="H52" s="356">
        <f>H53</f>
        <v>28066.5</v>
      </c>
      <c r="I52" s="444">
        <f t="shared" si="0"/>
        <v>85.05</v>
      </c>
    </row>
    <row r="53" spans="1:9" ht="32.25" customHeight="1">
      <c r="A53" s="446" t="s">
        <v>248</v>
      </c>
      <c r="B53" s="427" t="s">
        <v>213</v>
      </c>
      <c r="C53" s="414" t="s">
        <v>183</v>
      </c>
      <c r="D53" s="373" t="s">
        <v>193</v>
      </c>
      <c r="E53" s="373" t="s">
        <v>280</v>
      </c>
      <c r="F53" s="373" t="s">
        <v>249</v>
      </c>
      <c r="G53" s="56">
        <v>33000</v>
      </c>
      <c r="H53" s="56">
        <v>28066.5</v>
      </c>
      <c r="I53" s="444">
        <f t="shared" si="0"/>
        <v>85.05</v>
      </c>
    </row>
    <row r="54" spans="1:9" ht="36.75" customHeight="1">
      <c r="A54" s="448" t="s">
        <v>261</v>
      </c>
      <c r="B54" s="427" t="s">
        <v>213</v>
      </c>
      <c r="C54" s="413" t="s">
        <v>183</v>
      </c>
      <c r="D54" s="372" t="s">
        <v>193</v>
      </c>
      <c r="E54" s="372" t="s">
        <v>172</v>
      </c>
      <c r="F54" s="372"/>
      <c r="G54" s="356">
        <f>G55</f>
        <v>33000</v>
      </c>
      <c r="H54" s="356">
        <f>H55</f>
        <v>26433.6</v>
      </c>
      <c r="I54" s="444">
        <f t="shared" si="0"/>
        <v>80.10181818181817</v>
      </c>
    </row>
    <row r="55" spans="1:9" ht="30.75" customHeight="1">
      <c r="A55" s="446" t="s">
        <v>248</v>
      </c>
      <c r="B55" s="427" t="s">
        <v>213</v>
      </c>
      <c r="C55" s="414" t="s">
        <v>183</v>
      </c>
      <c r="D55" s="373" t="s">
        <v>193</v>
      </c>
      <c r="E55" s="373" t="s">
        <v>172</v>
      </c>
      <c r="F55" s="373" t="s">
        <v>249</v>
      </c>
      <c r="G55" s="56">
        <v>33000</v>
      </c>
      <c r="H55" s="56">
        <v>26433.6</v>
      </c>
      <c r="I55" s="444">
        <f t="shared" si="0"/>
        <v>80.10181818181817</v>
      </c>
    </row>
    <row r="56" spans="1:9" ht="24" customHeight="1">
      <c r="A56" s="448" t="s">
        <v>412</v>
      </c>
      <c r="B56" s="427" t="s">
        <v>213</v>
      </c>
      <c r="C56" s="413" t="s">
        <v>183</v>
      </c>
      <c r="D56" s="372" t="s">
        <v>193</v>
      </c>
      <c r="E56" s="372" t="s">
        <v>281</v>
      </c>
      <c r="F56" s="372"/>
      <c r="G56" s="356">
        <f>G57</f>
        <v>11000</v>
      </c>
      <c r="H56" s="356">
        <f>H57</f>
        <v>11000</v>
      </c>
      <c r="I56" s="444">
        <f>H56/G56*100</f>
        <v>100</v>
      </c>
    </row>
    <row r="57" spans="1:9" ht="30" customHeight="1">
      <c r="A57" s="446" t="s">
        <v>248</v>
      </c>
      <c r="B57" s="427" t="s">
        <v>213</v>
      </c>
      <c r="C57" s="414" t="s">
        <v>183</v>
      </c>
      <c r="D57" s="373" t="s">
        <v>193</v>
      </c>
      <c r="E57" s="373" t="s">
        <v>281</v>
      </c>
      <c r="F57" s="373" t="s">
        <v>249</v>
      </c>
      <c r="G57" s="56">
        <v>11000</v>
      </c>
      <c r="H57" s="56">
        <v>11000</v>
      </c>
      <c r="I57" s="444">
        <f>H57/G57*100</f>
        <v>100</v>
      </c>
    </row>
    <row r="58" spans="1:9" ht="20.25" customHeight="1">
      <c r="A58" s="443" t="s">
        <v>415</v>
      </c>
      <c r="B58" s="427" t="s">
        <v>213</v>
      </c>
      <c r="C58" s="412" t="s">
        <v>183</v>
      </c>
      <c r="D58" s="274" t="s">
        <v>189</v>
      </c>
      <c r="E58" s="274" t="s">
        <v>282</v>
      </c>
      <c r="F58" s="274"/>
      <c r="G58" s="355">
        <f>G59</f>
        <v>1800</v>
      </c>
      <c r="H58" s="355">
        <f>H59</f>
        <v>1800</v>
      </c>
      <c r="I58" s="444">
        <f>H58/G58*100</f>
        <v>100</v>
      </c>
    </row>
    <row r="59" spans="1:9" ht="41.25" customHeight="1">
      <c r="A59" s="448" t="s">
        <v>414</v>
      </c>
      <c r="B59" s="427" t="s">
        <v>213</v>
      </c>
      <c r="C59" s="413" t="s">
        <v>183</v>
      </c>
      <c r="D59" s="372" t="s">
        <v>189</v>
      </c>
      <c r="E59" s="372" t="s">
        <v>413</v>
      </c>
      <c r="F59" s="372"/>
      <c r="G59" s="356">
        <f>G60</f>
        <v>1800</v>
      </c>
      <c r="H59" s="356">
        <f>H60</f>
        <v>1800</v>
      </c>
      <c r="I59" s="444">
        <f>H59/G59*100</f>
        <v>100</v>
      </c>
    </row>
    <row r="60" spans="1:9" ht="30" customHeight="1">
      <c r="A60" s="446" t="s">
        <v>248</v>
      </c>
      <c r="B60" s="427" t="s">
        <v>213</v>
      </c>
      <c r="C60" s="414" t="s">
        <v>183</v>
      </c>
      <c r="D60" s="373" t="s">
        <v>189</v>
      </c>
      <c r="E60" s="373" t="s">
        <v>413</v>
      </c>
      <c r="F60" s="373" t="s">
        <v>249</v>
      </c>
      <c r="G60" s="56">
        <v>1800</v>
      </c>
      <c r="H60" s="56">
        <v>1800</v>
      </c>
      <c r="I60" s="444">
        <f>H60/G60*100</f>
        <v>100</v>
      </c>
    </row>
    <row r="61" spans="1:9" ht="17.25" customHeight="1">
      <c r="A61" s="443" t="s">
        <v>197</v>
      </c>
      <c r="B61" s="427" t="s">
        <v>213</v>
      </c>
      <c r="C61" s="412" t="s">
        <v>183</v>
      </c>
      <c r="D61" s="274" t="s">
        <v>227</v>
      </c>
      <c r="E61" s="274" t="s">
        <v>282</v>
      </c>
      <c r="F61" s="274"/>
      <c r="G61" s="355">
        <f>G64+G71+G62+G80+G87</f>
        <v>16179172.299999999</v>
      </c>
      <c r="H61" s="355">
        <f>H64+H71+H62+H80+H87</f>
        <v>15339768.780000001</v>
      </c>
      <c r="I61" s="444">
        <f t="shared" si="0"/>
        <v>94.81182656049718</v>
      </c>
    </row>
    <row r="62" spans="1:9" ht="39" customHeight="1">
      <c r="A62" s="445" t="s">
        <v>608</v>
      </c>
      <c r="B62" s="427" t="s">
        <v>213</v>
      </c>
      <c r="C62" s="416" t="s">
        <v>183</v>
      </c>
      <c r="D62" s="379" t="s">
        <v>227</v>
      </c>
      <c r="E62" s="379" t="s">
        <v>607</v>
      </c>
      <c r="F62" s="274"/>
      <c r="G62" s="356">
        <f>G63</f>
        <v>100000</v>
      </c>
      <c r="H62" s="356">
        <f>H63</f>
        <v>61479.6</v>
      </c>
      <c r="I62" s="444">
        <f>H62/G62*100</f>
        <v>61.4796</v>
      </c>
    </row>
    <row r="63" spans="1:9" ht="30.75" customHeight="1">
      <c r="A63" s="446" t="s">
        <v>248</v>
      </c>
      <c r="B63" s="427" t="s">
        <v>213</v>
      </c>
      <c r="C63" s="414" t="s">
        <v>183</v>
      </c>
      <c r="D63" s="373" t="s">
        <v>227</v>
      </c>
      <c r="E63" s="373" t="s">
        <v>607</v>
      </c>
      <c r="F63" s="373" t="s">
        <v>249</v>
      </c>
      <c r="G63" s="56">
        <v>100000</v>
      </c>
      <c r="H63" s="56">
        <v>61479.6</v>
      </c>
      <c r="I63" s="444">
        <f>H63/G63*100</f>
        <v>61.4796</v>
      </c>
    </row>
    <row r="64" spans="1:9" ht="29.25" customHeight="1">
      <c r="A64" s="445" t="s">
        <v>11</v>
      </c>
      <c r="B64" s="427" t="s">
        <v>213</v>
      </c>
      <c r="C64" s="413" t="s">
        <v>183</v>
      </c>
      <c r="D64" s="372" t="s">
        <v>227</v>
      </c>
      <c r="E64" s="372" t="s">
        <v>173</v>
      </c>
      <c r="F64" s="372"/>
      <c r="G64" s="356">
        <f>G65+G66+G67+G68+G69+G70</f>
        <v>1061079.7</v>
      </c>
      <c r="H64" s="356">
        <f>H65+H66+H67+H68+H69+H70</f>
        <v>767239.8300000001</v>
      </c>
      <c r="I64" s="444">
        <f t="shared" si="0"/>
        <v>72.30746474557944</v>
      </c>
    </row>
    <row r="65" spans="1:9" ht="28.5" customHeight="1">
      <c r="A65" s="446" t="s">
        <v>248</v>
      </c>
      <c r="B65" s="427" t="s">
        <v>213</v>
      </c>
      <c r="C65" s="414" t="s">
        <v>183</v>
      </c>
      <c r="D65" s="373" t="s">
        <v>227</v>
      </c>
      <c r="E65" s="373" t="s">
        <v>173</v>
      </c>
      <c r="F65" s="373" t="s">
        <v>249</v>
      </c>
      <c r="G65" s="56">
        <v>891063.91</v>
      </c>
      <c r="H65" s="56">
        <v>647224.04</v>
      </c>
      <c r="I65" s="444">
        <f t="shared" si="0"/>
        <v>72.63497407273515</v>
      </c>
    </row>
    <row r="66" spans="1:9" ht="20.25" customHeight="1">
      <c r="A66" s="446" t="s">
        <v>431</v>
      </c>
      <c r="B66" s="427" t="s">
        <v>213</v>
      </c>
      <c r="C66" s="414" t="s">
        <v>183</v>
      </c>
      <c r="D66" s="373" t="s">
        <v>227</v>
      </c>
      <c r="E66" s="373" t="s">
        <v>173</v>
      </c>
      <c r="F66" s="373" t="s">
        <v>430</v>
      </c>
      <c r="G66" s="56">
        <v>0</v>
      </c>
      <c r="H66" s="56">
        <v>0</v>
      </c>
      <c r="I66" s="444">
        <v>0</v>
      </c>
    </row>
    <row r="67" spans="1:9" ht="33.75" customHeight="1">
      <c r="A67" s="480" t="s">
        <v>174</v>
      </c>
      <c r="B67" s="427" t="s">
        <v>213</v>
      </c>
      <c r="C67" s="414" t="s">
        <v>183</v>
      </c>
      <c r="D67" s="373" t="s">
        <v>227</v>
      </c>
      <c r="E67" s="373" t="s">
        <v>173</v>
      </c>
      <c r="F67" s="373" t="s">
        <v>391</v>
      </c>
      <c r="G67" s="56">
        <v>7379.11</v>
      </c>
      <c r="H67" s="56">
        <v>7379.11</v>
      </c>
      <c r="I67" s="444">
        <f t="shared" si="0"/>
        <v>100</v>
      </c>
    </row>
    <row r="68" spans="1:9" ht="20.25" customHeight="1">
      <c r="A68" s="446" t="s">
        <v>390</v>
      </c>
      <c r="B68" s="427" t="s">
        <v>213</v>
      </c>
      <c r="C68" s="414" t="s">
        <v>183</v>
      </c>
      <c r="D68" s="373" t="s">
        <v>227</v>
      </c>
      <c r="E68" s="373" t="s">
        <v>173</v>
      </c>
      <c r="F68" s="373" t="s">
        <v>393</v>
      </c>
      <c r="G68" s="56">
        <v>0</v>
      </c>
      <c r="H68" s="56">
        <v>0</v>
      </c>
      <c r="I68" s="444">
        <v>0</v>
      </c>
    </row>
    <row r="69" spans="1:9" ht="19.5" customHeight="1">
      <c r="A69" s="446" t="s">
        <v>392</v>
      </c>
      <c r="B69" s="427" t="s">
        <v>213</v>
      </c>
      <c r="C69" s="414" t="s">
        <v>183</v>
      </c>
      <c r="D69" s="373" t="s">
        <v>227</v>
      </c>
      <c r="E69" s="373" t="s">
        <v>173</v>
      </c>
      <c r="F69" s="373" t="s">
        <v>394</v>
      </c>
      <c r="G69" s="56">
        <v>32474.77</v>
      </c>
      <c r="H69" s="56">
        <v>32474.77</v>
      </c>
      <c r="I69" s="444">
        <f t="shared" si="0"/>
        <v>100</v>
      </c>
    </row>
    <row r="70" spans="1:9" ht="16.5" customHeight="1">
      <c r="A70" s="446" t="s">
        <v>283</v>
      </c>
      <c r="B70" s="427" t="s">
        <v>213</v>
      </c>
      <c r="C70" s="414" t="s">
        <v>183</v>
      </c>
      <c r="D70" s="373" t="s">
        <v>227</v>
      </c>
      <c r="E70" s="373" t="s">
        <v>173</v>
      </c>
      <c r="F70" s="373" t="s">
        <v>284</v>
      </c>
      <c r="G70" s="56">
        <v>130161.91</v>
      </c>
      <c r="H70" s="56">
        <v>80161.91</v>
      </c>
      <c r="I70" s="444">
        <f t="shared" si="0"/>
        <v>61.58630431898241</v>
      </c>
    </row>
    <row r="71" spans="1:9" ht="27" customHeight="1">
      <c r="A71" s="445" t="s">
        <v>517</v>
      </c>
      <c r="B71" s="427" t="s">
        <v>213</v>
      </c>
      <c r="C71" s="413" t="s">
        <v>183</v>
      </c>
      <c r="D71" s="372" t="s">
        <v>227</v>
      </c>
      <c r="E71" s="372" t="s">
        <v>285</v>
      </c>
      <c r="F71" s="372"/>
      <c r="G71" s="356">
        <f>G72+G73+G74+G75+G76+G77+G78+G79</f>
        <v>10845180.59</v>
      </c>
      <c r="H71" s="356">
        <f>H72+H73+H74+H75+H76+H77+H78+H79</f>
        <v>10338137.340000002</v>
      </c>
      <c r="I71" s="444">
        <f t="shared" si="0"/>
        <v>95.32471362931912</v>
      </c>
    </row>
    <row r="72" spans="1:9" ht="19.5" customHeight="1">
      <c r="A72" s="446" t="s">
        <v>521</v>
      </c>
      <c r="B72" s="427" t="s">
        <v>213</v>
      </c>
      <c r="C72" s="414" t="s">
        <v>183</v>
      </c>
      <c r="D72" s="373" t="s">
        <v>227</v>
      </c>
      <c r="E72" s="373" t="s">
        <v>285</v>
      </c>
      <c r="F72" s="373" t="s">
        <v>395</v>
      </c>
      <c r="G72" s="56">
        <v>5471117.81</v>
      </c>
      <c r="H72" s="56">
        <v>5377821.91</v>
      </c>
      <c r="I72" s="444">
        <f t="shared" si="0"/>
        <v>98.29475614965784</v>
      </c>
    </row>
    <row r="73" spans="1:9" ht="30.75" customHeight="1">
      <c r="A73" s="446" t="s">
        <v>523</v>
      </c>
      <c r="B73" s="427" t="s">
        <v>213</v>
      </c>
      <c r="C73" s="414" t="s">
        <v>183</v>
      </c>
      <c r="D73" s="373" t="s">
        <v>227</v>
      </c>
      <c r="E73" s="373" t="s">
        <v>285</v>
      </c>
      <c r="F73" s="373" t="s">
        <v>396</v>
      </c>
      <c r="G73" s="56">
        <v>32978.94</v>
      </c>
      <c r="H73" s="56">
        <v>32416.4</v>
      </c>
      <c r="I73" s="444">
        <f t="shared" si="0"/>
        <v>98.29424475134736</v>
      </c>
    </row>
    <row r="74" spans="1:9" ht="39" customHeight="1">
      <c r="A74" s="446" t="s">
        <v>520</v>
      </c>
      <c r="B74" s="427" t="s">
        <v>213</v>
      </c>
      <c r="C74" s="414" t="s">
        <v>183</v>
      </c>
      <c r="D74" s="373" t="s">
        <v>227</v>
      </c>
      <c r="E74" s="373" t="s">
        <v>285</v>
      </c>
      <c r="F74" s="373" t="s">
        <v>100</v>
      </c>
      <c r="G74" s="56">
        <v>1612898.77</v>
      </c>
      <c r="H74" s="56">
        <v>1612643.25</v>
      </c>
      <c r="I74" s="444">
        <f t="shared" si="0"/>
        <v>99.98415771623411</v>
      </c>
    </row>
    <row r="75" spans="1:9" ht="28.5" customHeight="1">
      <c r="A75" s="446" t="s">
        <v>398</v>
      </c>
      <c r="B75" s="427" t="s">
        <v>213</v>
      </c>
      <c r="C75" s="414" t="s">
        <v>183</v>
      </c>
      <c r="D75" s="373" t="s">
        <v>227</v>
      </c>
      <c r="E75" s="373" t="s">
        <v>285</v>
      </c>
      <c r="F75" s="373" t="s">
        <v>249</v>
      </c>
      <c r="G75" s="56">
        <v>3609853.11</v>
      </c>
      <c r="H75" s="56">
        <v>3197387.92</v>
      </c>
      <c r="I75" s="444">
        <f t="shared" si="0"/>
        <v>88.5739065432499</v>
      </c>
    </row>
    <row r="76" spans="1:9" ht="29.25" customHeight="1">
      <c r="A76" s="480" t="s">
        <v>550</v>
      </c>
      <c r="B76" s="427" t="s">
        <v>213</v>
      </c>
      <c r="C76" s="414" t="s">
        <v>183</v>
      </c>
      <c r="D76" s="373" t="s">
        <v>227</v>
      </c>
      <c r="E76" s="373" t="s">
        <v>285</v>
      </c>
      <c r="F76" s="373" t="s">
        <v>391</v>
      </c>
      <c r="G76" s="56">
        <v>20710.88</v>
      </c>
      <c r="H76" s="56">
        <v>20710.88</v>
      </c>
      <c r="I76" s="444">
        <f t="shared" si="0"/>
        <v>100</v>
      </c>
    </row>
    <row r="77" spans="1:9" ht="18" customHeight="1">
      <c r="A77" s="446" t="s">
        <v>390</v>
      </c>
      <c r="B77" s="427" t="s">
        <v>213</v>
      </c>
      <c r="C77" s="414" t="s">
        <v>183</v>
      </c>
      <c r="D77" s="373" t="s">
        <v>227</v>
      </c>
      <c r="E77" s="373" t="s">
        <v>285</v>
      </c>
      <c r="F77" s="373" t="s">
        <v>393</v>
      </c>
      <c r="G77" s="56">
        <v>75111</v>
      </c>
      <c r="H77" s="56">
        <v>75111</v>
      </c>
      <c r="I77" s="444">
        <f t="shared" si="0"/>
        <v>100</v>
      </c>
    </row>
    <row r="78" spans="1:9" ht="17.25" customHeight="1">
      <c r="A78" s="446" t="s">
        <v>449</v>
      </c>
      <c r="B78" s="427" t="s">
        <v>213</v>
      </c>
      <c r="C78" s="414" t="s">
        <v>183</v>
      </c>
      <c r="D78" s="373" t="s">
        <v>227</v>
      </c>
      <c r="E78" s="373" t="s">
        <v>285</v>
      </c>
      <c r="F78" s="373" t="s">
        <v>394</v>
      </c>
      <c r="G78" s="56">
        <v>15177.1</v>
      </c>
      <c r="H78" s="56">
        <v>14713</v>
      </c>
      <c r="I78" s="444">
        <f t="shared" si="0"/>
        <v>96.94210356392196</v>
      </c>
    </row>
    <row r="79" spans="1:9" ht="15" customHeight="1">
      <c r="A79" s="446" t="s">
        <v>283</v>
      </c>
      <c r="B79" s="427" t="s">
        <v>213</v>
      </c>
      <c r="C79" s="414" t="s">
        <v>183</v>
      </c>
      <c r="D79" s="373" t="s">
        <v>227</v>
      </c>
      <c r="E79" s="373" t="s">
        <v>285</v>
      </c>
      <c r="F79" s="373" t="s">
        <v>284</v>
      </c>
      <c r="G79" s="56">
        <v>7332.98</v>
      </c>
      <c r="H79" s="56">
        <v>7332.98</v>
      </c>
      <c r="I79" s="444">
        <f t="shared" si="0"/>
        <v>100</v>
      </c>
    </row>
    <row r="80" spans="1:9" ht="15" customHeight="1">
      <c r="A80" s="445" t="s">
        <v>715</v>
      </c>
      <c r="B80" s="427" t="s">
        <v>213</v>
      </c>
      <c r="C80" s="413" t="s">
        <v>183</v>
      </c>
      <c r="D80" s="372" t="s">
        <v>227</v>
      </c>
      <c r="E80" s="372" t="s">
        <v>551</v>
      </c>
      <c r="F80" s="372"/>
      <c r="G80" s="356">
        <f>G81+G82+G83+G84+G85+G86</f>
        <v>3289623.1599999997</v>
      </c>
      <c r="H80" s="356">
        <f>H81+H82+H83+H84+H85+H86</f>
        <v>3289623.1599999997</v>
      </c>
      <c r="I80" s="444">
        <f>H80/G80*100</f>
        <v>100</v>
      </c>
    </row>
    <row r="81" spans="1:9" ht="16.5" customHeight="1">
      <c r="A81" s="446" t="s">
        <v>521</v>
      </c>
      <c r="B81" s="427" t="s">
        <v>213</v>
      </c>
      <c r="C81" s="414" t="s">
        <v>183</v>
      </c>
      <c r="D81" s="373" t="s">
        <v>227</v>
      </c>
      <c r="E81" s="373" t="s">
        <v>551</v>
      </c>
      <c r="F81" s="373" t="s">
        <v>395</v>
      </c>
      <c r="G81" s="56">
        <v>2223857.85</v>
      </c>
      <c r="H81" s="56">
        <v>2223857.85</v>
      </c>
      <c r="I81" s="444">
        <f t="shared" si="0"/>
        <v>100</v>
      </c>
    </row>
    <row r="82" spans="1:9" ht="28.5" customHeight="1">
      <c r="A82" s="446" t="s">
        <v>523</v>
      </c>
      <c r="B82" s="427" t="s">
        <v>213</v>
      </c>
      <c r="C82" s="414" t="s">
        <v>183</v>
      </c>
      <c r="D82" s="373" t="s">
        <v>227</v>
      </c>
      <c r="E82" s="373" t="s">
        <v>551</v>
      </c>
      <c r="F82" s="373" t="s">
        <v>396</v>
      </c>
      <c r="G82" s="56">
        <v>15454.33</v>
      </c>
      <c r="H82" s="56">
        <v>15454.33</v>
      </c>
      <c r="I82" s="444">
        <f t="shared" si="0"/>
        <v>100</v>
      </c>
    </row>
    <row r="83" spans="1:9" ht="41.25" customHeight="1">
      <c r="A83" s="446" t="s">
        <v>520</v>
      </c>
      <c r="B83" s="427" t="s">
        <v>213</v>
      </c>
      <c r="C83" s="414" t="s">
        <v>183</v>
      </c>
      <c r="D83" s="373" t="s">
        <v>227</v>
      </c>
      <c r="E83" s="373" t="s">
        <v>551</v>
      </c>
      <c r="F83" s="373" t="s">
        <v>100</v>
      </c>
      <c r="G83" s="56">
        <v>574771.94</v>
      </c>
      <c r="H83" s="56">
        <v>574771.94</v>
      </c>
      <c r="I83" s="444">
        <f t="shared" si="0"/>
        <v>100</v>
      </c>
    </row>
    <row r="84" spans="1:9" ht="35.25" customHeight="1">
      <c r="A84" s="446" t="s">
        <v>398</v>
      </c>
      <c r="B84" s="427" t="s">
        <v>213</v>
      </c>
      <c r="C84" s="414" t="s">
        <v>183</v>
      </c>
      <c r="D84" s="373" t="s">
        <v>227</v>
      </c>
      <c r="E84" s="373" t="s">
        <v>551</v>
      </c>
      <c r="F84" s="373" t="s">
        <v>249</v>
      </c>
      <c r="G84" s="56">
        <v>471900.51</v>
      </c>
      <c r="H84" s="56">
        <v>471900.51</v>
      </c>
      <c r="I84" s="444">
        <f t="shared" si="0"/>
        <v>100</v>
      </c>
    </row>
    <row r="85" spans="1:9" ht="16.5" customHeight="1">
      <c r="A85" s="446" t="s">
        <v>449</v>
      </c>
      <c r="B85" s="427" t="s">
        <v>213</v>
      </c>
      <c r="C85" s="414" t="s">
        <v>183</v>
      </c>
      <c r="D85" s="373" t="s">
        <v>227</v>
      </c>
      <c r="E85" s="373" t="s">
        <v>551</v>
      </c>
      <c r="F85" s="373" t="s">
        <v>394</v>
      </c>
      <c r="G85" s="56">
        <v>879</v>
      </c>
      <c r="H85" s="56">
        <v>879</v>
      </c>
      <c r="I85" s="444">
        <f>H85/G85*100</f>
        <v>100</v>
      </c>
    </row>
    <row r="86" spans="1:9" ht="16.5" customHeight="1">
      <c r="A86" s="446" t="s">
        <v>283</v>
      </c>
      <c r="B86" s="427" t="s">
        <v>213</v>
      </c>
      <c r="C86" s="414" t="s">
        <v>183</v>
      </c>
      <c r="D86" s="373" t="s">
        <v>227</v>
      </c>
      <c r="E86" s="373" t="s">
        <v>551</v>
      </c>
      <c r="F86" s="373" t="s">
        <v>284</v>
      </c>
      <c r="G86" s="56">
        <v>2759.53</v>
      </c>
      <c r="H86" s="56">
        <v>2759.53</v>
      </c>
      <c r="I86" s="444">
        <f>H86/G86*100</f>
        <v>100</v>
      </c>
    </row>
    <row r="87" spans="1:9" ht="26.25" customHeight="1">
      <c r="A87" s="481" t="s">
        <v>645</v>
      </c>
      <c r="B87" s="428" t="s">
        <v>33</v>
      </c>
      <c r="C87" s="417" t="s">
        <v>183</v>
      </c>
      <c r="D87" s="375" t="s">
        <v>227</v>
      </c>
      <c r="E87" s="375" t="s">
        <v>646</v>
      </c>
      <c r="F87" s="375"/>
      <c r="G87" s="357">
        <f>G88+G89</f>
        <v>883288.85</v>
      </c>
      <c r="H87" s="357">
        <f>H88+H89</f>
        <v>883288.85</v>
      </c>
      <c r="I87" s="444">
        <f>H87/G87*100</f>
        <v>100</v>
      </c>
    </row>
    <row r="88" spans="1:9" ht="15" customHeight="1">
      <c r="A88" s="446" t="s">
        <v>522</v>
      </c>
      <c r="B88" s="427" t="s">
        <v>213</v>
      </c>
      <c r="C88" s="418" t="s">
        <v>183</v>
      </c>
      <c r="D88" s="398" t="s">
        <v>227</v>
      </c>
      <c r="E88" s="398" t="s">
        <v>646</v>
      </c>
      <c r="F88" s="373" t="s">
        <v>395</v>
      </c>
      <c r="G88" s="56">
        <v>697728.85</v>
      </c>
      <c r="H88" s="56">
        <v>697728.85</v>
      </c>
      <c r="I88" s="444">
        <f>H88/G88*100</f>
        <v>100</v>
      </c>
    </row>
    <row r="89" spans="1:9" ht="42.75" customHeight="1">
      <c r="A89" s="446" t="s">
        <v>520</v>
      </c>
      <c r="B89" s="427" t="s">
        <v>213</v>
      </c>
      <c r="C89" s="418" t="s">
        <v>183</v>
      </c>
      <c r="D89" s="398" t="s">
        <v>227</v>
      </c>
      <c r="E89" s="398" t="s">
        <v>646</v>
      </c>
      <c r="F89" s="373" t="s">
        <v>100</v>
      </c>
      <c r="G89" s="56">
        <v>185560</v>
      </c>
      <c r="H89" s="56">
        <v>185560</v>
      </c>
      <c r="I89" s="444">
        <f>H89/G89*100</f>
        <v>100</v>
      </c>
    </row>
    <row r="90" spans="1:9" ht="19.5" customHeight="1">
      <c r="A90" s="482" t="s">
        <v>239</v>
      </c>
      <c r="B90" s="429" t="s">
        <v>213</v>
      </c>
      <c r="C90" s="386" t="s">
        <v>190</v>
      </c>
      <c r="D90" s="377"/>
      <c r="E90" s="377"/>
      <c r="F90" s="377"/>
      <c r="G90" s="358">
        <f aca="true" t="shared" si="1" ref="G90:H92">G91</f>
        <v>1189800</v>
      </c>
      <c r="H90" s="358">
        <f t="shared" si="1"/>
        <v>1189800</v>
      </c>
      <c r="I90" s="444">
        <f aca="true" t="shared" si="2" ref="I90:I116">H90/G90*100</f>
        <v>100</v>
      </c>
    </row>
    <row r="91" spans="1:9" ht="17.25" customHeight="1">
      <c r="A91" s="483" t="s">
        <v>240</v>
      </c>
      <c r="B91" s="427" t="s">
        <v>213</v>
      </c>
      <c r="C91" s="412" t="s">
        <v>190</v>
      </c>
      <c r="D91" s="274" t="s">
        <v>192</v>
      </c>
      <c r="E91" s="274"/>
      <c r="F91" s="274"/>
      <c r="G91" s="355">
        <f t="shared" si="1"/>
        <v>1189800</v>
      </c>
      <c r="H91" s="355">
        <f t="shared" si="1"/>
        <v>1189800</v>
      </c>
      <c r="I91" s="444">
        <f t="shared" si="2"/>
        <v>100</v>
      </c>
    </row>
    <row r="92" spans="1:9" ht="23.25" customHeight="1">
      <c r="A92" s="448" t="s">
        <v>229</v>
      </c>
      <c r="B92" s="427" t="s">
        <v>213</v>
      </c>
      <c r="C92" s="413" t="s">
        <v>190</v>
      </c>
      <c r="D92" s="372" t="s">
        <v>192</v>
      </c>
      <c r="E92" s="372" t="s">
        <v>286</v>
      </c>
      <c r="F92" s="372"/>
      <c r="G92" s="356">
        <f t="shared" si="1"/>
        <v>1189800</v>
      </c>
      <c r="H92" s="356">
        <f t="shared" si="1"/>
        <v>1189800</v>
      </c>
      <c r="I92" s="444">
        <f t="shared" si="2"/>
        <v>100</v>
      </c>
    </row>
    <row r="93" spans="1:9" ht="16.5" customHeight="1">
      <c r="A93" s="446" t="s">
        <v>256</v>
      </c>
      <c r="B93" s="427" t="s">
        <v>213</v>
      </c>
      <c r="C93" s="414" t="s">
        <v>190</v>
      </c>
      <c r="D93" s="373" t="s">
        <v>192</v>
      </c>
      <c r="E93" s="373" t="s">
        <v>286</v>
      </c>
      <c r="F93" s="373" t="s">
        <v>243</v>
      </c>
      <c r="G93" s="56">
        <v>1189800</v>
      </c>
      <c r="H93" s="56">
        <v>1189800</v>
      </c>
      <c r="I93" s="444">
        <f t="shared" si="2"/>
        <v>100</v>
      </c>
    </row>
    <row r="94" spans="1:9" ht="27.75" customHeight="1">
      <c r="A94" s="482" t="s">
        <v>434</v>
      </c>
      <c r="B94" s="429" t="s">
        <v>213</v>
      </c>
      <c r="C94" s="386" t="s">
        <v>192</v>
      </c>
      <c r="D94" s="378"/>
      <c r="E94" s="378"/>
      <c r="F94" s="378"/>
      <c r="G94" s="358">
        <f>G95+G98</f>
        <v>3996365</v>
      </c>
      <c r="H94" s="358">
        <f>H95+H98</f>
        <v>3875519.6</v>
      </c>
      <c r="I94" s="444">
        <f t="shared" si="2"/>
        <v>96.97611704636589</v>
      </c>
    </row>
    <row r="95" spans="1:9" ht="42" customHeight="1">
      <c r="A95" s="484" t="s">
        <v>611</v>
      </c>
      <c r="B95" s="427" t="s">
        <v>213</v>
      </c>
      <c r="C95" s="409" t="s">
        <v>192</v>
      </c>
      <c r="D95" s="409" t="s">
        <v>186</v>
      </c>
      <c r="E95" s="372"/>
      <c r="F95" s="372"/>
      <c r="G95" s="355">
        <f>G96</f>
        <v>3664365</v>
      </c>
      <c r="H95" s="355">
        <f>H96</f>
        <v>3588795</v>
      </c>
      <c r="I95" s="444">
        <f t="shared" si="2"/>
        <v>97.9377054414612</v>
      </c>
    </row>
    <row r="96" spans="1:9" ht="57.75" customHeight="1">
      <c r="A96" s="485" t="s">
        <v>610</v>
      </c>
      <c r="B96" s="427" t="s">
        <v>213</v>
      </c>
      <c r="C96" s="379" t="s">
        <v>192</v>
      </c>
      <c r="D96" s="379" t="s">
        <v>186</v>
      </c>
      <c r="E96" s="372" t="s">
        <v>609</v>
      </c>
      <c r="F96" s="373"/>
      <c r="G96" s="359">
        <f>G97</f>
        <v>3664365</v>
      </c>
      <c r="H96" s="359">
        <f>H97</f>
        <v>3588795</v>
      </c>
      <c r="I96" s="444">
        <f t="shared" si="2"/>
        <v>97.9377054414612</v>
      </c>
    </row>
    <row r="97" spans="1:9" ht="36.75" customHeight="1">
      <c r="A97" s="446" t="s">
        <v>398</v>
      </c>
      <c r="B97" s="427" t="s">
        <v>213</v>
      </c>
      <c r="C97" s="373" t="s">
        <v>192</v>
      </c>
      <c r="D97" s="373" t="s">
        <v>186</v>
      </c>
      <c r="E97" s="373" t="s">
        <v>609</v>
      </c>
      <c r="F97" s="373" t="s">
        <v>249</v>
      </c>
      <c r="G97" s="56">
        <v>3664365</v>
      </c>
      <c r="H97" s="56">
        <v>3588795</v>
      </c>
      <c r="I97" s="444">
        <f t="shared" si="2"/>
        <v>97.9377054414612</v>
      </c>
    </row>
    <row r="98" spans="1:9" ht="27" customHeight="1">
      <c r="A98" s="484" t="s">
        <v>435</v>
      </c>
      <c r="B98" s="427" t="s">
        <v>213</v>
      </c>
      <c r="C98" s="409" t="s">
        <v>192</v>
      </c>
      <c r="D98" s="409" t="s">
        <v>215</v>
      </c>
      <c r="E98" s="372"/>
      <c r="F98" s="372"/>
      <c r="G98" s="355">
        <f>G99</f>
        <v>332000</v>
      </c>
      <c r="H98" s="355">
        <f>H99</f>
        <v>286724.6</v>
      </c>
      <c r="I98" s="444">
        <f t="shared" si="2"/>
        <v>86.36283132530119</v>
      </c>
    </row>
    <row r="99" spans="1:9" ht="26.25" customHeight="1">
      <c r="A99" s="485" t="s">
        <v>436</v>
      </c>
      <c r="B99" s="427" t="s">
        <v>213</v>
      </c>
      <c r="C99" s="379" t="s">
        <v>192</v>
      </c>
      <c r="D99" s="379" t="s">
        <v>215</v>
      </c>
      <c r="E99" s="372" t="s">
        <v>433</v>
      </c>
      <c r="F99" s="373"/>
      <c r="G99" s="359">
        <f>G100</f>
        <v>332000</v>
      </c>
      <c r="H99" s="359">
        <f>H100</f>
        <v>286724.6</v>
      </c>
      <c r="I99" s="444">
        <f t="shared" si="2"/>
        <v>86.36283132530119</v>
      </c>
    </row>
    <row r="100" spans="1:9" ht="31.5" customHeight="1">
      <c r="A100" s="446" t="s">
        <v>398</v>
      </c>
      <c r="B100" s="427" t="s">
        <v>213</v>
      </c>
      <c r="C100" s="373" t="s">
        <v>192</v>
      </c>
      <c r="D100" s="373" t="s">
        <v>215</v>
      </c>
      <c r="E100" s="373" t="s">
        <v>433</v>
      </c>
      <c r="F100" s="373" t="s">
        <v>249</v>
      </c>
      <c r="G100" s="56">
        <v>332000</v>
      </c>
      <c r="H100" s="56">
        <v>286724.6</v>
      </c>
      <c r="I100" s="444">
        <f t="shared" si="2"/>
        <v>86.36283132530119</v>
      </c>
    </row>
    <row r="101" spans="1:9" ht="17.25" customHeight="1">
      <c r="A101" s="482" t="s">
        <v>209</v>
      </c>
      <c r="B101" s="429" t="s">
        <v>213</v>
      </c>
      <c r="C101" s="386" t="s">
        <v>193</v>
      </c>
      <c r="D101" s="378"/>
      <c r="E101" s="378"/>
      <c r="F101" s="378"/>
      <c r="G101" s="358">
        <f>G102+G107+G113+G110</f>
        <v>7166320</v>
      </c>
      <c r="H101" s="358">
        <f>H102+H107+H113+H110</f>
        <v>5472861.15</v>
      </c>
      <c r="I101" s="444">
        <f t="shared" si="2"/>
        <v>76.36919855658134</v>
      </c>
    </row>
    <row r="102" spans="1:9" ht="17.25" customHeight="1">
      <c r="A102" s="486" t="s">
        <v>221</v>
      </c>
      <c r="B102" s="427" t="s">
        <v>213</v>
      </c>
      <c r="C102" s="409" t="s">
        <v>193</v>
      </c>
      <c r="D102" s="409" t="s">
        <v>183</v>
      </c>
      <c r="E102" s="372"/>
      <c r="F102" s="373"/>
      <c r="G102" s="355">
        <f>G103</f>
        <v>136300</v>
      </c>
      <c r="H102" s="355">
        <f>H103</f>
        <v>136300</v>
      </c>
      <c r="I102" s="444">
        <f t="shared" si="2"/>
        <v>100</v>
      </c>
    </row>
    <row r="103" spans="1:9" ht="24" customHeight="1">
      <c r="A103" s="485" t="s">
        <v>222</v>
      </c>
      <c r="B103" s="427" t="s">
        <v>213</v>
      </c>
      <c r="C103" s="379" t="s">
        <v>193</v>
      </c>
      <c r="D103" s="379" t="s">
        <v>183</v>
      </c>
      <c r="E103" s="379" t="s">
        <v>504</v>
      </c>
      <c r="F103" s="379"/>
      <c r="G103" s="359">
        <f>G104+G105+G106</f>
        <v>136300</v>
      </c>
      <c r="H103" s="359">
        <f>H104+H105+H106</f>
        <v>136300</v>
      </c>
      <c r="I103" s="444">
        <f t="shared" si="2"/>
        <v>100</v>
      </c>
    </row>
    <row r="104" spans="1:9" ht="24" customHeight="1">
      <c r="A104" s="446" t="s">
        <v>521</v>
      </c>
      <c r="B104" s="427" t="s">
        <v>213</v>
      </c>
      <c r="C104" s="376" t="s">
        <v>193</v>
      </c>
      <c r="D104" s="376" t="s">
        <v>183</v>
      </c>
      <c r="E104" s="373" t="s">
        <v>504</v>
      </c>
      <c r="F104" s="376" t="s">
        <v>395</v>
      </c>
      <c r="G104" s="56">
        <v>27068.15</v>
      </c>
      <c r="H104" s="56">
        <v>27068.15</v>
      </c>
      <c r="I104" s="444">
        <f t="shared" si="2"/>
        <v>100</v>
      </c>
    </row>
    <row r="105" spans="1:9" ht="24" customHeight="1">
      <c r="A105" s="446" t="s">
        <v>520</v>
      </c>
      <c r="B105" s="427" t="s">
        <v>213</v>
      </c>
      <c r="C105" s="376" t="s">
        <v>193</v>
      </c>
      <c r="D105" s="376" t="s">
        <v>183</v>
      </c>
      <c r="E105" s="373" t="s">
        <v>504</v>
      </c>
      <c r="F105" s="373" t="s">
        <v>100</v>
      </c>
      <c r="G105" s="56">
        <v>9231.85</v>
      </c>
      <c r="H105" s="56">
        <v>9231.85</v>
      </c>
      <c r="I105" s="444">
        <f t="shared" si="2"/>
        <v>100</v>
      </c>
    </row>
    <row r="106" spans="1:9" ht="24" customHeight="1">
      <c r="A106" s="446" t="s">
        <v>398</v>
      </c>
      <c r="B106" s="427" t="s">
        <v>213</v>
      </c>
      <c r="C106" s="373" t="s">
        <v>193</v>
      </c>
      <c r="D106" s="373" t="s">
        <v>183</v>
      </c>
      <c r="E106" s="373" t="s">
        <v>504</v>
      </c>
      <c r="F106" s="373" t="s">
        <v>249</v>
      </c>
      <c r="G106" s="56">
        <v>100000</v>
      </c>
      <c r="H106" s="56">
        <v>100000</v>
      </c>
      <c r="I106" s="444">
        <f t="shared" si="2"/>
        <v>100</v>
      </c>
    </row>
    <row r="107" spans="1:9" ht="21" customHeight="1">
      <c r="A107" s="487" t="s">
        <v>12</v>
      </c>
      <c r="B107" s="427" t="s">
        <v>213</v>
      </c>
      <c r="C107" s="274" t="s">
        <v>193</v>
      </c>
      <c r="D107" s="274" t="s">
        <v>189</v>
      </c>
      <c r="E107" s="274"/>
      <c r="F107" s="274"/>
      <c r="G107" s="355">
        <f>G108</f>
        <v>660400</v>
      </c>
      <c r="H107" s="355">
        <f>H108</f>
        <v>371000</v>
      </c>
      <c r="I107" s="444">
        <f t="shared" si="2"/>
        <v>56.17807389460933</v>
      </c>
    </row>
    <row r="108" spans="1:9" ht="50.25" customHeight="1">
      <c r="A108" s="448" t="s">
        <v>262</v>
      </c>
      <c r="B108" s="427" t="s">
        <v>213</v>
      </c>
      <c r="C108" s="372" t="s">
        <v>193</v>
      </c>
      <c r="D108" s="372" t="s">
        <v>189</v>
      </c>
      <c r="E108" s="379" t="s">
        <v>287</v>
      </c>
      <c r="F108" s="372"/>
      <c r="G108" s="356">
        <f>G109</f>
        <v>660400</v>
      </c>
      <c r="H108" s="356">
        <f>H109</f>
        <v>371000</v>
      </c>
      <c r="I108" s="444">
        <f t="shared" si="2"/>
        <v>56.17807389460933</v>
      </c>
    </row>
    <row r="109" spans="1:9" ht="31.5" customHeight="1">
      <c r="A109" s="446" t="s">
        <v>398</v>
      </c>
      <c r="B109" s="427" t="s">
        <v>213</v>
      </c>
      <c r="C109" s="373" t="s">
        <v>193</v>
      </c>
      <c r="D109" s="373" t="s">
        <v>189</v>
      </c>
      <c r="E109" s="373" t="s">
        <v>287</v>
      </c>
      <c r="F109" s="373" t="s">
        <v>249</v>
      </c>
      <c r="G109" s="56">
        <v>660400</v>
      </c>
      <c r="H109" s="56">
        <v>371000</v>
      </c>
      <c r="I109" s="444">
        <f t="shared" si="2"/>
        <v>56.17807389460933</v>
      </c>
    </row>
    <row r="110" spans="1:9" ht="21" customHeight="1">
      <c r="A110" s="487" t="s">
        <v>693</v>
      </c>
      <c r="B110" s="427" t="s">
        <v>213</v>
      </c>
      <c r="C110" s="274" t="s">
        <v>193</v>
      </c>
      <c r="D110" s="274" t="s">
        <v>186</v>
      </c>
      <c r="E110" s="274"/>
      <c r="F110" s="274"/>
      <c r="G110" s="355">
        <f>G111</f>
        <v>1687200</v>
      </c>
      <c r="H110" s="355">
        <f>H111</f>
        <v>1687141.15</v>
      </c>
      <c r="I110" s="444">
        <f>H110/G110*100</f>
        <v>99.99651197249881</v>
      </c>
    </row>
    <row r="111" spans="1:9" ht="51" customHeight="1">
      <c r="A111" s="448" t="s">
        <v>696</v>
      </c>
      <c r="B111" s="427" t="s">
        <v>213</v>
      </c>
      <c r="C111" s="372" t="s">
        <v>193</v>
      </c>
      <c r="D111" s="372" t="s">
        <v>186</v>
      </c>
      <c r="E111" s="379" t="s">
        <v>694</v>
      </c>
      <c r="F111" s="372"/>
      <c r="G111" s="356">
        <f>G112</f>
        <v>1687200</v>
      </c>
      <c r="H111" s="356">
        <f>H112</f>
        <v>1687141.15</v>
      </c>
      <c r="I111" s="444">
        <f>H111/G111*100</f>
        <v>99.99651197249881</v>
      </c>
    </row>
    <row r="112" spans="1:9" ht="45.75" customHeight="1">
      <c r="A112" s="446" t="s">
        <v>351</v>
      </c>
      <c r="B112" s="427" t="s">
        <v>213</v>
      </c>
      <c r="C112" s="373" t="s">
        <v>193</v>
      </c>
      <c r="D112" s="373" t="s">
        <v>186</v>
      </c>
      <c r="E112" s="373" t="s">
        <v>695</v>
      </c>
      <c r="F112" s="373" t="s">
        <v>352</v>
      </c>
      <c r="G112" s="56">
        <v>1687200</v>
      </c>
      <c r="H112" s="56">
        <v>1687141.15</v>
      </c>
      <c r="I112" s="444">
        <f>H112/G112*100</f>
        <v>99.99651197249881</v>
      </c>
    </row>
    <row r="113" spans="1:9" ht="19.5" customHeight="1">
      <c r="A113" s="487" t="s">
        <v>220</v>
      </c>
      <c r="B113" s="427" t="s">
        <v>213</v>
      </c>
      <c r="C113" s="274" t="s">
        <v>193</v>
      </c>
      <c r="D113" s="274" t="s">
        <v>187</v>
      </c>
      <c r="E113" s="274"/>
      <c r="F113" s="274"/>
      <c r="G113" s="355">
        <f>G116+G114</f>
        <v>4682420</v>
      </c>
      <c r="H113" s="355">
        <f>H116+H114</f>
        <v>3278420</v>
      </c>
      <c r="I113" s="444">
        <f t="shared" si="2"/>
        <v>70.01550480307192</v>
      </c>
    </row>
    <row r="114" spans="1:9" ht="50.25" customHeight="1">
      <c r="A114" s="448" t="s">
        <v>262</v>
      </c>
      <c r="B114" s="427" t="s">
        <v>213</v>
      </c>
      <c r="C114" s="413" t="s">
        <v>193</v>
      </c>
      <c r="D114" s="372" t="s">
        <v>187</v>
      </c>
      <c r="E114" s="372" t="s">
        <v>651</v>
      </c>
      <c r="F114" s="373"/>
      <c r="G114" s="356">
        <f>G115</f>
        <v>1560000</v>
      </c>
      <c r="H114" s="356">
        <f>H115</f>
        <v>156000</v>
      </c>
      <c r="I114" s="444">
        <f t="shared" si="2"/>
        <v>10</v>
      </c>
    </row>
    <row r="115" spans="1:9" ht="31.5" customHeight="1">
      <c r="A115" s="446" t="s">
        <v>398</v>
      </c>
      <c r="B115" s="427" t="s">
        <v>213</v>
      </c>
      <c r="C115" s="414" t="s">
        <v>193</v>
      </c>
      <c r="D115" s="373" t="s">
        <v>187</v>
      </c>
      <c r="E115" s="396" t="s">
        <v>652</v>
      </c>
      <c r="F115" s="373" t="s">
        <v>249</v>
      </c>
      <c r="G115" s="56">
        <v>1560000</v>
      </c>
      <c r="H115" s="56">
        <v>156000</v>
      </c>
      <c r="I115" s="444">
        <f t="shared" si="2"/>
        <v>10</v>
      </c>
    </row>
    <row r="116" spans="1:9" ht="36.75" customHeight="1">
      <c r="A116" s="487" t="s">
        <v>532</v>
      </c>
      <c r="B116" s="427" t="s">
        <v>213</v>
      </c>
      <c r="C116" s="274" t="s">
        <v>193</v>
      </c>
      <c r="D116" s="274" t="s">
        <v>187</v>
      </c>
      <c r="E116" s="274" t="s">
        <v>531</v>
      </c>
      <c r="F116" s="274"/>
      <c r="G116" s="355">
        <f>G117+G122</f>
        <v>3122420</v>
      </c>
      <c r="H116" s="355">
        <f>H117+H122</f>
        <v>3122420</v>
      </c>
      <c r="I116" s="444">
        <f t="shared" si="2"/>
        <v>100</v>
      </c>
    </row>
    <row r="117" spans="1:9" ht="65.25" customHeight="1">
      <c r="A117" s="448" t="s">
        <v>649</v>
      </c>
      <c r="B117" s="430" t="s">
        <v>213</v>
      </c>
      <c r="C117" s="380" t="s">
        <v>193</v>
      </c>
      <c r="D117" s="380" t="s">
        <v>187</v>
      </c>
      <c r="E117" s="399" t="s">
        <v>650</v>
      </c>
      <c r="F117" s="380"/>
      <c r="G117" s="276">
        <f>G120+G121+G118</f>
        <v>2922420</v>
      </c>
      <c r="H117" s="276">
        <f>H120+H121+H118</f>
        <v>2922420</v>
      </c>
      <c r="I117" s="444">
        <f aca="true" t="shared" si="3" ref="I117:I124">H117/G117*100</f>
        <v>100</v>
      </c>
    </row>
    <row r="118" spans="1:9" ht="39" customHeight="1">
      <c r="A118" s="488" t="s">
        <v>351</v>
      </c>
      <c r="B118" s="430" t="s">
        <v>213</v>
      </c>
      <c r="C118" s="381" t="s">
        <v>193</v>
      </c>
      <c r="D118" s="381" t="s">
        <v>187</v>
      </c>
      <c r="E118" s="400" t="s">
        <v>647</v>
      </c>
      <c r="F118" s="381" t="s">
        <v>352</v>
      </c>
      <c r="G118" s="275">
        <v>1357420</v>
      </c>
      <c r="H118" s="275">
        <v>1357420</v>
      </c>
      <c r="I118" s="444">
        <f t="shared" si="3"/>
        <v>100</v>
      </c>
    </row>
    <row r="119" spans="1:9" ht="51" customHeight="1">
      <c r="A119" s="448" t="s">
        <v>648</v>
      </c>
      <c r="B119" s="430" t="s">
        <v>33</v>
      </c>
      <c r="C119" s="382" t="s">
        <v>193</v>
      </c>
      <c r="D119" s="382" t="s">
        <v>187</v>
      </c>
      <c r="E119" s="382" t="s">
        <v>647</v>
      </c>
      <c r="F119" s="380"/>
      <c r="G119" s="276">
        <f>G120+G121</f>
        <v>1565000</v>
      </c>
      <c r="H119" s="276">
        <f>H120+H121</f>
        <v>1565000</v>
      </c>
      <c r="I119" s="444">
        <f t="shared" si="3"/>
        <v>100</v>
      </c>
    </row>
    <row r="120" spans="1:9" ht="53.25" customHeight="1">
      <c r="A120" s="480" t="s">
        <v>121</v>
      </c>
      <c r="B120" s="382" t="s">
        <v>213</v>
      </c>
      <c r="C120" s="382" t="s">
        <v>193</v>
      </c>
      <c r="D120" s="382" t="s">
        <v>187</v>
      </c>
      <c r="E120" s="382" t="s">
        <v>647</v>
      </c>
      <c r="F120" s="382" t="s">
        <v>160</v>
      </c>
      <c r="G120" s="56">
        <v>565000</v>
      </c>
      <c r="H120" s="56">
        <v>565000</v>
      </c>
      <c r="I120" s="444">
        <f>H123/G123*100</f>
        <v>100</v>
      </c>
    </row>
    <row r="121" spans="1:9" ht="53.25" customHeight="1">
      <c r="A121" s="480" t="s">
        <v>529</v>
      </c>
      <c r="B121" s="382" t="s">
        <v>213</v>
      </c>
      <c r="C121" s="382" t="s">
        <v>193</v>
      </c>
      <c r="D121" s="382" t="s">
        <v>187</v>
      </c>
      <c r="E121" s="382" t="s">
        <v>647</v>
      </c>
      <c r="F121" s="382" t="s">
        <v>518</v>
      </c>
      <c r="G121" s="56">
        <v>1000000</v>
      </c>
      <c r="H121" s="56">
        <v>1000000</v>
      </c>
      <c r="I121" s="444">
        <f>H124/G124*100</f>
        <v>100</v>
      </c>
    </row>
    <row r="122" spans="1:9" ht="39" customHeight="1">
      <c r="A122" s="489" t="s">
        <v>530</v>
      </c>
      <c r="B122" s="401" t="s">
        <v>213</v>
      </c>
      <c r="C122" s="401" t="s">
        <v>193</v>
      </c>
      <c r="D122" s="401" t="s">
        <v>187</v>
      </c>
      <c r="E122" s="401" t="s">
        <v>417</v>
      </c>
      <c r="F122" s="383"/>
      <c r="G122" s="276">
        <f>G123+G124</f>
        <v>200000</v>
      </c>
      <c r="H122" s="276">
        <f>H123+H124</f>
        <v>200000</v>
      </c>
      <c r="I122" s="444">
        <f t="shared" si="3"/>
        <v>100</v>
      </c>
    </row>
    <row r="123" spans="1:9" ht="47.25" customHeight="1">
      <c r="A123" s="480" t="s">
        <v>530</v>
      </c>
      <c r="B123" s="382" t="s">
        <v>213</v>
      </c>
      <c r="C123" s="382" t="s">
        <v>193</v>
      </c>
      <c r="D123" s="382" t="s">
        <v>187</v>
      </c>
      <c r="E123" s="382" t="s">
        <v>552</v>
      </c>
      <c r="F123" s="382" t="s">
        <v>160</v>
      </c>
      <c r="G123" s="360">
        <v>96000</v>
      </c>
      <c r="H123" s="360">
        <v>96000</v>
      </c>
      <c r="I123" s="444">
        <f t="shared" si="3"/>
        <v>100</v>
      </c>
    </row>
    <row r="124" spans="1:9" ht="45.75" customHeight="1">
      <c r="A124" s="480" t="s">
        <v>530</v>
      </c>
      <c r="B124" s="382" t="s">
        <v>213</v>
      </c>
      <c r="C124" s="382" t="s">
        <v>193</v>
      </c>
      <c r="D124" s="382" t="s">
        <v>187</v>
      </c>
      <c r="E124" s="382" t="s">
        <v>552</v>
      </c>
      <c r="F124" s="382" t="s">
        <v>518</v>
      </c>
      <c r="G124" s="360">
        <v>104000</v>
      </c>
      <c r="H124" s="360">
        <v>104000</v>
      </c>
      <c r="I124" s="444">
        <f t="shared" si="3"/>
        <v>100</v>
      </c>
    </row>
    <row r="125" spans="1:9" ht="21.75" customHeight="1">
      <c r="A125" s="490" t="s">
        <v>169</v>
      </c>
      <c r="B125" s="431" t="s">
        <v>213</v>
      </c>
      <c r="C125" s="378" t="s">
        <v>189</v>
      </c>
      <c r="D125" s="402"/>
      <c r="E125" s="402"/>
      <c r="F125" s="378"/>
      <c r="G125" s="361">
        <f>G126+G161+G153</f>
        <v>266554112.85</v>
      </c>
      <c r="H125" s="361">
        <f>H126+H161+H153</f>
        <v>192732813.42</v>
      </c>
      <c r="I125" s="444">
        <f>H125/G125*100</f>
        <v>72.30532343294136</v>
      </c>
    </row>
    <row r="126" spans="1:9" ht="18" customHeight="1">
      <c r="A126" s="443" t="s">
        <v>169</v>
      </c>
      <c r="B126" s="427" t="s">
        <v>213</v>
      </c>
      <c r="C126" s="274" t="s">
        <v>189</v>
      </c>
      <c r="D126" s="274" t="s">
        <v>183</v>
      </c>
      <c r="E126" s="377"/>
      <c r="F126" s="377"/>
      <c r="G126" s="355">
        <f>G127+G129+G138+G143+G145+G150+G131+G141+G135+G133+G147</f>
        <v>236477608.15</v>
      </c>
      <c r="H126" s="355">
        <f>H127+H129+H138+H143+H145+H150+H131+H141+H135+H133+H147</f>
        <v>182996758.33999997</v>
      </c>
      <c r="I126" s="444">
        <f>H126/G126*100</f>
        <v>77.38439160122229</v>
      </c>
    </row>
    <row r="127" spans="1:9" ht="62.25" customHeight="1">
      <c r="A127" s="445" t="s">
        <v>565</v>
      </c>
      <c r="B127" s="427" t="s">
        <v>213</v>
      </c>
      <c r="C127" s="372" t="s">
        <v>189</v>
      </c>
      <c r="D127" s="372" t="s">
        <v>183</v>
      </c>
      <c r="E127" s="372" t="s">
        <v>437</v>
      </c>
      <c r="F127" s="373"/>
      <c r="G127" s="356">
        <f>G128</f>
        <v>87210.95</v>
      </c>
      <c r="H127" s="356">
        <f>H128</f>
        <v>0</v>
      </c>
      <c r="I127" s="444">
        <f aca="true" t="shared" si="4" ref="I127:I161">H127/G127*100</f>
        <v>0</v>
      </c>
    </row>
    <row r="128" spans="1:9" ht="43.5" customHeight="1">
      <c r="A128" s="446" t="s">
        <v>351</v>
      </c>
      <c r="B128" s="427" t="s">
        <v>213</v>
      </c>
      <c r="C128" s="373" t="s">
        <v>189</v>
      </c>
      <c r="D128" s="373" t="s">
        <v>183</v>
      </c>
      <c r="E128" s="373" t="s">
        <v>437</v>
      </c>
      <c r="F128" s="373" t="s">
        <v>352</v>
      </c>
      <c r="G128" s="56">
        <v>87210.95</v>
      </c>
      <c r="H128" s="56">
        <v>0</v>
      </c>
      <c r="I128" s="444">
        <f t="shared" si="4"/>
        <v>0</v>
      </c>
    </row>
    <row r="129" spans="1:9" ht="24.75" customHeight="1">
      <c r="A129" s="445" t="s">
        <v>439</v>
      </c>
      <c r="B129" s="427" t="s">
        <v>213</v>
      </c>
      <c r="C129" s="372" t="s">
        <v>189</v>
      </c>
      <c r="D129" s="372" t="s">
        <v>183</v>
      </c>
      <c r="E129" s="372" t="s">
        <v>438</v>
      </c>
      <c r="F129" s="373"/>
      <c r="G129" s="356">
        <f>G130</f>
        <v>383789.05</v>
      </c>
      <c r="H129" s="356">
        <f>H130</f>
        <v>182270.95</v>
      </c>
      <c r="I129" s="444">
        <f t="shared" si="4"/>
        <v>47.4924831753277</v>
      </c>
    </row>
    <row r="130" spans="1:9" ht="37.5" customHeight="1">
      <c r="A130" s="446" t="s">
        <v>398</v>
      </c>
      <c r="B130" s="427" t="s">
        <v>213</v>
      </c>
      <c r="C130" s="373" t="s">
        <v>189</v>
      </c>
      <c r="D130" s="373" t="s">
        <v>183</v>
      </c>
      <c r="E130" s="373" t="s">
        <v>438</v>
      </c>
      <c r="F130" s="373" t="s">
        <v>249</v>
      </c>
      <c r="G130" s="56">
        <v>383789.05</v>
      </c>
      <c r="H130" s="56">
        <v>182270.95</v>
      </c>
      <c r="I130" s="444">
        <f t="shared" si="4"/>
        <v>47.4924831753277</v>
      </c>
    </row>
    <row r="131" spans="1:9" ht="36.75" customHeight="1">
      <c r="A131" s="445" t="s">
        <v>614</v>
      </c>
      <c r="B131" s="427" t="s">
        <v>213</v>
      </c>
      <c r="C131" s="372" t="s">
        <v>189</v>
      </c>
      <c r="D131" s="372" t="s">
        <v>183</v>
      </c>
      <c r="E131" s="372" t="s">
        <v>613</v>
      </c>
      <c r="F131" s="373"/>
      <c r="G131" s="356">
        <f>G132</f>
        <v>1200000</v>
      </c>
      <c r="H131" s="356">
        <f>H132</f>
        <v>990000</v>
      </c>
      <c r="I131" s="444">
        <f aca="true" t="shared" si="5" ref="I131:I137">H131/G131*100</f>
        <v>82.5</v>
      </c>
    </row>
    <row r="132" spans="1:9" ht="37.5" customHeight="1">
      <c r="A132" s="446" t="s">
        <v>398</v>
      </c>
      <c r="B132" s="427" t="s">
        <v>213</v>
      </c>
      <c r="C132" s="373" t="s">
        <v>189</v>
      </c>
      <c r="D132" s="373" t="s">
        <v>183</v>
      </c>
      <c r="E132" s="373" t="s">
        <v>613</v>
      </c>
      <c r="F132" s="373" t="s">
        <v>249</v>
      </c>
      <c r="G132" s="56">
        <v>1200000</v>
      </c>
      <c r="H132" s="56">
        <v>990000</v>
      </c>
      <c r="I132" s="444">
        <f t="shared" si="5"/>
        <v>82.5</v>
      </c>
    </row>
    <row r="133" spans="1:9" ht="30" customHeight="1">
      <c r="A133" s="481" t="s">
        <v>698</v>
      </c>
      <c r="B133" s="428" t="s">
        <v>33</v>
      </c>
      <c r="C133" s="375" t="s">
        <v>189</v>
      </c>
      <c r="D133" s="375" t="s">
        <v>183</v>
      </c>
      <c r="E133" s="375" t="s">
        <v>697</v>
      </c>
      <c r="F133" s="375"/>
      <c r="G133" s="357">
        <f>G134</f>
        <v>122833.34</v>
      </c>
      <c r="H133" s="357">
        <f>H134</f>
        <v>122833</v>
      </c>
      <c r="I133" s="444">
        <f t="shared" si="5"/>
        <v>99.99972320218599</v>
      </c>
    </row>
    <row r="134" spans="1:9" ht="37.5" customHeight="1">
      <c r="A134" s="446" t="s">
        <v>398</v>
      </c>
      <c r="B134" s="427" t="s">
        <v>213</v>
      </c>
      <c r="C134" s="373" t="s">
        <v>189</v>
      </c>
      <c r="D134" s="373" t="s">
        <v>183</v>
      </c>
      <c r="E134" s="373" t="s">
        <v>697</v>
      </c>
      <c r="F134" s="373" t="s">
        <v>249</v>
      </c>
      <c r="G134" s="56">
        <v>122833.34</v>
      </c>
      <c r="H134" s="56">
        <v>122833</v>
      </c>
      <c r="I134" s="444">
        <f t="shared" si="5"/>
        <v>99.99972320218599</v>
      </c>
    </row>
    <row r="135" spans="1:9" ht="37.5" customHeight="1">
      <c r="A135" s="481" t="s">
        <v>653</v>
      </c>
      <c r="B135" s="428" t="s">
        <v>33</v>
      </c>
      <c r="C135" s="375" t="s">
        <v>189</v>
      </c>
      <c r="D135" s="375" t="s">
        <v>183</v>
      </c>
      <c r="E135" s="375" t="s">
        <v>654</v>
      </c>
      <c r="F135" s="375"/>
      <c r="G135" s="357">
        <f>G136+G137</f>
        <v>672500</v>
      </c>
      <c r="H135" s="357">
        <f>H136+H137</f>
        <v>246032.45</v>
      </c>
      <c r="I135" s="444">
        <f t="shared" si="5"/>
        <v>36.584750929368035</v>
      </c>
    </row>
    <row r="136" spans="1:9" ht="37.5" customHeight="1">
      <c r="A136" s="446" t="s">
        <v>398</v>
      </c>
      <c r="B136" s="427" t="s">
        <v>213</v>
      </c>
      <c r="C136" s="373" t="s">
        <v>189</v>
      </c>
      <c r="D136" s="373" t="s">
        <v>183</v>
      </c>
      <c r="E136" s="373" t="s">
        <v>654</v>
      </c>
      <c r="F136" s="373" t="s">
        <v>249</v>
      </c>
      <c r="G136" s="56">
        <v>159666.66</v>
      </c>
      <c r="H136" s="56">
        <v>159666.66</v>
      </c>
      <c r="I136" s="444">
        <f t="shared" si="5"/>
        <v>100</v>
      </c>
    </row>
    <row r="137" spans="1:9" ht="15" customHeight="1">
      <c r="A137" s="446" t="s">
        <v>228</v>
      </c>
      <c r="B137" s="427" t="s">
        <v>213</v>
      </c>
      <c r="C137" s="373" t="s">
        <v>189</v>
      </c>
      <c r="D137" s="373" t="s">
        <v>183</v>
      </c>
      <c r="E137" s="373" t="s">
        <v>654</v>
      </c>
      <c r="F137" s="373" t="s">
        <v>410</v>
      </c>
      <c r="G137" s="56">
        <v>512833.34</v>
      </c>
      <c r="H137" s="56">
        <v>86365.79</v>
      </c>
      <c r="I137" s="444">
        <f t="shared" si="5"/>
        <v>16.840907808372986</v>
      </c>
    </row>
    <row r="138" spans="1:9" ht="24" customHeight="1">
      <c r="A138" s="445" t="s">
        <v>288</v>
      </c>
      <c r="B138" s="427" t="s">
        <v>213</v>
      </c>
      <c r="C138" s="372" t="s">
        <v>189</v>
      </c>
      <c r="D138" s="372" t="s">
        <v>183</v>
      </c>
      <c r="E138" s="372" t="s">
        <v>289</v>
      </c>
      <c r="F138" s="373"/>
      <c r="G138" s="356">
        <f>G139+G140</f>
        <v>718975.36</v>
      </c>
      <c r="H138" s="356">
        <f>H139+H140</f>
        <v>718931.31</v>
      </c>
      <c r="I138" s="444">
        <f t="shared" si="4"/>
        <v>99.99387322536339</v>
      </c>
    </row>
    <row r="139" spans="1:9" ht="34.5" customHeight="1">
      <c r="A139" s="446" t="s">
        <v>398</v>
      </c>
      <c r="B139" s="427" t="s">
        <v>213</v>
      </c>
      <c r="C139" s="373" t="s">
        <v>189</v>
      </c>
      <c r="D139" s="373" t="s">
        <v>183</v>
      </c>
      <c r="E139" s="373" t="s">
        <v>289</v>
      </c>
      <c r="F139" s="373" t="s">
        <v>249</v>
      </c>
      <c r="G139" s="56">
        <v>718975.36</v>
      </c>
      <c r="H139" s="56">
        <v>718931.31</v>
      </c>
      <c r="I139" s="444">
        <f t="shared" si="4"/>
        <v>99.99387322536339</v>
      </c>
    </row>
    <row r="140" spans="1:9" ht="40.5" customHeight="1">
      <c r="A140" s="446" t="s">
        <v>418</v>
      </c>
      <c r="B140" s="427" t="s">
        <v>213</v>
      </c>
      <c r="C140" s="373" t="s">
        <v>189</v>
      </c>
      <c r="D140" s="373" t="s">
        <v>183</v>
      </c>
      <c r="E140" s="373" t="s">
        <v>289</v>
      </c>
      <c r="F140" s="373" t="s">
        <v>14</v>
      </c>
      <c r="G140" s="56">
        <v>0</v>
      </c>
      <c r="H140" s="56">
        <v>0</v>
      </c>
      <c r="I140" s="444">
        <v>0</v>
      </c>
    </row>
    <row r="141" spans="1:9" ht="18" customHeight="1">
      <c r="A141" s="445" t="s">
        <v>288</v>
      </c>
      <c r="B141" s="427" t="s">
        <v>213</v>
      </c>
      <c r="C141" s="372" t="s">
        <v>189</v>
      </c>
      <c r="D141" s="372" t="s">
        <v>183</v>
      </c>
      <c r="E141" s="372" t="s">
        <v>612</v>
      </c>
      <c r="F141" s="373"/>
      <c r="G141" s="356">
        <f>G142</f>
        <v>34000</v>
      </c>
      <c r="H141" s="356">
        <f>H142</f>
        <v>34000</v>
      </c>
      <c r="I141" s="444">
        <f>H141/G141*100</f>
        <v>100</v>
      </c>
    </row>
    <row r="142" spans="1:9" ht="32.25" customHeight="1">
      <c r="A142" s="446" t="s">
        <v>398</v>
      </c>
      <c r="B142" s="427" t="s">
        <v>213</v>
      </c>
      <c r="C142" s="373" t="s">
        <v>189</v>
      </c>
      <c r="D142" s="373" t="s">
        <v>183</v>
      </c>
      <c r="E142" s="373" t="s">
        <v>612</v>
      </c>
      <c r="F142" s="373" t="s">
        <v>249</v>
      </c>
      <c r="G142" s="56">
        <v>34000</v>
      </c>
      <c r="H142" s="56">
        <v>34000</v>
      </c>
      <c r="I142" s="444">
        <f>H142/G142*100</f>
        <v>100</v>
      </c>
    </row>
    <row r="143" spans="1:9" ht="22.5" customHeight="1">
      <c r="A143" s="445" t="s">
        <v>419</v>
      </c>
      <c r="B143" s="427" t="s">
        <v>213</v>
      </c>
      <c r="C143" s="372" t="s">
        <v>189</v>
      </c>
      <c r="D143" s="372" t="s">
        <v>183</v>
      </c>
      <c r="E143" s="372" t="s">
        <v>290</v>
      </c>
      <c r="F143" s="373"/>
      <c r="G143" s="356">
        <f>G144</f>
        <v>2645800</v>
      </c>
      <c r="H143" s="356">
        <f>H144</f>
        <v>2466524.9</v>
      </c>
      <c r="I143" s="444">
        <f t="shared" si="4"/>
        <v>93.22416282409857</v>
      </c>
    </row>
    <row r="144" spans="1:9" ht="35.25" customHeight="1">
      <c r="A144" s="446" t="s">
        <v>398</v>
      </c>
      <c r="B144" s="427" t="s">
        <v>213</v>
      </c>
      <c r="C144" s="373" t="s">
        <v>189</v>
      </c>
      <c r="D144" s="373" t="s">
        <v>183</v>
      </c>
      <c r="E144" s="373" t="s">
        <v>290</v>
      </c>
      <c r="F144" s="373" t="s">
        <v>249</v>
      </c>
      <c r="G144" s="56">
        <v>2645800</v>
      </c>
      <c r="H144" s="56">
        <v>2466524.9</v>
      </c>
      <c r="I144" s="444">
        <f t="shared" si="4"/>
        <v>93.22416282409857</v>
      </c>
    </row>
    <row r="145" spans="1:9" ht="33" customHeight="1">
      <c r="A145" s="445" t="s">
        <v>441</v>
      </c>
      <c r="B145" s="427" t="s">
        <v>213</v>
      </c>
      <c r="C145" s="372" t="s">
        <v>189</v>
      </c>
      <c r="D145" s="372" t="s">
        <v>183</v>
      </c>
      <c r="E145" s="372" t="s">
        <v>440</v>
      </c>
      <c r="F145" s="373"/>
      <c r="G145" s="356">
        <f>G146</f>
        <v>20199.45</v>
      </c>
      <c r="H145" s="356">
        <f>H146</f>
        <v>9593.21</v>
      </c>
      <c r="I145" s="444">
        <f t="shared" si="4"/>
        <v>47.49243172462616</v>
      </c>
    </row>
    <row r="146" spans="1:9" ht="35.25" customHeight="1">
      <c r="A146" s="446" t="s">
        <v>398</v>
      </c>
      <c r="B146" s="427" t="s">
        <v>213</v>
      </c>
      <c r="C146" s="373" t="s">
        <v>189</v>
      </c>
      <c r="D146" s="373" t="s">
        <v>183</v>
      </c>
      <c r="E146" s="373" t="s">
        <v>440</v>
      </c>
      <c r="F146" s="373" t="s">
        <v>249</v>
      </c>
      <c r="G146" s="56">
        <v>20199.45</v>
      </c>
      <c r="H146" s="56">
        <v>9593.21</v>
      </c>
      <c r="I146" s="444">
        <f t="shared" si="4"/>
        <v>47.49243172462616</v>
      </c>
    </row>
    <row r="147" spans="1:9" ht="66.75" customHeight="1">
      <c r="A147" s="445" t="s">
        <v>699</v>
      </c>
      <c r="B147" s="427" t="s">
        <v>213</v>
      </c>
      <c r="C147" s="372" t="s">
        <v>189</v>
      </c>
      <c r="D147" s="372" t="s">
        <v>183</v>
      </c>
      <c r="E147" s="372" t="s">
        <v>568</v>
      </c>
      <c r="F147" s="373"/>
      <c r="G147" s="357">
        <f>G148+G149</f>
        <v>223281200</v>
      </c>
      <c r="H147" s="357">
        <f>H148+H149</f>
        <v>171425683.70999998</v>
      </c>
      <c r="I147" s="444">
        <f>H147/G147*100</f>
        <v>76.77569079259695</v>
      </c>
    </row>
    <row r="148" spans="1:9" ht="41.25" customHeight="1">
      <c r="A148" s="446" t="s">
        <v>418</v>
      </c>
      <c r="B148" s="427" t="s">
        <v>213</v>
      </c>
      <c r="C148" s="373" t="s">
        <v>189</v>
      </c>
      <c r="D148" s="373" t="s">
        <v>183</v>
      </c>
      <c r="E148" s="373" t="s">
        <v>568</v>
      </c>
      <c r="F148" s="373" t="s">
        <v>14</v>
      </c>
      <c r="G148" s="56">
        <v>10941500</v>
      </c>
      <c r="H148" s="56">
        <v>10557660.29</v>
      </c>
      <c r="I148" s="444">
        <f>H148/G148*100</f>
        <v>96.49189133117031</v>
      </c>
    </row>
    <row r="149" spans="1:9" ht="35.25" customHeight="1">
      <c r="A149" s="446" t="s">
        <v>443</v>
      </c>
      <c r="B149" s="427" t="s">
        <v>213</v>
      </c>
      <c r="C149" s="373" t="s">
        <v>189</v>
      </c>
      <c r="D149" s="373" t="s">
        <v>183</v>
      </c>
      <c r="E149" s="373" t="s">
        <v>568</v>
      </c>
      <c r="F149" s="373" t="s">
        <v>353</v>
      </c>
      <c r="G149" s="56">
        <v>212339700</v>
      </c>
      <c r="H149" s="56">
        <v>160868023.42</v>
      </c>
      <c r="I149" s="444">
        <f>H149/G149*100</f>
        <v>75.75974884583523</v>
      </c>
    </row>
    <row r="150" spans="1:9" ht="39" customHeight="1">
      <c r="A150" s="445" t="s">
        <v>567</v>
      </c>
      <c r="B150" s="427" t="s">
        <v>213</v>
      </c>
      <c r="C150" s="372" t="s">
        <v>189</v>
      </c>
      <c r="D150" s="372" t="s">
        <v>183</v>
      </c>
      <c r="E150" s="372" t="s">
        <v>566</v>
      </c>
      <c r="F150" s="373"/>
      <c r="G150" s="357">
        <f>G151+G152</f>
        <v>7311100</v>
      </c>
      <c r="H150" s="357">
        <f>H151+H152</f>
        <v>6800888.81</v>
      </c>
      <c r="I150" s="444">
        <f t="shared" si="4"/>
        <v>93.02141688665179</v>
      </c>
    </row>
    <row r="151" spans="1:9" ht="29.25" customHeight="1">
      <c r="A151" s="446" t="s">
        <v>418</v>
      </c>
      <c r="B151" s="427" t="s">
        <v>213</v>
      </c>
      <c r="C151" s="373" t="s">
        <v>189</v>
      </c>
      <c r="D151" s="373" t="s">
        <v>183</v>
      </c>
      <c r="E151" s="373" t="s">
        <v>566</v>
      </c>
      <c r="F151" s="373" t="s">
        <v>14</v>
      </c>
      <c r="G151" s="56">
        <v>110500</v>
      </c>
      <c r="H151" s="56">
        <v>106643.05</v>
      </c>
      <c r="I151" s="444">
        <f>H151/G151*100</f>
        <v>96.50954751131222</v>
      </c>
    </row>
    <row r="152" spans="1:9" ht="32.25" customHeight="1">
      <c r="A152" s="446" t="s">
        <v>443</v>
      </c>
      <c r="B152" s="427" t="s">
        <v>213</v>
      </c>
      <c r="C152" s="373" t="s">
        <v>189</v>
      </c>
      <c r="D152" s="373" t="s">
        <v>183</v>
      </c>
      <c r="E152" s="373" t="s">
        <v>566</v>
      </c>
      <c r="F152" s="373" t="s">
        <v>353</v>
      </c>
      <c r="G152" s="56">
        <v>7200600</v>
      </c>
      <c r="H152" s="56">
        <v>6694245.76</v>
      </c>
      <c r="I152" s="444">
        <f t="shared" si="4"/>
        <v>92.96788823153625</v>
      </c>
    </row>
    <row r="153" spans="1:9" ht="15" customHeight="1">
      <c r="A153" s="491" t="s">
        <v>442</v>
      </c>
      <c r="B153" s="427" t="s">
        <v>213</v>
      </c>
      <c r="C153" s="384" t="s">
        <v>189</v>
      </c>
      <c r="D153" s="384" t="s">
        <v>190</v>
      </c>
      <c r="E153" s="372"/>
      <c r="F153" s="384"/>
      <c r="G153" s="355">
        <f>G154+G156+G159</f>
        <v>20534019</v>
      </c>
      <c r="H153" s="355">
        <f>H154+H156+H159</f>
        <v>251369</v>
      </c>
      <c r="I153" s="444">
        <f t="shared" si="4"/>
        <v>1.2241587971648416</v>
      </c>
    </row>
    <row r="154" spans="1:9" ht="58.5" customHeight="1">
      <c r="A154" s="445" t="s">
        <v>565</v>
      </c>
      <c r="B154" s="427" t="s">
        <v>213</v>
      </c>
      <c r="C154" s="385" t="s">
        <v>189</v>
      </c>
      <c r="D154" s="385" t="s">
        <v>190</v>
      </c>
      <c r="E154" s="372" t="s">
        <v>437</v>
      </c>
      <c r="F154" s="385"/>
      <c r="G154" s="356">
        <f>G155</f>
        <v>20093600</v>
      </c>
      <c r="H154" s="356">
        <f>H155</f>
        <v>0</v>
      </c>
      <c r="I154" s="444">
        <f t="shared" si="4"/>
        <v>0</v>
      </c>
    </row>
    <row r="155" spans="1:9" ht="40.5" customHeight="1">
      <c r="A155" s="446" t="s">
        <v>443</v>
      </c>
      <c r="B155" s="427" t="s">
        <v>213</v>
      </c>
      <c r="C155" s="376" t="s">
        <v>189</v>
      </c>
      <c r="D155" s="376" t="s">
        <v>190</v>
      </c>
      <c r="E155" s="373" t="s">
        <v>437</v>
      </c>
      <c r="F155" s="376" t="s">
        <v>353</v>
      </c>
      <c r="G155" s="56">
        <v>20093600</v>
      </c>
      <c r="H155" s="56">
        <v>0</v>
      </c>
      <c r="I155" s="444">
        <f t="shared" si="4"/>
        <v>0</v>
      </c>
    </row>
    <row r="156" spans="1:9" ht="46.5" customHeight="1">
      <c r="A156" s="445" t="s">
        <v>498</v>
      </c>
      <c r="B156" s="427" t="s">
        <v>213</v>
      </c>
      <c r="C156" s="385" t="s">
        <v>189</v>
      </c>
      <c r="D156" s="385" t="s">
        <v>190</v>
      </c>
      <c r="E156" s="372" t="s">
        <v>615</v>
      </c>
      <c r="F156" s="385"/>
      <c r="G156" s="356">
        <f>G158+G157</f>
        <v>189050</v>
      </c>
      <c r="H156" s="356">
        <f>H158+H157</f>
        <v>189050</v>
      </c>
      <c r="I156" s="444">
        <f t="shared" si="4"/>
        <v>100</v>
      </c>
    </row>
    <row r="157" spans="1:9" ht="32.25" customHeight="1">
      <c r="A157" s="446" t="s">
        <v>505</v>
      </c>
      <c r="B157" s="427" t="s">
        <v>213</v>
      </c>
      <c r="C157" s="376" t="s">
        <v>189</v>
      </c>
      <c r="D157" s="376" t="s">
        <v>190</v>
      </c>
      <c r="E157" s="373" t="s">
        <v>615</v>
      </c>
      <c r="F157" s="376" t="s">
        <v>501</v>
      </c>
      <c r="G157" s="56">
        <v>189050</v>
      </c>
      <c r="H157" s="56">
        <v>189050</v>
      </c>
      <c r="I157" s="444">
        <f>H157/G157*100</f>
        <v>100</v>
      </c>
    </row>
    <row r="158" spans="1:9" ht="31.5" customHeight="1">
      <c r="A158" s="446" t="s">
        <v>398</v>
      </c>
      <c r="B158" s="427" t="s">
        <v>213</v>
      </c>
      <c r="C158" s="376" t="s">
        <v>189</v>
      </c>
      <c r="D158" s="376" t="s">
        <v>190</v>
      </c>
      <c r="E158" s="373" t="s">
        <v>615</v>
      </c>
      <c r="F158" s="376" t="s">
        <v>249</v>
      </c>
      <c r="G158" s="56">
        <v>0</v>
      </c>
      <c r="H158" s="56">
        <v>0</v>
      </c>
      <c r="I158" s="444">
        <v>0</v>
      </c>
    </row>
    <row r="159" spans="1:9" ht="20.25" customHeight="1">
      <c r="A159" s="445" t="s">
        <v>701</v>
      </c>
      <c r="B159" s="427" t="s">
        <v>213</v>
      </c>
      <c r="C159" s="385" t="s">
        <v>189</v>
      </c>
      <c r="D159" s="385" t="s">
        <v>190</v>
      </c>
      <c r="E159" s="372" t="s">
        <v>700</v>
      </c>
      <c r="F159" s="385"/>
      <c r="G159" s="356">
        <f>G160</f>
        <v>251369</v>
      </c>
      <c r="H159" s="356">
        <f>H160</f>
        <v>62319</v>
      </c>
      <c r="I159" s="444">
        <f>H159/G159*100</f>
        <v>24.791839884790885</v>
      </c>
    </row>
    <row r="160" spans="1:9" ht="31.5" customHeight="1">
      <c r="A160" s="446" t="s">
        <v>505</v>
      </c>
      <c r="B160" s="427" t="s">
        <v>213</v>
      </c>
      <c r="C160" s="376" t="s">
        <v>189</v>
      </c>
      <c r="D160" s="376" t="s">
        <v>190</v>
      </c>
      <c r="E160" s="373" t="s">
        <v>700</v>
      </c>
      <c r="F160" s="376" t="s">
        <v>501</v>
      </c>
      <c r="G160" s="56">
        <v>251369</v>
      </c>
      <c r="H160" s="56">
        <v>62319</v>
      </c>
      <c r="I160" s="444">
        <f>H160/G160*100</f>
        <v>24.791839884790885</v>
      </c>
    </row>
    <row r="161" spans="1:9" ht="15.75" customHeight="1">
      <c r="A161" s="491" t="s">
        <v>166</v>
      </c>
      <c r="B161" s="427" t="s">
        <v>213</v>
      </c>
      <c r="C161" s="384" t="s">
        <v>189</v>
      </c>
      <c r="D161" s="384" t="s">
        <v>192</v>
      </c>
      <c r="E161" s="372"/>
      <c r="F161" s="384"/>
      <c r="G161" s="355">
        <f>G182+G166+G162+G164+G168+G170+G172+G174+G176+G184+G186+G178+G180</f>
        <v>9542485.700000001</v>
      </c>
      <c r="H161" s="355">
        <f>H182+H166+H162+H164+H168+H170+H172+H174+H176+H184+H186+H178+H180</f>
        <v>9484686.08</v>
      </c>
      <c r="I161" s="444">
        <f t="shared" si="4"/>
        <v>99.39429178290516</v>
      </c>
    </row>
    <row r="162" spans="1:9" ht="32.25" customHeight="1">
      <c r="A162" s="481" t="s">
        <v>534</v>
      </c>
      <c r="B162" s="427" t="s">
        <v>213</v>
      </c>
      <c r="C162" s="385" t="s">
        <v>189</v>
      </c>
      <c r="D162" s="410" t="s">
        <v>192</v>
      </c>
      <c r="E162" s="379" t="s">
        <v>350</v>
      </c>
      <c r="F162" s="385"/>
      <c r="G162" s="356">
        <f>G163</f>
        <v>1724113</v>
      </c>
      <c r="H162" s="356">
        <f>H163</f>
        <v>1724113</v>
      </c>
      <c r="I162" s="444">
        <f aca="true" t="shared" si="6" ref="I162:I198">H162/G162*100</f>
        <v>100</v>
      </c>
    </row>
    <row r="163" spans="1:9" ht="39.75" customHeight="1">
      <c r="A163" s="446" t="s">
        <v>351</v>
      </c>
      <c r="B163" s="427" t="s">
        <v>213</v>
      </c>
      <c r="C163" s="376" t="s">
        <v>189</v>
      </c>
      <c r="D163" s="376" t="s">
        <v>192</v>
      </c>
      <c r="E163" s="373" t="s">
        <v>350</v>
      </c>
      <c r="F163" s="376" t="s">
        <v>352</v>
      </c>
      <c r="G163" s="56">
        <v>1724113</v>
      </c>
      <c r="H163" s="56">
        <v>1724113</v>
      </c>
      <c r="I163" s="444">
        <f t="shared" si="6"/>
        <v>100</v>
      </c>
    </row>
    <row r="164" spans="1:9" ht="21" customHeight="1">
      <c r="A164" s="481" t="s">
        <v>617</v>
      </c>
      <c r="B164" s="427" t="s">
        <v>213</v>
      </c>
      <c r="C164" s="385" t="s">
        <v>189</v>
      </c>
      <c r="D164" s="410" t="s">
        <v>192</v>
      </c>
      <c r="E164" s="379" t="s">
        <v>616</v>
      </c>
      <c r="F164" s="385"/>
      <c r="G164" s="356">
        <f>G165</f>
        <v>565824</v>
      </c>
      <c r="H164" s="356">
        <f>H165</f>
        <v>565824</v>
      </c>
      <c r="I164" s="444">
        <f t="shared" si="6"/>
        <v>100</v>
      </c>
    </row>
    <row r="165" spans="1:9" ht="39.75" customHeight="1">
      <c r="A165" s="446" t="s">
        <v>351</v>
      </c>
      <c r="B165" s="427" t="s">
        <v>213</v>
      </c>
      <c r="C165" s="376" t="s">
        <v>189</v>
      </c>
      <c r="D165" s="376" t="s">
        <v>192</v>
      </c>
      <c r="E165" s="373" t="s">
        <v>616</v>
      </c>
      <c r="F165" s="376" t="s">
        <v>352</v>
      </c>
      <c r="G165" s="56">
        <v>565824</v>
      </c>
      <c r="H165" s="56">
        <v>565824</v>
      </c>
      <c r="I165" s="444">
        <f t="shared" si="6"/>
        <v>100</v>
      </c>
    </row>
    <row r="166" spans="1:9" ht="29.25" customHeight="1">
      <c r="A166" s="445" t="s">
        <v>497</v>
      </c>
      <c r="B166" s="427" t="s">
        <v>213</v>
      </c>
      <c r="C166" s="372" t="s">
        <v>189</v>
      </c>
      <c r="D166" s="372" t="s">
        <v>192</v>
      </c>
      <c r="E166" s="379" t="s">
        <v>496</v>
      </c>
      <c r="F166" s="373"/>
      <c r="G166" s="356">
        <f>G167</f>
        <v>2105843.82</v>
      </c>
      <c r="H166" s="356">
        <f>H167</f>
        <v>2059873.55</v>
      </c>
      <c r="I166" s="444">
        <f t="shared" si="6"/>
        <v>97.8170142741165</v>
      </c>
    </row>
    <row r="167" spans="1:9" ht="18.75" customHeight="1">
      <c r="A167" s="446" t="s">
        <v>495</v>
      </c>
      <c r="B167" s="427" t="s">
        <v>213</v>
      </c>
      <c r="C167" s="373" t="s">
        <v>189</v>
      </c>
      <c r="D167" s="373" t="s">
        <v>192</v>
      </c>
      <c r="E167" s="373" t="s">
        <v>496</v>
      </c>
      <c r="F167" s="373" t="s">
        <v>410</v>
      </c>
      <c r="G167" s="56">
        <v>2105843.82</v>
      </c>
      <c r="H167" s="56">
        <v>2059873.55</v>
      </c>
      <c r="I167" s="444">
        <f t="shared" si="6"/>
        <v>97.8170142741165</v>
      </c>
    </row>
    <row r="168" spans="1:9" ht="38.25" customHeight="1">
      <c r="A168" s="445" t="s">
        <v>619</v>
      </c>
      <c r="B168" s="427" t="s">
        <v>213</v>
      </c>
      <c r="C168" s="372" t="s">
        <v>189</v>
      </c>
      <c r="D168" s="372" t="s">
        <v>192</v>
      </c>
      <c r="E168" s="379" t="s">
        <v>618</v>
      </c>
      <c r="F168" s="373"/>
      <c r="G168" s="356">
        <f>G169</f>
        <v>504000</v>
      </c>
      <c r="H168" s="356">
        <f>H169</f>
        <v>504000</v>
      </c>
      <c r="I168" s="444">
        <f t="shared" si="6"/>
        <v>100</v>
      </c>
    </row>
    <row r="169" spans="1:9" ht="18.75" customHeight="1">
      <c r="A169" s="446" t="s">
        <v>495</v>
      </c>
      <c r="B169" s="427" t="s">
        <v>213</v>
      </c>
      <c r="C169" s="373" t="s">
        <v>189</v>
      </c>
      <c r="D169" s="373" t="s">
        <v>192</v>
      </c>
      <c r="E169" s="373" t="s">
        <v>618</v>
      </c>
      <c r="F169" s="373" t="s">
        <v>410</v>
      </c>
      <c r="G169" s="56">
        <v>504000</v>
      </c>
      <c r="H169" s="56">
        <v>504000</v>
      </c>
      <c r="I169" s="444">
        <f t="shared" si="6"/>
        <v>100</v>
      </c>
    </row>
    <row r="170" spans="1:9" ht="42.75" customHeight="1">
      <c r="A170" s="445" t="s">
        <v>656</v>
      </c>
      <c r="B170" s="427" t="s">
        <v>213</v>
      </c>
      <c r="C170" s="372" t="s">
        <v>189</v>
      </c>
      <c r="D170" s="372" t="s">
        <v>192</v>
      </c>
      <c r="E170" s="379" t="s">
        <v>657</v>
      </c>
      <c r="F170" s="373"/>
      <c r="G170" s="356">
        <f>G171</f>
        <v>187500</v>
      </c>
      <c r="H170" s="356">
        <f>H171</f>
        <v>187500</v>
      </c>
      <c r="I170" s="444">
        <f t="shared" si="6"/>
        <v>100</v>
      </c>
    </row>
    <row r="171" spans="1:9" ht="18.75" customHeight="1">
      <c r="A171" s="446" t="s">
        <v>495</v>
      </c>
      <c r="B171" s="427" t="s">
        <v>213</v>
      </c>
      <c r="C171" s="373" t="s">
        <v>189</v>
      </c>
      <c r="D171" s="373" t="s">
        <v>192</v>
      </c>
      <c r="E171" s="373" t="s">
        <v>657</v>
      </c>
      <c r="F171" s="373" t="s">
        <v>410</v>
      </c>
      <c r="G171" s="56">
        <v>187500</v>
      </c>
      <c r="H171" s="56">
        <v>187500</v>
      </c>
      <c r="I171" s="444">
        <f t="shared" si="6"/>
        <v>100</v>
      </c>
    </row>
    <row r="172" spans="1:9" ht="38.25" customHeight="1">
      <c r="A172" s="445" t="s">
        <v>411</v>
      </c>
      <c r="B172" s="427" t="s">
        <v>213</v>
      </c>
      <c r="C172" s="372" t="s">
        <v>189</v>
      </c>
      <c r="D172" s="372" t="s">
        <v>192</v>
      </c>
      <c r="E172" s="379" t="s">
        <v>409</v>
      </c>
      <c r="F172" s="373"/>
      <c r="G172" s="356">
        <f>G173</f>
        <v>161918</v>
      </c>
      <c r="H172" s="356">
        <f>H173</f>
        <v>161918</v>
      </c>
      <c r="I172" s="444">
        <f t="shared" si="6"/>
        <v>100</v>
      </c>
    </row>
    <row r="173" spans="1:9" ht="18.75" customHeight="1">
      <c r="A173" s="446" t="s">
        <v>495</v>
      </c>
      <c r="B173" s="427" t="s">
        <v>213</v>
      </c>
      <c r="C173" s="373" t="s">
        <v>189</v>
      </c>
      <c r="D173" s="373" t="s">
        <v>192</v>
      </c>
      <c r="E173" s="373" t="s">
        <v>409</v>
      </c>
      <c r="F173" s="373" t="s">
        <v>410</v>
      </c>
      <c r="G173" s="56">
        <v>161918</v>
      </c>
      <c r="H173" s="56">
        <v>161918</v>
      </c>
      <c r="I173" s="444">
        <f t="shared" si="6"/>
        <v>100</v>
      </c>
    </row>
    <row r="174" spans="1:9" ht="35.25" customHeight="1">
      <c r="A174" s="445" t="s">
        <v>621</v>
      </c>
      <c r="B174" s="427" t="s">
        <v>213</v>
      </c>
      <c r="C174" s="372" t="s">
        <v>189</v>
      </c>
      <c r="D174" s="372" t="s">
        <v>192</v>
      </c>
      <c r="E174" s="379" t="s">
        <v>620</v>
      </c>
      <c r="F174" s="373"/>
      <c r="G174" s="356">
        <f>G175</f>
        <v>1000</v>
      </c>
      <c r="H174" s="356">
        <f>H175</f>
        <v>1000</v>
      </c>
      <c r="I174" s="444">
        <f t="shared" si="6"/>
        <v>100</v>
      </c>
    </row>
    <row r="175" spans="1:9" ht="18.75" customHeight="1">
      <c r="A175" s="446" t="s">
        <v>495</v>
      </c>
      <c r="B175" s="427" t="s">
        <v>213</v>
      </c>
      <c r="C175" s="373" t="s">
        <v>189</v>
      </c>
      <c r="D175" s="373" t="s">
        <v>192</v>
      </c>
      <c r="E175" s="373" t="s">
        <v>620</v>
      </c>
      <c r="F175" s="373" t="s">
        <v>410</v>
      </c>
      <c r="G175" s="56">
        <v>1000</v>
      </c>
      <c r="H175" s="56">
        <v>1000</v>
      </c>
      <c r="I175" s="444">
        <f t="shared" si="6"/>
        <v>100</v>
      </c>
    </row>
    <row r="176" spans="1:9" ht="26.25" customHeight="1">
      <c r="A176" s="445" t="s">
        <v>623</v>
      </c>
      <c r="B176" s="427" t="s">
        <v>213</v>
      </c>
      <c r="C176" s="372" t="s">
        <v>189</v>
      </c>
      <c r="D176" s="372" t="s">
        <v>192</v>
      </c>
      <c r="E176" s="379" t="s">
        <v>622</v>
      </c>
      <c r="F176" s="373"/>
      <c r="G176" s="356">
        <f>G177</f>
        <v>126608.4</v>
      </c>
      <c r="H176" s="356">
        <f>H177</f>
        <v>126608.4</v>
      </c>
      <c r="I176" s="444">
        <f t="shared" si="6"/>
        <v>100</v>
      </c>
    </row>
    <row r="177" spans="1:9" ht="18.75" customHeight="1">
      <c r="A177" s="446" t="s">
        <v>495</v>
      </c>
      <c r="B177" s="427" t="s">
        <v>213</v>
      </c>
      <c r="C177" s="373" t="s">
        <v>189</v>
      </c>
      <c r="D177" s="373" t="s">
        <v>192</v>
      </c>
      <c r="E177" s="373" t="s">
        <v>622</v>
      </c>
      <c r="F177" s="373" t="s">
        <v>410</v>
      </c>
      <c r="G177" s="56">
        <v>126608.4</v>
      </c>
      <c r="H177" s="56">
        <v>126608.4</v>
      </c>
      <c r="I177" s="444">
        <f t="shared" si="6"/>
        <v>100</v>
      </c>
    </row>
    <row r="178" spans="1:9" ht="24" customHeight="1">
      <c r="A178" s="448" t="s">
        <v>512</v>
      </c>
      <c r="B178" s="432" t="s">
        <v>33</v>
      </c>
      <c r="C178" s="379" t="s">
        <v>189</v>
      </c>
      <c r="D178" s="379" t="s">
        <v>192</v>
      </c>
      <c r="E178" s="379" t="s">
        <v>655</v>
      </c>
      <c r="F178" s="379"/>
      <c r="G178" s="359">
        <f>G179</f>
        <v>1000000</v>
      </c>
      <c r="H178" s="359">
        <f>H179</f>
        <v>1000000</v>
      </c>
      <c r="I178" s="444">
        <f t="shared" si="6"/>
        <v>100</v>
      </c>
    </row>
    <row r="179" spans="1:9" ht="27" customHeight="1">
      <c r="A179" s="446" t="s">
        <v>398</v>
      </c>
      <c r="B179" s="427" t="s">
        <v>213</v>
      </c>
      <c r="C179" s="373" t="s">
        <v>189</v>
      </c>
      <c r="D179" s="373" t="s">
        <v>192</v>
      </c>
      <c r="E179" s="373" t="s">
        <v>655</v>
      </c>
      <c r="F179" s="373" t="s">
        <v>249</v>
      </c>
      <c r="G179" s="56">
        <v>1000000</v>
      </c>
      <c r="H179" s="56">
        <v>1000000</v>
      </c>
      <c r="I179" s="444">
        <f t="shared" si="6"/>
        <v>100</v>
      </c>
    </row>
    <row r="180" spans="1:9" ht="28.5" customHeight="1">
      <c r="A180" s="448" t="s">
        <v>702</v>
      </c>
      <c r="B180" s="432" t="s">
        <v>33</v>
      </c>
      <c r="C180" s="379" t="s">
        <v>189</v>
      </c>
      <c r="D180" s="379" t="s">
        <v>192</v>
      </c>
      <c r="E180" s="379" t="s">
        <v>697</v>
      </c>
      <c r="F180" s="379"/>
      <c r="G180" s="359">
        <f>G181</f>
        <v>279333.33</v>
      </c>
      <c r="H180" s="359">
        <f>H181</f>
        <v>279333.33</v>
      </c>
      <c r="I180" s="467">
        <f>H180/G180*100</f>
        <v>100</v>
      </c>
    </row>
    <row r="181" spans="1:9" ht="18.75" customHeight="1">
      <c r="A181" s="446" t="s">
        <v>495</v>
      </c>
      <c r="B181" s="427" t="s">
        <v>213</v>
      </c>
      <c r="C181" s="373" t="s">
        <v>189</v>
      </c>
      <c r="D181" s="373" t="s">
        <v>192</v>
      </c>
      <c r="E181" s="373" t="s">
        <v>697</v>
      </c>
      <c r="F181" s="373" t="s">
        <v>249</v>
      </c>
      <c r="G181" s="56">
        <v>279333.33</v>
      </c>
      <c r="H181" s="56">
        <v>279333.33</v>
      </c>
      <c r="I181" s="444">
        <f>H181/G181*100</f>
        <v>100</v>
      </c>
    </row>
    <row r="182" spans="1:9" ht="27.75" customHeight="1">
      <c r="A182" s="448" t="s">
        <v>625</v>
      </c>
      <c r="B182" s="427" t="s">
        <v>213</v>
      </c>
      <c r="C182" s="385" t="s">
        <v>189</v>
      </c>
      <c r="D182" s="385" t="s">
        <v>192</v>
      </c>
      <c r="E182" s="379" t="s">
        <v>624</v>
      </c>
      <c r="F182" s="385"/>
      <c r="G182" s="356">
        <f>G183</f>
        <v>1000000</v>
      </c>
      <c r="H182" s="356">
        <f>H183</f>
        <v>1000000</v>
      </c>
      <c r="I182" s="444">
        <f t="shared" si="6"/>
        <v>100</v>
      </c>
    </row>
    <row r="183" spans="1:9" ht="31.5" customHeight="1">
      <c r="A183" s="446" t="s">
        <v>398</v>
      </c>
      <c r="B183" s="427" t="s">
        <v>213</v>
      </c>
      <c r="C183" s="376" t="s">
        <v>189</v>
      </c>
      <c r="D183" s="376" t="s">
        <v>192</v>
      </c>
      <c r="E183" s="373" t="s">
        <v>624</v>
      </c>
      <c r="F183" s="376" t="s">
        <v>249</v>
      </c>
      <c r="G183" s="56">
        <v>1000000</v>
      </c>
      <c r="H183" s="56">
        <v>1000000</v>
      </c>
      <c r="I183" s="444">
        <f t="shared" si="6"/>
        <v>100</v>
      </c>
    </row>
    <row r="184" spans="1:9" ht="40.5" customHeight="1">
      <c r="A184" s="448" t="s">
        <v>627</v>
      </c>
      <c r="B184" s="427" t="s">
        <v>213</v>
      </c>
      <c r="C184" s="385" t="s">
        <v>189</v>
      </c>
      <c r="D184" s="385" t="s">
        <v>192</v>
      </c>
      <c r="E184" s="372" t="s">
        <v>626</v>
      </c>
      <c r="F184" s="385"/>
      <c r="G184" s="356">
        <f>G185</f>
        <v>219634</v>
      </c>
      <c r="H184" s="356">
        <f>H185</f>
        <v>219634</v>
      </c>
      <c r="I184" s="444">
        <f t="shared" si="6"/>
        <v>100</v>
      </c>
    </row>
    <row r="185" spans="1:9" ht="31.5" customHeight="1">
      <c r="A185" s="446" t="s">
        <v>398</v>
      </c>
      <c r="B185" s="427" t="s">
        <v>213</v>
      </c>
      <c r="C185" s="376" t="s">
        <v>189</v>
      </c>
      <c r="D185" s="376" t="s">
        <v>192</v>
      </c>
      <c r="E185" s="373" t="s">
        <v>626</v>
      </c>
      <c r="F185" s="376" t="s">
        <v>249</v>
      </c>
      <c r="G185" s="56">
        <v>219634</v>
      </c>
      <c r="H185" s="56">
        <v>219634</v>
      </c>
      <c r="I185" s="444">
        <f t="shared" si="6"/>
        <v>100</v>
      </c>
    </row>
    <row r="186" spans="1:9" ht="19.5" customHeight="1">
      <c r="A186" s="448" t="s">
        <v>445</v>
      </c>
      <c r="B186" s="427" t="s">
        <v>213</v>
      </c>
      <c r="C186" s="385" t="s">
        <v>189</v>
      </c>
      <c r="D186" s="385" t="s">
        <v>192</v>
      </c>
      <c r="E186" s="372" t="s">
        <v>444</v>
      </c>
      <c r="F186" s="385"/>
      <c r="G186" s="356">
        <f>G187</f>
        <v>1666711.15</v>
      </c>
      <c r="H186" s="356">
        <f>H187</f>
        <v>1654881.8</v>
      </c>
      <c r="I186" s="444">
        <f t="shared" si="6"/>
        <v>99.29025794301552</v>
      </c>
    </row>
    <row r="187" spans="1:9" ht="32.25" customHeight="1">
      <c r="A187" s="446" t="s">
        <v>398</v>
      </c>
      <c r="B187" s="427" t="s">
        <v>213</v>
      </c>
      <c r="C187" s="376" t="s">
        <v>189</v>
      </c>
      <c r="D187" s="376" t="s">
        <v>192</v>
      </c>
      <c r="E187" s="373" t="s">
        <v>444</v>
      </c>
      <c r="F187" s="376" t="s">
        <v>249</v>
      </c>
      <c r="G187" s="56">
        <v>1666711.15</v>
      </c>
      <c r="H187" s="56">
        <v>1654881.8</v>
      </c>
      <c r="I187" s="444">
        <f t="shared" si="6"/>
        <v>99.29025794301552</v>
      </c>
    </row>
    <row r="188" spans="1:10" ht="16.5" customHeight="1">
      <c r="A188" s="490" t="s">
        <v>202</v>
      </c>
      <c r="B188" s="431" t="s">
        <v>213</v>
      </c>
      <c r="C188" s="377" t="s">
        <v>184</v>
      </c>
      <c r="D188" s="377"/>
      <c r="E188" s="377"/>
      <c r="F188" s="377"/>
      <c r="G188" s="358">
        <f>G189+G226+G285+G296+G310</f>
        <v>393570578.42999995</v>
      </c>
      <c r="H188" s="358">
        <f>H189+H226+H285+H296+H310</f>
        <v>381540848.73999995</v>
      </c>
      <c r="I188" s="444">
        <f t="shared" si="6"/>
        <v>96.94343775950223</v>
      </c>
      <c r="J188" s="273"/>
    </row>
    <row r="189" spans="1:9" ht="16.5" customHeight="1">
      <c r="A189" s="492" t="s">
        <v>203</v>
      </c>
      <c r="B189" s="433" t="s">
        <v>213</v>
      </c>
      <c r="C189" s="411" t="s">
        <v>184</v>
      </c>
      <c r="D189" s="411" t="s">
        <v>183</v>
      </c>
      <c r="E189" s="386"/>
      <c r="F189" s="386"/>
      <c r="G189" s="362">
        <f>G191+G193+G195+G208+G215+G218+G222+G224+G207</f>
        <v>115950099.82000002</v>
      </c>
      <c r="H189" s="362">
        <f>H191+H193+H195+H208+H215+H218+H222+H224+H207</f>
        <v>111508097.69000001</v>
      </c>
      <c r="I189" s="444">
        <f t="shared" si="6"/>
        <v>96.16903983964158</v>
      </c>
    </row>
    <row r="190" spans="1:9" ht="30" customHeight="1">
      <c r="A190" s="447" t="s">
        <v>135</v>
      </c>
      <c r="B190" s="427" t="s">
        <v>213</v>
      </c>
      <c r="C190" s="372" t="s">
        <v>184</v>
      </c>
      <c r="D190" s="372" t="s">
        <v>183</v>
      </c>
      <c r="E190" s="387" t="s">
        <v>291</v>
      </c>
      <c r="F190" s="387"/>
      <c r="G190" s="356">
        <f>G189</f>
        <v>115950099.82000002</v>
      </c>
      <c r="H190" s="356">
        <f>H189</f>
        <v>111508097.69000001</v>
      </c>
      <c r="I190" s="444">
        <f t="shared" si="6"/>
        <v>96.16903983964158</v>
      </c>
    </row>
    <row r="191" spans="1:9" ht="16.5" customHeight="1">
      <c r="A191" s="493" t="s">
        <v>136</v>
      </c>
      <c r="B191" s="427" t="s">
        <v>213</v>
      </c>
      <c r="C191" s="388" t="s">
        <v>184</v>
      </c>
      <c r="D191" s="388" t="s">
        <v>183</v>
      </c>
      <c r="E191" s="388" t="s">
        <v>292</v>
      </c>
      <c r="F191" s="388"/>
      <c r="G191" s="363">
        <f>G192</f>
        <v>11485878.14</v>
      </c>
      <c r="H191" s="363">
        <f>H192</f>
        <v>9366682.15</v>
      </c>
      <c r="I191" s="444">
        <f t="shared" si="6"/>
        <v>81.54955185690312</v>
      </c>
    </row>
    <row r="192" spans="1:9" ht="35.25" customHeight="1">
      <c r="A192" s="446" t="s">
        <v>398</v>
      </c>
      <c r="B192" s="427" t="s">
        <v>213</v>
      </c>
      <c r="C192" s="373" t="s">
        <v>184</v>
      </c>
      <c r="D192" s="373" t="s">
        <v>183</v>
      </c>
      <c r="E192" s="373" t="s">
        <v>292</v>
      </c>
      <c r="F192" s="373" t="s">
        <v>249</v>
      </c>
      <c r="G192" s="56">
        <v>11485878.14</v>
      </c>
      <c r="H192" s="56">
        <v>9366682.15</v>
      </c>
      <c r="I192" s="444">
        <f t="shared" si="6"/>
        <v>81.54955185690312</v>
      </c>
    </row>
    <row r="193" spans="1:9" ht="15" customHeight="1">
      <c r="A193" s="493" t="s">
        <v>170</v>
      </c>
      <c r="B193" s="427" t="s">
        <v>213</v>
      </c>
      <c r="C193" s="388" t="s">
        <v>184</v>
      </c>
      <c r="D193" s="388" t="s">
        <v>183</v>
      </c>
      <c r="E193" s="388" t="s">
        <v>293</v>
      </c>
      <c r="F193" s="388"/>
      <c r="G193" s="363">
        <f>G194</f>
        <v>300000</v>
      </c>
      <c r="H193" s="363">
        <f>H194</f>
        <v>225282.23</v>
      </c>
      <c r="I193" s="444">
        <f t="shared" si="6"/>
        <v>75.09407666666667</v>
      </c>
    </row>
    <row r="194" spans="1:9" ht="28.5" customHeight="1">
      <c r="A194" s="446" t="s">
        <v>398</v>
      </c>
      <c r="B194" s="427" t="s">
        <v>213</v>
      </c>
      <c r="C194" s="373" t="s">
        <v>184</v>
      </c>
      <c r="D194" s="373" t="s">
        <v>183</v>
      </c>
      <c r="E194" s="373" t="s">
        <v>293</v>
      </c>
      <c r="F194" s="373" t="s">
        <v>249</v>
      </c>
      <c r="G194" s="56">
        <v>300000</v>
      </c>
      <c r="H194" s="56">
        <v>225282.23</v>
      </c>
      <c r="I194" s="444">
        <f t="shared" si="6"/>
        <v>75.09407666666667</v>
      </c>
    </row>
    <row r="195" spans="1:9" ht="27" customHeight="1">
      <c r="A195" s="493" t="s">
        <v>137</v>
      </c>
      <c r="B195" s="427" t="s">
        <v>213</v>
      </c>
      <c r="C195" s="388" t="s">
        <v>184</v>
      </c>
      <c r="D195" s="388" t="s">
        <v>183</v>
      </c>
      <c r="E195" s="388" t="s">
        <v>294</v>
      </c>
      <c r="F195" s="388"/>
      <c r="G195" s="363">
        <f>SUM(G196:G205)</f>
        <v>26099210.62</v>
      </c>
      <c r="H195" s="363">
        <f>SUM(H196:H205)</f>
        <v>24502995.610000003</v>
      </c>
      <c r="I195" s="444">
        <f t="shared" si="6"/>
        <v>93.88404870461174</v>
      </c>
    </row>
    <row r="196" spans="1:9" ht="21.75" customHeight="1">
      <c r="A196" s="446" t="s">
        <v>521</v>
      </c>
      <c r="B196" s="427" t="s">
        <v>213</v>
      </c>
      <c r="C196" s="376" t="s">
        <v>184</v>
      </c>
      <c r="D196" s="376" t="s">
        <v>183</v>
      </c>
      <c r="E196" s="373" t="s">
        <v>294</v>
      </c>
      <c r="F196" s="373" t="s">
        <v>395</v>
      </c>
      <c r="G196" s="56">
        <v>10309808.26</v>
      </c>
      <c r="H196" s="56">
        <v>10171758.03</v>
      </c>
      <c r="I196" s="444">
        <f t="shared" si="6"/>
        <v>98.66098159617955</v>
      </c>
    </row>
    <row r="197" spans="1:9" ht="27.75" customHeight="1">
      <c r="A197" s="446" t="s">
        <v>523</v>
      </c>
      <c r="B197" s="427" t="s">
        <v>213</v>
      </c>
      <c r="C197" s="376" t="s">
        <v>184</v>
      </c>
      <c r="D197" s="376" t="s">
        <v>183</v>
      </c>
      <c r="E197" s="373" t="s">
        <v>294</v>
      </c>
      <c r="F197" s="373" t="s">
        <v>396</v>
      </c>
      <c r="G197" s="56">
        <v>196316.3</v>
      </c>
      <c r="H197" s="56">
        <v>163451</v>
      </c>
      <c r="I197" s="444">
        <f t="shared" si="6"/>
        <v>83.25900600204874</v>
      </c>
    </row>
    <row r="198" spans="1:9" ht="42.75" customHeight="1">
      <c r="A198" s="446" t="s">
        <v>432</v>
      </c>
      <c r="B198" s="427" t="s">
        <v>213</v>
      </c>
      <c r="C198" s="376" t="s">
        <v>184</v>
      </c>
      <c r="D198" s="376" t="s">
        <v>183</v>
      </c>
      <c r="E198" s="373" t="s">
        <v>294</v>
      </c>
      <c r="F198" s="373" t="s">
        <v>100</v>
      </c>
      <c r="G198" s="56">
        <v>3473381.41</v>
      </c>
      <c r="H198" s="56">
        <v>3423535.9</v>
      </c>
      <c r="I198" s="444">
        <f t="shared" si="6"/>
        <v>98.56492840502649</v>
      </c>
    </row>
    <row r="199" spans="1:9" ht="30" customHeight="1">
      <c r="A199" s="446" t="s">
        <v>398</v>
      </c>
      <c r="B199" s="427" t="s">
        <v>213</v>
      </c>
      <c r="C199" s="376" t="s">
        <v>184</v>
      </c>
      <c r="D199" s="376" t="s">
        <v>183</v>
      </c>
      <c r="E199" s="373" t="s">
        <v>294</v>
      </c>
      <c r="F199" s="373" t="s">
        <v>249</v>
      </c>
      <c r="G199" s="56">
        <v>11374548.39</v>
      </c>
      <c r="H199" s="56">
        <v>10010849.03</v>
      </c>
      <c r="I199" s="444">
        <f aca="true" t="shared" si="7" ref="I199:I258">H199/G199*100</f>
        <v>88.0109582091285</v>
      </c>
    </row>
    <row r="200" spans="1:9" ht="34.5" customHeight="1">
      <c r="A200" s="446" t="s">
        <v>295</v>
      </c>
      <c r="B200" s="427" t="s">
        <v>213</v>
      </c>
      <c r="C200" s="376" t="s">
        <v>184</v>
      </c>
      <c r="D200" s="376" t="s">
        <v>183</v>
      </c>
      <c r="E200" s="373" t="s">
        <v>294</v>
      </c>
      <c r="F200" s="373" t="s">
        <v>296</v>
      </c>
      <c r="G200" s="56">
        <v>10105.02</v>
      </c>
      <c r="H200" s="56">
        <v>9566.5</v>
      </c>
      <c r="I200" s="444">
        <f t="shared" si="7"/>
        <v>94.67076759867868</v>
      </c>
    </row>
    <row r="201" spans="1:9" ht="39" customHeight="1">
      <c r="A201" s="446" t="s">
        <v>0</v>
      </c>
      <c r="B201" s="427" t="s">
        <v>213</v>
      </c>
      <c r="C201" s="376" t="s">
        <v>184</v>
      </c>
      <c r="D201" s="376" t="s">
        <v>183</v>
      </c>
      <c r="E201" s="373" t="s">
        <v>294</v>
      </c>
      <c r="F201" s="373" t="s">
        <v>1</v>
      </c>
      <c r="G201" s="56">
        <v>350000</v>
      </c>
      <c r="H201" s="56">
        <v>350000</v>
      </c>
      <c r="I201" s="444">
        <f t="shared" si="7"/>
        <v>100</v>
      </c>
    </row>
    <row r="202" spans="1:9" ht="37.5" customHeight="1">
      <c r="A202" s="480" t="s">
        <v>174</v>
      </c>
      <c r="B202" s="427" t="s">
        <v>213</v>
      </c>
      <c r="C202" s="376" t="s">
        <v>184</v>
      </c>
      <c r="D202" s="376" t="s">
        <v>183</v>
      </c>
      <c r="E202" s="373" t="s">
        <v>294</v>
      </c>
      <c r="F202" s="373" t="s">
        <v>391</v>
      </c>
      <c r="G202" s="56">
        <v>257668.01</v>
      </c>
      <c r="H202" s="56">
        <v>257047.85</v>
      </c>
      <c r="I202" s="444">
        <f t="shared" si="7"/>
        <v>99.7593182017434</v>
      </c>
    </row>
    <row r="203" spans="1:9" ht="22.5" customHeight="1">
      <c r="A203" s="446" t="s">
        <v>390</v>
      </c>
      <c r="B203" s="427" t="s">
        <v>213</v>
      </c>
      <c r="C203" s="376" t="s">
        <v>184</v>
      </c>
      <c r="D203" s="376" t="s">
        <v>183</v>
      </c>
      <c r="E203" s="373" t="s">
        <v>294</v>
      </c>
      <c r="F203" s="373" t="s">
        <v>393</v>
      </c>
      <c r="G203" s="56">
        <v>103630</v>
      </c>
      <c r="H203" s="56">
        <v>100476</v>
      </c>
      <c r="I203" s="444">
        <f t="shared" si="7"/>
        <v>96.95647978384638</v>
      </c>
    </row>
    <row r="204" spans="1:9" ht="17.25" customHeight="1">
      <c r="A204" s="446" t="s">
        <v>528</v>
      </c>
      <c r="B204" s="427" t="s">
        <v>213</v>
      </c>
      <c r="C204" s="376" t="s">
        <v>184</v>
      </c>
      <c r="D204" s="376" t="s">
        <v>183</v>
      </c>
      <c r="E204" s="373" t="s">
        <v>294</v>
      </c>
      <c r="F204" s="373" t="s">
        <v>394</v>
      </c>
      <c r="G204" s="56">
        <v>10493</v>
      </c>
      <c r="H204" s="56">
        <v>5493</v>
      </c>
      <c r="I204" s="444">
        <f t="shared" si="7"/>
        <v>52.34918517106642</v>
      </c>
    </row>
    <row r="205" spans="1:9" ht="12.75" customHeight="1">
      <c r="A205" s="446" t="s">
        <v>283</v>
      </c>
      <c r="B205" s="427" t="s">
        <v>213</v>
      </c>
      <c r="C205" s="376" t="s">
        <v>184</v>
      </c>
      <c r="D205" s="376" t="s">
        <v>183</v>
      </c>
      <c r="E205" s="373" t="s">
        <v>294</v>
      </c>
      <c r="F205" s="373" t="s">
        <v>284</v>
      </c>
      <c r="G205" s="56">
        <v>13260.23</v>
      </c>
      <c r="H205" s="56">
        <v>10818.3</v>
      </c>
      <c r="I205" s="444">
        <f t="shared" si="7"/>
        <v>81.58455773391562</v>
      </c>
    </row>
    <row r="206" spans="1:9" ht="16.5" customHeight="1">
      <c r="A206" s="447" t="s">
        <v>658</v>
      </c>
      <c r="B206" s="427" t="s">
        <v>213</v>
      </c>
      <c r="C206" s="410" t="s">
        <v>184</v>
      </c>
      <c r="D206" s="410" t="s">
        <v>183</v>
      </c>
      <c r="E206" s="379" t="s">
        <v>446</v>
      </c>
      <c r="F206" s="373"/>
      <c r="G206" s="359">
        <f>G207</f>
        <v>1368344.7</v>
      </c>
      <c r="H206" s="359">
        <f>H207</f>
        <v>1368344.7</v>
      </c>
      <c r="I206" s="444">
        <f t="shared" si="7"/>
        <v>100</v>
      </c>
    </row>
    <row r="207" spans="1:9" ht="30" customHeight="1">
      <c r="A207" s="446" t="s">
        <v>398</v>
      </c>
      <c r="B207" s="427" t="s">
        <v>213</v>
      </c>
      <c r="C207" s="376" t="s">
        <v>184</v>
      </c>
      <c r="D207" s="376" t="s">
        <v>183</v>
      </c>
      <c r="E207" s="373" t="s">
        <v>446</v>
      </c>
      <c r="F207" s="373" t="s">
        <v>249</v>
      </c>
      <c r="G207" s="56">
        <v>1368344.7</v>
      </c>
      <c r="H207" s="56">
        <v>1368344.7</v>
      </c>
      <c r="I207" s="444">
        <f>H207/G207*100</f>
        <v>100</v>
      </c>
    </row>
    <row r="208" spans="1:9" ht="68.25" customHeight="1">
      <c r="A208" s="448" t="s">
        <v>138</v>
      </c>
      <c r="B208" s="427" t="s">
        <v>213</v>
      </c>
      <c r="C208" s="385" t="s">
        <v>184</v>
      </c>
      <c r="D208" s="385" t="s">
        <v>183</v>
      </c>
      <c r="E208" s="372" t="s">
        <v>175</v>
      </c>
      <c r="F208" s="372"/>
      <c r="G208" s="356">
        <f>G209+G210+G211+G212+G213+G214</f>
        <v>63183583.54</v>
      </c>
      <c r="H208" s="356">
        <f>H209+H210+H211+H212+H213+H214</f>
        <v>62769256.41</v>
      </c>
      <c r="I208" s="444">
        <f t="shared" si="7"/>
        <v>99.34424876402001</v>
      </c>
    </row>
    <row r="209" spans="1:9" ht="18" customHeight="1">
      <c r="A209" s="446" t="s">
        <v>527</v>
      </c>
      <c r="B209" s="427" t="s">
        <v>213</v>
      </c>
      <c r="C209" s="376" t="s">
        <v>184</v>
      </c>
      <c r="D209" s="376" t="s">
        <v>183</v>
      </c>
      <c r="E209" s="373" t="s">
        <v>175</v>
      </c>
      <c r="F209" s="373" t="s">
        <v>395</v>
      </c>
      <c r="G209" s="56">
        <v>45194587</v>
      </c>
      <c r="H209" s="56">
        <v>44878888.68</v>
      </c>
      <c r="I209" s="444">
        <f t="shared" si="7"/>
        <v>99.30146873562535</v>
      </c>
    </row>
    <row r="210" spans="1:9" ht="27" customHeight="1">
      <c r="A210" s="446" t="s">
        <v>523</v>
      </c>
      <c r="B210" s="427" t="s">
        <v>213</v>
      </c>
      <c r="C210" s="376" t="s">
        <v>184</v>
      </c>
      <c r="D210" s="376" t="s">
        <v>183</v>
      </c>
      <c r="E210" s="373" t="s">
        <v>175</v>
      </c>
      <c r="F210" s="373" t="s">
        <v>396</v>
      </c>
      <c r="G210" s="56">
        <v>3411.12</v>
      </c>
      <c r="H210" s="56">
        <v>3411.12</v>
      </c>
      <c r="I210" s="444">
        <f t="shared" si="7"/>
        <v>100</v>
      </c>
    </row>
    <row r="211" spans="1:9" ht="44.25" customHeight="1">
      <c r="A211" s="446" t="s">
        <v>520</v>
      </c>
      <c r="B211" s="427" t="s">
        <v>213</v>
      </c>
      <c r="C211" s="376" t="s">
        <v>184</v>
      </c>
      <c r="D211" s="376" t="s">
        <v>183</v>
      </c>
      <c r="E211" s="373" t="s">
        <v>175</v>
      </c>
      <c r="F211" s="373" t="s">
        <v>100</v>
      </c>
      <c r="G211" s="56">
        <v>14357759.24</v>
      </c>
      <c r="H211" s="56">
        <v>14318952.7</v>
      </c>
      <c r="I211" s="444">
        <f t="shared" si="7"/>
        <v>99.729717295357</v>
      </c>
    </row>
    <row r="212" spans="1:9" ht="26.25" customHeight="1">
      <c r="A212" s="446" t="s">
        <v>398</v>
      </c>
      <c r="B212" s="427" t="s">
        <v>213</v>
      </c>
      <c r="C212" s="376" t="s">
        <v>184</v>
      </c>
      <c r="D212" s="376" t="s">
        <v>183</v>
      </c>
      <c r="E212" s="373" t="s">
        <v>175</v>
      </c>
      <c r="F212" s="373" t="s">
        <v>249</v>
      </c>
      <c r="G212" s="56">
        <v>717826.18</v>
      </c>
      <c r="H212" s="56">
        <v>658003.91</v>
      </c>
      <c r="I212" s="444">
        <f t="shared" si="7"/>
        <v>91.66618999602383</v>
      </c>
    </row>
    <row r="213" spans="1:9" ht="33.75" customHeight="1">
      <c r="A213" s="446" t="s">
        <v>295</v>
      </c>
      <c r="B213" s="427" t="s">
        <v>213</v>
      </c>
      <c r="C213" s="376" t="s">
        <v>184</v>
      </c>
      <c r="D213" s="376" t="s">
        <v>183</v>
      </c>
      <c r="E213" s="373" t="s">
        <v>175</v>
      </c>
      <c r="F213" s="373" t="s">
        <v>296</v>
      </c>
      <c r="G213" s="56">
        <v>0</v>
      </c>
      <c r="H213" s="56">
        <v>0</v>
      </c>
      <c r="I213" s="444">
        <v>0</v>
      </c>
    </row>
    <row r="214" spans="1:9" ht="51.75" customHeight="1">
      <c r="A214" s="446" t="s">
        <v>0</v>
      </c>
      <c r="B214" s="427" t="s">
        <v>213</v>
      </c>
      <c r="C214" s="376" t="s">
        <v>184</v>
      </c>
      <c r="D214" s="376" t="s">
        <v>183</v>
      </c>
      <c r="E214" s="373" t="s">
        <v>175</v>
      </c>
      <c r="F214" s="373" t="s">
        <v>1</v>
      </c>
      <c r="G214" s="56">
        <v>2910000</v>
      </c>
      <c r="H214" s="56">
        <v>2910000</v>
      </c>
      <c r="I214" s="444">
        <f t="shared" si="7"/>
        <v>100</v>
      </c>
    </row>
    <row r="215" spans="1:9" ht="72" customHeight="1">
      <c r="A215" s="447" t="s">
        <v>144</v>
      </c>
      <c r="B215" s="427" t="s">
        <v>213</v>
      </c>
      <c r="C215" s="413" t="s">
        <v>184</v>
      </c>
      <c r="D215" s="372" t="s">
        <v>183</v>
      </c>
      <c r="E215" s="372" t="s">
        <v>297</v>
      </c>
      <c r="F215" s="372"/>
      <c r="G215" s="356">
        <f>G216+G217</f>
        <v>1410274.2</v>
      </c>
      <c r="H215" s="356">
        <f>H216+H217</f>
        <v>1202178.09</v>
      </c>
      <c r="I215" s="444">
        <f t="shared" si="7"/>
        <v>85.24428015488053</v>
      </c>
    </row>
    <row r="216" spans="1:9" ht="28.5" customHeight="1">
      <c r="A216" s="494" t="s">
        <v>523</v>
      </c>
      <c r="B216" s="427" t="s">
        <v>213</v>
      </c>
      <c r="C216" s="414" t="s">
        <v>184</v>
      </c>
      <c r="D216" s="373" t="s">
        <v>183</v>
      </c>
      <c r="E216" s="373" t="s">
        <v>297</v>
      </c>
      <c r="F216" s="373" t="s">
        <v>396</v>
      </c>
      <c r="G216" s="56">
        <v>1278671.55</v>
      </c>
      <c r="H216" s="56">
        <v>1077662.49</v>
      </c>
      <c r="I216" s="444">
        <f t="shared" si="7"/>
        <v>84.27985200734308</v>
      </c>
    </row>
    <row r="217" spans="1:9" ht="18" customHeight="1">
      <c r="A217" s="494" t="s">
        <v>247</v>
      </c>
      <c r="B217" s="427" t="s">
        <v>213</v>
      </c>
      <c r="C217" s="414" t="s">
        <v>184</v>
      </c>
      <c r="D217" s="373" t="s">
        <v>183</v>
      </c>
      <c r="E217" s="373" t="s">
        <v>297</v>
      </c>
      <c r="F217" s="373" t="s">
        <v>246</v>
      </c>
      <c r="G217" s="56">
        <v>131602.65</v>
      </c>
      <c r="H217" s="56">
        <v>124515.6</v>
      </c>
      <c r="I217" s="444">
        <f t="shared" si="7"/>
        <v>94.61481208775052</v>
      </c>
    </row>
    <row r="218" spans="1:9" ht="99" customHeight="1">
      <c r="A218" s="447" t="s">
        <v>145</v>
      </c>
      <c r="B218" s="427" t="s">
        <v>213</v>
      </c>
      <c r="C218" s="413" t="s">
        <v>184</v>
      </c>
      <c r="D218" s="372" t="s">
        <v>183</v>
      </c>
      <c r="E218" s="372" t="s">
        <v>298</v>
      </c>
      <c r="F218" s="372"/>
      <c r="G218" s="356">
        <f>G219+G220+G221</f>
        <v>134576.62</v>
      </c>
      <c r="H218" s="356">
        <f>H219+H220+H221</f>
        <v>105126.5</v>
      </c>
      <c r="I218" s="444">
        <f t="shared" si="7"/>
        <v>78.11646629258485</v>
      </c>
    </row>
    <row r="219" spans="1:9" ht="21" customHeight="1">
      <c r="A219" s="446" t="s">
        <v>521</v>
      </c>
      <c r="B219" s="427" t="s">
        <v>213</v>
      </c>
      <c r="C219" s="414" t="s">
        <v>184</v>
      </c>
      <c r="D219" s="373" t="s">
        <v>183</v>
      </c>
      <c r="E219" s="373" t="s">
        <v>298</v>
      </c>
      <c r="F219" s="373" t="s">
        <v>395</v>
      </c>
      <c r="G219" s="56">
        <v>85972.06</v>
      </c>
      <c r="H219" s="56">
        <v>65074.77</v>
      </c>
      <c r="I219" s="444">
        <f t="shared" si="7"/>
        <v>75.69292860959712</v>
      </c>
    </row>
    <row r="220" spans="1:9" ht="38.25" customHeight="1">
      <c r="A220" s="446" t="s">
        <v>520</v>
      </c>
      <c r="B220" s="427" t="s">
        <v>213</v>
      </c>
      <c r="C220" s="414" t="s">
        <v>184</v>
      </c>
      <c r="D220" s="373" t="s">
        <v>183</v>
      </c>
      <c r="E220" s="373" t="s">
        <v>298</v>
      </c>
      <c r="F220" s="373" t="s">
        <v>100</v>
      </c>
      <c r="G220" s="56">
        <v>28205.41</v>
      </c>
      <c r="H220" s="56">
        <v>19652.58</v>
      </c>
      <c r="I220" s="444">
        <f t="shared" si="7"/>
        <v>69.67663295800345</v>
      </c>
    </row>
    <row r="221" spans="1:9" ht="31.5" customHeight="1">
      <c r="A221" s="446" t="s">
        <v>398</v>
      </c>
      <c r="B221" s="427" t="s">
        <v>213</v>
      </c>
      <c r="C221" s="414" t="s">
        <v>184</v>
      </c>
      <c r="D221" s="373" t="s">
        <v>183</v>
      </c>
      <c r="E221" s="373" t="s">
        <v>298</v>
      </c>
      <c r="F221" s="373" t="s">
        <v>249</v>
      </c>
      <c r="G221" s="56">
        <v>20399.15</v>
      </c>
      <c r="H221" s="56">
        <v>20399.15</v>
      </c>
      <c r="I221" s="444">
        <f>H221/G221*100</f>
        <v>100</v>
      </c>
    </row>
    <row r="222" spans="1:9" ht="40.5" customHeight="1">
      <c r="A222" s="447" t="s">
        <v>564</v>
      </c>
      <c r="B222" s="427" t="s">
        <v>213</v>
      </c>
      <c r="C222" s="413" t="s">
        <v>184</v>
      </c>
      <c r="D222" s="372" t="s">
        <v>183</v>
      </c>
      <c r="E222" s="372" t="s">
        <v>563</v>
      </c>
      <c r="F222" s="373"/>
      <c r="G222" s="356">
        <f>G223</f>
        <v>11845600</v>
      </c>
      <c r="H222" s="356">
        <f>H223</f>
        <v>11845600</v>
      </c>
      <c r="I222" s="444">
        <f>H222/G222*100</f>
        <v>100</v>
      </c>
    </row>
    <row r="223" spans="1:9" ht="32.25" customHeight="1">
      <c r="A223" s="446" t="s">
        <v>398</v>
      </c>
      <c r="B223" s="427" t="s">
        <v>213</v>
      </c>
      <c r="C223" s="414" t="s">
        <v>184</v>
      </c>
      <c r="D223" s="373" t="s">
        <v>183</v>
      </c>
      <c r="E223" s="373" t="s">
        <v>563</v>
      </c>
      <c r="F223" s="373" t="s">
        <v>249</v>
      </c>
      <c r="G223" s="56">
        <v>11845600</v>
      </c>
      <c r="H223" s="56">
        <v>11845600</v>
      </c>
      <c r="I223" s="444">
        <f>H223/G223*100</f>
        <v>100</v>
      </c>
    </row>
    <row r="224" spans="1:9" ht="37.5" customHeight="1">
      <c r="A224" s="448" t="s">
        <v>562</v>
      </c>
      <c r="B224" s="434" t="s">
        <v>213</v>
      </c>
      <c r="C224" s="385" t="s">
        <v>184</v>
      </c>
      <c r="D224" s="385" t="s">
        <v>183</v>
      </c>
      <c r="E224" s="372" t="s">
        <v>561</v>
      </c>
      <c r="F224" s="389"/>
      <c r="G224" s="356">
        <f>G225</f>
        <v>122632</v>
      </c>
      <c r="H224" s="356">
        <f>H225</f>
        <v>122632</v>
      </c>
      <c r="I224" s="444">
        <f t="shared" si="7"/>
        <v>100</v>
      </c>
    </row>
    <row r="225" spans="1:9" ht="40.5" customHeight="1">
      <c r="A225" s="446" t="s">
        <v>398</v>
      </c>
      <c r="B225" s="427" t="s">
        <v>213</v>
      </c>
      <c r="C225" s="414" t="s">
        <v>184</v>
      </c>
      <c r="D225" s="373" t="s">
        <v>183</v>
      </c>
      <c r="E225" s="373" t="s">
        <v>561</v>
      </c>
      <c r="F225" s="373" t="s">
        <v>249</v>
      </c>
      <c r="G225" s="56">
        <v>122632</v>
      </c>
      <c r="H225" s="56">
        <v>122632</v>
      </c>
      <c r="I225" s="444">
        <f t="shared" si="7"/>
        <v>100</v>
      </c>
    </row>
    <row r="226" spans="1:10" ht="18.75" customHeight="1">
      <c r="A226" s="492" t="s">
        <v>204</v>
      </c>
      <c r="B226" s="433" t="s">
        <v>213</v>
      </c>
      <c r="C226" s="390" t="s">
        <v>184</v>
      </c>
      <c r="D226" s="390" t="s">
        <v>190</v>
      </c>
      <c r="E226" s="403"/>
      <c r="F226" s="390"/>
      <c r="G226" s="364">
        <f>G227+G229+G240+G244+G247+G254+G259+G269+G272+G277+G282+G262+G266+G275+G280</f>
        <v>243117666.57999998</v>
      </c>
      <c r="H226" s="364">
        <f>H227+H229+H240+H244+H247+H254+H259+H269+H272+H277+H282+H262+H266+H275+H280</f>
        <v>236977094.06</v>
      </c>
      <c r="I226" s="444">
        <f t="shared" si="7"/>
        <v>97.4742384597627</v>
      </c>
      <c r="J226" s="273"/>
    </row>
    <row r="227" spans="1:9" ht="16.5" customHeight="1">
      <c r="A227" s="481" t="s">
        <v>146</v>
      </c>
      <c r="B227" s="428" t="s">
        <v>213</v>
      </c>
      <c r="C227" s="391" t="s">
        <v>184</v>
      </c>
      <c r="D227" s="391" t="s">
        <v>190</v>
      </c>
      <c r="E227" s="375" t="s">
        <v>299</v>
      </c>
      <c r="F227" s="375"/>
      <c r="G227" s="357">
        <f>G228</f>
        <v>2684121.86</v>
      </c>
      <c r="H227" s="357">
        <f>H228</f>
        <v>2194717.65</v>
      </c>
      <c r="I227" s="444">
        <f t="shared" si="7"/>
        <v>81.76669184460947</v>
      </c>
    </row>
    <row r="228" spans="1:10" ht="27" customHeight="1">
      <c r="A228" s="446" t="s">
        <v>398</v>
      </c>
      <c r="B228" s="427" t="s">
        <v>213</v>
      </c>
      <c r="C228" s="376" t="s">
        <v>184</v>
      </c>
      <c r="D228" s="376" t="s">
        <v>190</v>
      </c>
      <c r="E228" s="373" t="s">
        <v>299</v>
      </c>
      <c r="F228" s="373" t="s">
        <v>249</v>
      </c>
      <c r="G228" s="56">
        <v>2684121.86</v>
      </c>
      <c r="H228" s="56">
        <v>2194717.65</v>
      </c>
      <c r="I228" s="444">
        <f t="shared" si="7"/>
        <v>81.76669184460947</v>
      </c>
      <c r="J228" s="273"/>
    </row>
    <row r="229" spans="1:9" ht="18" customHeight="1">
      <c r="A229" s="495" t="s">
        <v>147</v>
      </c>
      <c r="B229" s="428" t="s">
        <v>213</v>
      </c>
      <c r="C229" s="391" t="s">
        <v>184</v>
      </c>
      <c r="D229" s="391" t="s">
        <v>190</v>
      </c>
      <c r="E229" s="375" t="s">
        <v>300</v>
      </c>
      <c r="F229" s="391"/>
      <c r="G229" s="357">
        <f>SUM(G230:G239)</f>
        <v>58912705.949999996</v>
      </c>
      <c r="H229" s="357">
        <f>SUM(H230:H239)</f>
        <v>54958582.419999994</v>
      </c>
      <c r="I229" s="444">
        <f t="shared" si="7"/>
        <v>93.28816514835371</v>
      </c>
    </row>
    <row r="230" spans="1:9" ht="18" customHeight="1">
      <c r="A230" s="446" t="s">
        <v>521</v>
      </c>
      <c r="B230" s="427" t="s">
        <v>213</v>
      </c>
      <c r="C230" s="376" t="s">
        <v>184</v>
      </c>
      <c r="D230" s="376" t="s">
        <v>190</v>
      </c>
      <c r="E230" s="373" t="s">
        <v>300</v>
      </c>
      <c r="F230" s="373" t="s">
        <v>395</v>
      </c>
      <c r="G230" s="56">
        <v>10579037.06</v>
      </c>
      <c r="H230" s="56">
        <v>10191051.09</v>
      </c>
      <c r="I230" s="444">
        <f t="shared" si="7"/>
        <v>96.33250202452736</v>
      </c>
    </row>
    <row r="231" spans="1:9" ht="25.5" customHeight="1">
      <c r="A231" s="446" t="s">
        <v>526</v>
      </c>
      <c r="B231" s="427" t="s">
        <v>213</v>
      </c>
      <c r="C231" s="376" t="s">
        <v>184</v>
      </c>
      <c r="D231" s="376" t="s">
        <v>190</v>
      </c>
      <c r="E231" s="373" t="s">
        <v>300</v>
      </c>
      <c r="F231" s="373" t="s">
        <v>396</v>
      </c>
      <c r="G231" s="56">
        <v>330605.1</v>
      </c>
      <c r="H231" s="56">
        <v>301799.5</v>
      </c>
      <c r="I231" s="444">
        <f t="shared" si="7"/>
        <v>91.28700676426348</v>
      </c>
    </row>
    <row r="232" spans="1:9" ht="40.5" customHeight="1">
      <c r="A232" s="446" t="s">
        <v>432</v>
      </c>
      <c r="B232" s="427" t="s">
        <v>213</v>
      </c>
      <c r="C232" s="376" t="s">
        <v>184</v>
      </c>
      <c r="D232" s="376" t="s">
        <v>190</v>
      </c>
      <c r="E232" s="373" t="s">
        <v>300</v>
      </c>
      <c r="F232" s="373" t="s">
        <v>100</v>
      </c>
      <c r="G232" s="56">
        <v>2909741.19</v>
      </c>
      <c r="H232" s="56">
        <v>2871620.05</v>
      </c>
      <c r="I232" s="444">
        <f t="shared" si="7"/>
        <v>98.68987866924343</v>
      </c>
    </row>
    <row r="233" spans="1:9" ht="31.5" customHeight="1">
      <c r="A233" s="446" t="s">
        <v>398</v>
      </c>
      <c r="B233" s="427" t="s">
        <v>213</v>
      </c>
      <c r="C233" s="376" t="s">
        <v>184</v>
      </c>
      <c r="D233" s="376" t="s">
        <v>190</v>
      </c>
      <c r="E233" s="373" t="s">
        <v>300</v>
      </c>
      <c r="F233" s="373" t="s">
        <v>249</v>
      </c>
      <c r="G233" s="56">
        <v>24310468.34</v>
      </c>
      <c r="H233" s="56">
        <v>21903939.65</v>
      </c>
      <c r="I233" s="444">
        <f t="shared" si="7"/>
        <v>90.10085426433211</v>
      </c>
    </row>
    <row r="234" spans="1:9" ht="36" customHeight="1">
      <c r="A234" s="446" t="s">
        <v>502</v>
      </c>
      <c r="B234" s="427" t="s">
        <v>213</v>
      </c>
      <c r="C234" s="376" t="s">
        <v>184</v>
      </c>
      <c r="D234" s="376" t="s">
        <v>190</v>
      </c>
      <c r="E234" s="373" t="s">
        <v>300</v>
      </c>
      <c r="F234" s="373" t="s">
        <v>296</v>
      </c>
      <c r="G234" s="56">
        <v>112067.56</v>
      </c>
      <c r="H234" s="56">
        <v>103769.58</v>
      </c>
      <c r="I234" s="444">
        <f t="shared" si="7"/>
        <v>92.5955557522623</v>
      </c>
    </row>
    <row r="235" spans="1:9" ht="45" customHeight="1">
      <c r="A235" s="446" t="s">
        <v>0</v>
      </c>
      <c r="B235" s="427" t="s">
        <v>213</v>
      </c>
      <c r="C235" s="376" t="s">
        <v>184</v>
      </c>
      <c r="D235" s="376" t="s">
        <v>190</v>
      </c>
      <c r="E235" s="373" t="s">
        <v>300</v>
      </c>
      <c r="F235" s="373" t="s">
        <v>1</v>
      </c>
      <c r="G235" s="56">
        <v>19604000</v>
      </c>
      <c r="H235" s="56">
        <v>18707285.11</v>
      </c>
      <c r="I235" s="444">
        <f t="shared" si="7"/>
        <v>95.4258575290757</v>
      </c>
    </row>
    <row r="236" spans="1:9" ht="27.75" customHeight="1">
      <c r="A236" s="480" t="s">
        <v>142</v>
      </c>
      <c r="B236" s="427" t="s">
        <v>213</v>
      </c>
      <c r="C236" s="376" t="s">
        <v>184</v>
      </c>
      <c r="D236" s="376" t="s">
        <v>190</v>
      </c>
      <c r="E236" s="373" t="s">
        <v>300</v>
      </c>
      <c r="F236" s="373" t="s">
        <v>391</v>
      </c>
      <c r="G236" s="56">
        <v>676005.19</v>
      </c>
      <c r="H236" s="56">
        <v>606131.11</v>
      </c>
      <c r="I236" s="444">
        <f t="shared" si="7"/>
        <v>89.66367699040892</v>
      </c>
    </row>
    <row r="237" spans="1:9" ht="27" customHeight="1">
      <c r="A237" s="446" t="s">
        <v>390</v>
      </c>
      <c r="B237" s="427" t="s">
        <v>213</v>
      </c>
      <c r="C237" s="376" t="s">
        <v>184</v>
      </c>
      <c r="D237" s="376" t="s">
        <v>190</v>
      </c>
      <c r="E237" s="373" t="s">
        <v>300</v>
      </c>
      <c r="F237" s="373" t="s">
        <v>393</v>
      </c>
      <c r="G237" s="56">
        <v>243943.44</v>
      </c>
      <c r="H237" s="56">
        <v>161482.64</v>
      </c>
      <c r="I237" s="444">
        <f t="shared" si="7"/>
        <v>66.19675446078813</v>
      </c>
    </row>
    <row r="238" spans="1:9" ht="24" customHeight="1">
      <c r="A238" s="446" t="s">
        <v>528</v>
      </c>
      <c r="B238" s="427" t="s">
        <v>213</v>
      </c>
      <c r="C238" s="376" t="s">
        <v>184</v>
      </c>
      <c r="D238" s="376" t="s">
        <v>190</v>
      </c>
      <c r="E238" s="373" t="s">
        <v>300</v>
      </c>
      <c r="F238" s="373" t="s">
        <v>394</v>
      </c>
      <c r="G238" s="56">
        <v>76553.39</v>
      </c>
      <c r="H238" s="56">
        <v>56978</v>
      </c>
      <c r="I238" s="444">
        <f t="shared" si="7"/>
        <v>74.42910104960734</v>
      </c>
    </row>
    <row r="239" spans="1:9" ht="12.75">
      <c r="A239" s="446" t="s">
        <v>283</v>
      </c>
      <c r="B239" s="427" t="s">
        <v>213</v>
      </c>
      <c r="C239" s="376" t="s">
        <v>184</v>
      </c>
      <c r="D239" s="376" t="s">
        <v>190</v>
      </c>
      <c r="E239" s="373" t="s">
        <v>300</v>
      </c>
      <c r="F239" s="373" t="s">
        <v>284</v>
      </c>
      <c r="G239" s="56">
        <v>70284.68</v>
      </c>
      <c r="H239" s="56">
        <v>54525.69</v>
      </c>
      <c r="I239" s="444">
        <f t="shared" si="7"/>
        <v>77.5783428195163</v>
      </c>
    </row>
    <row r="240" spans="1:9" ht="26.25" customHeight="1">
      <c r="A240" s="447" t="s">
        <v>560</v>
      </c>
      <c r="B240" s="427" t="s">
        <v>213</v>
      </c>
      <c r="C240" s="413" t="s">
        <v>184</v>
      </c>
      <c r="D240" s="372" t="s">
        <v>190</v>
      </c>
      <c r="E240" s="372" t="s">
        <v>420</v>
      </c>
      <c r="F240" s="372"/>
      <c r="G240" s="356">
        <f>G241+G242+G243</f>
        <v>4653331.859999999</v>
      </c>
      <c r="H240" s="356">
        <f>H241+H242+H243</f>
        <v>4653231.859999999</v>
      </c>
      <c r="I240" s="444">
        <f>H240/G240*100</f>
        <v>99.99785100218492</v>
      </c>
    </row>
    <row r="241" spans="1:9" ht="45" customHeight="1">
      <c r="A241" s="446" t="s">
        <v>432</v>
      </c>
      <c r="B241" s="427" t="s">
        <v>213</v>
      </c>
      <c r="C241" s="414" t="s">
        <v>184</v>
      </c>
      <c r="D241" s="373" t="s">
        <v>190</v>
      </c>
      <c r="E241" s="373" t="s">
        <v>420</v>
      </c>
      <c r="F241" s="373" t="s">
        <v>100</v>
      </c>
      <c r="G241" s="56">
        <v>0</v>
      </c>
      <c r="H241" s="56">
        <v>0</v>
      </c>
      <c r="I241" s="444">
        <v>0</v>
      </c>
    </row>
    <row r="242" spans="1:9" ht="24">
      <c r="A242" s="446" t="s">
        <v>398</v>
      </c>
      <c r="B242" s="427" t="s">
        <v>213</v>
      </c>
      <c r="C242" s="414" t="s">
        <v>184</v>
      </c>
      <c r="D242" s="373" t="s">
        <v>190</v>
      </c>
      <c r="E242" s="373" t="s">
        <v>420</v>
      </c>
      <c r="F242" s="373" t="s">
        <v>249</v>
      </c>
      <c r="G242" s="56">
        <v>2987758.03</v>
      </c>
      <c r="H242" s="56">
        <v>2987758.03</v>
      </c>
      <c r="I242" s="444">
        <f>H242/G242*100</f>
        <v>100</v>
      </c>
    </row>
    <row r="243" spans="1:9" ht="48">
      <c r="A243" s="446" t="s">
        <v>0</v>
      </c>
      <c r="B243" s="427" t="s">
        <v>213</v>
      </c>
      <c r="C243" s="414" t="s">
        <v>184</v>
      </c>
      <c r="D243" s="373" t="s">
        <v>190</v>
      </c>
      <c r="E243" s="373" t="s">
        <v>420</v>
      </c>
      <c r="F243" s="373" t="s">
        <v>1</v>
      </c>
      <c r="G243" s="56">
        <v>1665573.83</v>
      </c>
      <c r="H243" s="56">
        <v>1665473.83</v>
      </c>
      <c r="I243" s="444">
        <f>H243/G243*100</f>
        <v>99.99399606320664</v>
      </c>
    </row>
    <row r="244" spans="1:9" ht="73.5" customHeight="1">
      <c r="A244" s="447" t="s">
        <v>144</v>
      </c>
      <c r="B244" s="427" t="s">
        <v>213</v>
      </c>
      <c r="C244" s="413" t="s">
        <v>184</v>
      </c>
      <c r="D244" s="372" t="s">
        <v>190</v>
      </c>
      <c r="E244" s="372" t="s">
        <v>302</v>
      </c>
      <c r="F244" s="372"/>
      <c r="G244" s="356">
        <f>G245+G246</f>
        <v>3833725.8</v>
      </c>
      <c r="H244" s="356">
        <f>H245+H246</f>
        <v>3707995.8100000005</v>
      </c>
      <c r="I244" s="444">
        <f t="shared" si="7"/>
        <v>96.72042298904113</v>
      </c>
    </row>
    <row r="245" spans="1:9" ht="29.25" customHeight="1">
      <c r="A245" s="494" t="s">
        <v>523</v>
      </c>
      <c r="B245" s="427" t="s">
        <v>213</v>
      </c>
      <c r="C245" s="414" t="s">
        <v>184</v>
      </c>
      <c r="D245" s="373" t="s">
        <v>190</v>
      </c>
      <c r="E245" s="373" t="s">
        <v>302</v>
      </c>
      <c r="F245" s="373" t="s">
        <v>396</v>
      </c>
      <c r="G245" s="56">
        <v>2549971.79</v>
      </c>
      <c r="H245" s="56">
        <v>2506754.47</v>
      </c>
      <c r="I245" s="444">
        <f t="shared" si="7"/>
        <v>98.30518438794181</v>
      </c>
    </row>
    <row r="246" spans="1:9" ht="12.75">
      <c r="A246" s="494" t="s">
        <v>247</v>
      </c>
      <c r="B246" s="427" t="s">
        <v>213</v>
      </c>
      <c r="C246" s="414" t="s">
        <v>184</v>
      </c>
      <c r="D246" s="373" t="s">
        <v>190</v>
      </c>
      <c r="E246" s="373" t="s">
        <v>302</v>
      </c>
      <c r="F246" s="373" t="s">
        <v>246</v>
      </c>
      <c r="G246" s="56">
        <v>1283754.01</v>
      </c>
      <c r="H246" s="56">
        <v>1201241.34</v>
      </c>
      <c r="I246" s="444">
        <f t="shared" si="7"/>
        <v>93.57254821739565</v>
      </c>
    </row>
    <row r="247" spans="1:9" ht="72" customHeight="1">
      <c r="A247" s="448" t="s">
        <v>303</v>
      </c>
      <c r="B247" s="427" t="s">
        <v>213</v>
      </c>
      <c r="C247" s="385" t="s">
        <v>184</v>
      </c>
      <c r="D247" s="385" t="s">
        <v>190</v>
      </c>
      <c r="E247" s="372" t="s">
        <v>176</v>
      </c>
      <c r="F247" s="385"/>
      <c r="G247" s="356">
        <f>SUM(G248:G253)</f>
        <v>144387437.13</v>
      </c>
      <c r="H247" s="356">
        <f>SUM(H248:H253)</f>
        <v>143833421.31</v>
      </c>
      <c r="I247" s="444">
        <f t="shared" si="7"/>
        <v>99.6162991524663</v>
      </c>
    </row>
    <row r="248" spans="1:9" ht="22.5" customHeight="1">
      <c r="A248" s="446" t="s">
        <v>527</v>
      </c>
      <c r="B248" s="427" t="s">
        <v>213</v>
      </c>
      <c r="C248" s="414" t="s">
        <v>184</v>
      </c>
      <c r="D248" s="373" t="s">
        <v>190</v>
      </c>
      <c r="E248" s="373" t="s">
        <v>176</v>
      </c>
      <c r="F248" s="373" t="s">
        <v>395</v>
      </c>
      <c r="G248" s="56">
        <v>53737268.45</v>
      </c>
      <c r="H248" s="56">
        <v>53294459.45</v>
      </c>
      <c r="I248" s="444">
        <f t="shared" si="7"/>
        <v>99.17597411857282</v>
      </c>
    </row>
    <row r="249" spans="1:9" ht="29.25" customHeight="1">
      <c r="A249" s="446" t="s">
        <v>526</v>
      </c>
      <c r="B249" s="427" t="s">
        <v>213</v>
      </c>
      <c r="C249" s="414" t="s">
        <v>184</v>
      </c>
      <c r="D249" s="373" t="s">
        <v>190</v>
      </c>
      <c r="E249" s="373" t="s">
        <v>176</v>
      </c>
      <c r="F249" s="373" t="s">
        <v>396</v>
      </c>
      <c r="G249" s="56">
        <v>18684.9</v>
      </c>
      <c r="H249" s="56">
        <v>18666.5</v>
      </c>
      <c r="I249" s="444">
        <f t="shared" si="7"/>
        <v>99.90152476063558</v>
      </c>
    </row>
    <row r="250" spans="1:9" ht="41.25" customHeight="1">
      <c r="A250" s="446" t="s">
        <v>432</v>
      </c>
      <c r="B250" s="427" t="s">
        <v>213</v>
      </c>
      <c r="C250" s="414" t="s">
        <v>184</v>
      </c>
      <c r="D250" s="373" t="s">
        <v>190</v>
      </c>
      <c r="E250" s="373" t="s">
        <v>176</v>
      </c>
      <c r="F250" s="373" t="s">
        <v>100</v>
      </c>
      <c r="G250" s="56">
        <v>16207456.38</v>
      </c>
      <c r="H250" s="56">
        <v>16183033.38</v>
      </c>
      <c r="I250" s="444">
        <f t="shared" si="7"/>
        <v>99.84931009883736</v>
      </c>
    </row>
    <row r="251" spans="1:9" ht="36.75" customHeight="1">
      <c r="A251" s="446" t="s">
        <v>398</v>
      </c>
      <c r="B251" s="427" t="s">
        <v>213</v>
      </c>
      <c r="C251" s="414" t="s">
        <v>184</v>
      </c>
      <c r="D251" s="373" t="s">
        <v>190</v>
      </c>
      <c r="E251" s="373" t="s">
        <v>176</v>
      </c>
      <c r="F251" s="373" t="s">
        <v>249</v>
      </c>
      <c r="G251" s="56">
        <v>2450854.58</v>
      </c>
      <c r="H251" s="56">
        <v>2378202.27</v>
      </c>
      <c r="I251" s="444">
        <f t="shared" si="7"/>
        <v>97.03563358704048</v>
      </c>
    </row>
    <row r="252" spans="1:9" ht="39" customHeight="1">
      <c r="A252" s="446" t="s">
        <v>295</v>
      </c>
      <c r="B252" s="427" t="s">
        <v>213</v>
      </c>
      <c r="C252" s="414" t="s">
        <v>184</v>
      </c>
      <c r="D252" s="373" t="s">
        <v>190</v>
      </c>
      <c r="E252" s="373" t="s">
        <v>176</v>
      </c>
      <c r="F252" s="373" t="s">
        <v>296</v>
      </c>
      <c r="G252" s="56">
        <v>137172.82</v>
      </c>
      <c r="H252" s="56">
        <v>123059.71</v>
      </c>
      <c r="I252" s="444">
        <f t="shared" si="7"/>
        <v>89.71143846135116</v>
      </c>
    </row>
    <row r="253" spans="1:9" ht="56.25" customHeight="1">
      <c r="A253" s="446" t="s">
        <v>0</v>
      </c>
      <c r="B253" s="427" t="s">
        <v>213</v>
      </c>
      <c r="C253" s="414" t="s">
        <v>184</v>
      </c>
      <c r="D253" s="373" t="s">
        <v>190</v>
      </c>
      <c r="E253" s="373" t="s">
        <v>176</v>
      </c>
      <c r="F253" s="373" t="s">
        <v>1</v>
      </c>
      <c r="G253" s="56">
        <v>71836000</v>
      </c>
      <c r="H253" s="56">
        <v>71836000</v>
      </c>
      <c r="I253" s="444">
        <f>H253/G253*100</f>
        <v>100</v>
      </c>
    </row>
    <row r="254" spans="1:9" ht="99" customHeight="1">
      <c r="A254" s="447" t="s">
        <v>145</v>
      </c>
      <c r="B254" s="427" t="s">
        <v>213</v>
      </c>
      <c r="C254" s="413" t="s">
        <v>184</v>
      </c>
      <c r="D254" s="372" t="s">
        <v>190</v>
      </c>
      <c r="E254" s="372" t="s">
        <v>304</v>
      </c>
      <c r="F254" s="372"/>
      <c r="G254" s="356">
        <f>G255+G256+G257+G258</f>
        <v>183444.97999999998</v>
      </c>
      <c r="H254" s="356">
        <f>H255+H256+H257+H258</f>
        <v>96175.42</v>
      </c>
      <c r="I254" s="444">
        <f t="shared" si="7"/>
        <v>52.42739267108863</v>
      </c>
    </row>
    <row r="255" spans="1:9" ht="21" customHeight="1">
      <c r="A255" s="446" t="s">
        <v>525</v>
      </c>
      <c r="B255" s="427" t="s">
        <v>213</v>
      </c>
      <c r="C255" s="414" t="s">
        <v>184</v>
      </c>
      <c r="D255" s="373" t="s">
        <v>190</v>
      </c>
      <c r="E255" s="373" t="s">
        <v>304</v>
      </c>
      <c r="F255" s="373" t="s">
        <v>395</v>
      </c>
      <c r="G255" s="56">
        <v>1300.93</v>
      </c>
      <c r="H255" s="56">
        <v>1231.93</v>
      </c>
      <c r="I255" s="444">
        <f>H255/G255*100</f>
        <v>94.69610201932464</v>
      </c>
    </row>
    <row r="256" spans="1:9" ht="50.25" customHeight="1">
      <c r="A256" s="446" t="s">
        <v>520</v>
      </c>
      <c r="B256" s="427" t="s">
        <v>213</v>
      </c>
      <c r="C256" s="414" t="s">
        <v>184</v>
      </c>
      <c r="D256" s="373" t="s">
        <v>190</v>
      </c>
      <c r="E256" s="373" t="s">
        <v>304</v>
      </c>
      <c r="F256" s="373" t="s">
        <v>100</v>
      </c>
      <c r="G256" s="56">
        <v>233.86</v>
      </c>
      <c r="H256" s="56">
        <v>233.86</v>
      </c>
      <c r="I256" s="444">
        <f t="shared" si="7"/>
        <v>100</v>
      </c>
    </row>
    <row r="257" spans="1:9" ht="27.75" customHeight="1">
      <c r="A257" s="446" t="s">
        <v>398</v>
      </c>
      <c r="B257" s="427" t="s">
        <v>213</v>
      </c>
      <c r="C257" s="414" t="s">
        <v>184</v>
      </c>
      <c r="D257" s="373" t="s">
        <v>190</v>
      </c>
      <c r="E257" s="373" t="s">
        <v>304</v>
      </c>
      <c r="F257" s="373" t="s">
        <v>249</v>
      </c>
      <c r="G257" s="56">
        <v>103728.29</v>
      </c>
      <c r="H257" s="56">
        <v>16527.73</v>
      </c>
      <c r="I257" s="444">
        <f t="shared" si="7"/>
        <v>15.933676338441519</v>
      </c>
    </row>
    <row r="258" spans="1:9" ht="16.5" customHeight="1">
      <c r="A258" s="496" t="s">
        <v>247</v>
      </c>
      <c r="B258" s="427" t="s">
        <v>213</v>
      </c>
      <c r="C258" s="414" t="s">
        <v>184</v>
      </c>
      <c r="D258" s="373" t="s">
        <v>190</v>
      </c>
      <c r="E258" s="373" t="s">
        <v>304</v>
      </c>
      <c r="F258" s="373" t="s">
        <v>246</v>
      </c>
      <c r="G258" s="56">
        <v>78181.9</v>
      </c>
      <c r="H258" s="56">
        <v>78181.9</v>
      </c>
      <c r="I258" s="444">
        <f t="shared" si="7"/>
        <v>100</v>
      </c>
    </row>
    <row r="259" spans="1:9" ht="32.25" customHeight="1">
      <c r="A259" s="497" t="s">
        <v>357</v>
      </c>
      <c r="B259" s="428" t="s">
        <v>213</v>
      </c>
      <c r="C259" s="391" t="s">
        <v>184</v>
      </c>
      <c r="D259" s="391" t="s">
        <v>190</v>
      </c>
      <c r="E259" s="375" t="s">
        <v>358</v>
      </c>
      <c r="F259" s="375"/>
      <c r="G259" s="357">
        <f>G260+G261</f>
        <v>16275000</v>
      </c>
      <c r="H259" s="357">
        <f>H260+H261</f>
        <v>15996414.309999999</v>
      </c>
      <c r="I259" s="444">
        <f aca="true" t="shared" si="8" ref="I259:I329">H259/G259*100</f>
        <v>98.28825996927803</v>
      </c>
    </row>
    <row r="260" spans="1:9" ht="32.25" customHeight="1">
      <c r="A260" s="446" t="s">
        <v>398</v>
      </c>
      <c r="B260" s="427" t="s">
        <v>213</v>
      </c>
      <c r="C260" s="376" t="s">
        <v>184</v>
      </c>
      <c r="D260" s="376" t="s">
        <v>190</v>
      </c>
      <c r="E260" s="373" t="s">
        <v>358</v>
      </c>
      <c r="F260" s="373" t="s">
        <v>249</v>
      </c>
      <c r="G260" s="56">
        <v>10694406</v>
      </c>
      <c r="H260" s="56">
        <v>10443513.45</v>
      </c>
      <c r="I260" s="444">
        <f t="shared" si="8"/>
        <v>97.65398330678674</v>
      </c>
    </row>
    <row r="261" spans="1:9" ht="21" customHeight="1">
      <c r="A261" s="494" t="s">
        <v>247</v>
      </c>
      <c r="B261" s="427" t="s">
        <v>213</v>
      </c>
      <c r="C261" s="376" t="s">
        <v>184</v>
      </c>
      <c r="D261" s="376" t="s">
        <v>190</v>
      </c>
      <c r="E261" s="373" t="s">
        <v>358</v>
      </c>
      <c r="F261" s="373" t="s">
        <v>246</v>
      </c>
      <c r="G261" s="56">
        <v>5580594</v>
      </c>
      <c r="H261" s="56">
        <v>5552900.86</v>
      </c>
      <c r="I261" s="444">
        <f t="shared" si="8"/>
        <v>99.50375999400781</v>
      </c>
    </row>
    <row r="262" spans="1:9" ht="63" customHeight="1">
      <c r="A262" s="481" t="s">
        <v>661</v>
      </c>
      <c r="B262" s="428" t="s">
        <v>33</v>
      </c>
      <c r="C262" s="417" t="s">
        <v>184</v>
      </c>
      <c r="D262" s="375" t="s">
        <v>190</v>
      </c>
      <c r="E262" s="375" t="s">
        <v>659</v>
      </c>
      <c r="F262" s="375"/>
      <c r="G262" s="357">
        <f>G263+G264+G265</f>
        <v>4697600</v>
      </c>
      <c r="H262" s="357">
        <f>H263+H264+H265</f>
        <v>4649985.77</v>
      </c>
      <c r="I262" s="444">
        <f aca="true" t="shared" si="9" ref="I262:I268">H262/G262*100</f>
        <v>98.98641370061307</v>
      </c>
    </row>
    <row r="263" spans="1:9" ht="27" customHeight="1">
      <c r="A263" s="446" t="s">
        <v>522</v>
      </c>
      <c r="B263" s="427" t="s">
        <v>213</v>
      </c>
      <c r="C263" s="414" t="s">
        <v>184</v>
      </c>
      <c r="D263" s="373" t="s">
        <v>190</v>
      </c>
      <c r="E263" s="373" t="s">
        <v>659</v>
      </c>
      <c r="F263" s="373" t="s">
        <v>395</v>
      </c>
      <c r="G263" s="56">
        <v>1707466.24</v>
      </c>
      <c r="H263" s="56">
        <v>1707465.21</v>
      </c>
      <c r="I263" s="444">
        <f t="shared" si="9"/>
        <v>99.99993967669897</v>
      </c>
    </row>
    <row r="264" spans="1:9" ht="39" customHeight="1">
      <c r="A264" s="446" t="s">
        <v>432</v>
      </c>
      <c r="B264" s="427" t="s">
        <v>213</v>
      </c>
      <c r="C264" s="414" t="s">
        <v>184</v>
      </c>
      <c r="D264" s="373" t="s">
        <v>190</v>
      </c>
      <c r="E264" s="373" t="s">
        <v>659</v>
      </c>
      <c r="F264" s="373" t="s">
        <v>100</v>
      </c>
      <c r="G264" s="56">
        <v>497065.76</v>
      </c>
      <c r="H264" s="56">
        <v>497065.76</v>
      </c>
      <c r="I264" s="444">
        <f t="shared" si="9"/>
        <v>100</v>
      </c>
    </row>
    <row r="265" spans="1:9" ht="18.75" customHeight="1">
      <c r="A265" s="494" t="s">
        <v>247</v>
      </c>
      <c r="B265" s="427" t="s">
        <v>213</v>
      </c>
      <c r="C265" s="414" t="s">
        <v>184</v>
      </c>
      <c r="D265" s="373" t="s">
        <v>190</v>
      </c>
      <c r="E265" s="373" t="s">
        <v>659</v>
      </c>
      <c r="F265" s="373" t="s">
        <v>246</v>
      </c>
      <c r="G265" s="56">
        <v>2493068</v>
      </c>
      <c r="H265" s="56">
        <v>2445454.8</v>
      </c>
      <c r="I265" s="444">
        <f t="shared" si="9"/>
        <v>98.09017644123625</v>
      </c>
    </row>
    <row r="266" spans="1:9" ht="38.25" customHeight="1">
      <c r="A266" s="481" t="s">
        <v>660</v>
      </c>
      <c r="B266" s="428" t="s">
        <v>33</v>
      </c>
      <c r="C266" s="417" t="s">
        <v>184</v>
      </c>
      <c r="D266" s="375" t="s">
        <v>190</v>
      </c>
      <c r="E266" s="375" t="s">
        <v>662</v>
      </c>
      <c r="F266" s="375"/>
      <c r="G266" s="357">
        <f>G267+G268</f>
        <v>1535000</v>
      </c>
      <c r="H266" s="357">
        <f>H267+H268</f>
        <v>1535000</v>
      </c>
      <c r="I266" s="444">
        <f t="shared" si="9"/>
        <v>100</v>
      </c>
    </row>
    <row r="267" spans="1:9" ht="28.5" customHeight="1">
      <c r="A267" s="446" t="s">
        <v>398</v>
      </c>
      <c r="B267" s="427" t="s">
        <v>213</v>
      </c>
      <c r="C267" s="414" t="s">
        <v>184</v>
      </c>
      <c r="D267" s="373" t="s">
        <v>190</v>
      </c>
      <c r="E267" s="373" t="s">
        <v>662</v>
      </c>
      <c r="F267" s="373" t="s">
        <v>249</v>
      </c>
      <c r="G267" s="56">
        <v>935000</v>
      </c>
      <c r="H267" s="56">
        <v>935000</v>
      </c>
      <c r="I267" s="444">
        <f t="shared" si="9"/>
        <v>100</v>
      </c>
    </row>
    <row r="268" spans="1:9" ht="18" customHeight="1">
      <c r="A268" s="494" t="s">
        <v>247</v>
      </c>
      <c r="B268" s="427" t="s">
        <v>213</v>
      </c>
      <c r="C268" s="414" t="s">
        <v>184</v>
      </c>
      <c r="D268" s="373" t="s">
        <v>190</v>
      </c>
      <c r="E268" s="373" t="s">
        <v>662</v>
      </c>
      <c r="F268" s="373" t="s">
        <v>246</v>
      </c>
      <c r="G268" s="56">
        <v>600000</v>
      </c>
      <c r="H268" s="56">
        <v>600000</v>
      </c>
      <c r="I268" s="444">
        <f t="shared" si="9"/>
        <v>100</v>
      </c>
    </row>
    <row r="269" spans="1:9" ht="40.5" customHeight="1">
      <c r="A269" s="448" t="s">
        <v>524</v>
      </c>
      <c r="B269" s="434" t="s">
        <v>213</v>
      </c>
      <c r="C269" s="385" t="s">
        <v>184</v>
      </c>
      <c r="D269" s="385" t="s">
        <v>190</v>
      </c>
      <c r="E269" s="372" t="s">
        <v>506</v>
      </c>
      <c r="F269" s="389"/>
      <c r="G269" s="356">
        <f>G270+G271</f>
        <v>2001000</v>
      </c>
      <c r="H269" s="356">
        <f>H270+H271</f>
        <v>2001000</v>
      </c>
      <c r="I269" s="444">
        <f t="shared" si="8"/>
        <v>100</v>
      </c>
    </row>
    <row r="270" spans="1:9" ht="36" customHeight="1">
      <c r="A270" s="446" t="s">
        <v>398</v>
      </c>
      <c r="B270" s="427" t="s">
        <v>213</v>
      </c>
      <c r="C270" s="414" t="s">
        <v>184</v>
      </c>
      <c r="D270" s="373" t="s">
        <v>190</v>
      </c>
      <c r="E270" s="373" t="s">
        <v>506</v>
      </c>
      <c r="F270" s="373" t="s">
        <v>249</v>
      </c>
      <c r="G270" s="56">
        <v>250125</v>
      </c>
      <c r="H270" s="56">
        <v>250125</v>
      </c>
      <c r="I270" s="444">
        <f t="shared" si="8"/>
        <v>100</v>
      </c>
    </row>
    <row r="271" spans="1:9" ht="18.75" customHeight="1">
      <c r="A271" s="494" t="s">
        <v>247</v>
      </c>
      <c r="B271" s="427" t="s">
        <v>213</v>
      </c>
      <c r="C271" s="414" t="s">
        <v>184</v>
      </c>
      <c r="D271" s="373" t="s">
        <v>190</v>
      </c>
      <c r="E271" s="373" t="s">
        <v>506</v>
      </c>
      <c r="F271" s="373" t="s">
        <v>246</v>
      </c>
      <c r="G271" s="56">
        <v>1750875</v>
      </c>
      <c r="H271" s="56">
        <v>1750875</v>
      </c>
      <c r="I271" s="444">
        <f t="shared" si="8"/>
        <v>100</v>
      </c>
    </row>
    <row r="272" spans="1:9" ht="27.75" customHeight="1">
      <c r="A272" s="448" t="s">
        <v>663</v>
      </c>
      <c r="B272" s="434" t="s">
        <v>213</v>
      </c>
      <c r="C272" s="385" t="s">
        <v>184</v>
      </c>
      <c r="D272" s="385" t="s">
        <v>190</v>
      </c>
      <c r="E272" s="372" t="s">
        <v>664</v>
      </c>
      <c r="F272" s="389"/>
      <c r="G272" s="356">
        <f>G273+G274</f>
        <v>2605960</v>
      </c>
      <c r="H272" s="356">
        <f>H273+H274</f>
        <v>2144614.95</v>
      </c>
      <c r="I272" s="444">
        <f>H272/G272*100</f>
        <v>82.29654138973737</v>
      </c>
    </row>
    <row r="273" spans="1:9" ht="24.75" customHeight="1">
      <c r="A273" s="446" t="s">
        <v>398</v>
      </c>
      <c r="B273" s="427" t="s">
        <v>213</v>
      </c>
      <c r="C273" s="414" t="s">
        <v>184</v>
      </c>
      <c r="D273" s="373" t="s">
        <v>190</v>
      </c>
      <c r="E273" s="373" t="s">
        <v>664</v>
      </c>
      <c r="F273" s="373" t="s">
        <v>249</v>
      </c>
      <c r="G273" s="56">
        <v>707965.92</v>
      </c>
      <c r="H273" s="56">
        <v>661621.59</v>
      </c>
      <c r="I273" s="444">
        <f t="shared" si="8"/>
        <v>93.45387557638367</v>
      </c>
    </row>
    <row r="274" spans="1:9" ht="15" customHeight="1">
      <c r="A274" s="494" t="s">
        <v>247</v>
      </c>
      <c r="B274" s="427" t="s">
        <v>213</v>
      </c>
      <c r="C274" s="414" t="s">
        <v>184</v>
      </c>
      <c r="D274" s="373" t="s">
        <v>190</v>
      </c>
      <c r="E274" s="373" t="s">
        <v>664</v>
      </c>
      <c r="F274" s="373" t="s">
        <v>246</v>
      </c>
      <c r="G274" s="56">
        <v>1897994.08</v>
      </c>
      <c r="H274" s="56">
        <v>1482993.36</v>
      </c>
      <c r="I274" s="444">
        <f>H274/G274*100</f>
        <v>78.13477268590849</v>
      </c>
    </row>
    <row r="275" spans="1:9" ht="36.75" customHeight="1">
      <c r="A275" s="497" t="s">
        <v>665</v>
      </c>
      <c r="B275" s="428" t="s">
        <v>33</v>
      </c>
      <c r="C275" s="417" t="s">
        <v>184</v>
      </c>
      <c r="D275" s="375" t="s">
        <v>190</v>
      </c>
      <c r="E275" s="375" t="s">
        <v>666</v>
      </c>
      <c r="F275" s="375"/>
      <c r="G275" s="357">
        <f>G276</f>
        <v>3616</v>
      </c>
      <c r="H275" s="357">
        <f>H276</f>
        <v>3616</v>
      </c>
      <c r="I275" s="444">
        <f>H275/G275*100</f>
        <v>100</v>
      </c>
    </row>
    <row r="276" spans="1:9" ht="30" customHeight="1">
      <c r="A276" s="446" t="s">
        <v>398</v>
      </c>
      <c r="B276" s="427" t="s">
        <v>213</v>
      </c>
      <c r="C276" s="414" t="s">
        <v>184</v>
      </c>
      <c r="D276" s="373" t="s">
        <v>190</v>
      </c>
      <c r="E276" s="373" t="s">
        <v>666</v>
      </c>
      <c r="F276" s="373" t="s">
        <v>249</v>
      </c>
      <c r="G276" s="56">
        <v>3616</v>
      </c>
      <c r="H276" s="56">
        <v>3616</v>
      </c>
      <c r="I276" s="444">
        <f>H276/G276*100</f>
        <v>100</v>
      </c>
    </row>
    <row r="277" spans="1:9" ht="39" customHeight="1">
      <c r="A277" s="448" t="s">
        <v>216</v>
      </c>
      <c r="B277" s="434" t="s">
        <v>213</v>
      </c>
      <c r="C277" s="385" t="s">
        <v>184</v>
      </c>
      <c r="D277" s="385" t="s">
        <v>190</v>
      </c>
      <c r="E277" s="372" t="s">
        <v>217</v>
      </c>
      <c r="F277" s="389"/>
      <c r="G277" s="356">
        <f>G278+G279</f>
        <v>582923</v>
      </c>
      <c r="H277" s="356">
        <f>H278+H279</f>
        <v>578481</v>
      </c>
      <c r="I277" s="444">
        <f>H277/G277*100</f>
        <v>99.23797825784881</v>
      </c>
    </row>
    <row r="278" spans="1:9" ht="33.75" customHeight="1">
      <c r="A278" s="498" t="s">
        <v>398</v>
      </c>
      <c r="B278" s="427" t="s">
        <v>213</v>
      </c>
      <c r="C278" s="414" t="s">
        <v>184</v>
      </c>
      <c r="D278" s="373" t="s">
        <v>190</v>
      </c>
      <c r="E278" s="373" t="s">
        <v>217</v>
      </c>
      <c r="F278" s="373" t="s">
        <v>249</v>
      </c>
      <c r="G278" s="56">
        <v>470787</v>
      </c>
      <c r="H278" s="56">
        <v>466345</v>
      </c>
      <c r="I278" s="444">
        <f t="shared" si="8"/>
        <v>99.05647352199615</v>
      </c>
    </row>
    <row r="279" spans="1:9" ht="19.5" customHeight="1">
      <c r="A279" s="494" t="s">
        <v>247</v>
      </c>
      <c r="B279" s="427" t="s">
        <v>213</v>
      </c>
      <c r="C279" s="414" t="s">
        <v>184</v>
      </c>
      <c r="D279" s="373" t="s">
        <v>190</v>
      </c>
      <c r="E279" s="373" t="s">
        <v>217</v>
      </c>
      <c r="F279" s="373" t="s">
        <v>246</v>
      </c>
      <c r="G279" s="56">
        <v>112136</v>
      </c>
      <c r="H279" s="56">
        <v>112136</v>
      </c>
      <c r="I279" s="444">
        <f t="shared" si="8"/>
        <v>100</v>
      </c>
    </row>
    <row r="280" spans="1:9" ht="39.75" customHeight="1">
      <c r="A280" s="448" t="s">
        <v>216</v>
      </c>
      <c r="B280" s="434" t="s">
        <v>213</v>
      </c>
      <c r="C280" s="385" t="s">
        <v>184</v>
      </c>
      <c r="D280" s="385" t="s">
        <v>190</v>
      </c>
      <c r="E280" s="372" t="s">
        <v>703</v>
      </c>
      <c r="F280" s="389"/>
      <c r="G280" s="356">
        <f>G281</f>
        <v>1000</v>
      </c>
      <c r="H280" s="356">
        <f>H281</f>
        <v>1000</v>
      </c>
      <c r="I280" s="444">
        <f>H280/G280*100</f>
        <v>100</v>
      </c>
    </row>
    <row r="281" spans="1:9" ht="33" customHeight="1">
      <c r="A281" s="498" t="s">
        <v>398</v>
      </c>
      <c r="B281" s="427" t="s">
        <v>213</v>
      </c>
      <c r="C281" s="414" t="s">
        <v>184</v>
      </c>
      <c r="D281" s="373" t="s">
        <v>190</v>
      </c>
      <c r="E281" s="373" t="s">
        <v>703</v>
      </c>
      <c r="F281" s="373" t="s">
        <v>249</v>
      </c>
      <c r="G281" s="56">
        <v>1000</v>
      </c>
      <c r="H281" s="56">
        <v>1000</v>
      </c>
      <c r="I281" s="444">
        <v>0</v>
      </c>
    </row>
    <row r="282" spans="1:9" ht="27" customHeight="1">
      <c r="A282" s="499" t="s">
        <v>705</v>
      </c>
      <c r="B282" s="434" t="s">
        <v>33</v>
      </c>
      <c r="C282" s="385" t="s">
        <v>184</v>
      </c>
      <c r="D282" s="385" t="s">
        <v>190</v>
      </c>
      <c r="E282" s="372" t="s">
        <v>704</v>
      </c>
      <c r="F282" s="389"/>
      <c r="G282" s="356">
        <f>G283+G284</f>
        <v>760800</v>
      </c>
      <c r="H282" s="356">
        <f>H283+H284</f>
        <v>622857.56</v>
      </c>
      <c r="I282" s="444">
        <f t="shared" si="8"/>
        <v>81.86876445846478</v>
      </c>
    </row>
    <row r="283" spans="1:9" ht="29.25" customHeight="1">
      <c r="A283" s="498" t="s">
        <v>398</v>
      </c>
      <c r="B283" s="427" t="s">
        <v>213</v>
      </c>
      <c r="C283" s="414" t="s">
        <v>184</v>
      </c>
      <c r="D283" s="373" t="s">
        <v>190</v>
      </c>
      <c r="E283" s="373" t="s">
        <v>704</v>
      </c>
      <c r="F283" s="373" t="s">
        <v>249</v>
      </c>
      <c r="G283" s="56">
        <v>231970</v>
      </c>
      <c r="H283" s="56">
        <v>231292.48</v>
      </c>
      <c r="I283" s="444">
        <f>H283/G283*100</f>
        <v>99.70792774927793</v>
      </c>
    </row>
    <row r="284" spans="1:9" ht="19.5" customHeight="1">
      <c r="A284" s="446" t="s">
        <v>247</v>
      </c>
      <c r="B284" s="427" t="s">
        <v>213</v>
      </c>
      <c r="C284" s="414" t="s">
        <v>184</v>
      </c>
      <c r="D284" s="373" t="s">
        <v>190</v>
      </c>
      <c r="E284" s="373" t="s">
        <v>704</v>
      </c>
      <c r="F284" s="373" t="s">
        <v>246</v>
      </c>
      <c r="G284" s="56">
        <v>528830</v>
      </c>
      <c r="H284" s="56">
        <v>391565.08</v>
      </c>
      <c r="I284" s="444">
        <f>H284/G284*100</f>
        <v>74.043658642664</v>
      </c>
    </row>
    <row r="285" spans="1:9" ht="18.75" customHeight="1">
      <c r="A285" s="491" t="s">
        <v>177</v>
      </c>
      <c r="B285" s="427" t="s">
        <v>213</v>
      </c>
      <c r="C285" s="384" t="s">
        <v>184</v>
      </c>
      <c r="D285" s="384" t="s">
        <v>192</v>
      </c>
      <c r="E285" s="274"/>
      <c r="F285" s="389"/>
      <c r="G285" s="355">
        <f>G286+G290+G292+G294+G288</f>
        <v>17743799.59</v>
      </c>
      <c r="H285" s="355">
        <f>H286+H290+H292+H294+H288</f>
        <v>16510304.65</v>
      </c>
      <c r="I285" s="444">
        <f t="shared" si="8"/>
        <v>93.04830437391117</v>
      </c>
    </row>
    <row r="286" spans="1:10" ht="28.5" customHeight="1">
      <c r="A286" s="447" t="s">
        <v>357</v>
      </c>
      <c r="B286" s="427" t="s">
        <v>213</v>
      </c>
      <c r="C286" s="385" t="s">
        <v>184</v>
      </c>
      <c r="D286" s="385" t="s">
        <v>192</v>
      </c>
      <c r="E286" s="372" t="s">
        <v>301</v>
      </c>
      <c r="F286" s="376"/>
      <c r="G286" s="356">
        <f>G287</f>
        <v>9077784.39</v>
      </c>
      <c r="H286" s="356">
        <f>H287</f>
        <v>8579585.99</v>
      </c>
      <c r="I286" s="444">
        <f t="shared" si="8"/>
        <v>94.51189432799471</v>
      </c>
      <c r="J286" s="4"/>
    </row>
    <row r="287" spans="1:10" ht="45" customHeight="1">
      <c r="A287" s="446" t="s">
        <v>0</v>
      </c>
      <c r="B287" s="427" t="s">
        <v>213</v>
      </c>
      <c r="C287" s="376" t="s">
        <v>184</v>
      </c>
      <c r="D287" s="376" t="s">
        <v>192</v>
      </c>
      <c r="E287" s="373" t="s">
        <v>301</v>
      </c>
      <c r="F287" s="376" t="s">
        <v>1</v>
      </c>
      <c r="G287" s="56">
        <v>9077784.39</v>
      </c>
      <c r="H287" s="56">
        <v>8579585.99</v>
      </c>
      <c r="I287" s="444">
        <f t="shared" si="8"/>
        <v>94.51189432799471</v>
      </c>
      <c r="J287" s="273"/>
    </row>
    <row r="288" spans="1:10" ht="27" customHeight="1">
      <c r="A288" s="447" t="s">
        <v>499</v>
      </c>
      <c r="B288" s="427" t="s">
        <v>213</v>
      </c>
      <c r="C288" s="385" t="s">
        <v>184</v>
      </c>
      <c r="D288" s="385" t="s">
        <v>192</v>
      </c>
      <c r="E288" s="372" t="s">
        <v>500</v>
      </c>
      <c r="F288" s="376"/>
      <c r="G288" s="356">
        <f>G289</f>
        <v>5500000</v>
      </c>
      <c r="H288" s="356">
        <f>H289</f>
        <v>5489468.65</v>
      </c>
      <c r="I288" s="444">
        <f t="shared" si="8"/>
        <v>99.80852090909092</v>
      </c>
      <c r="J288" s="273"/>
    </row>
    <row r="289" spans="1:10" ht="40.5" customHeight="1">
      <c r="A289" s="446" t="s">
        <v>0</v>
      </c>
      <c r="B289" s="427" t="s">
        <v>213</v>
      </c>
      <c r="C289" s="376" t="s">
        <v>184</v>
      </c>
      <c r="D289" s="376" t="s">
        <v>192</v>
      </c>
      <c r="E289" s="373" t="s">
        <v>500</v>
      </c>
      <c r="F289" s="376" t="s">
        <v>1</v>
      </c>
      <c r="G289" s="56">
        <v>5500000</v>
      </c>
      <c r="H289" s="56">
        <v>5489468.65</v>
      </c>
      <c r="I289" s="444">
        <f t="shared" si="8"/>
        <v>99.80852090909092</v>
      </c>
      <c r="J289" s="273"/>
    </row>
    <row r="290" spans="1:10" ht="25.5" customHeight="1">
      <c r="A290" s="447" t="s">
        <v>357</v>
      </c>
      <c r="B290" s="427" t="s">
        <v>213</v>
      </c>
      <c r="C290" s="385" t="s">
        <v>184</v>
      </c>
      <c r="D290" s="385" t="s">
        <v>192</v>
      </c>
      <c r="E290" s="372" t="s">
        <v>358</v>
      </c>
      <c r="F290" s="376"/>
      <c r="G290" s="356">
        <f>G291</f>
        <v>2492000</v>
      </c>
      <c r="H290" s="356">
        <f>H291</f>
        <v>1767234.81</v>
      </c>
      <c r="I290" s="444">
        <f aca="true" t="shared" si="10" ref="I290:I295">H290/G290*100</f>
        <v>70.9163246388443</v>
      </c>
      <c r="J290" s="273"/>
    </row>
    <row r="291" spans="1:10" ht="15.75" customHeight="1">
      <c r="A291" s="494" t="s">
        <v>247</v>
      </c>
      <c r="B291" s="427" t="s">
        <v>213</v>
      </c>
      <c r="C291" s="376" t="s">
        <v>184</v>
      </c>
      <c r="D291" s="376" t="s">
        <v>192</v>
      </c>
      <c r="E291" s="373" t="s">
        <v>358</v>
      </c>
      <c r="F291" s="376" t="s">
        <v>246</v>
      </c>
      <c r="G291" s="56">
        <v>2492000</v>
      </c>
      <c r="H291" s="56">
        <v>1767234.81</v>
      </c>
      <c r="I291" s="444">
        <f t="shared" si="10"/>
        <v>70.9163246388443</v>
      </c>
      <c r="J291" s="273"/>
    </row>
    <row r="292" spans="1:10" ht="28.5" customHeight="1">
      <c r="A292" s="447" t="s">
        <v>448</v>
      </c>
      <c r="B292" s="427" t="s">
        <v>213</v>
      </c>
      <c r="C292" s="385" t="s">
        <v>184</v>
      </c>
      <c r="D292" s="385" t="s">
        <v>192</v>
      </c>
      <c r="E292" s="372" t="s">
        <v>447</v>
      </c>
      <c r="F292" s="376"/>
      <c r="G292" s="356">
        <f>G293</f>
        <v>51015.2</v>
      </c>
      <c r="H292" s="356">
        <f>H293</f>
        <v>51015.2</v>
      </c>
      <c r="I292" s="444">
        <f t="shared" si="10"/>
        <v>100</v>
      </c>
      <c r="J292" s="273"/>
    </row>
    <row r="293" spans="1:10" ht="15.75" customHeight="1">
      <c r="A293" s="494" t="s">
        <v>247</v>
      </c>
      <c r="B293" s="427" t="s">
        <v>213</v>
      </c>
      <c r="C293" s="376" t="s">
        <v>184</v>
      </c>
      <c r="D293" s="376" t="s">
        <v>192</v>
      </c>
      <c r="E293" s="373" t="s">
        <v>447</v>
      </c>
      <c r="F293" s="376" t="s">
        <v>246</v>
      </c>
      <c r="G293" s="56">
        <v>51015.2</v>
      </c>
      <c r="H293" s="56">
        <v>51015.2</v>
      </c>
      <c r="I293" s="444">
        <f t="shared" si="10"/>
        <v>100</v>
      </c>
      <c r="J293" s="273"/>
    </row>
    <row r="294" spans="1:10" ht="43.5" customHeight="1">
      <c r="A294" s="447" t="s">
        <v>216</v>
      </c>
      <c r="B294" s="427" t="s">
        <v>213</v>
      </c>
      <c r="C294" s="385" t="s">
        <v>184</v>
      </c>
      <c r="D294" s="385" t="s">
        <v>192</v>
      </c>
      <c r="E294" s="372" t="s">
        <v>217</v>
      </c>
      <c r="F294" s="376"/>
      <c r="G294" s="356">
        <f>G295</f>
        <v>623000</v>
      </c>
      <c r="H294" s="356">
        <f>H295</f>
        <v>623000</v>
      </c>
      <c r="I294" s="444">
        <f t="shared" si="10"/>
        <v>100</v>
      </c>
      <c r="J294" s="273"/>
    </row>
    <row r="295" spans="1:10" ht="17.25" customHeight="1">
      <c r="A295" s="494" t="s">
        <v>247</v>
      </c>
      <c r="B295" s="427" t="s">
        <v>213</v>
      </c>
      <c r="C295" s="376" t="s">
        <v>184</v>
      </c>
      <c r="D295" s="376" t="s">
        <v>192</v>
      </c>
      <c r="E295" s="373" t="s">
        <v>217</v>
      </c>
      <c r="F295" s="376" t="s">
        <v>246</v>
      </c>
      <c r="G295" s="56">
        <v>623000</v>
      </c>
      <c r="H295" s="56">
        <v>623000</v>
      </c>
      <c r="I295" s="444">
        <f t="shared" si="10"/>
        <v>100</v>
      </c>
      <c r="J295" s="273"/>
    </row>
    <row r="296" spans="1:9" ht="18" customHeight="1">
      <c r="A296" s="500" t="s">
        <v>245</v>
      </c>
      <c r="B296" s="427" t="s">
        <v>213</v>
      </c>
      <c r="C296" s="412" t="s">
        <v>184</v>
      </c>
      <c r="D296" s="274" t="s">
        <v>184</v>
      </c>
      <c r="E296" s="373"/>
      <c r="F296" s="373"/>
      <c r="G296" s="355">
        <f>G297+G303+G306+G300</f>
        <v>2100633.21</v>
      </c>
      <c r="H296" s="355">
        <f>H297+H303+H306+H300</f>
        <v>2056446.0099999998</v>
      </c>
      <c r="I296" s="444">
        <f t="shared" si="8"/>
        <v>97.89648188985834</v>
      </c>
    </row>
    <row r="297" spans="1:9" ht="13.5" customHeight="1">
      <c r="A297" s="447" t="s">
        <v>148</v>
      </c>
      <c r="B297" s="427" t="s">
        <v>213</v>
      </c>
      <c r="C297" s="385" t="s">
        <v>184</v>
      </c>
      <c r="D297" s="372" t="s">
        <v>184</v>
      </c>
      <c r="E297" s="372" t="s">
        <v>305</v>
      </c>
      <c r="F297" s="372"/>
      <c r="G297" s="356">
        <f>SUM(G298:G299)</f>
        <v>84066</v>
      </c>
      <c r="H297" s="356">
        <f>SUM(H298:H299)</f>
        <v>84066</v>
      </c>
      <c r="I297" s="444">
        <f t="shared" si="8"/>
        <v>100</v>
      </c>
    </row>
    <row r="298" spans="1:9" ht="28.5" customHeight="1">
      <c r="A298" s="446" t="s">
        <v>398</v>
      </c>
      <c r="B298" s="427" t="s">
        <v>213</v>
      </c>
      <c r="C298" s="376" t="s">
        <v>184</v>
      </c>
      <c r="D298" s="376" t="s">
        <v>184</v>
      </c>
      <c r="E298" s="373" t="s">
        <v>305</v>
      </c>
      <c r="F298" s="373" t="s">
        <v>249</v>
      </c>
      <c r="G298" s="56">
        <v>84066</v>
      </c>
      <c r="H298" s="56">
        <v>84066</v>
      </c>
      <c r="I298" s="444">
        <f t="shared" si="8"/>
        <v>100</v>
      </c>
    </row>
    <row r="299" spans="1:9" ht="16.5" customHeight="1">
      <c r="A299" s="446" t="s">
        <v>388</v>
      </c>
      <c r="B299" s="427" t="s">
        <v>213</v>
      </c>
      <c r="C299" s="376" t="s">
        <v>184</v>
      </c>
      <c r="D299" s="376" t="s">
        <v>184</v>
      </c>
      <c r="E299" s="373" t="s">
        <v>305</v>
      </c>
      <c r="F299" s="373" t="s">
        <v>389</v>
      </c>
      <c r="G299" s="56">
        <v>0</v>
      </c>
      <c r="H299" s="56">
        <v>0</v>
      </c>
      <c r="I299" s="444">
        <v>0</v>
      </c>
    </row>
    <row r="300" spans="1:9" ht="12.75">
      <c r="A300" s="445" t="s">
        <v>355</v>
      </c>
      <c r="B300" s="427" t="s">
        <v>213</v>
      </c>
      <c r="C300" s="385" t="s">
        <v>184</v>
      </c>
      <c r="D300" s="385" t="s">
        <v>184</v>
      </c>
      <c r="E300" s="372" t="s">
        <v>354</v>
      </c>
      <c r="F300" s="372"/>
      <c r="G300" s="356">
        <f>G301+G302</f>
        <v>1584000</v>
      </c>
      <c r="H300" s="356">
        <f>H301+H302</f>
        <v>1562340.92</v>
      </c>
      <c r="I300" s="444">
        <f t="shared" si="8"/>
        <v>98.63263383838384</v>
      </c>
    </row>
    <row r="301" spans="1:9" ht="27" customHeight="1">
      <c r="A301" s="446" t="s">
        <v>398</v>
      </c>
      <c r="B301" s="427" t="s">
        <v>213</v>
      </c>
      <c r="C301" s="376" t="s">
        <v>184</v>
      </c>
      <c r="D301" s="376" t="s">
        <v>184</v>
      </c>
      <c r="E301" s="373" t="s">
        <v>354</v>
      </c>
      <c r="F301" s="373" t="s">
        <v>249</v>
      </c>
      <c r="G301" s="56">
        <v>749650</v>
      </c>
      <c r="H301" s="56">
        <v>727990.92</v>
      </c>
      <c r="I301" s="444">
        <f t="shared" si="8"/>
        <v>97.11077436136864</v>
      </c>
    </row>
    <row r="302" spans="1:9" ht="20.25" customHeight="1">
      <c r="A302" s="494" t="s">
        <v>247</v>
      </c>
      <c r="B302" s="427" t="s">
        <v>213</v>
      </c>
      <c r="C302" s="376" t="s">
        <v>184</v>
      </c>
      <c r="D302" s="376" t="s">
        <v>184</v>
      </c>
      <c r="E302" s="373" t="s">
        <v>354</v>
      </c>
      <c r="F302" s="373" t="s">
        <v>246</v>
      </c>
      <c r="G302" s="56">
        <v>834350</v>
      </c>
      <c r="H302" s="56">
        <v>834350</v>
      </c>
      <c r="I302" s="444">
        <f t="shared" si="8"/>
        <v>100</v>
      </c>
    </row>
    <row r="303" spans="1:9" ht="37.5" customHeight="1">
      <c r="A303" s="447" t="s">
        <v>149</v>
      </c>
      <c r="B303" s="427" t="s">
        <v>213</v>
      </c>
      <c r="C303" s="385" t="s">
        <v>184</v>
      </c>
      <c r="D303" s="372" t="s">
        <v>184</v>
      </c>
      <c r="E303" s="372" t="s">
        <v>356</v>
      </c>
      <c r="F303" s="372"/>
      <c r="G303" s="356">
        <f>SUM(G304:G305)</f>
        <v>176000</v>
      </c>
      <c r="H303" s="356">
        <f>SUM(H304:H305)</f>
        <v>158794.62</v>
      </c>
      <c r="I303" s="444">
        <f t="shared" si="8"/>
        <v>90.22421590909092</v>
      </c>
    </row>
    <row r="304" spans="1:9" ht="27" customHeight="1">
      <c r="A304" s="446" t="s">
        <v>398</v>
      </c>
      <c r="B304" s="427" t="s">
        <v>213</v>
      </c>
      <c r="C304" s="376" t="s">
        <v>184</v>
      </c>
      <c r="D304" s="376" t="s">
        <v>184</v>
      </c>
      <c r="E304" s="373" t="s">
        <v>356</v>
      </c>
      <c r="F304" s="373" t="s">
        <v>249</v>
      </c>
      <c r="G304" s="56">
        <v>83295</v>
      </c>
      <c r="H304" s="56">
        <v>66089.62</v>
      </c>
      <c r="I304" s="444">
        <f t="shared" si="8"/>
        <v>79.34404225943933</v>
      </c>
    </row>
    <row r="305" spans="1:9" ht="16.5" customHeight="1">
      <c r="A305" s="494" t="s">
        <v>247</v>
      </c>
      <c r="B305" s="427" t="s">
        <v>213</v>
      </c>
      <c r="C305" s="376" t="s">
        <v>184</v>
      </c>
      <c r="D305" s="376" t="s">
        <v>184</v>
      </c>
      <c r="E305" s="373" t="s">
        <v>356</v>
      </c>
      <c r="F305" s="376" t="s">
        <v>246</v>
      </c>
      <c r="G305" s="56">
        <v>92705</v>
      </c>
      <c r="H305" s="56">
        <v>92705</v>
      </c>
      <c r="I305" s="444">
        <f t="shared" si="8"/>
        <v>100</v>
      </c>
    </row>
    <row r="306" spans="1:9" ht="27.75" customHeight="1">
      <c r="A306" s="447" t="s">
        <v>306</v>
      </c>
      <c r="B306" s="427" t="s">
        <v>213</v>
      </c>
      <c r="C306" s="385" t="s">
        <v>184</v>
      </c>
      <c r="D306" s="372" t="s">
        <v>184</v>
      </c>
      <c r="E306" s="372" t="s">
        <v>307</v>
      </c>
      <c r="F306" s="373"/>
      <c r="G306" s="356">
        <f>G307+G308+G309</f>
        <v>256567.21000000002</v>
      </c>
      <c r="H306" s="356">
        <f>H307+H308+H309</f>
        <v>251244.46999999997</v>
      </c>
      <c r="I306" s="444">
        <f t="shared" si="8"/>
        <v>97.92540130128084</v>
      </c>
    </row>
    <row r="307" spans="1:9" ht="16.5" customHeight="1">
      <c r="A307" s="446" t="s">
        <v>522</v>
      </c>
      <c r="B307" s="427" t="s">
        <v>213</v>
      </c>
      <c r="C307" s="376" t="s">
        <v>184</v>
      </c>
      <c r="D307" s="373" t="s">
        <v>184</v>
      </c>
      <c r="E307" s="373" t="s">
        <v>307</v>
      </c>
      <c r="F307" s="373" t="s">
        <v>395</v>
      </c>
      <c r="G307" s="365">
        <v>118470.71</v>
      </c>
      <c r="H307" s="365">
        <v>118238.62</v>
      </c>
      <c r="I307" s="444">
        <f t="shared" si="8"/>
        <v>99.80409503749912</v>
      </c>
    </row>
    <row r="308" spans="1:9" ht="39.75" customHeight="1">
      <c r="A308" s="446" t="s">
        <v>520</v>
      </c>
      <c r="B308" s="427" t="s">
        <v>213</v>
      </c>
      <c r="C308" s="376" t="s">
        <v>184</v>
      </c>
      <c r="D308" s="373" t="s">
        <v>184</v>
      </c>
      <c r="E308" s="373" t="s">
        <v>307</v>
      </c>
      <c r="F308" s="373" t="s">
        <v>100</v>
      </c>
      <c r="G308" s="365">
        <v>35933.75</v>
      </c>
      <c r="H308" s="365">
        <v>35708.05</v>
      </c>
      <c r="I308" s="444">
        <f t="shared" si="8"/>
        <v>99.37189967648798</v>
      </c>
    </row>
    <row r="309" spans="1:9" ht="21" customHeight="1">
      <c r="A309" s="494" t="s">
        <v>247</v>
      </c>
      <c r="B309" s="427" t="s">
        <v>213</v>
      </c>
      <c r="C309" s="376" t="s">
        <v>184</v>
      </c>
      <c r="D309" s="373" t="s">
        <v>184</v>
      </c>
      <c r="E309" s="373" t="s">
        <v>307</v>
      </c>
      <c r="F309" s="373" t="s">
        <v>246</v>
      </c>
      <c r="G309" s="365">
        <v>102162.75</v>
      </c>
      <c r="H309" s="365">
        <v>97297.8</v>
      </c>
      <c r="I309" s="444">
        <f t="shared" si="8"/>
        <v>95.23803930493257</v>
      </c>
    </row>
    <row r="310" spans="1:9" ht="18.75" customHeight="1">
      <c r="A310" s="491" t="s">
        <v>205</v>
      </c>
      <c r="B310" s="427" t="s">
        <v>213</v>
      </c>
      <c r="C310" s="384" t="s">
        <v>184</v>
      </c>
      <c r="D310" s="274" t="s">
        <v>186</v>
      </c>
      <c r="E310" s="274"/>
      <c r="F310" s="274"/>
      <c r="G310" s="355">
        <f>G311+G323+G326+G319</f>
        <v>14658379.23</v>
      </c>
      <c r="H310" s="355">
        <f>H311+H323+H326+H319</f>
        <v>14488906.33</v>
      </c>
      <c r="I310" s="444">
        <f t="shared" si="8"/>
        <v>98.8438496689105</v>
      </c>
    </row>
    <row r="311" spans="1:9" ht="24" customHeight="1">
      <c r="A311" s="493" t="s">
        <v>154</v>
      </c>
      <c r="B311" s="427" t="s">
        <v>213</v>
      </c>
      <c r="C311" s="389" t="s">
        <v>184</v>
      </c>
      <c r="D311" s="388" t="s">
        <v>186</v>
      </c>
      <c r="E311" s="388" t="s">
        <v>308</v>
      </c>
      <c r="F311" s="388"/>
      <c r="G311" s="363">
        <f>SUM(G312:G318)</f>
        <v>6873939.9</v>
      </c>
      <c r="H311" s="363">
        <f>SUM(H312:H318)</f>
        <v>6768404.61</v>
      </c>
      <c r="I311" s="444">
        <f t="shared" si="8"/>
        <v>98.46470449938033</v>
      </c>
    </row>
    <row r="312" spans="1:9" ht="15.75" customHeight="1">
      <c r="A312" s="446" t="s">
        <v>521</v>
      </c>
      <c r="B312" s="427" t="s">
        <v>213</v>
      </c>
      <c r="C312" s="376" t="s">
        <v>184</v>
      </c>
      <c r="D312" s="373" t="s">
        <v>186</v>
      </c>
      <c r="E312" s="373" t="s">
        <v>308</v>
      </c>
      <c r="F312" s="373" t="s">
        <v>395</v>
      </c>
      <c r="G312" s="56">
        <v>3192404.12</v>
      </c>
      <c r="H312" s="56">
        <v>3192404.12</v>
      </c>
      <c r="I312" s="444">
        <f t="shared" si="8"/>
        <v>100</v>
      </c>
    </row>
    <row r="313" spans="1:9" ht="26.25" customHeight="1">
      <c r="A313" s="446" t="s">
        <v>523</v>
      </c>
      <c r="B313" s="427" t="s">
        <v>213</v>
      </c>
      <c r="C313" s="376" t="s">
        <v>184</v>
      </c>
      <c r="D313" s="373" t="s">
        <v>186</v>
      </c>
      <c r="E313" s="373" t="s">
        <v>308</v>
      </c>
      <c r="F313" s="373" t="s">
        <v>396</v>
      </c>
      <c r="G313" s="56">
        <v>21668.5</v>
      </c>
      <c r="H313" s="56">
        <v>21668.5</v>
      </c>
      <c r="I313" s="444">
        <f t="shared" si="8"/>
        <v>100</v>
      </c>
    </row>
    <row r="314" spans="1:9" ht="36">
      <c r="A314" s="446" t="s">
        <v>432</v>
      </c>
      <c r="B314" s="427" t="s">
        <v>213</v>
      </c>
      <c r="C314" s="376" t="s">
        <v>184</v>
      </c>
      <c r="D314" s="373" t="s">
        <v>186</v>
      </c>
      <c r="E314" s="373" t="s">
        <v>308</v>
      </c>
      <c r="F314" s="373" t="s">
        <v>100</v>
      </c>
      <c r="G314" s="56">
        <v>2504209.97</v>
      </c>
      <c r="H314" s="56">
        <v>2504209.97</v>
      </c>
      <c r="I314" s="444">
        <f t="shared" si="8"/>
        <v>100</v>
      </c>
    </row>
    <row r="315" spans="1:9" ht="28.5" customHeight="1">
      <c r="A315" s="446" t="s">
        <v>398</v>
      </c>
      <c r="B315" s="427" t="s">
        <v>213</v>
      </c>
      <c r="C315" s="376" t="s">
        <v>184</v>
      </c>
      <c r="D315" s="373" t="s">
        <v>186</v>
      </c>
      <c r="E315" s="373" t="s">
        <v>308</v>
      </c>
      <c r="F315" s="373" t="s">
        <v>249</v>
      </c>
      <c r="G315" s="56">
        <v>1127307.31</v>
      </c>
      <c r="H315" s="56">
        <v>1027940.32</v>
      </c>
      <c r="I315" s="444">
        <f t="shared" si="8"/>
        <v>91.18545678551484</v>
      </c>
    </row>
    <row r="316" spans="1:9" ht="25.5" customHeight="1">
      <c r="A316" s="446" t="s">
        <v>390</v>
      </c>
      <c r="B316" s="427" t="s">
        <v>213</v>
      </c>
      <c r="C316" s="376" t="s">
        <v>184</v>
      </c>
      <c r="D316" s="373" t="s">
        <v>186</v>
      </c>
      <c r="E316" s="373" t="s">
        <v>308</v>
      </c>
      <c r="F316" s="373" t="s">
        <v>393</v>
      </c>
      <c r="G316" s="56">
        <v>1950</v>
      </c>
      <c r="H316" s="56">
        <v>0</v>
      </c>
      <c r="I316" s="444">
        <v>0</v>
      </c>
    </row>
    <row r="317" spans="1:9" ht="15" customHeight="1">
      <c r="A317" s="446" t="s">
        <v>449</v>
      </c>
      <c r="B317" s="427" t="s">
        <v>213</v>
      </c>
      <c r="C317" s="376" t="s">
        <v>184</v>
      </c>
      <c r="D317" s="373" t="s">
        <v>186</v>
      </c>
      <c r="E317" s="373" t="s">
        <v>308</v>
      </c>
      <c r="F317" s="373" t="s">
        <v>394</v>
      </c>
      <c r="G317" s="56">
        <v>4218.3</v>
      </c>
      <c r="H317" s="56">
        <v>0</v>
      </c>
      <c r="I317" s="444">
        <f>H317/G317*100</f>
        <v>0</v>
      </c>
    </row>
    <row r="318" spans="1:9" ht="19.5" customHeight="1">
      <c r="A318" s="446" t="s">
        <v>283</v>
      </c>
      <c r="B318" s="427" t="s">
        <v>213</v>
      </c>
      <c r="C318" s="376" t="s">
        <v>184</v>
      </c>
      <c r="D318" s="373" t="s">
        <v>186</v>
      </c>
      <c r="E318" s="373" t="s">
        <v>308</v>
      </c>
      <c r="F318" s="373" t="s">
        <v>284</v>
      </c>
      <c r="G318" s="56">
        <v>22181.7</v>
      </c>
      <c r="H318" s="56">
        <v>22181.7</v>
      </c>
      <c r="I318" s="444">
        <f t="shared" si="8"/>
        <v>100</v>
      </c>
    </row>
    <row r="319" spans="1:9" ht="100.5" customHeight="1">
      <c r="A319" s="493" t="s">
        <v>706</v>
      </c>
      <c r="B319" s="427" t="s">
        <v>213</v>
      </c>
      <c r="C319" s="389" t="s">
        <v>184</v>
      </c>
      <c r="D319" s="388" t="s">
        <v>186</v>
      </c>
      <c r="E319" s="388" t="s">
        <v>176</v>
      </c>
      <c r="F319" s="388"/>
      <c r="G319" s="363">
        <f>SUM(G320:G322)</f>
        <v>6736479.33</v>
      </c>
      <c r="H319" s="363">
        <f>SUM(H320:H322)</f>
        <v>6716912.72</v>
      </c>
      <c r="I319" s="444">
        <f>H319/G319*100</f>
        <v>99.70954249183453</v>
      </c>
    </row>
    <row r="320" spans="1:9" ht="19.5" customHeight="1">
      <c r="A320" s="446" t="s">
        <v>521</v>
      </c>
      <c r="B320" s="427" t="s">
        <v>213</v>
      </c>
      <c r="C320" s="376" t="s">
        <v>184</v>
      </c>
      <c r="D320" s="373" t="s">
        <v>186</v>
      </c>
      <c r="E320" s="373" t="s">
        <v>176</v>
      </c>
      <c r="F320" s="373" t="s">
        <v>395</v>
      </c>
      <c r="G320" s="56">
        <v>6383589.33</v>
      </c>
      <c r="H320" s="56">
        <v>6379239.33</v>
      </c>
      <c r="I320" s="444">
        <f>H320/G320*100</f>
        <v>99.93185651872126</v>
      </c>
    </row>
    <row r="321" spans="1:9" ht="42" customHeight="1">
      <c r="A321" s="446" t="s">
        <v>432</v>
      </c>
      <c r="B321" s="427" t="s">
        <v>213</v>
      </c>
      <c r="C321" s="376" t="s">
        <v>184</v>
      </c>
      <c r="D321" s="373" t="s">
        <v>186</v>
      </c>
      <c r="E321" s="373" t="s">
        <v>176</v>
      </c>
      <c r="F321" s="373" t="s">
        <v>100</v>
      </c>
      <c r="G321" s="56">
        <v>252890</v>
      </c>
      <c r="H321" s="56">
        <v>237673.39</v>
      </c>
      <c r="I321" s="444">
        <f>H321/G321*100</f>
        <v>93.98291351971213</v>
      </c>
    </row>
    <row r="322" spans="1:9" ht="36" customHeight="1">
      <c r="A322" s="446" t="s">
        <v>398</v>
      </c>
      <c r="B322" s="427" t="s">
        <v>213</v>
      </c>
      <c r="C322" s="376" t="s">
        <v>184</v>
      </c>
      <c r="D322" s="373" t="s">
        <v>186</v>
      </c>
      <c r="E322" s="373" t="s">
        <v>176</v>
      </c>
      <c r="F322" s="373" t="s">
        <v>249</v>
      </c>
      <c r="G322" s="56">
        <v>100000</v>
      </c>
      <c r="H322" s="56">
        <v>100000</v>
      </c>
      <c r="I322" s="444">
        <f>H322/G322*100</f>
        <v>100</v>
      </c>
    </row>
    <row r="323" spans="1:9" ht="55.5" customHeight="1">
      <c r="A323" s="447" t="s">
        <v>167</v>
      </c>
      <c r="B323" s="427" t="s">
        <v>213</v>
      </c>
      <c r="C323" s="385" t="s">
        <v>184</v>
      </c>
      <c r="D323" s="372" t="s">
        <v>186</v>
      </c>
      <c r="E323" s="372" t="s">
        <v>309</v>
      </c>
      <c r="F323" s="372"/>
      <c r="G323" s="356">
        <f>SUM(G324:G325)</f>
        <v>2000</v>
      </c>
      <c r="H323" s="356">
        <f>SUM(H324:H325)</f>
        <v>2000</v>
      </c>
      <c r="I323" s="444">
        <f t="shared" si="8"/>
        <v>100</v>
      </c>
    </row>
    <row r="324" spans="1:9" ht="32.25" customHeight="1">
      <c r="A324" s="494" t="s">
        <v>526</v>
      </c>
      <c r="B324" s="427" t="s">
        <v>213</v>
      </c>
      <c r="C324" s="376" t="s">
        <v>184</v>
      </c>
      <c r="D324" s="373" t="s">
        <v>186</v>
      </c>
      <c r="E324" s="373" t="s">
        <v>309</v>
      </c>
      <c r="F324" s="373" t="s">
        <v>396</v>
      </c>
      <c r="G324" s="56">
        <v>0</v>
      </c>
      <c r="H324" s="56">
        <v>0</v>
      </c>
      <c r="I324" s="444">
        <v>0</v>
      </c>
    </row>
    <row r="325" spans="1:9" ht="24" customHeight="1">
      <c r="A325" s="446" t="s">
        <v>223</v>
      </c>
      <c r="B325" s="427" t="s">
        <v>213</v>
      </c>
      <c r="C325" s="376" t="s">
        <v>184</v>
      </c>
      <c r="D325" s="373" t="s">
        <v>186</v>
      </c>
      <c r="E325" s="373" t="s">
        <v>309</v>
      </c>
      <c r="F325" s="373" t="s">
        <v>249</v>
      </c>
      <c r="G325" s="56">
        <v>2000</v>
      </c>
      <c r="H325" s="56">
        <v>2000</v>
      </c>
      <c r="I325" s="444">
        <f t="shared" si="8"/>
        <v>100</v>
      </c>
    </row>
    <row r="326" spans="1:9" ht="25.5" customHeight="1">
      <c r="A326" s="447" t="s">
        <v>155</v>
      </c>
      <c r="B326" s="427" t="s">
        <v>213</v>
      </c>
      <c r="C326" s="385" t="s">
        <v>184</v>
      </c>
      <c r="D326" s="372" t="s">
        <v>186</v>
      </c>
      <c r="E326" s="372" t="s">
        <v>310</v>
      </c>
      <c r="F326" s="372"/>
      <c r="G326" s="356">
        <f>G327+G328</f>
        <v>1045960</v>
      </c>
      <c r="H326" s="356">
        <f>H327+H328</f>
        <v>1001589</v>
      </c>
      <c r="I326" s="444">
        <f t="shared" si="8"/>
        <v>95.75786836972733</v>
      </c>
    </row>
    <row r="327" spans="1:9" ht="35.25" customHeight="1">
      <c r="A327" s="446" t="s">
        <v>398</v>
      </c>
      <c r="B327" s="427" t="s">
        <v>213</v>
      </c>
      <c r="C327" s="376" t="s">
        <v>184</v>
      </c>
      <c r="D327" s="373" t="s">
        <v>186</v>
      </c>
      <c r="E327" s="373" t="s">
        <v>310</v>
      </c>
      <c r="F327" s="373" t="s">
        <v>249</v>
      </c>
      <c r="G327" s="56">
        <v>703960</v>
      </c>
      <c r="H327" s="56">
        <v>672048</v>
      </c>
      <c r="I327" s="444">
        <f t="shared" si="8"/>
        <v>95.46678788567532</v>
      </c>
    </row>
    <row r="328" spans="1:9" ht="18.75" customHeight="1">
      <c r="A328" s="494" t="s">
        <v>247</v>
      </c>
      <c r="B328" s="427" t="s">
        <v>213</v>
      </c>
      <c r="C328" s="376" t="s">
        <v>184</v>
      </c>
      <c r="D328" s="373" t="s">
        <v>186</v>
      </c>
      <c r="E328" s="373" t="s">
        <v>310</v>
      </c>
      <c r="F328" s="373" t="s">
        <v>246</v>
      </c>
      <c r="G328" s="56">
        <v>342000</v>
      </c>
      <c r="H328" s="56">
        <v>329541</v>
      </c>
      <c r="I328" s="444">
        <f t="shared" si="8"/>
        <v>96.35701754385964</v>
      </c>
    </row>
    <row r="329" spans="1:9" ht="16.5" customHeight="1">
      <c r="A329" s="490" t="s">
        <v>242</v>
      </c>
      <c r="B329" s="431" t="s">
        <v>213</v>
      </c>
      <c r="C329" s="419" t="s">
        <v>185</v>
      </c>
      <c r="D329" s="377"/>
      <c r="E329" s="377"/>
      <c r="F329" s="377"/>
      <c r="G329" s="358">
        <f>G330</f>
        <v>22532403.459999997</v>
      </c>
      <c r="H329" s="358">
        <f>H330</f>
        <v>22140929.339999996</v>
      </c>
      <c r="I329" s="444">
        <f t="shared" si="8"/>
        <v>98.26261712073922</v>
      </c>
    </row>
    <row r="330" spans="1:9" ht="13.5" customHeight="1">
      <c r="A330" s="491" t="s">
        <v>206</v>
      </c>
      <c r="B330" s="427" t="s">
        <v>213</v>
      </c>
      <c r="C330" s="274" t="s">
        <v>185</v>
      </c>
      <c r="D330" s="274" t="s">
        <v>183</v>
      </c>
      <c r="E330" s="274"/>
      <c r="F330" s="274"/>
      <c r="G330" s="366">
        <f>G331+G342+G346+G348+G350+G352</f>
        <v>22532403.459999997</v>
      </c>
      <c r="H330" s="366">
        <f>H331+H342+H346+H348+H350+H352</f>
        <v>22140929.339999996</v>
      </c>
      <c r="I330" s="444">
        <f aca="true" t="shared" si="11" ref="I330:I383">H330/G330*100</f>
        <v>98.26261712073922</v>
      </c>
    </row>
    <row r="331" spans="1:9" ht="30.75" customHeight="1">
      <c r="A331" s="493" t="s">
        <v>156</v>
      </c>
      <c r="B331" s="427" t="s">
        <v>213</v>
      </c>
      <c r="C331" s="388" t="s">
        <v>185</v>
      </c>
      <c r="D331" s="388" t="s">
        <v>183</v>
      </c>
      <c r="E331" s="404" t="s">
        <v>311</v>
      </c>
      <c r="F331" s="388"/>
      <c r="G331" s="367">
        <f>G332</f>
        <v>18605570.18</v>
      </c>
      <c r="H331" s="367">
        <f>H332</f>
        <v>18220280.48</v>
      </c>
      <c r="I331" s="444">
        <f t="shared" si="11"/>
        <v>97.92917015564421</v>
      </c>
    </row>
    <row r="332" spans="1:9" ht="36.75" customHeight="1">
      <c r="A332" s="443" t="s">
        <v>157</v>
      </c>
      <c r="B332" s="427" t="s">
        <v>213</v>
      </c>
      <c r="C332" s="274" t="s">
        <v>158</v>
      </c>
      <c r="D332" s="274" t="s">
        <v>183</v>
      </c>
      <c r="E332" s="274" t="s">
        <v>312</v>
      </c>
      <c r="F332" s="274"/>
      <c r="G332" s="366">
        <f>G333+G335+G338+G340+G344</f>
        <v>18605570.18</v>
      </c>
      <c r="H332" s="366">
        <f>H333+H335+H338+H340+H344</f>
        <v>18220280.48</v>
      </c>
      <c r="I332" s="444">
        <f t="shared" si="11"/>
        <v>97.92917015564421</v>
      </c>
    </row>
    <row r="333" spans="1:9" ht="14.25" customHeight="1">
      <c r="A333" s="447" t="s">
        <v>159</v>
      </c>
      <c r="B333" s="427" t="s">
        <v>213</v>
      </c>
      <c r="C333" s="413" t="s">
        <v>185</v>
      </c>
      <c r="D333" s="372" t="s">
        <v>183</v>
      </c>
      <c r="E333" s="372" t="s">
        <v>313</v>
      </c>
      <c r="F333" s="372"/>
      <c r="G333" s="356">
        <f>SUM(G334:G334)</f>
        <v>10710039.25</v>
      </c>
      <c r="H333" s="356">
        <f>SUM(H334:H334)</f>
        <v>10324749.55</v>
      </c>
      <c r="I333" s="444">
        <f t="shared" si="11"/>
        <v>96.40253699350355</v>
      </c>
    </row>
    <row r="334" spans="1:9" ht="48" customHeight="1">
      <c r="A334" s="446" t="s">
        <v>0</v>
      </c>
      <c r="B334" s="427" t="s">
        <v>213</v>
      </c>
      <c r="C334" s="420" t="s">
        <v>185</v>
      </c>
      <c r="D334" s="373" t="s">
        <v>183</v>
      </c>
      <c r="E334" s="373" t="s">
        <v>313</v>
      </c>
      <c r="F334" s="373" t="s">
        <v>1</v>
      </c>
      <c r="G334" s="56">
        <v>10710039.25</v>
      </c>
      <c r="H334" s="56">
        <v>10324749.55</v>
      </c>
      <c r="I334" s="444">
        <f t="shared" si="11"/>
        <v>96.40253699350355</v>
      </c>
    </row>
    <row r="335" spans="1:9" ht="55.5" customHeight="1">
      <c r="A335" s="445" t="s">
        <v>423</v>
      </c>
      <c r="B335" s="427" t="s">
        <v>213</v>
      </c>
      <c r="C335" s="413" t="s">
        <v>185</v>
      </c>
      <c r="D335" s="372" t="s">
        <v>183</v>
      </c>
      <c r="E335" s="372" t="s">
        <v>422</v>
      </c>
      <c r="F335" s="373"/>
      <c r="G335" s="356">
        <f>G336+G337</f>
        <v>4365300</v>
      </c>
      <c r="H335" s="356">
        <f>H336+H337</f>
        <v>4365300</v>
      </c>
      <c r="I335" s="444">
        <f t="shared" si="11"/>
        <v>100</v>
      </c>
    </row>
    <row r="336" spans="1:9" ht="47.25" customHeight="1">
      <c r="A336" s="446" t="s">
        <v>351</v>
      </c>
      <c r="B336" s="427" t="s">
        <v>213</v>
      </c>
      <c r="C336" s="376" t="s">
        <v>185</v>
      </c>
      <c r="D336" s="373" t="s">
        <v>183</v>
      </c>
      <c r="E336" s="373" t="s">
        <v>422</v>
      </c>
      <c r="F336" s="373" t="s">
        <v>352</v>
      </c>
      <c r="G336" s="56">
        <v>1752251</v>
      </c>
      <c r="H336" s="56">
        <v>1752251</v>
      </c>
      <c r="I336" s="444">
        <f>H336/G336*100</f>
        <v>100</v>
      </c>
    </row>
    <row r="337" spans="1:9" ht="18" customHeight="1">
      <c r="A337" s="446" t="s">
        <v>247</v>
      </c>
      <c r="B337" s="427" t="s">
        <v>213</v>
      </c>
      <c r="C337" s="420" t="s">
        <v>185</v>
      </c>
      <c r="D337" s="373" t="s">
        <v>183</v>
      </c>
      <c r="E337" s="373" t="s">
        <v>422</v>
      </c>
      <c r="F337" s="373" t="s">
        <v>246</v>
      </c>
      <c r="G337" s="56">
        <v>2613049</v>
      </c>
      <c r="H337" s="56">
        <v>2613049</v>
      </c>
      <c r="I337" s="444">
        <f>H337/G337*100</f>
        <v>100</v>
      </c>
    </row>
    <row r="338" spans="1:9" ht="24.75" customHeight="1">
      <c r="A338" s="445" t="s">
        <v>508</v>
      </c>
      <c r="B338" s="427" t="s">
        <v>213</v>
      </c>
      <c r="C338" s="413" t="s">
        <v>185</v>
      </c>
      <c r="D338" s="372" t="s">
        <v>183</v>
      </c>
      <c r="E338" s="372" t="s">
        <v>94</v>
      </c>
      <c r="F338" s="372"/>
      <c r="G338" s="356">
        <f>SUM(G339:G339)</f>
        <v>79388.93</v>
      </c>
      <c r="H338" s="356">
        <f>SUM(H339:H339)</f>
        <v>79388.93</v>
      </c>
      <c r="I338" s="444">
        <f t="shared" si="11"/>
        <v>100</v>
      </c>
    </row>
    <row r="339" spans="1:9" ht="93.75" customHeight="1">
      <c r="A339" s="501" t="s">
        <v>421</v>
      </c>
      <c r="B339" s="427" t="s">
        <v>213</v>
      </c>
      <c r="C339" s="420" t="s">
        <v>185</v>
      </c>
      <c r="D339" s="373" t="s">
        <v>183</v>
      </c>
      <c r="E339" s="373" t="s">
        <v>94</v>
      </c>
      <c r="F339" s="373" t="s">
        <v>246</v>
      </c>
      <c r="G339" s="56">
        <v>79388.93</v>
      </c>
      <c r="H339" s="56">
        <v>79388.93</v>
      </c>
      <c r="I339" s="444">
        <f>H339/G339*100</f>
        <v>100</v>
      </c>
    </row>
    <row r="340" spans="1:9" ht="52.5" customHeight="1">
      <c r="A340" s="445" t="s">
        <v>672</v>
      </c>
      <c r="B340" s="427" t="s">
        <v>213</v>
      </c>
      <c r="C340" s="385" t="s">
        <v>185</v>
      </c>
      <c r="D340" s="372" t="s">
        <v>183</v>
      </c>
      <c r="E340" s="379" t="s">
        <v>123</v>
      </c>
      <c r="F340" s="372"/>
      <c r="G340" s="356">
        <f>G341</f>
        <v>653262</v>
      </c>
      <c r="H340" s="356">
        <f>H341</f>
        <v>653262</v>
      </c>
      <c r="I340" s="444">
        <f t="shared" si="11"/>
        <v>100</v>
      </c>
    </row>
    <row r="341" spans="1:9" ht="15" customHeight="1">
      <c r="A341" s="446" t="s">
        <v>247</v>
      </c>
      <c r="B341" s="427" t="s">
        <v>213</v>
      </c>
      <c r="C341" s="420" t="s">
        <v>185</v>
      </c>
      <c r="D341" s="373" t="s">
        <v>183</v>
      </c>
      <c r="E341" s="373" t="s">
        <v>123</v>
      </c>
      <c r="F341" s="373" t="s">
        <v>246</v>
      </c>
      <c r="G341" s="56">
        <v>653262</v>
      </c>
      <c r="H341" s="56">
        <v>653262</v>
      </c>
      <c r="I341" s="444">
        <f t="shared" si="11"/>
        <v>100</v>
      </c>
    </row>
    <row r="342" spans="1:9" ht="28.5" customHeight="1">
      <c r="A342" s="447" t="s">
        <v>507</v>
      </c>
      <c r="B342" s="427" t="s">
        <v>213</v>
      </c>
      <c r="C342" s="385" t="s">
        <v>185</v>
      </c>
      <c r="D342" s="372" t="s">
        <v>183</v>
      </c>
      <c r="E342" s="372" t="s">
        <v>315</v>
      </c>
      <c r="F342" s="372"/>
      <c r="G342" s="356">
        <f>G343</f>
        <v>160000</v>
      </c>
      <c r="H342" s="356">
        <f>H343</f>
        <v>159941.63</v>
      </c>
      <c r="I342" s="444">
        <f t="shared" si="11"/>
        <v>99.96351875</v>
      </c>
    </row>
    <row r="343" spans="1:9" ht="13.5" customHeight="1">
      <c r="A343" s="446" t="s">
        <v>247</v>
      </c>
      <c r="B343" s="427" t="s">
        <v>213</v>
      </c>
      <c r="C343" s="376" t="s">
        <v>185</v>
      </c>
      <c r="D343" s="373" t="s">
        <v>183</v>
      </c>
      <c r="E343" s="373" t="s">
        <v>315</v>
      </c>
      <c r="F343" s="373" t="s">
        <v>246</v>
      </c>
      <c r="G343" s="56">
        <v>160000</v>
      </c>
      <c r="H343" s="56">
        <v>159941.63</v>
      </c>
      <c r="I343" s="444">
        <f t="shared" si="11"/>
        <v>99.96351875</v>
      </c>
    </row>
    <row r="344" spans="1:9" ht="56.25" customHeight="1">
      <c r="A344" s="502" t="s">
        <v>450</v>
      </c>
      <c r="B344" s="427" t="s">
        <v>213</v>
      </c>
      <c r="C344" s="413" t="s">
        <v>185</v>
      </c>
      <c r="D344" s="372" t="s">
        <v>183</v>
      </c>
      <c r="E344" s="372" t="s">
        <v>314</v>
      </c>
      <c r="F344" s="372"/>
      <c r="G344" s="356">
        <f>G345</f>
        <v>2797580</v>
      </c>
      <c r="H344" s="356">
        <f>H345</f>
        <v>2797580</v>
      </c>
      <c r="I344" s="444">
        <f aca="true" t="shared" si="12" ref="I344:I349">H344/G344*100</f>
        <v>100</v>
      </c>
    </row>
    <row r="345" spans="1:9" ht="54" customHeight="1">
      <c r="A345" s="446" t="s">
        <v>0</v>
      </c>
      <c r="B345" s="427" t="s">
        <v>213</v>
      </c>
      <c r="C345" s="414" t="s">
        <v>185</v>
      </c>
      <c r="D345" s="373" t="s">
        <v>183</v>
      </c>
      <c r="E345" s="373" t="s">
        <v>314</v>
      </c>
      <c r="F345" s="373" t="s">
        <v>1</v>
      </c>
      <c r="G345" s="56">
        <v>2797580</v>
      </c>
      <c r="H345" s="56">
        <v>2797580</v>
      </c>
      <c r="I345" s="444">
        <f t="shared" si="12"/>
        <v>100</v>
      </c>
    </row>
    <row r="346" spans="1:9" ht="54" customHeight="1">
      <c r="A346" s="445" t="s">
        <v>397</v>
      </c>
      <c r="B346" s="427" t="s">
        <v>213</v>
      </c>
      <c r="C346" s="385" t="s">
        <v>185</v>
      </c>
      <c r="D346" s="372" t="s">
        <v>183</v>
      </c>
      <c r="E346" s="372" t="s">
        <v>122</v>
      </c>
      <c r="F346" s="372"/>
      <c r="G346" s="356">
        <f>G347</f>
        <v>50000</v>
      </c>
      <c r="H346" s="356">
        <f>H347</f>
        <v>49500</v>
      </c>
      <c r="I346" s="444">
        <f t="shared" si="12"/>
        <v>99</v>
      </c>
    </row>
    <row r="347" spans="1:9" ht="45" customHeight="1">
      <c r="A347" s="446" t="s">
        <v>351</v>
      </c>
      <c r="B347" s="427" t="s">
        <v>213</v>
      </c>
      <c r="C347" s="376" t="s">
        <v>185</v>
      </c>
      <c r="D347" s="373" t="s">
        <v>183</v>
      </c>
      <c r="E347" s="373" t="s">
        <v>122</v>
      </c>
      <c r="F347" s="373" t="s">
        <v>352</v>
      </c>
      <c r="G347" s="56">
        <v>50000</v>
      </c>
      <c r="H347" s="56">
        <v>49500</v>
      </c>
      <c r="I347" s="444">
        <f t="shared" si="12"/>
        <v>99</v>
      </c>
    </row>
    <row r="348" spans="1:9" ht="43.5" customHeight="1">
      <c r="A348" s="445" t="s">
        <v>628</v>
      </c>
      <c r="B348" s="427" t="s">
        <v>213</v>
      </c>
      <c r="C348" s="385" t="s">
        <v>185</v>
      </c>
      <c r="D348" s="372" t="s">
        <v>183</v>
      </c>
      <c r="E348" s="372" t="s">
        <v>350</v>
      </c>
      <c r="F348" s="373"/>
      <c r="G348" s="356">
        <f>G349</f>
        <v>562596</v>
      </c>
      <c r="H348" s="356">
        <f>H349</f>
        <v>556969.95</v>
      </c>
      <c r="I348" s="444">
        <f t="shared" si="12"/>
        <v>98.99998400273019</v>
      </c>
    </row>
    <row r="349" spans="1:9" ht="45" customHeight="1">
      <c r="A349" s="446" t="s">
        <v>351</v>
      </c>
      <c r="B349" s="427" t="s">
        <v>213</v>
      </c>
      <c r="C349" s="376" t="s">
        <v>185</v>
      </c>
      <c r="D349" s="373" t="s">
        <v>183</v>
      </c>
      <c r="E349" s="373" t="s">
        <v>350</v>
      </c>
      <c r="F349" s="373" t="s">
        <v>352</v>
      </c>
      <c r="G349" s="56">
        <v>562596</v>
      </c>
      <c r="H349" s="56">
        <v>556969.95</v>
      </c>
      <c r="I349" s="444">
        <f t="shared" si="12"/>
        <v>98.99998400273019</v>
      </c>
    </row>
    <row r="350" spans="1:9" ht="46.5" customHeight="1">
      <c r="A350" s="445" t="s">
        <v>630</v>
      </c>
      <c r="B350" s="427" t="s">
        <v>213</v>
      </c>
      <c r="C350" s="385" t="s">
        <v>185</v>
      </c>
      <c r="D350" s="372" t="s">
        <v>183</v>
      </c>
      <c r="E350" s="372" t="s">
        <v>629</v>
      </c>
      <c r="F350" s="373"/>
      <c r="G350" s="356">
        <f>G351</f>
        <v>3052206.88</v>
      </c>
      <c r="H350" s="356">
        <f>H351</f>
        <v>3052206.88</v>
      </c>
      <c r="I350" s="444">
        <f>H350/G350*100</f>
        <v>100</v>
      </c>
    </row>
    <row r="351" spans="1:9" ht="43.5" customHeight="1">
      <c r="A351" s="446" t="s">
        <v>351</v>
      </c>
      <c r="B351" s="427" t="s">
        <v>213</v>
      </c>
      <c r="C351" s="376" t="s">
        <v>185</v>
      </c>
      <c r="D351" s="373" t="s">
        <v>183</v>
      </c>
      <c r="E351" s="373" t="s">
        <v>629</v>
      </c>
      <c r="F351" s="373" t="s">
        <v>352</v>
      </c>
      <c r="G351" s="56">
        <v>3052206.88</v>
      </c>
      <c r="H351" s="56">
        <v>3052206.88</v>
      </c>
      <c r="I351" s="444">
        <f>H351/G351*100</f>
        <v>100</v>
      </c>
    </row>
    <row r="352" spans="1:9" ht="57" customHeight="1">
      <c r="A352" s="445" t="s">
        <v>632</v>
      </c>
      <c r="B352" s="427" t="s">
        <v>213</v>
      </c>
      <c r="C352" s="385" t="s">
        <v>185</v>
      </c>
      <c r="D352" s="372" t="s">
        <v>183</v>
      </c>
      <c r="E352" s="372" t="s">
        <v>631</v>
      </c>
      <c r="F352" s="373"/>
      <c r="G352" s="356">
        <f>G353</f>
        <v>102030.4</v>
      </c>
      <c r="H352" s="356">
        <f>H353</f>
        <v>102030.4</v>
      </c>
      <c r="I352" s="444">
        <f>H352/G352*100</f>
        <v>100</v>
      </c>
    </row>
    <row r="353" spans="1:9" ht="46.5" customHeight="1">
      <c r="A353" s="446" t="s">
        <v>351</v>
      </c>
      <c r="B353" s="427" t="s">
        <v>213</v>
      </c>
      <c r="C353" s="376" t="s">
        <v>185</v>
      </c>
      <c r="D353" s="373" t="s">
        <v>183</v>
      </c>
      <c r="E353" s="373" t="s">
        <v>631</v>
      </c>
      <c r="F353" s="373" t="s">
        <v>352</v>
      </c>
      <c r="G353" s="56">
        <v>102030.4</v>
      </c>
      <c r="H353" s="56">
        <v>102030.4</v>
      </c>
      <c r="I353" s="444">
        <f>H353/G353*100</f>
        <v>100</v>
      </c>
    </row>
    <row r="354" spans="1:9" ht="14.25" customHeight="1">
      <c r="A354" s="490" t="s">
        <v>194</v>
      </c>
      <c r="B354" s="431" t="s">
        <v>213</v>
      </c>
      <c r="C354" s="419" t="s">
        <v>188</v>
      </c>
      <c r="D354" s="377"/>
      <c r="E354" s="377"/>
      <c r="F354" s="377"/>
      <c r="G354" s="361">
        <f>G355+G358+G369+G376</f>
        <v>26816840.18</v>
      </c>
      <c r="H354" s="361">
        <f>H355+H358+H369+H376</f>
        <v>25715152.91</v>
      </c>
      <c r="I354" s="444">
        <f t="shared" si="11"/>
        <v>95.89180804820681</v>
      </c>
    </row>
    <row r="355" spans="1:9" ht="18.75" customHeight="1">
      <c r="A355" s="443" t="s">
        <v>198</v>
      </c>
      <c r="B355" s="427" t="s">
        <v>213</v>
      </c>
      <c r="C355" s="412" t="s">
        <v>188</v>
      </c>
      <c r="D355" s="274" t="s">
        <v>183</v>
      </c>
      <c r="E355" s="274"/>
      <c r="F355" s="274"/>
      <c r="G355" s="355">
        <f>G356</f>
        <v>5351298.27</v>
      </c>
      <c r="H355" s="355">
        <f>H356</f>
        <v>5351298.27</v>
      </c>
      <c r="I355" s="444">
        <f t="shared" si="11"/>
        <v>100</v>
      </c>
    </row>
    <row r="356" spans="1:9" ht="15.75" customHeight="1">
      <c r="A356" s="447" t="s">
        <v>210</v>
      </c>
      <c r="B356" s="427" t="s">
        <v>213</v>
      </c>
      <c r="C356" s="413" t="s">
        <v>188</v>
      </c>
      <c r="D356" s="372" t="s">
        <v>183</v>
      </c>
      <c r="E356" s="372" t="s">
        <v>316</v>
      </c>
      <c r="F356" s="372"/>
      <c r="G356" s="356">
        <f>G357</f>
        <v>5351298.27</v>
      </c>
      <c r="H356" s="356">
        <f>H357</f>
        <v>5351298.27</v>
      </c>
      <c r="I356" s="444">
        <f t="shared" si="11"/>
        <v>100</v>
      </c>
    </row>
    <row r="357" spans="1:9" ht="15.75" customHeight="1">
      <c r="A357" s="494" t="s">
        <v>4</v>
      </c>
      <c r="B357" s="427" t="s">
        <v>213</v>
      </c>
      <c r="C357" s="420" t="s">
        <v>188</v>
      </c>
      <c r="D357" s="373" t="s">
        <v>183</v>
      </c>
      <c r="E357" s="373" t="s">
        <v>316</v>
      </c>
      <c r="F357" s="373" t="s">
        <v>5</v>
      </c>
      <c r="G357" s="56">
        <v>5351298.27</v>
      </c>
      <c r="H357" s="56">
        <v>5351298.27</v>
      </c>
      <c r="I357" s="444">
        <f>H357/G357*100</f>
        <v>100</v>
      </c>
    </row>
    <row r="358" spans="1:9" ht="18" customHeight="1">
      <c r="A358" s="443" t="s">
        <v>195</v>
      </c>
      <c r="B358" s="427" t="s">
        <v>213</v>
      </c>
      <c r="C358" s="412" t="s">
        <v>188</v>
      </c>
      <c r="D358" s="274" t="s">
        <v>192</v>
      </c>
      <c r="E358" s="373"/>
      <c r="F358" s="373"/>
      <c r="G358" s="355">
        <f>G359+G361+G364+G366</f>
        <v>7666173.800000001</v>
      </c>
      <c r="H358" s="355">
        <f>H359+H361+H364+H366</f>
        <v>7292757.69</v>
      </c>
      <c r="I358" s="444">
        <f t="shared" si="11"/>
        <v>95.129041947888</v>
      </c>
    </row>
    <row r="359" spans="1:9" ht="27.75" customHeight="1">
      <c r="A359" s="447" t="s">
        <v>707</v>
      </c>
      <c r="B359" s="427" t="s">
        <v>213</v>
      </c>
      <c r="C359" s="413" t="s">
        <v>188</v>
      </c>
      <c r="D359" s="372" t="s">
        <v>192</v>
      </c>
      <c r="E359" s="372" t="s">
        <v>304</v>
      </c>
      <c r="F359" s="372"/>
      <c r="G359" s="356">
        <f>G360</f>
        <v>5978.4</v>
      </c>
      <c r="H359" s="356">
        <f>H360</f>
        <v>5978.4</v>
      </c>
      <c r="I359" s="444">
        <f>H359/G359*100</f>
        <v>100</v>
      </c>
    </row>
    <row r="360" spans="1:9" ht="18" customHeight="1">
      <c r="A360" s="494" t="s">
        <v>247</v>
      </c>
      <c r="B360" s="427" t="s">
        <v>213</v>
      </c>
      <c r="C360" s="414" t="s">
        <v>188</v>
      </c>
      <c r="D360" s="373" t="s">
        <v>192</v>
      </c>
      <c r="E360" s="373" t="s">
        <v>304</v>
      </c>
      <c r="F360" s="373" t="s">
        <v>246</v>
      </c>
      <c r="G360" s="56">
        <v>5978.4</v>
      </c>
      <c r="H360" s="56">
        <v>5978.4</v>
      </c>
      <c r="I360" s="444">
        <f>H360/G360*100</f>
        <v>100</v>
      </c>
    </row>
    <row r="361" spans="1:9" ht="42" customHeight="1">
      <c r="A361" s="447" t="s">
        <v>129</v>
      </c>
      <c r="B361" s="427" t="s">
        <v>213</v>
      </c>
      <c r="C361" s="413" t="s">
        <v>188</v>
      </c>
      <c r="D361" s="372" t="s">
        <v>192</v>
      </c>
      <c r="E361" s="372" t="s">
        <v>130</v>
      </c>
      <c r="F361" s="372"/>
      <c r="G361" s="356">
        <f>G362+G363</f>
        <v>5290300</v>
      </c>
      <c r="H361" s="356">
        <f>H362+H363</f>
        <v>5052394.51</v>
      </c>
      <c r="I361" s="444">
        <f t="shared" si="11"/>
        <v>95.50298678713872</v>
      </c>
    </row>
    <row r="362" spans="1:9" ht="27.75" customHeight="1">
      <c r="A362" s="494" t="s">
        <v>131</v>
      </c>
      <c r="B362" s="427" t="s">
        <v>213</v>
      </c>
      <c r="C362" s="414" t="s">
        <v>188</v>
      </c>
      <c r="D362" s="373" t="s">
        <v>192</v>
      </c>
      <c r="E362" s="373" t="s">
        <v>130</v>
      </c>
      <c r="F362" s="373" t="s">
        <v>132</v>
      </c>
      <c r="G362" s="56">
        <v>1932165</v>
      </c>
      <c r="H362" s="56">
        <v>1846021.35</v>
      </c>
      <c r="I362" s="444">
        <f t="shared" si="11"/>
        <v>95.54159970809947</v>
      </c>
    </row>
    <row r="363" spans="1:9" ht="13.5" customHeight="1">
      <c r="A363" s="494" t="s">
        <v>247</v>
      </c>
      <c r="B363" s="427" t="s">
        <v>213</v>
      </c>
      <c r="C363" s="414" t="s">
        <v>188</v>
      </c>
      <c r="D363" s="373" t="s">
        <v>192</v>
      </c>
      <c r="E363" s="373" t="s">
        <v>130</v>
      </c>
      <c r="F363" s="373" t="s">
        <v>246</v>
      </c>
      <c r="G363" s="56">
        <v>3358135</v>
      </c>
      <c r="H363" s="56">
        <v>3206373.16</v>
      </c>
      <c r="I363" s="444">
        <f t="shared" si="11"/>
        <v>95.48077012984886</v>
      </c>
    </row>
    <row r="364" spans="1:9" ht="28.5" customHeight="1">
      <c r="A364" s="447" t="s">
        <v>558</v>
      </c>
      <c r="B364" s="427" t="s">
        <v>213</v>
      </c>
      <c r="C364" s="413" t="s">
        <v>188</v>
      </c>
      <c r="D364" s="372" t="s">
        <v>192</v>
      </c>
      <c r="E364" s="372" t="s">
        <v>557</v>
      </c>
      <c r="F364" s="372"/>
      <c r="G364" s="356">
        <f>G365</f>
        <v>1671062.4</v>
      </c>
      <c r="H364" s="356">
        <f>H365</f>
        <v>1671062.4</v>
      </c>
      <c r="I364" s="444">
        <f>H364/G364*100</f>
        <v>100</v>
      </c>
    </row>
    <row r="365" spans="1:9" ht="15.75" customHeight="1">
      <c r="A365" s="494" t="s">
        <v>224</v>
      </c>
      <c r="B365" s="427" t="s">
        <v>213</v>
      </c>
      <c r="C365" s="414" t="s">
        <v>188</v>
      </c>
      <c r="D365" s="373" t="s">
        <v>192</v>
      </c>
      <c r="E365" s="373" t="s">
        <v>557</v>
      </c>
      <c r="F365" s="373" t="s">
        <v>225</v>
      </c>
      <c r="G365" s="56">
        <v>1671062.4</v>
      </c>
      <c r="H365" s="56">
        <v>1671062.4</v>
      </c>
      <c r="I365" s="444">
        <f>H365/G365*100</f>
        <v>100</v>
      </c>
    </row>
    <row r="366" spans="1:9" ht="29.25" customHeight="1">
      <c r="A366" s="447" t="s">
        <v>13</v>
      </c>
      <c r="B366" s="427" t="s">
        <v>213</v>
      </c>
      <c r="C366" s="413" t="s">
        <v>188</v>
      </c>
      <c r="D366" s="372" t="s">
        <v>192</v>
      </c>
      <c r="E366" s="372" t="s">
        <v>559</v>
      </c>
      <c r="F366" s="373"/>
      <c r="G366" s="356">
        <f>G367+G368</f>
        <v>698833</v>
      </c>
      <c r="H366" s="356">
        <f>H367+H368</f>
        <v>563322.38</v>
      </c>
      <c r="I366" s="444">
        <f>H366/G366*100</f>
        <v>80.60901245361912</v>
      </c>
    </row>
    <row r="367" spans="1:9" ht="29.25" customHeight="1">
      <c r="A367" s="494" t="s">
        <v>131</v>
      </c>
      <c r="B367" s="427" t="s">
        <v>213</v>
      </c>
      <c r="C367" s="414" t="s">
        <v>188</v>
      </c>
      <c r="D367" s="373" t="s">
        <v>192</v>
      </c>
      <c r="E367" s="373" t="s">
        <v>559</v>
      </c>
      <c r="F367" s="373" t="s">
        <v>132</v>
      </c>
      <c r="G367" s="56">
        <v>293485</v>
      </c>
      <c r="H367" s="56">
        <v>209447.87</v>
      </c>
      <c r="I367" s="444">
        <f>H367/G367*100</f>
        <v>71.36578360052472</v>
      </c>
    </row>
    <row r="368" spans="1:9" ht="15" customHeight="1">
      <c r="A368" s="494" t="s">
        <v>247</v>
      </c>
      <c r="B368" s="427" t="s">
        <v>213</v>
      </c>
      <c r="C368" s="414" t="s">
        <v>188</v>
      </c>
      <c r="D368" s="373" t="s">
        <v>192</v>
      </c>
      <c r="E368" s="373" t="s">
        <v>559</v>
      </c>
      <c r="F368" s="373" t="s">
        <v>246</v>
      </c>
      <c r="G368" s="56">
        <v>405348</v>
      </c>
      <c r="H368" s="56">
        <v>353874.51</v>
      </c>
      <c r="I368" s="444">
        <f>H368/G368*100</f>
        <v>87.3014076793274</v>
      </c>
    </row>
    <row r="369" spans="1:9" ht="19.5" customHeight="1">
      <c r="A369" s="443" t="s">
        <v>233</v>
      </c>
      <c r="B369" s="427" t="s">
        <v>213</v>
      </c>
      <c r="C369" s="412" t="s">
        <v>188</v>
      </c>
      <c r="D369" s="274" t="s">
        <v>193</v>
      </c>
      <c r="E369" s="392"/>
      <c r="F369" s="392"/>
      <c r="G369" s="355">
        <f>G370+G374</f>
        <v>12281800</v>
      </c>
      <c r="H369" s="355">
        <f>H370+H374</f>
        <v>11566211.7</v>
      </c>
      <c r="I369" s="444">
        <f t="shared" si="11"/>
        <v>94.17358774772427</v>
      </c>
    </row>
    <row r="370" spans="1:9" ht="63.75" customHeight="1">
      <c r="A370" s="447" t="s">
        <v>226</v>
      </c>
      <c r="B370" s="427" t="s">
        <v>213</v>
      </c>
      <c r="C370" s="385" t="s">
        <v>188</v>
      </c>
      <c r="D370" s="385" t="s">
        <v>193</v>
      </c>
      <c r="E370" s="372" t="s">
        <v>317</v>
      </c>
      <c r="F370" s="385"/>
      <c r="G370" s="356">
        <f>SUM(G371:G373)</f>
        <v>4681000</v>
      </c>
      <c r="H370" s="356">
        <f>SUM(H371:H373)</f>
        <v>4176896.6999999997</v>
      </c>
      <c r="I370" s="444">
        <f t="shared" si="11"/>
        <v>89.23086306344797</v>
      </c>
    </row>
    <row r="371" spans="1:9" ht="24.75" customHeight="1">
      <c r="A371" s="446" t="s">
        <v>248</v>
      </c>
      <c r="B371" s="427" t="s">
        <v>213</v>
      </c>
      <c r="C371" s="376" t="s">
        <v>188</v>
      </c>
      <c r="D371" s="376" t="s">
        <v>193</v>
      </c>
      <c r="E371" s="373" t="s">
        <v>317</v>
      </c>
      <c r="F371" s="376" t="s">
        <v>249</v>
      </c>
      <c r="G371" s="56">
        <v>81224.19</v>
      </c>
      <c r="H371" s="56">
        <v>51548.4</v>
      </c>
      <c r="I371" s="444">
        <f t="shared" si="11"/>
        <v>63.464344796790215</v>
      </c>
    </row>
    <row r="372" spans="1:9" ht="25.5" customHeight="1">
      <c r="A372" s="494" t="s">
        <v>2</v>
      </c>
      <c r="B372" s="427" t="s">
        <v>213</v>
      </c>
      <c r="C372" s="376" t="s">
        <v>188</v>
      </c>
      <c r="D372" s="376" t="s">
        <v>193</v>
      </c>
      <c r="E372" s="373" t="s">
        <v>317</v>
      </c>
      <c r="F372" s="376" t="s">
        <v>3</v>
      </c>
      <c r="G372" s="56">
        <v>4199775.81</v>
      </c>
      <c r="H372" s="56">
        <v>3895492.98</v>
      </c>
      <c r="I372" s="444">
        <f t="shared" si="11"/>
        <v>92.75478397500461</v>
      </c>
    </row>
    <row r="373" spans="1:9" ht="17.25" customHeight="1">
      <c r="A373" s="494" t="s">
        <v>247</v>
      </c>
      <c r="B373" s="427" t="s">
        <v>213</v>
      </c>
      <c r="C373" s="376" t="s">
        <v>6</v>
      </c>
      <c r="D373" s="376" t="s">
        <v>193</v>
      </c>
      <c r="E373" s="373" t="s">
        <v>317</v>
      </c>
      <c r="F373" s="376" t="s">
        <v>246</v>
      </c>
      <c r="G373" s="56">
        <v>400000</v>
      </c>
      <c r="H373" s="56">
        <v>229855.32</v>
      </c>
      <c r="I373" s="444">
        <f t="shared" si="11"/>
        <v>57.46383</v>
      </c>
    </row>
    <row r="374" spans="1:9" ht="39.75" customHeight="1">
      <c r="A374" s="503" t="s">
        <v>556</v>
      </c>
      <c r="B374" s="427" t="s">
        <v>213</v>
      </c>
      <c r="C374" s="385" t="s">
        <v>188</v>
      </c>
      <c r="D374" s="385" t="s">
        <v>193</v>
      </c>
      <c r="E374" s="372" t="s">
        <v>319</v>
      </c>
      <c r="F374" s="385"/>
      <c r="G374" s="356">
        <f>G375</f>
        <v>7600800</v>
      </c>
      <c r="H374" s="356">
        <f>H375</f>
        <v>7389315</v>
      </c>
      <c r="I374" s="444">
        <f t="shared" si="11"/>
        <v>97.21759551626144</v>
      </c>
    </row>
    <row r="375" spans="1:9" ht="39.75" customHeight="1">
      <c r="A375" s="446" t="s">
        <v>418</v>
      </c>
      <c r="B375" s="427" t="s">
        <v>213</v>
      </c>
      <c r="C375" s="376" t="s">
        <v>188</v>
      </c>
      <c r="D375" s="376" t="s">
        <v>193</v>
      </c>
      <c r="E375" s="373" t="s">
        <v>319</v>
      </c>
      <c r="F375" s="376" t="s">
        <v>14</v>
      </c>
      <c r="G375" s="56">
        <v>7600800</v>
      </c>
      <c r="H375" s="56">
        <v>7389315</v>
      </c>
      <c r="I375" s="444">
        <f t="shared" si="11"/>
        <v>97.21759551626144</v>
      </c>
    </row>
    <row r="376" spans="1:9" ht="16.5" customHeight="1">
      <c r="A376" s="443" t="s">
        <v>161</v>
      </c>
      <c r="B376" s="427" t="s">
        <v>213</v>
      </c>
      <c r="C376" s="412" t="s">
        <v>188</v>
      </c>
      <c r="D376" s="274" t="s">
        <v>72</v>
      </c>
      <c r="E376" s="392"/>
      <c r="F376" s="392"/>
      <c r="G376" s="355">
        <f>G377+G379+G384</f>
        <v>1517568.1099999999</v>
      </c>
      <c r="H376" s="355">
        <f>H377+H379+H384</f>
        <v>1504885.2499999998</v>
      </c>
      <c r="I376" s="444">
        <f t="shared" si="11"/>
        <v>99.16426419898873</v>
      </c>
    </row>
    <row r="377" spans="1:9" ht="16.5" customHeight="1">
      <c r="A377" s="447" t="s">
        <v>162</v>
      </c>
      <c r="B377" s="427" t="s">
        <v>213</v>
      </c>
      <c r="C377" s="385" t="s">
        <v>188</v>
      </c>
      <c r="D377" s="385" t="s">
        <v>72</v>
      </c>
      <c r="E377" s="372" t="s">
        <v>320</v>
      </c>
      <c r="F377" s="385"/>
      <c r="G377" s="356">
        <f>G378</f>
        <v>254268.11</v>
      </c>
      <c r="H377" s="356">
        <f>H378</f>
        <v>245925.11</v>
      </c>
      <c r="I377" s="444">
        <f t="shared" si="11"/>
        <v>96.71881778646957</v>
      </c>
    </row>
    <row r="378" spans="1:10" ht="27.75" customHeight="1">
      <c r="A378" s="446" t="s">
        <v>248</v>
      </c>
      <c r="B378" s="427" t="s">
        <v>213</v>
      </c>
      <c r="C378" s="376" t="s">
        <v>188</v>
      </c>
      <c r="D378" s="376" t="s">
        <v>72</v>
      </c>
      <c r="E378" s="373" t="s">
        <v>320</v>
      </c>
      <c r="F378" s="376" t="s">
        <v>249</v>
      </c>
      <c r="G378" s="56">
        <v>254268.11</v>
      </c>
      <c r="H378" s="56">
        <v>245925.11</v>
      </c>
      <c r="I378" s="444">
        <f t="shared" si="11"/>
        <v>96.71881778646957</v>
      </c>
      <c r="J378" s="4"/>
    </row>
    <row r="379" spans="1:9" ht="27" customHeight="1">
      <c r="A379" s="503" t="s">
        <v>234</v>
      </c>
      <c r="B379" s="427" t="s">
        <v>213</v>
      </c>
      <c r="C379" s="385" t="s">
        <v>188</v>
      </c>
      <c r="D379" s="385" t="s">
        <v>72</v>
      </c>
      <c r="E379" s="372" t="s">
        <v>318</v>
      </c>
      <c r="F379" s="385"/>
      <c r="G379" s="356">
        <f>SUM(G380:G383)</f>
        <v>1166000</v>
      </c>
      <c r="H379" s="356">
        <f>SUM(H380:H383)</f>
        <v>1166000</v>
      </c>
      <c r="I379" s="444">
        <f t="shared" si="11"/>
        <v>100</v>
      </c>
    </row>
    <row r="380" spans="1:9" ht="15.75" customHeight="1">
      <c r="A380" s="446" t="s">
        <v>271</v>
      </c>
      <c r="B380" s="427" t="s">
        <v>213</v>
      </c>
      <c r="C380" s="414" t="s">
        <v>188</v>
      </c>
      <c r="D380" s="373" t="s">
        <v>72</v>
      </c>
      <c r="E380" s="373" t="s">
        <v>318</v>
      </c>
      <c r="F380" s="373" t="s">
        <v>250</v>
      </c>
      <c r="G380" s="56">
        <v>871200</v>
      </c>
      <c r="H380" s="56">
        <v>871200</v>
      </c>
      <c r="I380" s="444">
        <f t="shared" si="11"/>
        <v>100</v>
      </c>
    </row>
    <row r="381" spans="1:9" ht="44.25" customHeight="1">
      <c r="A381" s="446" t="s">
        <v>509</v>
      </c>
      <c r="B381" s="427" t="s">
        <v>213</v>
      </c>
      <c r="C381" s="414" t="s">
        <v>188</v>
      </c>
      <c r="D381" s="373" t="s">
        <v>72</v>
      </c>
      <c r="E381" s="373" t="s">
        <v>318</v>
      </c>
      <c r="F381" s="373" t="s">
        <v>255</v>
      </c>
      <c r="G381" s="56">
        <v>0</v>
      </c>
      <c r="H381" s="56">
        <v>0</v>
      </c>
      <c r="I381" s="444">
        <v>0</v>
      </c>
    </row>
    <row r="382" spans="1:9" ht="47.25" customHeight="1">
      <c r="A382" s="446" t="s">
        <v>268</v>
      </c>
      <c r="B382" s="427" t="s">
        <v>213</v>
      </c>
      <c r="C382" s="414" t="s">
        <v>188</v>
      </c>
      <c r="D382" s="373" t="s">
        <v>72</v>
      </c>
      <c r="E382" s="373" t="s">
        <v>318</v>
      </c>
      <c r="F382" s="373" t="s">
        <v>269</v>
      </c>
      <c r="G382" s="56">
        <v>227300</v>
      </c>
      <c r="H382" s="56">
        <v>227300</v>
      </c>
      <c r="I382" s="444">
        <f t="shared" si="11"/>
        <v>100</v>
      </c>
    </row>
    <row r="383" spans="1:10" ht="36.75" customHeight="1">
      <c r="A383" s="446" t="s">
        <v>248</v>
      </c>
      <c r="B383" s="427" t="s">
        <v>213</v>
      </c>
      <c r="C383" s="414" t="s">
        <v>188</v>
      </c>
      <c r="D383" s="373" t="s">
        <v>72</v>
      </c>
      <c r="E383" s="373" t="s">
        <v>318</v>
      </c>
      <c r="F383" s="373" t="s">
        <v>249</v>
      </c>
      <c r="G383" s="56">
        <v>67500</v>
      </c>
      <c r="H383" s="56">
        <v>67500</v>
      </c>
      <c r="I383" s="444">
        <f t="shared" si="11"/>
        <v>100</v>
      </c>
      <c r="J383" s="4"/>
    </row>
    <row r="384" spans="1:10" ht="42.75" customHeight="1">
      <c r="A384" s="503" t="s">
        <v>556</v>
      </c>
      <c r="B384" s="427" t="s">
        <v>213</v>
      </c>
      <c r="C384" s="385" t="s">
        <v>188</v>
      </c>
      <c r="D384" s="385" t="s">
        <v>72</v>
      </c>
      <c r="E384" s="372" t="s">
        <v>319</v>
      </c>
      <c r="F384" s="385"/>
      <c r="G384" s="356">
        <f>G385+G386+G387</f>
        <v>97300</v>
      </c>
      <c r="H384" s="356">
        <f>H385+H386+H387</f>
        <v>92960.14</v>
      </c>
      <c r="I384" s="444">
        <f aca="true" t="shared" si="13" ref="I384:I394">H384/G384*100</f>
        <v>95.53971223021583</v>
      </c>
      <c r="J384" s="4"/>
    </row>
    <row r="385" spans="1:10" ht="21" customHeight="1">
      <c r="A385" s="446" t="s">
        <v>271</v>
      </c>
      <c r="B385" s="427" t="s">
        <v>213</v>
      </c>
      <c r="C385" s="414" t="s">
        <v>188</v>
      </c>
      <c r="D385" s="373" t="s">
        <v>72</v>
      </c>
      <c r="E385" s="373" t="s">
        <v>319</v>
      </c>
      <c r="F385" s="373" t="s">
        <v>250</v>
      </c>
      <c r="G385" s="56">
        <v>3091.88</v>
      </c>
      <c r="H385" s="56">
        <v>3091.88</v>
      </c>
      <c r="I385" s="444">
        <f t="shared" si="13"/>
        <v>100</v>
      </c>
      <c r="J385" s="4"/>
    </row>
    <row r="386" spans="1:10" ht="41.25" customHeight="1">
      <c r="A386" s="446" t="s">
        <v>268</v>
      </c>
      <c r="B386" s="427" t="s">
        <v>213</v>
      </c>
      <c r="C386" s="414" t="s">
        <v>188</v>
      </c>
      <c r="D386" s="373" t="s">
        <v>72</v>
      </c>
      <c r="E386" s="373" t="s">
        <v>319</v>
      </c>
      <c r="F386" s="373" t="s">
        <v>269</v>
      </c>
      <c r="G386" s="56">
        <v>933.75</v>
      </c>
      <c r="H386" s="56">
        <v>933.75</v>
      </c>
      <c r="I386" s="444">
        <f t="shared" si="13"/>
        <v>100</v>
      </c>
      <c r="J386" s="4"/>
    </row>
    <row r="387" spans="1:10" ht="25.5" customHeight="1">
      <c r="A387" s="446" t="s">
        <v>248</v>
      </c>
      <c r="B387" s="427" t="s">
        <v>213</v>
      </c>
      <c r="C387" s="376" t="s">
        <v>188</v>
      </c>
      <c r="D387" s="376" t="s">
        <v>72</v>
      </c>
      <c r="E387" s="373" t="s">
        <v>319</v>
      </c>
      <c r="F387" s="376" t="s">
        <v>249</v>
      </c>
      <c r="G387" s="56">
        <v>93274.37</v>
      </c>
      <c r="H387" s="56">
        <v>88934.51</v>
      </c>
      <c r="I387" s="444">
        <f t="shared" si="13"/>
        <v>95.34721060029673</v>
      </c>
      <c r="J387" s="4"/>
    </row>
    <row r="388" spans="1:9" ht="18" customHeight="1">
      <c r="A388" s="490" t="s">
        <v>235</v>
      </c>
      <c r="B388" s="431" t="s">
        <v>213</v>
      </c>
      <c r="C388" s="393" t="s">
        <v>211</v>
      </c>
      <c r="D388" s="393"/>
      <c r="E388" s="378"/>
      <c r="F388" s="393"/>
      <c r="G388" s="361">
        <f>G406+G403+G389+G394</f>
        <v>23875721.22</v>
      </c>
      <c r="H388" s="361">
        <f>H406+H403+H389+H394</f>
        <v>22860251.94</v>
      </c>
      <c r="I388" s="444">
        <f t="shared" si="13"/>
        <v>95.7468540085425</v>
      </c>
    </row>
    <row r="389" spans="1:9" ht="18" customHeight="1">
      <c r="A389" s="443" t="s">
        <v>511</v>
      </c>
      <c r="B389" s="427" t="s">
        <v>213</v>
      </c>
      <c r="C389" s="384" t="s">
        <v>211</v>
      </c>
      <c r="D389" s="384" t="s">
        <v>183</v>
      </c>
      <c r="E389" s="274"/>
      <c r="F389" s="384"/>
      <c r="G389" s="355">
        <f>G390</f>
        <v>13653000</v>
      </c>
      <c r="H389" s="355">
        <f>H390</f>
        <v>12645817.5</v>
      </c>
      <c r="I389" s="444">
        <f t="shared" si="13"/>
        <v>92.62299494616568</v>
      </c>
    </row>
    <row r="390" spans="1:9" ht="25.5" customHeight="1">
      <c r="A390" s="503" t="s">
        <v>515</v>
      </c>
      <c r="B390" s="427" t="s">
        <v>213</v>
      </c>
      <c r="C390" s="385" t="s">
        <v>211</v>
      </c>
      <c r="D390" s="385" t="s">
        <v>183</v>
      </c>
      <c r="E390" s="372" t="s">
        <v>510</v>
      </c>
      <c r="F390" s="393"/>
      <c r="G390" s="356">
        <f>G391</f>
        <v>13653000</v>
      </c>
      <c r="H390" s="356">
        <f>H391</f>
        <v>12645817.5</v>
      </c>
      <c r="I390" s="444">
        <f t="shared" si="13"/>
        <v>92.62299494616568</v>
      </c>
    </row>
    <row r="391" spans="1:9" ht="59.25" customHeight="1">
      <c r="A391" s="446" t="s">
        <v>0</v>
      </c>
      <c r="B391" s="427" t="s">
        <v>213</v>
      </c>
      <c r="C391" s="420" t="s">
        <v>211</v>
      </c>
      <c r="D391" s="373" t="s">
        <v>183</v>
      </c>
      <c r="E391" s="373" t="s">
        <v>510</v>
      </c>
      <c r="F391" s="373" t="s">
        <v>1</v>
      </c>
      <c r="G391" s="56">
        <v>13653000</v>
      </c>
      <c r="H391" s="56">
        <v>12645817.5</v>
      </c>
      <c r="I391" s="444">
        <f t="shared" si="13"/>
        <v>92.62299494616568</v>
      </c>
    </row>
    <row r="392" spans="1:9" ht="66" customHeight="1">
      <c r="A392" s="481" t="s">
        <v>667</v>
      </c>
      <c r="B392" s="428" t="s">
        <v>33</v>
      </c>
      <c r="C392" s="417" t="s">
        <v>211</v>
      </c>
      <c r="D392" s="375" t="s">
        <v>183</v>
      </c>
      <c r="E392" s="375" t="s">
        <v>668</v>
      </c>
      <c r="F392" s="375"/>
      <c r="G392" s="357">
        <f>G393</f>
        <v>1202950</v>
      </c>
      <c r="H392" s="357">
        <f>H393</f>
        <v>1202950</v>
      </c>
      <c r="I392" s="444">
        <f t="shared" si="13"/>
        <v>100</v>
      </c>
    </row>
    <row r="393" spans="1:9" ht="24.75" customHeight="1">
      <c r="A393" s="446" t="s">
        <v>247</v>
      </c>
      <c r="B393" s="427" t="s">
        <v>213</v>
      </c>
      <c r="C393" s="420" t="s">
        <v>211</v>
      </c>
      <c r="D393" s="373" t="s">
        <v>183</v>
      </c>
      <c r="E393" s="373" t="s">
        <v>668</v>
      </c>
      <c r="F393" s="373" t="s">
        <v>246</v>
      </c>
      <c r="G393" s="56">
        <v>1202950</v>
      </c>
      <c r="H393" s="56">
        <v>1202950</v>
      </c>
      <c r="I393" s="444">
        <f t="shared" si="13"/>
        <v>100</v>
      </c>
    </row>
    <row r="394" spans="1:9" ht="20.25" customHeight="1">
      <c r="A394" s="504" t="s">
        <v>669</v>
      </c>
      <c r="B394" s="435" t="s">
        <v>213</v>
      </c>
      <c r="C394" s="421" t="s">
        <v>211</v>
      </c>
      <c r="D394" s="409" t="s">
        <v>190</v>
      </c>
      <c r="E394" s="373"/>
      <c r="F394" s="373"/>
      <c r="G394" s="368">
        <f>G395+G399+G401+G397</f>
        <v>4569165.22</v>
      </c>
      <c r="H394" s="368">
        <f>H395+H399+H401+H397</f>
        <v>4561368.44</v>
      </c>
      <c r="I394" s="444">
        <f t="shared" si="13"/>
        <v>99.82936095272127</v>
      </c>
    </row>
    <row r="395" spans="1:9" ht="39" customHeight="1">
      <c r="A395" s="481" t="s">
        <v>711</v>
      </c>
      <c r="B395" s="428" t="s">
        <v>33</v>
      </c>
      <c r="C395" s="417" t="s">
        <v>211</v>
      </c>
      <c r="D395" s="375" t="s">
        <v>190</v>
      </c>
      <c r="E395" s="375" t="s">
        <v>710</v>
      </c>
      <c r="F395" s="375"/>
      <c r="G395" s="357">
        <f>G396</f>
        <v>2231356</v>
      </c>
      <c r="H395" s="357">
        <f>H396</f>
        <v>2223559.22</v>
      </c>
      <c r="I395" s="444">
        <f aca="true" t="shared" si="14" ref="I395:I429">H395/G395*100</f>
        <v>99.65058108163825</v>
      </c>
    </row>
    <row r="396" spans="1:9" ht="20.25" customHeight="1">
      <c r="A396" s="446" t="s">
        <v>247</v>
      </c>
      <c r="B396" s="427" t="s">
        <v>213</v>
      </c>
      <c r="C396" s="376" t="s">
        <v>211</v>
      </c>
      <c r="D396" s="373" t="s">
        <v>190</v>
      </c>
      <c r="E396" s="398" t="s">
        <v>710</v>
      </c>
      <c r="F396" s="373" t="s">
        <v>246</v>
      </c>
      <c r="G396" s="56">
        <v>2231356</v>
      </c>
      <c r="H396" s="56">
        <v>2223559.22</v>
      </c>
      <c r="I396" s="444">
        <f t="shared" si="14"/>
        <v>99.65058108163825</v>
      </c>
    </row>
    <row r="397" spans="1:9" ht="69" customHeight="1">
      <c r="A397" s="481" t="s">
        <v>667</v>
      </c>
      <c r="B397" s="428" t="s">
        <v>33</v>
      </c>
      <c r="C397" s="417" t="s">
        <v>211</v>
      </c>
      <c r="D397" s="375" t="s">
        <v>190</v>
      </c>
      <c r="E397" s="375" t="s">
        <v>668</v>
      </c>
      <c r="F397" s="375"/>
      <c r="G397" s="357">
        <f>G398</f>
        <v>1202950</v>
      </c>
      <c r="H397" s="357">
        <f>H398</f>
        <v>1202950</v>
      </c>
      <c r="I397" s="444">
        <f t="shared" si="14"/>
        <v>100</v>
      </c>
    </row>
    <row r="398" spans="1:9" ht="20.25" customHeight="1">
      <c r="A398" s="446" t="s">
        <v>247</v>
      </c>
      <c r="B398" s="427" t="s">
        <v>213</v>
      </c>
      <c r="C398" s="376" t="s">
        <v>211</v>
      </c>
      <c r="D398" s="373" t="s">
        <v>190</v>
      </c>
      <c r="E398" s="398" t="s">
        <v>668</v>
      </c>
      <c r="F398" s="373" t="s">
        <v>246</v>
      </c>
      <c r="G398" s="56">
        <v>1202950</v>
      </c>
      <c r="H398" s="56">
        <v>1202950</v>
      </c>
      <c r="I398" s="444">
        <f t="shared" si="14"/>
        <v>100</v>
      </c>
    </row>
    <row r="399" spans="1:9" ht="44.25" customHeight="1">
      <c r="A399" s="481" t="s">
        <v>670</v>
      </c>
      <c r="B399" s="428" t="s">
        <v>33</v>
      </c>
      <c r="C399" s="417" t="s">
        <v>211</v>
      </c>
      <c r="D399" s="375" t="s">
        <v>190</v>
      </c>
      <c r="E399" s="375" t="s">
        <v>671</v>
      </c>
      <c r="F399" s="375"/>
      <c r="G399" s="357">
        <f>G400</f>
        <v>785300</v>
      </c>
      <c r="H399" s="357">
        <f>H400</f>
        <v>785300</v>
      </c>
      <c r="I399" s="444">
        <f t="shared" si="14"/>
        <v>100</v>
      </c>
    </row>
    <row r="400" spans="1:9" ht="18" customHeight="1">
      <c r="A400" s="446" t="s">
        <v>247</v>
      </c>
      <c r="B400" s="427" t="s">
        <v>213</v>
      </c>
      <c r="C400" s="376" t="s">
        <v>211</v>
      </c>
      <c r="D400" s="373" t="s">
        <v>190</v>
      </c>
      <c r="E400" s="398" t="s">
        <v>671</v>
      </c>
      <c r="F400" s="373" t="s">
        <v>246</v>
      </c>
      <c r="G400" s="56">
        <v>785300</v>
      </c>
      <c r="H400" s="56">
        <v>785300</v>
      </c>
      <c r="I400" s="444">
        <f t="shared" si="14"/>
        <v>100</v>
      </c>
    </row>
    <row r="401" spans="1:9" ht="60" customHeight="1">
      <c r="A401" s="481" t="s">
        <v>709</v>
      </c>
      <c r="B401" s="428" t="s">
        <v>33</v>
      </c>
      <c r="C401" s="417" t="s">
        <v>211</v>
      </c>
      <c r="D401" s="375" t="s">
        <v>190</v>
      </c>
      <c r="E401" s="375" t="s">
        <v>708</v>
      </c>
      <c r="F401" s="375"/>
      <c r="G401" s="357">
        <f>G402</f>
        <v>349559.22</v>
      </c>
      <c r="H401" s="357">
        <f>H402</f>
        <v>349559.22</v>
      </c>
      <c r="I401" s="444">
        <f t="shared" si="14"/>
        <v>100</v>
      </c>
    </row>
    <row r="402" spans="1:9" ht="18" customHeight="1">
      <c r="A402" s="446" t="s">
        <v>247</v>
      </c>
      <c r="B402" s="427" t="s">
        <v>213</v>
      </c>
      <c r="C402" s="376" t="s">
        <v>211</v>
      </c>
      <c r="D402" s="373" t="s">
        <v>190</v>
      </c>
      <c r="E402" s="398" t="s">
        <v>708</v>
      </c>
      <c r="F402" s="373" t="s">
        <v>246</v>
      </c>
      <c r="G402" s="56">
        <v>349559.22</v>
      </c>
      <c r="H402" s="56">
        <v>349559.22</v>
      </c>
      <c r="I402" s="444">
        <f t="shared" si="14"/>
        <v>100</v>
      </c>
    </row>
    <row r="403" spans="1:9" ht="18" customHeight="1">
      <c r="A403" s="443" t="s">
        <v>554</v>
      </c>
      <c r="B403" s="427" t="s">
        <v>213</v>
      </c>
      <c r="C403" s="384" t="s">
        <v>211</v>
      </c>
      <c r="D403" s="384" t="s">
        <v>192</v>
      </c>
      <c r="E403" s="274"/>
      <c r="F403" s="384"/>
      <c r="G403" s="355">
        <f>G404</f>
        <v>5555556</v>
      </c>
      <c r="H403" s="355">
        <f>H404</f>
        <v>5555556</v>
      </c>
      <c r="I403" s="444">
        <f t="shared" si="14"/>
        <v>100</v>
      </c>
    </row>
    <row r="404" spans="1:9" ht="61.5" customHeight="1">
      <c r="A404" s="503" t="s">
        <v>555</v>
      </c>
      <c r="B404" s="427" t="s">
        <v>213</v>
      </c>
      <c r="C404" s="385" t="s">
        <v>211</v>
      </c>
      <c r="D404" s="385" t="s">
        <v>192</v>
      </c>
      <c r="E404" s="372" t="s">
        <v>553</v>
      </c>
      <c r="F404" s="385"/>
      <c r="G404" s="356">
        <f>SUM(G405)</f>
        <v>5555556</v>
      </c>
      <c r="H404" s="356">
        <f>SUM(H405)</f>
        <v>5555556</v>
      </c>
      <c r="I404" s="444">
        <f t="shared" si="14"/>
        <v>100</v>
      </c>
    </row>
    <row r="405" spans="1:9" ht="18" customHeight="1">
      <c r="A405" s="494" t="s">
        <v>247</v>
      </c>
      <c r="B405" s="427" t="s">
        <v>213</v>
      </c>
      <c r="C405" s="376" t="s">
        <v>211</v>
      </c>
      <c r="D405" s="376" t="s">
        <v>192</v>
      </c>
      <c r="E405" s="373" t="s">
        <v>553</v>
      </c>
      <c r="F405" s="376" t="s">
        <v>246</v>
      </c>
      <c r="G405" s="56">
        <v>5555556</v>
      </c>
      <c r="H405" s="56">
        <v>5555556</v>
      </c>
      <c r="I405" s="444">
        <f t="shared" si="14"/>
        <v>100</v>
      </c>
    </row>
    <row r="406" spans="1:9" ht="15.75" customHeight="1">
      <c r="A406" s="443" t="s">
        <v>241</v>
      </c>
      <c r="B406" s="427" t="s">
        <v>213</v>
      </c>
      <c r="C406" s="384" t="s">
        <v>211</v>
      </c>
      <c r="D406" s="384" t="s">
        <v>189</v>
      </c>
      <c r="E406" s="274"/>
      <c r="F406" s="384"/>
      <c r="G406" s="355">
        <f>G407</f>
        <v>98000</v>
      </c>
      <c r="H406" s="355">
        <f>H407</f>
        <v>97510</v>
      </c>
      <c r="I406" s="444">
        <f t="shared" si="14"/>
        <v>99.5</v>
      </c>
    </row>
    <row r="407" spans="1:9" ht="41.25" customHeight="1">
      <c r="A407" s="447" t="s">
        <v>163</v>
      </c>
      <c r="B407" s="427" t="s">
        <v>213</v>
      </c>
      <c r="C407" s="413" t="s">
        <v>211</v>
      </c>
      <c r="D407" s="372" t="s">
        <v>189</v>
      </c>
      <c r="E407" s="372" t="s">
        <v>321</v>
      </c>
      <c r="F407" s="372"/>
      <c r="G407" s="356">
        <f>G408+G409</f>
        <v>98000</v>
      </c>
      <c r="H407" s="356">
        <f>H408+H409</f>
        <v>97510</v>
      </c>
      <c r="I407" s="444">
        <f t="shared" si="14"/>
        <v>99.5</v>
      </c>
    </row>
    <row r="408" spans="1:9" ht="24">
      <c r="A408" s="446" t="s">
        <v>248</v>
      </c>
      <c r="B408" s="427" t="s">
        <v>213</v>
      </c>
      <c r="C408" s="414" t="s">
        <v>211</v>
      </c>
      <c r="D408" s="373" t="s">
        <v>189</v>
      </c>
      <c r="E408" s="373" t="s">
        <v>321</v>
      </c>
      <c r="F408" s="373" t="s">
        <v>249</v>
      </c>
      <c r="G408" s="56">
        <v>98000</v>
      </c>
      <c r="H408" s="56">
        <v>97510</v>
      </c>
      <c r="I408" s="444">
        <f t="shared" si="14"/>
        <v>99.5</v>
      </c>
    </row>
    <row r="409" spans="1:9" ht="12.75">
      <c r="A409" s="494" t="s">
        <v>247</v>
      </c>
      <c r="B409" s="427" t="s">
        <v>213</v>
      </c>
      <c r="C409" s="414" t="s">
        <v>211</v>
      </c>
      <c r="D409" s="373" t="s">
        <v>189</v>
      </c>
      <c r="E409" s="373" t="s">
        <v>321</v>
      </c>
      <c r="F409" s="373" t="s">
        <v>246</v>
      </c>
      <c r="G409" s="56">
        <v>0</v>
      </c>
      <c r="H409" s="56">
        <v>0</v>
      </c>
      <c r="I409" s="444">
        <v>0</v>
      </c>
    </row>
    <row r="410" spans="1:9" ht="12.75">
      <c r="A410" s="490" t="s">
        <v>236</v>
      </c>
      <c r="B410" s="431" t="s">
        <v>213</v>
      </c>
      <c r="C410" s="393" t="s">
        <v>187</v>
      </c>
      <c r="D410" s="393"/>
      <c r="E410" s="405"/>
      <c r="F410" s="394"/>
      <c r="G410" s="361">
        <f aca="true" t="shared" si="15" ref="G410:H412">G411</f>
        <v>1110000</v>
      </c>
      <c r="H410" s="361">
        <f t="shared" si="15"/>
        <v>1110000</v>
      </c>
      <c r="I410" s="444">
        <f t="shared" si="14"/>
        <v>100</v>
      </c>
    </row>
    <row r="411" spans="1:9" ht="12.75">
      <c r="A411" s="443" t="s">
        <v>207</v>
      </c>
      <c r="B411" s="427" t="s">
        <v>213</v>
      </c>
      <c r="C411" s="384" t="s">
        <v>187</v>
      </c>
      <c r="D411" s="384" t="s">
        <v>190</v>
      </c>
      <c r="E411" s="274"/>
      <c r="F411" s="384"/>
      <c r="G411" s="355">
        <f t="shared" si="15"/>
        <v>1110000</v>
      </c>
      <c r="H411" s="355">
        <f t="shared" si="15"/>
        <v>1110000</v>
      </c>
      <c r="I411" s="444">
        <f t="shared" si="14"/>
        <v>100</v>
      </c>
    </row>
    <row r="412" spans="1:9" ht="24">
      <c r="A412" s="505" t="s">
        <v>164</v>
      </c>
      <c r="B412" s="427" t="s">
        <v>213</v>
      </c>
      <c r="C412" s="422" t="s">
        <v>187</v>
      </c>
      <c r="D412" s="395" t="s">
        <v>190</v>
      </c>
      <c r="E412" s="395" t="s">
        <v>322</v>
      </c>
      <c r="F412" s="395"/>
      <c r="G412" s="363">
        <f t="shared" si="15"/>
        <v>1110000</v>
      </c>
      <c r="H412" s="363">
        <f t="shared" si="15"/>
        <v>1110000</v>
      </c>
      <c r="I412" s="444">
        <f t="shared" si="14"/>
        <v>100</v>
      </c>
    </row>
    <row r="413" spans="1:9" ht="42.75" customHeight="1">
      <c r="A413" s="446" t="s">
        <v>513</v>
      </c>
      <c r="B413" s="427" t="s">
        <v>213</v>
      </c>
      <c r="C413" s="414" t="s">
        <v>187</v>
      </c>
      <c r="D413" s="373" t="s">
        <v>190</v>
      </c>
      <c r="E413" s="373" t="s">
        <v>322</v>
      </c>
      <c r="F413" s="373" t="s">
        <v>503</v>
      </c>
      <c r="G413" s="56">
        <v>1110000</v>
      </c>
      <c r="H413" s="56">
        <v>1110000</v>
      </c>
      <c r="I413" s="444">
        <f t="shared" si="14"/>
        <v>100</v>
      </c>
    </row>
    <row r="414" spans="1:9" ht="17.25" customHeight="1">
      <c r="A414" s="514" t="s">
        <v>232</v>
      </c>
      <c r="B414" s="509" t="s">
        <v>213</v>
      </c>
      <c r="C414" s="510" t="s">
        <v>227</v>
      </c>
      <c r="D414" s="511"/>
      <c r="E414" s="511"/>
      <c r="F414" s="511"/>
      <c r="G414" s="512">
        <f aca="true" t="shared" si="16" ref="G414:H416">G415</f>
        <v>3257886.61</v>
      </c>
      <c r="H414" s="512">
        <f t="shared" si="16"/>
        <v>2852326.31</v>
      </c>
      <c r="I414" s="513">
        <f t="shared" si="14"/>
        <v>87.55142985163624</v>
      </c>
    </row>
    <row r="415" spans="1:9" ht="12.75">
      <c r="A415" s="443" t="s">
        <v>7</v>
      </c>
      <c r="B415" s="427" t="s">
        <v>213</v>
      </c>
      <c r="C415" s="412" t="s">
        <v>227</v>
      </c>
      <c r="D415" s="274" t="s">
        <v>183</v>
      </c>
      <c r="E415" s="274"/>
      <c r="F415" s="274"/>
      <c r="G415" s="355">
        <f t="shared" si="16"/>
        <v>3257886.61</v>
      </c>
      <c r="H415" s="355">
        <f t="shared" si="16"/>
        <v>2852326.31</v>
      </c>
      <c r="I415" s="444">
        <f t="shared" si="14"/>
        <v>87.55142985163624</v>
      </c>
    </row>
    <row r="416" spans="1:9" ht="12.75">
      <c r="A416" s="447" t="s">
        <v>165</v>
      </c>
      <c r="B416" s="427" t="s">
        <v>213</v>
      </c>
      <c r="C416" s="413" t="s">
        <v>227</v>
      </c>
      <c r="D416" s="372" t="s">
        <v>183</v>
      </c>
      <c r="E416" s="372" t="s">
        <v>323</v>
      </c>
      <c r="F416" s="372"/>
      <c r="G416" s="356">
        <f t="shared" si="16"/>
        <v>3257886.61</v>
      </c>
      <c r="H416" s="356">
        <f t="shared" si="16"/>
        <v>2852326.31</v>
      </c>
      <c r="I416" s="444">
        <f t="shared" si="14"/>
        <v>87.55142985163624</v>
      </c>
    </row>
    <row r="417" spans="1:9" ht="12.75">
      <c r="A417" s="494" t="s">
        <v>514</v>
      </c>
      <c r="B417" s="427" t="s">
        <v>213</v>
      </c>
      <c r="C417" s="414" t="s">
        <v>227</v>
      </c>
      <c r="D417" s="373" t="s">
        <v>183</v>
      </c>
      <c r="E417" s="373" t="s">
        <v>323</v>
      </c>
      <c r="F417" s="373" t="s">
        <v>8</v>
      </c>
      <c r="G417" s="56">
        <v>3257886.61</v>
      </c>
      <c r="H417" s="56">
        <v>2852326.31</v>
      </c>
      <c r="I417" s="444">
        <f t="shared" si="14"/>
        <v>87.55142985163624</v>
      </c>
    </row>
    <row r="418" spans="1:9" ht="33.75">
      <c r="A418" s="490" t="s">
        <v>237</v>
      </c>
      <c r="B418" s="431" t="s">
        <v>213</v>
      </c>
      <c r="C418" s="423" t="s">
        <v>215</v>
      </c>
      <c r="D418" s="378"/>
      <c r="E418" s="378"/>
      <c r="F418" s="378"/>
      <c r="G418" s="361">
        <f>G419+G424</f>
        <v>9952523.04</v>
      </c>
      <c r="H418" s="361">
        <f>H419+H424</f>
        <v>9952523.04</v>
      </c>
      <c r="I418" s="444">
        <f t="shared" si="14"/>
        <v>100</v>
      </c>
    </row>
    <row r="419" spans="1:9" ht="36">
      <c r="A419" s="443" t="s">
        <v>238</v>
      </c>
      <c r="B419" s="427" t="s">
        <v>213</v>
      </c>
      <c r="C419" s="412" t="s">
        <v>215</v>
      </c>
      <c r="D419" s="274" t="s">
        <v>183</v>
      </c>
      <c r="E419" s="274"/>
      <c r="F419" s="274"/>
      <c r="G419" s="355">
        <f>G420+G422</f>
        <v>8316000</v>
      </c>
      <c r="H419" s="355">
        <f>H420+H422</f>
        <v>8316000</v>
      </c>
      <c r="I419" s="444">
        <f t="shared" si="14"/>
        <v>100</v>
      </c>
    </row>
    <row r="420" spans="1:9" ht="24">
      <c r="A420" s="506" t="s">
        <v>218</v>
      </c>
      <c r="B420" s="427" t="s">
        <v>213</v>
      </c>
      <c r="C420" s="406" t="s">
        <v>215</v>
      </c>
      <c r="D420" s="406" t="s">
        <v>183</v>
      </c>
      <c r="E420" s="406" t="s">
        <v>324</v>
      </c>
      <c r="F420" s="372"/>
      <c r="G420" s="356">
        <f>G421</f>
        <v>3316000</v>
      </c>
      <c r="H420" s="356">
        <f>H421</f>
        <v>3316000</v>
      </c>
      <c r="I420" s="444">
        <f t="shared" si="14"/>
        <v>100</v>
      </c>
    </row>
    <row r="421" spans="1:9" ht="12.75">
      <c r="A421" s="494" t="s">
        <v>9</v>
      </c>
      <c r="B421" s="427" t="s">
        <v>213</v>
      </c>
      <c r="C421" s="414" t="s">
        <v>215</v>
      </c>
      <c r="D421" s="373" t="s">
        <v>183</v>
      </c>
      <c r="E421" s="407" t="s">
        <v>324</v>
      </c>
      <c r="F421" s="373" t="s">
        <v>10</v>
      </c>
      <c r="G421" s="56">
        <v>3316000</v>
      </c>
      <c r="H421" s="56">
        <v>3316000</v>
      </c>
      <c r="I421" s="444">
        <f t="shared" si="14"/>
        <v>100</v>
      </c>
    </row>
    <row r="422" spans="1:9" ht="12.75">
      <c r="A422" s="506" t="s">
        <v>219</v>
      </c>
      <c r="B422" s="427" t="s">
        <v>213</v>
      </c>
      <c r="C422" s="406" t="s">
        <v>215</v>
      </c>
      <c r="D422" s="406" t="s">
        <v>183</v>
      </c>
      <c r="E422" s="406" t="s">
        <v>325</v>
      </c>
      <c r="F422" s="372"/>
      <c r="G422" s="356">
        <f>G423</f>
        <v>5000000</v>
      </c>
      <c r="H422" s="356">
        <f>H423</f>
        <v>5000000</v>
      </c>
      <c r="I422" s="444">
        <f t="shared" si="14"/>
        <v>100</v>
      </c>
    </row>
    <row r="423" spans="1:9" ht="12.75">
      <c r="A423" s="494" t="s">
        <v>9</v>
      </c>
      <c r="B423" s="427" t="s">
        <v>213</v>
      </c>
      <c r="C423" s="414" t="s">
        <v>215</v>
      </c>
      <c r="D423" s="373" t="s">
        <v>183</v>
      </c>
      <c r="E423" s="407" t="s">
        <v>325</v>
      </c>
      <c r="F423" s="373" t="s">
        <v>10</v>
      </c>
      <c r="G423" s="56">
        <v>5000000</v>
      </c>
      <c r="H423" s="56">
        <v>5000000</v>
      </c>
      <c r="I423" s="444">
        <f t="shared" si="14"/>
        <v>100</v>
      </c>
    </row>
    <row r="424" spans="1:9" ht="12.75">
      <c r="A424" s="443" t="s">
        <v>424</v>
      </c>
      <c r="B424" s="427" t="s">
        <v>213</v>
      </c>
      <c r="C424" s="412" t="s">
        <v>215</v>
      </c>
      <c r="D424" s="274" t="s">
        <v>192</v>
      </c>
      <c r="E424" s="274"/>
      <c r="F424" s="274"/>
      <c r="G424" s="355">
        <f>G427+G425</f>
        <v>1636523.04</v>
      </c>
      <c r="H424" s="355">
        <f>H427+H425</f>
        <v>1636523.04</v>
      </c>
      <c r="I424" s="444">
        <f t="shared" si="14"/>
        <v>100</v>
      </c>
    </row>
    <row r="425" spans="1:9" ht="60">
      <c r="A425" s="506" t="s">
        <v>713</v>
      </c>
      <c r="B425" s="427" t="s">
        <v>213</v>
      </c>
      <c r="C425" s="406" t="s">
        <v>215</v>
      </c>
      <c r="D425" s="406" t="s">
        <v>192</v>
      </c>
      <c r="E425" s="406" t="s">
        <v>712</v>
      </c>
      <c r="F425" s="372"/>
      <c r="G425" s="356">
        <f>G426</f>
        <v>102989</v>
      </c>
      <c r="H425" s="356">
        <f>H426</f>
        <v>102989</v>
      </c>
      <c r="I425" s="444">
        <f t="shared" si="14"/>
        <v>100</v>
      </c>
    </row>
    <row r="426" spans="1:9" ht="12.75">
      <c r="A426" s="507" t="s">
        <v>228</v>
      </c>
      <c r="B426" s="436" t="s">
        <v>213</v>
      </c>
      <c r="C426" s="424" t="s">
        <v>215</v>
      </c>
      <c r="D426" s="396" t="s">
        <v>192</v>
      </c>
      <c r="E426" s="408" t="s">
        <v>712</v>
      </c>
      <c r="F426" s="396" t="s">
        <v>410</v>
      </c>
      <c r="G426" s="369">
        <v>102989</v>
      </c>
      <c r="H426" s="369">
        <v>102989</v>
      </c>
      <c r="I426" s="451">
        <f t="shared" si="14"/>
        <v>100</v>
      </c>
    </row>
    <row r="427" spans="1:9" ht="54.75" customHeight="1">
      <c r="A427" s="506" t="s">
        <v>411</v>
      </c>
      <c r="B427" s="427" t="s">
        <v>213</v>
      </c>
      <c r="C427" s="406" t="s">
        <v>215</v>
      </c>
      <c r="D427" s="406" t="s">
        <v>192</v>
      </c>
      <c r="E427" s="406" t="s">
        <v>409</v>
      </c>
      <c r="F427" s="372"/>
      <c r="G427" s="356">
        <f>G428</f>
        <v>1533534.04</v>
      </c>
      <c r="H427" s="356">
        <f>H428</f>
        <v>1533534.04</v>
      </c>
      <c r="I427" s="444">
        <f t="shared" si="14"/>
        <v>100</v>
      </c>
    </row>
    <row r="428" spans="1:9" ht="21.75" customHeight="1" thickBot="1">
      <c r="A428" s="507" t="s">
        <v>228</v>
      </c>
      <c r="B428" s="436" t="s">
        <v>213</v>
      </c>
      <c r="C428" s="424" t="s">
        <v>215</v>
      </c>
      <c r="D428" s="396" t="s">
        <v>192</v>
      </c>
      <c r="E428" s="408" t="s">
        <v>409</v>
      </c>
      <c r="F428" s="396" t="s">
        <v>410</v>
      </c>
      <c r="G428" s="369">
        <v>1533534.04</v>
      </c>
      <c r="H428" s="369">
        <v>1533534.04</v>
      </c>
      <c r="I428" s="451">
        <f t="shared" si="14"/>
        <v>100</v>
      </c>
    </row>
    <row r="429" spans="1:9" ht="15.75" thickBot="1">
      <c r="A429" s="508" t="s">
        <v>199</v>
      </c>
      <c r="B429" s="437" t="s">
        <v>213</v>
      </c>
      <c r="C429" s="438"/>
      <c r="D429" s="438"/>
      <c r="E429" s="438"/>
      <c r="F429" s="438"/>
      <c r="G429" s="439">
        <f>G12+G90+G101+G125+G188+G329+G354+G388+G410+G414+G418+G94</f>
        <v>804500064</v>
      </c>
      <c r="H429" s="439">
        <f>H12+H90+H101+H125+H188+H329+H354+H388+H410+H414+H418+H94</f>
        <v>712551735.89</v>
      </c>
      <c r="I429" s="440">
        <f t="shared" si="14"/>
        <v>88.57074943501807</v>
      </c>
    </row>
    <row r="431" spans="5:10" ht="12.75">
      <c r="E431" s="60"/>
      <c r="F431" s="60"/>
      <c r="G431" s="60"/>
      <c r="H431" s="60"/>
      <c r="I431" s="60"/>
      <c r="J431" s="60"/>
    </row>
    <row r="432" spans="5:10" ht="12.75">
      <c r="E432" s="60"/>
      <c r="F432" s="60"/>
      <c r="G432" s="60"/>
      <c r="H432" s="60"/>
      <c r="I432" s="60"/>
      <c r="J432" s="60"/>
    </row>
    <row r="433" spans="5:10" ht="12.75">
      <c r="E433" s="60"/>
      <c r="F433" s="60"/>
      <c r="G433" s="60"/>
      <c r="H433" s="60"/>
      <c r="I433" s="60"/>
      <c r="J433" s="60"/>
    </row>
    <row r="434" spans="5:10" ht="12.75">
      <c r="E434" s="60"/>
      <c r="F434" s="60"/>
      <c r="G434" s="60"/>
      <c r="H434" s="60"/>
      <c r="I434" s="60"/>
      <c r="J434" s="60"/>
    </row>
  </sheetData>
  <sheetProtection/>
  <mergeCells count="11">
    <mergeCell ref="B5:B10"/>
    <mergeCell ref="C5:C10"/>
    <mergeCell ref="D5:D10"/>
    <mergeCell ref="F2:I2"/>
    <mergeCell ref="I5:I10"/>
    <mergeCell ref="E5:E10"/>
    <mergeCell ref="F5:F10"/>
    <mergeCell ref="G5:G10"/>
    <mergeCell ref="H5:H10"/>
    <mergeCell ref="A4:I4"/>
    <mergeCell ref="A5:A10"/>
  </mergeCells>
  <printOptions/>
  <pageMargins left="0.7874015748031497" right="0.2362204724409449" top="0.15748031496062992" bottom="0.1968503937007874" header="0" footer="0"/>
  <pageSetup fitToHeight="8" horizontalDpi="600" verticalDpi="600" orientation="portrait" paperSize="9" scale="65" r:id="rId1"/>
  <rowBreaks count="5" manualBreakCount="5">
    <brk id="46" max="8" man="1"/>
    <brk id="81" max="8" man="1"/>
    <brk id="120" max="8" man="1"/>
    <brk id="153" max="8" man="1"/>
    <brk id="198" max="8" man="1"/>
  </rowBreaks>
</worksheet>
</file>

<file path=xl/worksheets/sheet3.xml><?xml version="1.0" encoding="utf-8"?>
<worksheet xmlns="http://schemas.openxmlformats.org/spreadsheetml/2006/main" xmlns:r="http://schemas.openxmlformats.org/officeDocument/2006/relationships">
  <sheetPr>
    <tabColor theme="0"/>
  </sheetPr>
  <dimension ref="A1:J61"/>
  <sheetViews>
    <sheetView tabSelected="1" view="pageBreakPreview" zoomScaleSheetLayoutView="100" zoomScalePageLayoutView="0" workbookViewId="0" topLeftCell="A1">
      <selection activeCell="H6" sqref="H6:H11"/>
    </sheetView>
  </sheetViews>
  <sheetFormatPr defaultColWidth="9.125" defaultRowHeight="12.75"/>
  <cols>
    <col min="1" max="1" width="46.50390625" style="1" customWidth="1"/>
    <col min="2" max="2" width="6.50390625" style="1" customWidth="1"/>
    <col min="3" max="3" width="6.875" style="1" customWidth="1"/>
    <col min="4" max="4" width="6.50390625" style="1" customWidth="1"/>
    <col min="5" max="5" width="12.50390625" style="1" hidden="1" customWidth="1"/>
    <col min="6" max="6" width="8.00390625" style="1" hidden="1" customWidth="1"/>
    <col min="7" max="8" width="16.50390625" style="1" customWidth="1"/>
    <col min="9" max="9" width="13.875" style="1" customWidth="1"/>
    <col min="10" max="10" width="13.50390625" style="1" customWidth="1"/>
    <col min="11" max="11" width="13.875" style="1" bestFit="1" customWidth="1"/>
    <col min="12" max="16384" width="9.125" style="1" customWidth="1"/>
  </cols>
  <sheetData>
    <row r="1" spans="4:9" ht="12.75">
      <c r="D1" s="1" t="s">
        <v>425</v>
      </c>
      <c r="F1" s="1" t="s">
        <v>425</v>
      </c>
      <c r="H1" s="2"/>
      <c r="I1" s="2"/>
    </row>
    <row r="2" spans="4:9" ht="12.75" customHeight="1">
      <c r="D2" s="530" t="s">
        <v>718</v>
      </c>
      <c r="E2" s="530"/>
      <c r="F2" s="530"/>
      <c r="G2" s="530"/>
      <c r="H2" s="530"/>
      <c r="I2" s="530"/>
    </row>
    <row r="3" spans="4:9" ht="12.75">
      <c r="D3" s="530"/>
      <c r="E3" s="530"/>
      <c r="F3" s="530"/>
      <c r="G3" s="530"/>
      <c r="H3" s="530"/>
      <c r="I3" s="530"/>
    </row>
    <row r="4" spans="7:9" ht="12.75">
      <c r="G4" s="36"/>
      <c r="H4" s="36"/>
      <c r="I4" s="36"/>
    </row>
    <row r="5" spans="1:9" ht="31.5" customHeight="1" thickBot="1">
      <c r="A5" s="568" t="s">
        <v>675</v>
      </c>
      <c r="B5" s="568"/>
      <c r="C5" s="568"/>
      <c r="D5" s="568"/>
      <c r="E5" s="568"/>
      <c r="F5" s="568"/>
      <c r="G5" s="568"/>
      <c r="H5" s="568"/>
      <c r="I5" s="568"/>
    </row>
    <row r="6" spans="1:9" ht="12.75" customHeight="1">
      <c r="A6" s="569" t="s">
        <v>181</v>
      </c>
      <c r="B6" s="547" t="s">
        <v>212</v>
      </c>
      <c r="C6" s="550" t="s">
        <v>182</v>
      </c>
      <c r="D6" s="553" t="s">
        <v>191</v>
      </c>
      <c r="E6" s="556" t="s">
        <v>200</v>
      </c>
      <c r="F6" s="559" t="s">
        <v>201</v>
      </c>
      <c r="G6" s="562" t="s">
        <v>535</v>
      </c>
      <c r="H6" s="562" t="s">
        <v>678</v>
      </c>
      <c r="I6" s="565" t="s">
        <v>112</v>
      </c>
    </row>
    <row r="7" spans="1:9" ht="12.75">
      <c r="A7" s="570"/>
      <c r="B7" s="548"/>
      <c r="C7" s="551"/>
      <c r="D7" s="554"/>
      <c r="E7" s="557"/>
      <c r="F7" s="560"/>
      <c r="G7" s="563"/>
      <c r="H7" s="563"/>
      <c r="I7" s="566"/>
    </row>
    <row r="8" spans="1:9" ht="12.75">
      <c r="A8" s="570"/>
      <c r="B8" s="548"/>
      <c r="C8" s="551"/>
      <c r="D8" s="554"/>
      <c r="E8" s="557"/>
      <c r="F8" s="560"/>
      <c r="G8" s="563"/>
      <c r="H8" s="563"/>
      <c r="I8" s="566"/>
    </row>
    <row r="9" spans="1:9" ht="12.75">
      <c r="A9" s="570"/>
      <c r="B9" s="548"/>
      <c r="C9" s="551"/>
      <c r="D9" s="554"/>
      <c r="E9" s="557"/>
      <c r="F9" s="560"/>
      <c r="G9" s="563"/>
      <c r="H9" s="563"/>
      <c r="I9" s="566"/>
    </row>
    <row r="10" spans="1:9" ht="12.75">
      <c r="A10" s="570"/>
      <c r="B10" s="548"/>
      <c r="C10" s="551"/>
      <c r="D10" s="554"/>
      <c r="E10" s="557"/>
      <c r="F10" s="560"/>
      <c r="G10" s="563"/>
      <c r="H10" s="563"/>
      <c r="I10" s="566"/>
    </row>
    <row r="11" spans="1:9" ht="13.5" thickBot="1">
      <c r="A11" s="571"/>
      <c r="B11" s="549"/>
      <c r="C11" s="552"/>
      <c r="D11" s="555"/>
      <c r="E11" s="558"/>
      <c r="F11" s="561"/>
      <c r="G11" s="564"/>
      <c r="H11" s="564"/>
      <c r="I11" s="567"/>
    </row>
    <row r="12" spans="1:9" ht="17.25">
      <c r="A12" s="279" t="s">
        <v>196</v>
      </c>
      <c r="B12" s="280" t="s">
        <v>213</v>
      </c>
      <c r="C12" s="281" t="s">
        <v>183</v>
      </c>
      <c r="D12" s="282"/>
      <c r="E12" s="281"/>
      <c r="F12" s="283"/>
      <c r="G12" s="284">
        <f>G13+G14+G15+G16</f>
        <v>44477513.21</v>
      </c>
      <c r="H12" s="284">
        <f>H13+H14+H15+H16</f>
        <v>43108709.44</v>
      </c>
      <c r="I12" s="285">
        <f>H12/G12*100</f>
        <v>96.92248133672129</v>
      </c>
    </row>
    <row r="13" spans="1:9" ht="24" customHeight="1">
      <c r="A13" s="286" t="s">
        <v>208</v>
      </c>
      <c r="B13" s="42" t="s">
        <v>213</v>
      </c>
      <c r="C13" s="41" t="s">
        <v>183</v>
      </c>
      <c r="D13" s="49" t="s">
        <v>193</v>
      </c>
      <c r="E13" s="39"/>
      <c r="F13" s="48"/>
      <c r="G13" s="52">
        <v>28296540.91</v>
      </c>
      <c r="H13" s="52">
        <v>27767140.66</v>
      </c>
      <c r="I13" s="51">
        <f>H13/G13*100</f>
        <v>98.12909905955003</v>
      </c>
    </row>
    <row r="14" spans="1:9" ht="18.75" customHeight="1">
      <c r="A14" s="40" t="s">
        <v>415</v>
      </c>
      <c r="B14" s="42" t="s">
        <v>213</v>
      </c>
      <c r="C14" s="41" t="s">
        <v>183</v>
      </c>
      <c r="D14" s="49" t="s">
        <v>189</v>
      </c>
      <c r="E14" s="39" t="s">
        <v>282</v>
      </c>
      <c r="F14" s="48"/>
      <c r="G14" s="52">
        <v>1800</v>
      </c>
      <c r="H14" s="52">
        <v>1800</v>
      </c>
      <c r="I14" s="51">
        <f>H14/G14*100</f>
        <v>100</v>
      </c>
    </row>
    <row r="15" spans="1:9" ht="18.75" customHeight="1">
      <c r="A15" s="40" t="s">
        <v>416</v>
      </c>
      <c r="B15" s="42" t="s">
        <v>213</v>
      </c>
      <c r="C15" s="41" t="s">
        <v>183</v>
      </c>
      <c r="D15" s="49" t="s">
        <v>211</v>
      </c>
      <c r="E15" s="39" t="s">
        <v>282</v>
      </c>
      <c r="F15" s="48"/>
      <c r="G15" s="52">
        <v>0</v>
      </c>
      <c r="H15" s="52">
        <v>0</v>
      </c>
      <c r="I15" s="51" t="e">
        <f>H15/G15*100</f>
        <v>#DIV/0!</v>
      </c>
    </row>
    <row r="16" spans="1:9" ht="18.75" customHeight="1">
      <c r="A16" s="40" t="s">
        <v>197</v>
      </c>
      <c r="B16" s="42" t="s">
        <v>213</v>
      </c>
      <c r="C16" s="41" t="s">
        <v>183</v>
      </c>
      <c r="D16" s="49" t="s">
        <v>227</v>
      </c>
      <c r="E16" s="39" t="s">
        <v>282</v>
      </c>
      <c r="F16" s="48"/>
      <c r="G16" s="52">
        <v>16179172.3</v>
      </c>
      <c r="H16" s="52">
        <v>15339768.78</v>
      </c>
      <c r="I16" s="51">
        <f>H16/G16*100</f>
        <v>94.81182656049715</v>
      </c>
    </row>
    <row r="17" spans="1:9" ht="20.25" customHeight="1">
      <c r="A17" s="287" t="s">
        <v>239</v>
      </c>
      <c r="B17" s="277" t="s">
        <v>213</v>
      </c>
      <c r="C17" s="288" t="s">
        <v>190</v>
      </c>
      <c r="D17" s="289"/>
      <c r="E17" s="290"/>
      <c r="F17" s="291"/>
      <c r="G17" s="292">
        <f>G18</f>
        <v>1189800</v>
      </c>
      <c r="H17" s="292">
        <f>H18</f>
        <v>1189800</v>
      </c>
      <c r="I17" s="285">
        <f aca="true" t="shared" si="0" ref="I17:I32">H17/G17*100</f>
        <v>100</v>
      </c>
    </row>
    <row r="18" spans="1:9" ht="21.75" customHeight="1">
      <c r="A18" s="40" t="s">
        <v>240</v>
      </c>
      <c r="B18" s="42" t="s">
        <v>213</v>
      </c>
      <c r="C18" s="41" t="s">
        <v>190</v>
      </c>
      <c r="D18" s="49" t="s">
        <v>192</v>
      </c>
      <c r="E18" s="39"/>
      <c r="F18" s="48"/>
      <c r="G18" s="52">
        <v>1189800</v>
      </c>
      <c r="H18" s="52">
        <v>1189800</v>
      </c>
      <c r="I18" s="51">
        <f t="shared" si="0"/>
        <v>100</v>
      </c>
    </row>
    <row r="19" spans="1:9" ht="32.25" customHeight="1">
      <c r="A19" s="287" t="s">
        <v>434</v>
      </c>
      <c r="B19" s="277" t="s">
        <v>213</v>
      </c>
      <c r="C19" s="288" t="s">
        <v>192</v>
      </c>
      <c r="D19" s="289"/>
      <c r="E19" s="39"/>
      <c r="F19" s="48"/>
      <c r="G19" s="292">
        <f>G21+G20</f>
        <v>3996365</v>
      </c>
      <c r="H19" s="292">
        <f>H21+H20</f>
        <v>3875519.6</v>
      </c>
      <c r="I19" s="285">
        <f>H19/G19*100</f>
        <v>96.97611704636589</v>
      </c>
    </row>
    <row r="20" spans="1:9" ht="47.25" customHeight="1">
      <c r="A20" s="53" t="s">
        <v>611</v>
      </c>
      <c r="B20" s="54" t="s">
        <v>213</v>
      </c>
      <c r="C20" s="39" t="s">
        <v>192</v>
      </c>
      <c r="D20" s="49" t="s">
        <v>186</v>
      </c>
      <c r="E20" s="39"/>
      <c r="F20" s="48"/>
      <c r="G20" s="52">
        <v>3664365</v>
      </c>
      <c r="H20" s="52">
        <v>3588795</v>
      </c>
      <c r="I20" s="51">
        <f>H20/G20*100</f>
        <v>97.9377054414612</v>
      </c>
    </row>
    <row r="21" spans="1:9" ht="37.5" customHeight="1">
      <c r="A21" s="37" t="s">
        <v>435</v>
      </c>
      <c r="B21" s="42" t="s">
        <v>213</v>
      </c>
      <c r="C21" s="39" t="s">
        <v>192</v>
      </c>
      <c r="D21" s="49" t="s">
        <v>215</v>
      </c>
      <c r="E21" s="39"/>
      <c r="F21" s="48"/>
      <c r="G21" s="52">
        <v>332000</v>
      </c>
      <c r="H21" s="52">
        <v>286724.6</v>
      </c>
      <c r="I21" s="51">
        <f>H21/G21*100</f>
        <v>86.36283132530119</v>
      </c>
    </row>
    <row r="22" spans="1:9" ht="32.25" customHeight="1">
      <c r="A22" s="287" t="s">
        <v>209</v>
      </c>
      <c r="B22" s="277" t="s">
        <v>213</v>
      </c>
      <c r="C22" s="288" t="s">
        <v>193</v>
      </c>
      <c r="D22" s="293"/>
      <c r="E22" s="294"/>
      <c r="F22" s="295"/>
      <c r="G22" s="292">
        <f>G23+G24+G26+G25</f>
        <v>7166320</v>
      </c>
      <c r="H22" s="292">
        <f>H23+H24+H26+H25</f>
        <v>5472861.15</v>
      </c>
      <c r="I22" s="285">
        <f t="shared" si="0"/>
        <v>76.36919855658134</v>
      </c>
    </row>
    <row r="23" spans="1:9" ht="18.75" customHeight="1">
      <c r="A23" s="37" t="s">
        <v>221</v>
      </c>
      <c r="B23" s="42" t="s">
        <v>213</v>
      </c>
      <c r="C23" s="39" t="s">
        <v>193</v>
      </c>
      <c r="D23" s="49" t="s">
        <v>183</v>
      </c>
      <c r="E23" s="39"/>
      <c r="F23" s="48"/>
      <c r="G23" s="52">
        <v>136300</v>
      </c>
      <c r="H23" s="52">
        <v>136300</v>
      </c>
      <c r="I23" s="51">
        <f t="shared" si="0"/>
        <v>100</v>
      </c>
    </row>
    <row r="24" spans="1:9" ht="20.25" customHeight="1">
      <c r="A24" s="37" t="s">
        <v>12</v>
      </c>
      <c r="B24" s="42" t="s">
        <v>213</v>
      </c>
      <c r="C24" s="39" t="s">
        <v>193</v>
      </c>
      <c r="D24" s="49" t="s">
        <v>189</v>
      </c>
      <c r="E24" s="39"/>
      <c r="F24" s="48"/>
      <c r="G24" s="52">
        <v>660400</v>
      </c>
      <c r="H24" s="52">
        <v>371000</v>
      </c>
      <c r="I24" s="51">
        <f t="shared" si="0"/>
        <v>56.17807389460933</v>
      </c>
    </row>
    <row r="25" spans="1:9" ht="20.25" customHeight="1">
      <c r="A25" s="345"/>
      <c r="B25" s="44" t="s">
        <v>213</v>
      </c>
      <c r="C25" s="346" t="s">
        <v>193</v>
      </c>
      <c r="D25" s="347" t="s">
        <v>186</v>
      </c>
      <c r="E25" s="346"/>
      <c r="F25" s="348"/>
      <c r="G25" s="349">
        <v>1687200</v>
      </c>
      <c r="H25" s="349">
        <v>1687141.15</v>
      </c>
      <c r="I25" s="350">
        <f t="shared" si="0"/>
        <v>99.99651197249881</v>
      </c>
    </row>
    <row r="26" spans="1:9" ht="18.75" customHeight="1">
      <c r="A26" s="345" t="s">
        <v>220</v>
      </c>
      <c r="B26" s="44" t="s">
        <v>213</v>
      </c>
      <c r="C26" s="346" t="s">
        <v>193</v>
      </c>
      <c r="D26" s="347" t="s">
        <v>187</v>
      </c>
      <c r="E26" s="346"/>
      <c r="F26" s="348"/>
      <c r="G26" s="349">
        <v>4682420</v>
      </c>
      <c r="H26" s="349">
        <v>3278420</v>
      </c>
      <c r="I26" s="350">
        <f t="shared" si="0"/>
        <v>70.01550480307192</v>
      </c>
    </row>
    <row r="27" spans="1:9" ht="20.25" customHeight="1">
      <c r="A27" s="312" t="s">
        <v>169</v>
      </c>
      <c r="B27" s="42" t="s">
        <v>213</v>
      </c>
      <c r="C27" s="294" t="s">
        <v>189</v>
      </c>
      <c r="D27" s="351"/>
      <c r="E27" s="352"/>
      <c r="F27" s="295"/>
      <c r="G27" s="292">
        <f>G28+G30+G29</f>
        <v>266554112.85</v>
      </c>
      <c r="H27" s="292">
        <f>H28+H30+H29</f>
        <v>192732813.42000002</v>
      </c>
      <c r="I27" s="285">
        <f t="shared" si="0"/>
        <v>72.30532343294136</v>
      </c>
    </row>
    <row r="28" spans="1:9" ht="19.5" customHeight="1">
      <c r="A28" s="296" t="s">
        <v>169</v>
      </c>
      <c r="B28" s="50" t="s">
        <v>213</v>
      </c>
      <c r="C28" s="297" t="s">
        <v>189</v>
      </c>
      <c r="D28" s="298" t="s">
        <v>183</v>
      </c>
      <c r="E28" s="299"/>
      <c r="F28" s="300"/>
      <c r="G28" s="301">
        <v>236477608.15</v>
      </c>
      <c r="H28" s="301">
        <v>182996758.34</v>
      </c>
      <c r="I28" s="342">
        <f t="shared" si="0"/>
        <v>77.3843916012223</v>
      </c>
    </row>
    <row r="29" spans="1:9" ht="19.5" customHeight="1">
      <c r="A29" s="40" t="s">
        <v>442</v>
      </c>
      <c r="B29" s="42" t="s">
        <v>213</v>
      </c>
      <c r="C29" s="38" t="s">
        <v>189</v>
      </c>
      <c r="D29" s="302" t="s">
        <v>190</v>
      </c>
      <c r="E29" s="39"/>
      <c r="F29" s="48"/>
      <c r="G29" s="52">
        <v>20534019</v>
      </c>
      <c r="H29" s="52">
        <v>251369</v>
      </c>
      <c r="I29" s="51">
        <f>H29/G29*100</f>
        <v>1.2241587971648416</v>
      </c>
    </row>
    <row r="30" spans="1:9" ht="15" customHeight="1">
      <c r="A30" s="55" t="s">
        <v>166</v>
      </c>
      <c r="B30" s="54" t="s">
        <v>213</v>
      </c>
      <c r="C30" s="38" t="s">
        <v>189</v>
      </c>
      <c r="D30" s="38" t="s">
        <v>192</v>
      </c>
      <c r="E30" s="39"/>
      <c r="F30" s="38"/>
      <c r="G30" s="52">
        <v>9542485.7</v>
      </c>
      <c r="H30" s="52">
        <v>9484686.08</v>
      </c>
      <c r="I30" s="51">
        <f t="shared" si="0"/>
        <v>99.39429178290517</v>
      </c>
    </row>
    <row r="31" spans="1:10" ht="24" customHeight="1">
      <c r="A31" s="303" t="s">
        <v>202</v>
      </c>
      <c r="B31" s="42" t="s">
        <v>213</v>
      </c>
      <c r="C31" s="290" t="s">
        <v>184</v>
      </c>
      <c r="D31" s="289"/>
      <c r="E31" s="290"/>
      <c r="F31" s="291"/>
      <c r="G31" s="292">
        <f>G32+G33+G34+G35+G36</f>
        <v>393570578.42999995</v>
      </c>
      <c r="H31" s="292">
        <f>H32+H33+H34+H35+H36</f>
        <v>381540848.73999995</v>
      </c>
      <c r="I31" s="285">
        <f t="shared" si="0"/>
        <v>96.94343775950223</v>
      </c>
      <c r="J31" s="3"/>
    </row>
    <row r="32" spans="1:9" ht="14.25" customHeight="1">
      <c r="A32" s="40" t="s">
        <v>203</v>
      </c>
      <c r="B32" s="277" t="s">
        <v>213</v>
      </c>
      <c r="C32" s="304" t="s">
        <v>184</v>
      </c>
      <c r="D32" s="305" t="s">
        <v>183</v>
      </c>
      <c r="E32" s="304"/>
      <c r="F32" s="306"/>
      <c r="G32" s="307">
        <v>115950099.82</v>
      </c>
      <c r="H32" s="307">
        <v>111508097.69</v>
      </c>
      <c r="I32" s="343">
        <f t="shared" si="0"/>
        <v>96.1690398396416</v>
      </c>
    </row>
    <row r="33" spans="1:10" ht="17.25" customHeight="1">
      <c r="A33" s="55" t="s">
        <v>204</v>
      </c>
      <c r="B33" s="278" t="s">
        <v>213</v>
      </c>
      <c r="C33" s="308" t="s">
        <v>184</v>
      </c>
      <c r="D33" s="308" t="s">
        <v>190</v>
      </c>
      <c r="E33" s="304"/>
      <c r="F33" s="308"/>
      <c r="G33" s="52">
        <v>243117666.58</v>
      </c>
      <c r="H33" s="52">
        <v>236977094.06</v>
      </c>
      <c r="I33" s="343">
        <f aca="true" t="shared" si="1" ref="I33:I38">H33/G33*100</f>
        <v>97.4742384597627</v>
      </c>
      <c r="J33" s="3"/>
    </row>
    <row r="34" spans="1:9" ht="22.5" customHeight="1">
      <c r="A34" s="55" t="s">
        <v>177</v>
      </c>
      <c r="B34" s="54" t="s">
        <v>213</v>
      </c>
      <c r="C34" s="38" t="s">
        <v>184</v>
      </c>
      <c r="D34" s="38" t="s">
        <v>192</v>
      </c>
      <c r="E34" s="39"/>
      <c r="F34" s="38"/>
      <c r="G34" s="52">
        <v>17743799.59</v>
      </c>
      <c r="H34" s="52">
        <v>16510304.65</v>
      </c>
      <c r="I34" s="343">
        <f t="shared" si="1"/>
        <v>93.04830437391117</v>
      </c>
    </row>
    <row r="35" spans="1:9" ht="23.25" customHeight="1">
      <c r="A35" s="309" t="s">
        <v>245</v>
      </c>
      <c r="B35" s="42" t="s">
        <v>213</v>
      </c>
      <c r="C35" s="41" t="s">
        <v>184</v>
      </c>
      <c r="D35" s="49" t="s">
        <v>184</v>
      </c>
      <c r="E35" s="39"/>
      <c r="F35" s="48"/>
      <c r="G35" s="52">
        <v>2100633.21</v>
      </c>
      <c r="H35" s="52">
        <v>2056446.01</v>
      </c>
      <c r="I35" s="51">
        <f t="shared" si="1"/>
        <v>97.89648188985835</v>
      </c>
    </row>
    <row r="36" spans="1:9" ht="20.25" customHeight="1">
      <c r="A36" s="40" t="s">
        <v>205</v>
      </c>
      <c r="B36" s="42" t="s">
        <v>213</v>
      </c>
      <c r="C36" s="38" t="s">
        <v>184</v>
      </c>
      <c r="D36" s="49" t="s">
        <v>186</v>
      </c>
      <c r="E36" s="39"/>
      <c r="F36" s="48"/>
      <c r="G36" s="52">
        <v>14658379.23</v>
      </c>
      <c r="H36" s="52">
        <v>14488906.33</v>
      </c>
      <c r="I36" s="51">
        <f t="shared" si="1"/>
        <v>98.8438496689105</v>
      </c>
    </row>
    <row r="37" spans="1:9" ht="37.5" customHeight="1">
      <c r="A37" s="303" t="s">
        <v>242</v>
      </c>
      <c r="B37" s="42" t="s">
        <v>213</v>
      </c>
      <c r="C37" s="310" t="s">
        <v>185</v>
      </c>
      <c r="D37" s="289"/>
      <c r="E37" s="290"/>
      <c r="F37" s="291"/>
      <c r="G37" s="292">
        <f>G38</f>
        <v>22532403.46</v>
      </c>
      <c r="H37" s="292">
        <f>H38</f>
        <v>22140929.34</v>
      </c>
      <c r="I37" s="285">
        <f t="shared" si="1"/>
        <v>98.26261712073922</v>
      </c>
    </row>
    <row r="38" spans="1:9" ht="21.75" customHeight="1">
      <c r="A38" s="311" t="s">
        <v>206</v>
      </c>
      <c r="B38" s="54" t="s">
        <v>213</v>
      </c>
      <c r="C38" s="39" t="s">
        <v>185</v>
      </c>
      <c r="D38" s="39" t="s">
        <v>183</v>
      </c>
      <c r="E38" s="39"/>
      <c r="F38" s="39"/>
      <c r="G38" s="52">
        <v>22532403.46</v>
      </c>
      <c r="H38" s="52">
        <v>22140929.34</v>
      </c>
      <c r="I38" s="51">
        <f t="shared" si="1"/>
        <v>98.26261712073922</v>
      </c>
    </row>
    <row r="39" spans="1:9" ht="22.5" customHeight="1">
      <c r="A39" s="303" t="s">
        <v>194</v>
      </c>
      <c r="B39" s="42" t="s">
        <v>213</v>
      </c>
      <c r="C39" s="310" t="s">
        <v>188</v>
      </c>
      <c r="D39" s="289"/>
      <c r="E39" s="290"/>
      <c r="F39" s="291"/>
      <c r="G39" s="292">
        <f>G40+G41+G42+G43</f>
        <v>26816840.18</v>
      </c>
      <c r="H39" s="292">
        <f>H40+H41+H42+H43</f>
        <v>25715152.91</v>
      </c>
      <c r="I39" s="285">
        <f aca="true" t="shared" si="2" ref="I39:I44">H39/G39*100</f>
        <v>95.89180804820681</v>
      </c>
    </row>
    <row r="40" spans="1:9" ht="21.75" customHeight="1">
      <c r="A40" s="40" t="s">
        <v>198</v>
      </c>
      <c r="B40" s="42" t="s">
        <v>213</v>
      </c>
      <c r="C40" s="41" t="s">
        <v>188</v>
      </c>
      <c r="D40" s="49" t="s">
        <v>183</v>
      </c>
      <c r="E40" s="39"/>
      <c r="F40" s="48"/>
      <c r="G40" s="52">
        <v>5351298.27</v>
      </c>
      <c r="H40" s="52">
        <v>5351298.27</v>
      </c>
      <c r="I40" s="51">
        <f t="shared" si="2"/>
        <v>100</v>
      </c>
    </row>
    <row r="41" spans="1:9" ht="22.5" customHeight="1">
      <c r="A41" s="40" t="s">
        <v>195</v>
      </c>
      <c r="B41" s="42" t="s">
        <v>213</v>
      </c>
      <c r="C41" s="41" t="s">
        <v>188</v>
      </c>
      <c r="D41" s="49" t="s">
        <v>192</v>
      </c>
      <c r="E41" s="39"/>
      <c r="F41" s="48"/>
      <c r="G41" s="52">
        <v>7666173.8</v>
      </c>
      <c r="H41" s="52">
        <v>7292757.69</v>
      </c>
      <c r="I41" s="51">
        <f t="shared" si="2"/>
        <v>95.12904194788801</v>
      </c>
    </row>
    <row r="42" spans="1:9" ht="22.5" customHeight="1">
      <c r="A42" s="40" t="s">
        <v>233</v>
      </c>
      <c r="B42" s="54" t="s">
        <v>213</v>
      </c>
      <c r="C42" s="41" t="s">
        <v>188</v>
      </c>
      <c r="D42" s="39" t="s">
        <v>193</v>
      </c>
      <c r="E42" s="39"/>
      <c r="F42" s="39"/>
      <c r="G42" s="52">
        <v>12281800</v>
      </c>
      <c r="H42" s="52">
        <v>11566211.7</v>
      </c>
      <c r="I42" s="343">
        <f t="shared" si="2"/>
        <v>94.17358774772427</v>
      </c>
    </row>
    <row r="43" spans="1:9" ht="21.75" customHeight="1">
      <c r="A43" s="40" t="s">
        <v>161</v>
      </c>
      <c r="B43" s="54" t="s">
        <v>213</v>
      </c>
      <c r="C43" s="41" t="s">
        <v>188</v>
      </c>
      <c r="D43" s="39" t="s">
        <v>72</v>
      </c>
      <c r="E43" s="39"/>
      <c r="F43" s="39"/>
      <c r="G43" s="52">
        <v>1517568.11</v>
      </c>
      <c r="H43" s="52">
        <v>1504885.25</v>
      </c>
      <c r="I43" s="343">
        <f t="shared" si="2"/>
        <v>99.16426419898873</v>
      </c>
    </row>
    <row r="44" spans="1:9" ht="22.5" customHeight="1">
      <c r="A44" s="312" t="s">
        <v>235</v>
      </c>
      <c r="B44" s="42" t="s">
        <v>213</v>
      </c>
      <c r="C44" s="313" t="s">
        <v>211</v>
      </c>
      <c r="D44" s="314"/>
      <c r="E44" s="294"/>
      <c r="F44" s="315"/>
      <c r="G44" s="292">
        <f>G45+G47+G48+G46</f>
        <v>23875721.22</v>
      </c>
      <c r="H44" s="292">
        <f>H45+H47+H48+H46</f>
        <v>22860251.94</v>
      </c>
      <c r="I44" s="285">
        <f t="shared" si="2"/>
        <v>95.7468540085425</v>
      </c>
    </row>
    <row r="45" spans="1:9" ht="22.5" customHeight="1">
      <c r="A45" s="40" t="s">
        <v>511</v>
      </c>
      <c r="B45" s="42" t="s">
        <v>213</v>
      </c>
      <c r="C45" s="38" t="s">
        <v>211</v>
      </c>
      <c r="D45" s="316" t="s">
        <v>183</v>
      </c>
      <c r="E45" s="294"/>
      <c r="F45" s="315"/>
      <c r="G45" s="52">
        <v>13653000</v>
      </c>
      <c r="H45" s="52">
        <v>12645817.5</v>
      </c>
      <c r="I45" s="51">
        <f>H45/G45*100</f>
        <v>92.62299494616568</v>
      </c>
    </row>
    <row r="46" spans="1:9" ht="20.25" customHeight="1">
      <c r="A46" s="53" t="s">
        <v>669</v>
      </c>
      <c r="B46" s="54" t="s">
        <v>213</v>
      </c>
      <c r="C46" s="38" t="s">
        <v>211</v>
      </c>
      <c r="D46" s="43" t="s">
        <v>190</v>
      </c>
      <c r="E46" s="39"/>
      <c r="F46" s="39"/>
      <c r="G46" s="52">
        <v>4569165.22</v>
      </c>
      <c r="H46" s="52">
        <v>4561368.44</v>
      </c>
      <c r="I46" s="343">
        <f>H46/G46*100</f>
        <v>99.82936095272127</v>
      </c>
    </row>
    <row r="47" spans="1:9" ht="14.25" customHeight="1">
      <c r="A47" s="55" t="s">
        <v>554</v>
      </c>
      <c r="B47" s="54" t="s">
        <v>213</v>
      </c>
      <c r="C47" s="38" t="s">
        <v>211</v>
      </c>
      <c r="D47" s="38" t="s">
        <v>192</v>
      </c>
      <c r="E47" s="294"/>
      <c r="F47" s="313"/>
      <c r="G47" s="52">
        <v>5555556</v>
      </c>
      <c r="H47" s="52">
        <v>5555556</v>
      </c>
      <c r="I47" s="343">
        <f>H47/G47*100</f>
        <v>100</v>
      </c>
    </row>
    <row r="48" spans="1:9" ht="14.25" customHeight="1">
      <c r="A48" s="55" t="s">
        <v>241</v>
      </c>
      <c r="B48" s="54" t="s">
        <v>213</v>
      </c>
      <c r="C48" s="38" t="s">
        <v>211</v>
      </c>
      <c r="D48" s="38" t="s">
        <v>189</v>
      </c>
      <c r="E48" s="39"/>
      <c r="F48" s="38"/>
      <c r="G48" s="52">
        <v>98000</v>
      </c>
      <c r="H48" s="52">
        <v>97510</v>
      </c>
      <c r="I48" s="343">
        <f>H48/G48*100</f>
        <v>99.5</v>
      </c>
    </row>
    <row r="49" spans="1:9" ht="22.5" customHeight="1">
      <c r="A49" s="312" t="s">
        <v>236</v>
      </c>
      <c r="B49" s="42" t="s">
        <v>213</v>
      </c>
      <c r="C49" s="313" t="s">
        <v>187</v>
      </c>
      <c r="D49" s="314"/>
      <c r="E49" s="294"/>
      <c r="F49" s="315"/>
      <c r="G49" s="292">
        <f>G50</f>
        <v>1110000</v>
      </c>
      <c r="H49" s="292">
        <f>H50</f>
        <v>1110000</v>
      </c>
      <c r="I49" s="285">
        <f aca="true" t="shared" si="3" ref="I49:I56">H49/G49*100</f>
        <v>100</v>
      </c>
    </row>
    <row r="50" spans="1:9" ht="21" customHeight="1">
      <c r="A50" s="40" t="s">
        <v>207</v>
      </c>
      <c r="B50" s="42" t="s">
        <v>213</v>
      </c>
      <c r="C50" s="38" t="s">
        <v>187</v>
      </c>
      <c r="D50" s="38" t="s">
        <v>190</v>
      </c>
      <c r="E50" s="39"/>
      <c r="F50" s="38"/>
      <c r="G50" s="52">
        <v>1110000</v>
      </c>
      <c r="H50" s="52">
        <v>1110000</v>
      </c>
      <c r="I50" s="343">
        <f t="shared" si="3"/>
        <v>100</v>
      </c>
    </row>
    <row r="51" spans="1:9" ht="22.5" customHeight="1">
      <c r="A51" s="303" t="s">
        <v>232</v>
      </c>
      <c r="B51" s="42" t="s">
        <v>213</v>
      </c>
      <c r="C51" s="310" t="s">
        <v>227</v>
      </c>
      <c r="D51" s="290"/>
      <c r="E51" s="290"/>
      <c r="F51" s="290"/>
      <c r="G51" s="292">
        <f>G52</f>
        <v>3257886.61</v>
      </c>
      <c r="H51" s="292">
        <f>H52</f>
        <v>2852326.31</v>
      </c>
      <c r="I51" s="344">
        <f t="shared" si="3"/>
        <v>87.55142985163624</v>
      </c>
    </row>
    <row r="52" spans="1:9" ht="21" customHeight="1">
      <c r="A52" s="40" t="s">
        <v>7</v>
      </c>
      <c r="B52" s="42" t="s">
        <v>213</v>
      </c>
      <c r="C52" s="41" t="s">
        <v>227</v>
      </c>
      <c r="D52" s="39" t="s">
        <v>183</v>
      </c>
      <c r="E52" s="39"/>
      <c r="F52" s="39"/>
      <c r="G52" s="52">
        <v>3257886.61</v>
      </c>
      <c r="H52" s="52">
        <v>2852326.31</v>
      </c>
      <c r="I52" s="343">
        <f t="shared" si="3"/>
        <v>87.55142985163624</v>
      </c>
    </row>
    <row r="53" spans="1:9" ht="42" customHeight="1">
      <c r="A53" s="312" t="s">
        <v>237</v>
      </c>
      <c r="B53" s="42" t="s">
        <v>213</v>
      </c>
      <c r="C53" s="317" t="s">
        <v>215</v>
      </c>
      <c r="D53" s="294"/>
      <c r="E53" s="294"/>
      <c r="F53" s="294"/>
      <c r="G53" s="292">
        <f>G54+G55</f>
        <v>9952523.04</v>
      </c>
      <c r="H53" s="292">
        <f>H54+H55</f>
        <v>9952523.04</v>
      </c>
      <c r="I53" s="344">
        <f t="shared" si="3"/>
        <v>100</v>
      </c>
    </row>
    <row r="54" spans="1:9" ht="36.75" customHeight="1">
      <c r="A54" s="40" t="s">
        <v>238</v>
      </c>
      <c r="B54" s="42" t="s">
        <v>213</v>
      </c>
      <c r="C54" s="41" t="s">
        <v>215</v>
      </c>
      <c r="D54" s="39" t="s">
        <v>183</v>
      </c>
      <c r="E54" s="39"/>
      <c r="F54" s="39"/>
      <c r="G54" s="52">
        <v>8316000</v>
      </c>
      <c r="H54" s="52">
        <v>8316000</v>
      </c>
      <c r="I54" s="343">
        <f t="shared" si="3"/>
        <v>100</v>
      </c>
    </row>
    <row r="55" spans="1:9" ht="18.75" customHeight="1">
      <c r="A55" s="40" t="s">
        <v>424</v>
      </c>
      <c r="B55" s="54" t="s">
        <v>213</v>
      </c>
      <c r="C55" s="41" t="s">
        <v>215</v>
      </c>
      <c r="D55" s="39" t="s">
        <v>192</v>
      </c>
      <c r="E55" s="39"/>
      <c r="F55" s="39"/>
      <c r="G55" s="52">
        <v>1636523.04</v>
      </c>
      <c r="H55" s="52">
        <v>1636523.04</v>
      </c>
      <c r="I55" s="343">
        <f>H55/G55*100</f>
        <v>100</v>
      </c>
    </row>
    <row r="56" spans="1:9" ht="15.75" thickBot="1">
      <c r="A56" s="340" t="s">
        <v>199</v>
      </c>
      <c r="B56" s="341" t="s">
        <v>213</v>
      </c>
      <c r="C56" s="318"/>
      <c r="D56" s="319"/>
      <c r="E56" s="318"/>
      <c r="F56" s="320"/>
      <c r="G56" s="321">
        <f>G12+G17+G22+G27+G31+G37+G39+G44+G49+G51+G53+G19</f>
        <v>804500064</v>
      </c>
      <c r="H56" s="321">
        <f>H12+H17+H22+H27+H31+H37+H39+H44+H49+H51+H53+H19</f>
        <v>712551735.89</v>
      </c>
      <c r="I56" s="322">
        <f t="shared" si="3"/>
        <v>88.57074943501807</v>
      </c>
    </row>
    <row r="58" spans="5:10" ht="12.75">
      <c r="E58" s="23"/>
      <c r="F58" s="23"/>
      <c r="G58" s="23"/>
      <c r="H58" s="23"/>
      <c r="I58" s="23"/>
      <c r="J58" s="23"/>
    </row>
    <row r="59" spans="5:10" ht="12.75">
      <c r="E59" s="23"/>
      <c r="F59" s="23"/>
      <c r="G59" s="23"/>
      <c r="H59" s="23"/>
      <c r="I59" s="23"/>
      <c r="J59" s="23"/>
    </row>
    <row r="60" spans="5:10" ht="12.75">
      <c r="E60" s="23"/>
      <c r="F60" s="23"/>
      <c r="G60" s="23"/>
      <c r="H60" s="23"/>
      <c r="I60" s="23"/>
      <c r="J60" s="23"/>
    </row>
    <row r="61" spans="5:10" ht="12.75">
      <c r="E61" s="23"/>
      <c r="F61" s="23"/>
      <c r="G61" s="23"/>
      <c r="H61" s="23"/>
      <c r="I61" s="23"/>
      <c r="J61" s="23"/>
    </row>
  </sheetData>
  <sheetProtection/>
  <mergeCells count="11">
    <mergeCell ref="D2:I3"/>
    <mergeCell ref="H6:H11"/>
    <mergeCell ref="I6:I11"/>
    <mergeCell ref="A5:I5"/>
    <mergeCell ref="A6:A11"/>
    <mergeCell ref="B6:B11"/>
    <mergeCell ref="C6:C11"/>
    <mergeCell ref="D6:D11"/>
    <mergeCell ref="E6:E11"/>
    <mergeCell ref="F6:F11"/>
    <mergeCell ref="G6:G11"/>
  </mergeCells>
  <printOptions/>
  <pageMargins left="1.0236220472440944" right="0.2362204724409449" top="0.15748031496062992" bottom="0.15748031496062992" header="0.31496062992125984" footer="0.15748031496062992"/>
  <pageSetup fitToHeight="0"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0"/>
  </sheetPr>
  <dimension ref="A1:L32"/>
  <sheetViews>
    <sheetView zoomScalePageLayoutView="0" workbookViewId="0" topLeftCell="A47">
      <selection activeCell="B1" sqref="B1:E1"/>
    </sheetView>
  </sheetViews>
  <sheetFormatPr defaultColWidth="9.00390625" defaultRowHeight="12.75"/>
  <cols>
    <col min="1" max="1" width="39.00390625" style="0" customWidth="1"/>
    <col min="2" max="2" width="27.00390625" style="0" customWidth="1"/>
    <col min="3" max="3" width="15.375" style="0" customWidth="1"/>
    <col min="4" max="4" width="15.125" style="0" customWidth="1"/>
    <col min="5" max="5" width="7.50390625" style="0" customWidth="1"/>
  </cols>
  <sheetData>
    <row r="1" spans="1:12" ht="42.75" customHeight="1">
      <c r="A1" s="21"/>
      <c r="B1" s="574" t="s">
        <v>717</v>
      </c>
      <c r="C1" s="575"/>
      <c r="D1" s="575"/>
      <c r="E1" s="575"/>
      <c r="F1" s="32"/>
      <c r="G1" s="32"/>
      <c r="H1" s="32"/>
      <c r="I1" s="32"/>
      <c r="J1" s="32"/>
      <c r="K1" s="32"/>
      <c r="L1" s="32"/>
    </row>
    <row r="2" spans="1:5" ht="12.75">
      <c r="A2" s="21"/>
      <c r="B2" s="21"/>
      <c r="C2" s="34"/>
      <c r="D2" s="21"/>
      <c r="E2" s="21"/>
    </row>
    <row r="3" spans="1:5" ht="15">
      <c r="A3" s="572" t="s">
        <v>676</v>
      </c>
      <c r="B3" s="572"/>
      <c r="C3" s="573"/>
      <c r="D3" s="572"/>
      <c r="E3" s="572"/>
    </row>
    <row r="4" spans="1:5" ht="15.75" thickBot="1">
      <c r="A4" s="22"/>
      <c r="B4" s="22"/>
      <c r="C4" s="33"/>
      <c r="D4" s="22"/>
      <c r="E4" s="21"/>
    </row>
    <row r="5" spans="1:5" ht="50.25" customHeight="1">
      <c r="A5" s="327" t="s">
        <v>115</v>
      </c>
      <c r="B5" s="328" t="s">
        <v>454</v>
      </c>
      <c r="C5" s="328" t="s">
        <v>455</v>
      </c>
      <c r="D5" s="328" t="s">
        <v>114</v>
      </c>
      <c r="E5" s="329" t="s">
        <v>456</v>
      </c>
    </row>
    <row r="6" spans="1:5" ht="12.75">
      <c r="A6" s="330">
        <v>1</v>
      </c>
      <c r="B6" s="31">
        <v>2</v>
      </c>
      <c r="C6" s="31">
        <v>3</v>
      </c>
      <c r="D6" s="31">
        <v>4</v>
      </c>
      <c r="E6" s="331">
        <v>5</v>
      </c>
    </row>
    <row r="7" spans="1:5" ht="41.25" customHeight="1">
      <c r="A7" s="332" t="s">
        <v>457</v>
      </c>
      <c r="B7" s="28" t="s">
        <v>458</v>
      </c>
      <c r="C7" s="323">
        <f>C8+C13+C16+C19+C28</f>
        <v>10280000</v>
      </c>
      <c r="D7" s="323">
        <f>D8+D13+D16+D19+D28</f>
        <v>-829284.439999938</v>
      </c>
      <c r="E7" s="333">
        <f>D7/C7*100</f>
        <v>-8.066969260699786</v>
      </c>
    </row>
    <row r="8" spans="1:5" ht="25.5" customHeight="1">
      <c r="A8" s="334" t="s">
        <v>180</v>
      </c>
      <c r="B8" s="28" t="s">
        <v>459</v>
      </c>
      <c r="C8" s="324">
        <f>C9+C11</f>
        <v>24258509</v>
      </c>
      <c r="D8" s="324">
        <f>D9+D11</f>
        <v>15000000</v>
      </c>
      <c r="E8" s="333">
        <f aca="true" t="shared" si="0" ref="E8:E31">D8/C8*100</f>
        <v>61.83397339053278</v>
      </c>
    </row>
    <row r="9" spans="1:5" ht="30" customHeight="1">
      <c r="A9" s="332" t="s">
        <v>716</v>
      </c>
      <c r="B9" s="28" t="s">
        <v>489</v>
      </c>
      <c r="C9" s="324">
        <f>C10</f>
        <v>59258509</v>
      </c>
      <c r="D9" s="324">
        <f>D10</f>
        <v>50000000</v>
      </c>
      <c r="E9" s="333">
        <f t="shared" si="0"/>
        <v>84.37606825375914</v>
      </c>
    </row>
    <row r="10" spans="1:5" ht="42" customHeight="1">
      <c r="A10" s="332" t="s">
        <v>494</v>
      </c>
      <c r="B10" s="28" t="s">
        <v>460</v>
      </c>
      <c r="C10" s="323">
        <v>59258509</v>
      </c>
      <c r="D10" s="323">
        <v>50000000</v>
      </c>
      <c r="E10" s="335">
        <f>D10/C10*100</f>
        <v>84.37606825375914</v>
      </c>
    </row>
    <row r="11" spans="1:5" ht="42" customHeight="1">
      <c r="A11" s="332" t="s">
        <v>547</v>
      </c>
      <c r="B11" s="28" t="s">
        <v>548</v>
      </c>
      <c r="C11" s="324">
        <f>C12</f>
        <v>-35000000</v>
      </c>
      <c r="D11" s="324">
        <f>D12</f>
        <v>-35000000</v>
      </c>
      <c r="E11" s="335">
        <f>D11/C11*100</f>
        <v>100</v>
      </c>
    </row>
    <row r="12" spans="1:5" ht="42" customHeight="1">
      <c r="A12" s="332" t="s">
        <v>545</v>
      </c>
      <c r="B12" s="28" t="s">
        <v>546</v>
      </c>
      <c r="C12" s="323">
        <v>-35000000</v>
      </c>
      <c r="D12" s="323">
        <v>-35000000</v>
      </c>
      <c r="E12" s="335">
        <f>D12/C12*100</f>
        <v>100</v>
      </c>
    </row>
    <row r="13" spans="1:5" ht="27" customHeight="1">
      <c r="A13" s="334" t="s">
        <v>490</v>
      </c>
      <c r="B13" s="28" t="s">
        <v>461</v>
      </c>
      <c r="C13" s="324">
        <f>C14</f>
        <v>-17174000</v>
      </c>
      <c r="D13" s="324">
        <f>D14</f>
        <v>-17174000</v>
      </c>
      <c r="E13" s="333">
        <f t="shared" si="0"/>
        <v>100</v>
      </c>
    </row>
    <row r="14" spans="1:5" ht="54.75" customHeight="1">
      <c r="A14" s="332" t="s">
        <v>491</v>
      </c>
      <c r="B14" s="28" t="s">
        <v>492</v>
      </c>
      <c r="C14" s="323">
        <f>C15</f>
        <v>-17174000</v>
      </c>
      <c r="D14" s="323">
        <f>D15</f>
        <v>-17174000</v>
      </c>
      <c r="E14" s="333">
        <f t="shared" si="0"/>
        <v>100</v>
      </c>
    </row>
    <row r="15" spans="1:5" ht="52.5" customHeight="1">
      <c r="A15" s="332" t="s">
        <v>493</v>
      </c>
      <c r="B15" s="28" t="s">
        <v>462</v>
      </c>
      <c r="C15" s="323">
        <v>-17174000</v>
      </c>
      <c r="D15" s="323">
        <v>-17174000</v>
      </c>
      <c r="E15" s="333">
        <f>D15/C15*100</f>
        <v>100</v>
      </c>
    </row>
    <row r="16" spans="1:5" ht="30" customHeight="1">
      <c r="A16" s="334" t="s">
        <v>125</v>
      </c>
      <c r="B16" s="28" t="s">
        <v>486</v>
      </c>
      <c r="C16" s="324">
        <f>C17</f>
        <v>2500735</v>
      </c>
      <c r="D16" s="324">
        <f>D17</f>
        <v>2500735</v>
      </c>
      <c r="E16" s="333">
        <f t="shared" si="0"/>
        <v>100</v>
      </c>
    </row>
    <row r="17" spans="1:5" ht="40.5" customHeight="1">
      <c r="A17" s="332" t="s">
        <v>485</v>
      </c>
      <c r="B17" s="28" t="s">
        <v>487</v>
      </c>
      <c r="C17" s="323">
        <f>C18</f>
        <v>2500735</v>
      </c>
      <c r="D17" s="323">
        <f>D18</f>
        <v>2500735</v>
      </c>
      <c r="E17" s="333">
        <f t="shared" si="0"/>
        <v>100</v>
      </c>
    </row>
    <row r="18" spans="1:5" ht="68.25" customHeight="1">
      <c r="A18" s="332" t="s">
        <v>714</v>
      </c>
      <c r="B18" s="28" t="s">
        <v>488</v>
      </c>
      <c r="C18" s="323">
        <v>2500735</v>
      </c>
      <c r="D18" s="323">
        <v>2500735</v>
      </c>
      <c r="E18" s="333">
        <f t="shared" si="0"/>
        <v>100</v>
      </c>
    </row>
    <row r="19" spans="1:5" ht="27" customHeight="1">
      <c r="A19" s="334" t="s">
        <v>463</v>
      </c>
      <c r="B19" s="28" t="s">
        <v>464</v>
      </c>
      <c r="C19" s="324">
        <f>C20+C24</f>
        <v>694756</v>
      </c>
      <c r="D19" s="324">
        <f>D20+D24</f>
        <v>-1156019.439999938</v>
      </c>
      <c r="E19" s="333">
        <f t="shared" si="0"/>
        <v>-166.3921491861802</v>
      </c>
    </row>
    <row r="20" spans="1:5" ht="21" customHeight="1">
      <c r="A20" s="334" t="s">
        <v>465</v>
      </c>
      <c r="B20" s="28" t="s">
        <v>466</v>
      </c>
      <c r="C20" s="324">
        <f aca="true" t="shared" si="1" ref="C20:D22">C21</f>
        <v>-855979308</v>
      </c>
      <c r="D20" s="324">
        <f t="shared" si="1"/>
        <v>-770930164.26</v>
      </c>
      <c r="E20" s="333">
        <f t="shared" si="0"/>
        <v>90.06411218762779</v>
      </c>
    </row>
    <row r="21" spans="1:5" ht="26.25" customHeight="1">
      <c r="A21" s="332" t="s">
        <v>116</v>
      </c>
      <c r="B21" s="28" t="s">
        <v>467</v>
      </c>
      <c r="C21" s="323">
        <f t="shared" si="1"/>
        <v>-855979308</v>
      </c>
      <c r="D21" s="323">
        <f t="shared" si="1"/>
        <v>-770930164.26</v>
      </c>
      <c r="E21" s="333">
        <f t="shared" si="0"/>
        <v>90.06411218762779</v>
      </c>
    </row>
    <row r="22" spans="1:5" ht="27" customHeight="1">
      <c r="A22" s="332" t="s">
        <v>468</v>
      </c>
      <c r="B22" s="28" t="s">
        <v>469</v>
      </c>
      <c r="C22" s="323">
        <f t="shared" si="1"/>
        <v>-855979308</v>
      </c>
      <c r="D22" s="323">
        <f t="shared" si="1"/>
        <v>-770930164.26</v>
      </c>
      <c r="E22" s="333">
        <f t="shared" si="0"/>
        <v>90.06411218762779</v>
      </c>
    </row>
    <row r="23" spans="1:5" ht="29.25" customHeight="1">
      <c r="A23" s="332" t="s">
        <v>470</v>
      </c>
      <c r="B23" s="28" t="s">
        <v>471</v>
      </c>
      <c r="C23" s="323">
        <v>-855979308</v>
      </c>
      <c r="D23" s="323">
        <v>-770930164.26</v>
      </c>
      <c r="E23" s="333">
        <f t="shared" si="0"/>
        <v>90.06411218762779</v>
      </c>
    </row>
    <row r="24" spans="1:5" ht="28.5" customHeight="1">
      <c r="A24" s="334" t="s">
        <v>117</v>
      </c>
      <c r="B24" s="28" t="s">
        <v>472</v>
      </c>
      <c r="C24" s="324">
        <f aca="true" t="shared" si="2" ref="C24:D26">C25</f>
        <v>856674064</v>
      </c>
      <c r="D24" s="324">
        <f t="shared" si="2"/>
        <v>769774144.82</v>
      </c>
      <c r="E24" s="333">
        <f t="shared" si="0"/>
        <v>89.85612815517665</v>
      </c>
    </row>
    <row r="25" spans="1:5" ht="27" customHeight="1">
      <c r="A25" s="332" t="s">
        <v>473</v>
      </c>
      <c r="B25" s="28" t="s">
        <v>474</v>
      </c>
      <c r="C25" s="323">
        <f t="shared" si="2"/>
        <v>856674064</v>
      </c>
      <c r="D25" s="323">
        <f t="shared" si="2"/>
        <v>769774144.82</v>
      </c>
      <c r="E25" s="333">
        <f t="shared" si="0"/>
        <v>89.85612815517665</v>
      </c>
    </row>
    <row r="26" spans="1:5" ht="27.75" customHeight="1">
      <c r="A26" s="332" t="s">
        <v>475</v>
      </c>
      <c r="B26" s="28" t="s">
        <v>476</v>
      </c>
      <c r="C26" s="323">
        <f t="shared" si="2"/>
        <v>856674064</v>
      </c>
      <c r="D26" s="323">
        <f t="shared" si="2"/>
        <v>769774144.82</v>
      </c>
      <c r="E26" s="333">
        <f t="shared" si="0"/>
        <v>89.85612815517665</v>
      </c>
    </row>
    <row r="27" spans="1:5" ht="30" customHeight="1" thickBot="1">
      <c r="A27" s="336" t="s">
        <v>477</v>
      </c>
      <c r="B27" s="337" t="s">
        <v>478</v>
      </c>
      <c r="C27" s="338">
        <v>856674064</v>
      </c>
      <c r="D27" s="338">
        <v>769774144.82</v>
      </c>
      <c r="E27" s="339">
        <f t="shared" si="0"/>
        <v>89.85612815517665</v>
      </c>
    </row>
    <row r="28" spans="1:5" ht="0.75" customHeight="1">
      <c r="A28" s="30" t="s">
        <v>479</v>
      </c>
      <c r="B28" s="28" t="s">
        <v>480</v>
      </c>
      <c r="C28" s="324">
        <f aca="true" t="shared" si="3" ref="C28:D30">C29</f>
        <v>0</v>
      </c>
      <c r="D28" s="324">
        <f t="shared" si="3"/>
        <v>0</v>
      </c>
      <c r="E28" s="29" t="e">
        <f t="shared" si="0"/>
        <v>#DIV/0!</v>
      </c>
    </row>
    <row r="29" spans="1:5" ht="42" customHeight="1" hidden="1">
      <c r="A29" s="30" t="s">
        <v>118</v>
      </c>
      <c r="B29" s="28" t="s">
        <v>481</v>
      </c>
      <c r="C29" s="324">
        <f t="shared" si="3"/>
        <v>0</v>
      </c>
      <c r="D29" s="324">
        <f t="shared" si="3"/>
        <v>0</v>
      </c>
      <c r="E29" s="29" t="e">
        <f t="shared" si="0"/>
        <v>#DIV/0!</v>
      </c>
    </row>
    <row r="30" spans="1:5" ht="30" customHeight="1" hidden="1">
      <c r="A30" s="27" t="s">
        <v>482</v>
      </c>
      <c r="B30" s="28" t="s">
        <v>483</v>
      </c>
      <c r="C30" s="323">
        <f t="shared" si="3"/>
        <v>0</v>
      </c>
      <c r="D30" s="323">
        <f t="shared" si="3"/>
        <v>0</v>
      </c>
      <c r="E30" s="29" t="e">
        <f t="shared" si="0"/>
        <v>#DIV/0!</v>
      </c>
    </row>
    <row r="31" spans="1:5" ht="63" customHeight="1" hidden="1">
      <c r="A31" s="27" t="s">
        <v>124</v>
      </c>
      <c r="B31" s="28" t="s">
        <v>484</v>
      </c>
      <c r="C31" s="323">
        <v>0</v>
      </c>
      <c r="D31" s="323">
        <v>0</v>
      </c>
      <c r="E31" s="29" t="e">
        <f t="shared" si="0"/>
        <v>#DIV/0!</v>
      </c>
    </row>
    <row r="32" spans="3:4" ht="12.75">
      <c r="C32" s="325"/>
      <c r="D32" s="325"/>
    </row>
  </sheetData>
  <sheetProtection/>
  <mergeCells count="2">
    <mergeCell ref="A3:E3"/>
    <mergeCell ref="B1:E1"/>
  </mergeCells>
  <printOptions/>
  <pageMargins left="0.7874015748031497" right="0.2362204724409449" top="0.15748031496062992" bottom="0.15748031496062992"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финансов РК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user</cp:lastModifiedBy>
  <cp:lastPrinted>2021-04-30T06:43:07Z</cp:lastPrinted>
  <dcterms:created xsi:type="dcterms:W3CDTF">2004-09-08T10:28:32Z</dcterms:created>
  <dcterms:modified xsi:type="dcterms:W3CDTF">2021-04-30T06:43:17Z</dcterms:modified>
  <cp:category/>
  <cp:version/>
  <cp:contentType/>
  <cp:contentStatus/>
</cp:coreProperties>
</file>