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отчет!$A$1:$I$50</definedName>
  </definedNames>
  <calcPr calcId="124519"/>
</workbook>
</file>

<file path=xl/calcChain.xml><?xml version="1.0" encoding="utf-8"?>
<calcChain xmlns="http://schemas.openxmlformats.org/spreadsheetml/2006/main">
  <c r="I48" i="2"/>
  <c r="I49"/>
  <c r="I50"/>
  <c r="I47"/>
  <c r="I45"/>
  <c r="I44"/>
  <c r="I42"/>
  <c r="I37"/>
  <c r="I34"/>
  <c r="I33"/>
  <c r="I32"/>
  <c r="I31"/>
  <c r="I28"/>
  <c r="I27"/>
  <c r="I25"/>
  <c r="I24"/>
  <c r="I21"/>
  <c r="I22"/>
  <c r="I23"/>
  <c r="I20"/>
  <c r="I19"/>
  <c r="I17"/>
  <c r="G16"/>
  <c r="H16"/>
  <c r="F16"/>
  <c r="G46"/>
  <c r="H46"/>
  <c r="G43"/>
  <c r="H43"/>
  <c r="F43"/>
  <c r="F46"/>
  <c r="G30"/>
  <c r="G14"/>
  <c r="I46" l="1"/>
  <c r="I43"/>
  <c r="I16"/>
  <c r="F14"/>
  <c r="H14"/>
  <c r="I14" s="1"/>
  <c r="I15"/>
  <c r="F30"/>
  <c r="F26" l="1"/>
  <c r="G38" l="1"/>
  <c r="H38"/>
  <c r="F38"/>
  <c r="G36"/>
  <c r="H36"/>
  <c r="I36" s="1"/>
  <c r="F36"/>
  <c r="F29" s="1"/>
  <c r="H30"/>
  <c r="G26"/>
  <c r="H26"/>
  <c r="I26" s="1"/>
  <c r="F13"/>
  <c r="I41"/>
  <c r="I40"/>
  <c r="I39"/>
  <c r="H29" l="1"/>
  <c r="I30"/>
  <c r="I38"/>
  <c r="G29"/>
  <c r="H13"/>
  <c r="I13" s="1"/>
  <c r="G13"/>
  <c r="I29" l="1"/>
  <c r="H12"/>
  <c r="I12" s="1"/>
  <c r="G12"/>
  <c r="F12"/>
</calcChain>
</file>

<file path=xl/sharedStrings.xml><?xml version="1.0" encoding="utf-8"?>
<sst xmlns="http://schemas.openxmlformats.org/spreadsheetml/2006/main" count="134" uniqueCount="106">
  <si>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</si>
  <si>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</si>
  <si>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</si>
  <si>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</si>
  <si>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</si>
  <si>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</si>
  <si>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</si>
  <si>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</si>
  <si>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</si>
  <si>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</si>
  <si>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</si>
  <si>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</si>
  <si>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</si>
  <si>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</si>
  <si>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</si>
  <si>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</si>
  <si>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</si>
  <si>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</si>
  <si>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</si>
  <si>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</si>
  <si>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</si>
  <si>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</si>
  <si>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</si>
  <si>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4.1.</t>
  </si>
  <si>
    <t>4.2.</t>
  </si>
  <si>
    <t>4.3.</t>
  </si>
  <si>
    <t>Увеличение доходов от платы за наем жилых помещений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</si>
  <si>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</si>
  <si>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</si>
  <si>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</si>
  <si>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</si>
  <si>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</si>
  <si>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</si>
  <si>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</si>
  <si>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</si>
  <si>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</si>
  <si>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</si>
  <si>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</si>
  <si>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</si>
  <si>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</si>
  <si>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</si>
  <si>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</si>
  <si>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</si>
  <si>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</si>
  <si>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</si>
  <si>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</si>
  <si>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</si>
  <si>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</si>
  <si>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</si>
  <si>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</si>
  <si>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</si>
  <si>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</si>
  <si>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</si>
  <si>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</si>
  <si>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</si>
  <si>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</si>
  <si>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</si>
  <si>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</si>
  <si>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</si>
  <si>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</si>
  <si>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</si>
  <si>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</si>
  <si>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</si>
  <si>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</si>
  <si>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</si>
  <si>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</si>
  <si>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</si>
  <si>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</si>
  <si>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</si>
  <si>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</si>
  <si>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</si>
  <si>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</si>
  <si>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</si>
  <si>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</si>
  <si>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</si>
  <si>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2021 год</t>
  </si>
  <si>
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Найстеньярвское сельское поселение в 2021 г.-95,0тыс.руб.- исковые заявления в суде.                                                                    Муниципальное образование «Суоярвский район» и Суоярвское городское поселение в 2021 г.-25 тыс.руб.; в 2022 г.- 20 тыс.руб.; в 2023 г.-20 тыс.руб.; в2024 г. – 20 тыс.руб. 
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</si>
  <si>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</si>
  <si>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>Поросозеро - заключение договора аренды на нежилое здание (ул.Центральная,5 гаражи)</t>
  </si>
  <si>
    <t>Заключение договора аренды  (или продажи)  нежилого здания (ул.Студенческая,26  баня)</t>
  </si>
  <si>
    <t xml:space="preserve">Проведение торгов на право заключения договоров на установку и эксплуатацию рекламных конструкций (2021 г.- ИП Шестаков А.В.- 5,0 тыс.руб.)
Размещение нестационарных торговых объектов (текущие договора + плановые  5 мест в 2021 г. – 705,1 тыс.руб.; в 2022г.- 832,1 тыс.руб.; в 2023г.-832,1 тыс.руб.; в 2024г.- 832,1 тыс.руб.)
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</si>
  <si>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-- перевод библиотеки в п. Лоймола в здание Лоймольской школы- 50,0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библиотеки, уполномоченного УФСБ в здание школы п.Леппясюрья - 150,0 тыс.руб.
</t>
    </r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</si>
  <si>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
 700,0 тыс.руб, в 2022 -1400 тыс. ру.).
- реконструкция Найстенъярвской школы и перевод детсада в здание школы в 2020 (бюджетный эффект  в 2021 от закрытия зданий 1200,0 тыс.руб.)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- 350 тыс.руб,)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</si>
  <si>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2500 тыс. 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2500 тыс.руб
</t>
    </r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</si>
  <si>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</si>
  <si>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 xml:space="preserve">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(раздел заполняется по факту получения экономии по контрактам)
</t>
  </si>
  <si>
    <t>Взаимодействие с кредитными организациями по снижению процентной ставки</t>
  </si>
  <si>
    <t>Направление писем в кредитные организации о снижении ставки по кредиту, привлечение кредита по меньшую ставку (экономия по уплате процентов за пользование кредитами за 2021 года – 382,8 тыс.руб.)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</si>
  <si>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</si>
  <si>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</si>
  <si>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</si>
  <si>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>Экономический эффект от вакантной должности заместителя Главы в 2020 году – 386,4 тыс.руб. (не отражен в отчете за 2020 год)</t>
  </si>
  <si>
    <t xml:space="preserve">Сокращение расходов по оплате тепловой энергии путем установки теплового счетчика </t>
  </si>
  <si>
    <t>срок реализации мероприятия в течение 2021 года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</si>
  <si>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г.- 80 тыс.руб.; в 2022 г.-60 тыс.руб.; в 2023 г.-40 тыс.руб.; в 2024 г. – 40 тыс.руб.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</si>
  <si>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t>срок реализации мероприятия в течение 2021 года (заполняется по факту)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</si>
  <si>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</si>
  <si>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8</t>
  </si>
  <si>
    <t>3.2.</t>
  </si>
  <si>
    <t>1.3.</t>
  </si>
  <si>
    <t>5.</t>
  </si>
  <si>
    <t>5.1</t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</si>
  <si>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(ИП Шестаков А.В -5,0 тыс.руб; размещение НТО 176,3 тыс.руб)</t>
    </r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</si>
  <si>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(погашение задолженности прошлых лет ООО "Толвоярви")</t>
    </r>
    <r>
      <rPr>
        <sz val="12"/>
        <rFont val="Times New Roman"/>
        <family val="1"/>
        <charset val="204"/>
      </rPr>
      <t>Перевыполнение плановых показателей объясняется тем,что на дату формирования Программы информация о предполагаемом погашении задолженности отсутствовала, изменения в плановые показатели планируется внести по состоянию на 01.07.2021 года.</t>
    </r>
  </si>
  <si>
    <t xml:space="preserve">по состоянию на 01 мая 2021 года 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</si>
  <si>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2 места (МРОТ 12792*1,65*30,2*13%*43%*2чел*12мес..= 36,9 тыс.руб);                                                                            в 2022 г.– 3 места (МРОТ 12792*1,65*30,2*13%*43%*3чел*12мес..= 55,3 тыс.руб)                                                                                                                         в 2023 г. – 4  места (МРОТ 12792*1,65*30,2*13%*43%*4чел*12мес..= 55,3 тыс.руб)                                                                                                                      в 2024 г. – 4  места (МРОТ 12792*1,65*30,2*13%*43%*4чел*12мес..= 55,3 тыс.руб)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</si>
</sst>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14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9" fontId="1" fillId="7" borderId="5" xfId="0" applyNumberFormat="1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9" fontId="13" fillId="5" borderId="7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9" fontId="14" fillId="4" borderId="5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9" fontId="14" fillId="3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9" fontId="13" fillId="6" borderId="5" xfId="0" applyNumberFormat="1" applyFont="1" applyFill="1" applyBorder="1" applyAlignment="1">
      <alignment horizontal="center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6" borderId="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1" fillId="6" borderId="16" xfId="0" applyNumberFormat="1" applyFont="1" applyFill="1" applyBorder="1" applyAlignment="1">
      <alignment horizontal="center" vertical="center" wrapText="1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view="pageBreakPreview" zoomScale="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50" sqref="H50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50.33203125" style="1" customWidth="1"/>
    <col min="4" max="4" width="75" style="1" customWidth="1"/>
    <col min="5" max="5" width="67.88671875" style="1" customWidth="1"/>
    <col min="6" max="6" width="12.6640625" style="1" customWidth="1"/>
    <col min="7" max="7" width="10.88671875" style="2" customWidth="1"/>
    <col min="8" max="8" width="14.109375" style="2" customWidth="1"/>
    <col min="9" max="9" width="11.77734375" style="2" customWidth="1"/>
    <col min="10" max="10" width="9.109375" style="2" customWidth="1"/>
    <col min="11" max="16384" width="9.109375" style="2"/>
  </cols>
  <sheetData>
    <row r="1" spans="1:15" ht="20.25" customHeight="1">
      <c r="A1" s="81" t="s">
        <v>52</v>
      </c>
      <c r="B1" s="81"/>
      <c r="C1" s="81"/>
      <c r="D1" s="81"/>
      <c r="E1" s="81"/>
      <c r="F1" s="81"/>
      <c r="G1" s="81"/>
      <c r="H1" s="81"/>
      <c r="I1" s="81"/>
    </row>
    <row r="2" spans="1:15" ht="20.25" customHeight="1">
      <c r="A2" s="81" t="s">
        <v>104</v>
      </c>
      <c r="B2" s="81"/>
      <c r="C2" s="81"/>
      <c r="D2" s="81"/>
      <c r="E2" s="81"/>
      <c r="F2" s="81"/>
      <c r="G2" s="81"/>
      <c r="H2" s="81"/>
      <c r="I2" s="81"/>
    </row>
    <row r="3" spans="1:15" ht="20.25" customHeight="1">
      <c r="A3" s="89" t="s">
        <v>35</v>
      </c>
      <c r="B3" s="89"/>
      <c r="C3" s="89"/>
      <c r="D3" s="89"/>
      <c r="E3" s="89"/>
      <c r="F3" s="89"/>
      <c r="G3" s="89"/>
      <c r="H3" s="89"/>
      <c r="I3" s="89"/>
    </row>
    <row r="4" spans="1:15" ht="20.25" customHeight="1">
      <c r="A4" s="89" t="s">
        <v>48</v>
      </c>
      <c r="B4" s="89"/>
      <c r="C4" s="89"/>
      <c r="D4" s="89"/>
      <c r="E4" s="89"/>
      <c r="F4" s="89"/>
      <c r="G4" s="89"/>
      <c r="H4" s="89"/>
      <c r="I4" s="89"/>
    </row>
    <row r="5" spans="1:15" ht="20.25" customHeight="1">
      <c r="A5" s="89" t="s">
        <v>36</v>
      </c>
      <c r="B5" s="89"/>
      <c r="C5" s="89"/>
      <c r="D5" s="89"/>
      <c r="E5" s="89"/>
      <c r="F5" s="89"/>
      <c r="G5" s="89"/>
      <c r="H5" s="89"/>
      <c r="I5" s="89"/>
    </row>
    <row r="6" spans="1:15" ht="3.75" customHeight="1" thickBot="1">
      <c r="B6" s="88"/>
      <c r="C6" s="88"/>
      <c r="D6" s="88"/>
      <c r="E6" s="88"/>
      <c r="F6" s="88"/>
      <c r="G6" s="88"/>
      <c r="H6" s="88"/>
      <c r="I6" s="88"/>
      <c r="J6" s="4"/>
      <c r="K6" s="4"/>
      <c r="L6" s="4"/>
      <c r="M6" s="4"/>
      <c r="N6" s="4"/>
      <c r="O6" s="4"/>
    </row>
    <row r="7" spans="1:15" s="4" customFormat="1" ht="17.399999999999999">
      <c r="A7" s="95" t="s">
        <v>1</v>
      </c>
      <c r="B7" s="60" t="s">
        <v>46</v>
      </c>
      <c r="C7" s="63" t="s">
        <v>2</v>
      </c>
      <c r="D7" s="63"/>
      <c r="E7" s="60" t="s">
        <v>44</v>
      </c>
      <c r="F7" s="63" t="s">
        <v>42</v>
      </c>
      <c r="G7" s="63"/>
      <c r="H7" s="63"/>
      <c r="I7" s="85"/>
    </row>
    <row r="8" spans="1:15" s="4" customFormat="1" ht="39" customHeight="1">
      <c r="A8" s="96"/>
      <c r="B8" s="61"/>
      <c r="C8" s="64"/>
      <c r="D8" s="64"/>
      <c r="E8" s="61"/>
      <c r="F8" s="86" t="s">
        <v>38</v>
      </c>
      <c r="G8" s="87"/>
      <c r="H8" s="64" t="s">
        <v>40</v>
      </c>
      <c r="I8" s="92"/>
    </row>
    <row r="9" spans="1:15" s="4" customFormat="1" ht="21.75" customHeight="1">
      <c r="A9" s="96"/>
      <c r="B9" s="61"/>
      <c r="C9" s="65" t="s">
        <v>47</v>
      </c>
      <c r="D9" s="90" t="s">
        <v>51</v>
      </c>
      <c r="E9" s="61"/>
      <c r="F9" s="65" t="s">
        <v>37</v>
      </c>
      <c r="G9" s="17" t="s">
        <v>39</v>
      </c>
      <c r="H9" s="65" t="s">
        <v>43</v>
      </c>
      <c r="I9" s="93" t="s">
        <v>41</v>
      </c>
    </row>
    <row r="10" spans="1:15" s="4" customFormat="1" ht="21.75" customHeight="1" thickBot="1">
      <c r="A10" s="97"/>
      <c r="B10" s="62"/>
      <c r="C10" s="66"/>
      <c r="D10" s="91"/>
      <c r="E10" s="62"/>
      <c r="F10" s="66"/>
      <c r="G10" s="30" t="s">
        <v>75</v>
      </c>
      <c r="H10" s="66"/>
      <c r="I10" s="94"/>
    </row>
    <row r="11" spans="1:15" s="4" customFormat="1" ht="33.75" customHeight="1" thickBot="1">
      <c r="A11" s="82" t="s">
        <v>49</v>
      </c>
      <c r="B11" s="83"/>
      <c r="C11" s="83"/>
      <c r="D11" s="83"/>
      <c r="E11" s="83"/>
      <c r="F11" s="83"/>
      <c r="G11" s="83"/>
      <c r="H11" s="83"/>
      <c r="I11" s="84"/>
    </row>
    <row r="12" spans="1:15" s="4" customFormat="1" ht="33.6" customHeight="1">
      <c r="A12" s="70" t="s">
        <v>45</v>
      </c>
      <c r="B12" s="71"/>
      <c r="C12" s="71"/>
      <c r="D12" s="71"/>
      <c r="E12" s="72"/>
      <c r="F12" s="41">
        <f>F13+F29</f>
        <v>23046.199999999997</v>
      </c>
      <c r="G12" s="41">
        <f>G13+G29</f>
        <v>8948.2000000000007</v>
      </c>
      <c r="H12" s="41">
        <f>H13+H29</f>
        <v>2782.2</v>
      </c>
      <c r="I12" s="42">
        <f t="shared" ref="I12:I17" si="0">H12/G12</f>
        <v>0.31092286716881601</v>
      </c>
    </row>
    <row r="13" spans="1:15" s="13" customFormat="1" ht="33.6" customHeight="1">
      <c r="A13" s="22"/>
      <c r="B13" s="11" t="s">
        <v>3</v>
      </c>
      <c r="C13" s="67" t="s">
        <v>5</v>
      </c>
      <c r="D13" s="68"/>
      <c r="E13" s="69"/>
      <c r="F13" s="43">
        <f>F14+F16+F26</f>
        <v>9310</v>
      </c>
      <c r="G13" s="43">
        <f>G14+G16+G26</f>
        <v>2687</v>
      </c>
      <c r="H13" s="43">
        <f>H14+H16+H26</f>
        <v>1406.1</v>
      </c>
      <c r="I13" s="44">
        <f t="shared" si="0"/>
        <v>0.5232973576479345</v>
      </c>
      <c r="J13" s="12"/>
      <c r="K13" s="12"/>
      <c r="L13" s="12"/>
      <c r="M13" s="12"/>
      <c r="N13" s="12"/>
      <c r="O13" s="12"/>
    </row>
    <row r="14" spans="1:15" s="10" customFormat="1" ht="30.6" customHeight="1">
      <c r="A14" s="24"/>
      <c r="B14" s="7" t="s">
        <v>0</v>
      </c>
      <c r="C14" s="57" t="s">
        <v>29</v>
      </c>
      <c r="D14" s="58"/>
      <c r="E14" s="59"/>
      <c r="F14" s="45">
        <f>SUM(F15:F15)</f>
        <v>239.6</v>
      </c>
      <c r="G14" s="45">
        <f>G15</f>
        <v>36.9</v>
      </c>
      <c r="H14" s="45">
        <f>SUM(H15:H15)</f>
        <v>0</v>
      </c>
      <c r="I14" s="46">
        <f t="shared" si="0"/>
        <v>0</v>
      </c>
      <c r="J14" s="9"/>
      <c r="K14" s="9"/>
      <c r="L14" s="9"/>
      <c r="M14" s="9"/>
      <c r="N14" s="9"/>
      <c r="O14" s="9"/>
    </row>
    <row r="15" spans="1:15" ht="242.4" customHeight="1">
      <c r="A15" s="34">
        <v>1</v>
      </c>
      <c r="B15" s="36" t="s">
        <v>7</v>
      </c>
      <c r="C15" s="37" t="s">
        <v>68</v>
      </c>
      <c r="D15" s="37" t="s">
        <v>105</v>
      </c>
      <c r="E15" s="37" t="s">
        <v>93</v>
      </c>
      <c r="F15" s="50">
        <v>239.6</v>
      </c>
      <c r="G15" s="50">
        <v>36.9</v>
      </c>
      <c r="H15" s="50">
        <v>0</v>
      </c>
      <c r="I15" s="56">
        <f t="shared" si="0"/>
        <v>0</v>
      </c>
      <c r="J15" s="4"/>
      <c r="K15" s="4"/>
      <c r="L15" s="4"/>
      <c r="M15" s="4"/>
      <c r="N15" s="4"/>
      <c r="O15" s="4"/>
    </row>
    <row r="16" spans="1:15" ht="36" customHeight="1">
      <c r="A16" s="24"/>
      <c r="B16" s="7" t="s">
        <v>16</v>
      </c>
      <c r="C16" s="57" t="s">
        <v>32</v>
      </c>
      <c r="D16" s="58"/>
      <c r="E16" s="59"/>
      <c r="F16" s="19">
        <f>SUM(F17:F25)</f>
        <v>5464</v>
      </c>
      <c r="G16" s="19">
        <f t="shared" ref="G16:H16" si="1">SUM(G17:G25)</f>
        <v>1840</v>
      </c>
      <c r="H16" s="19">
        <f t="shared" si="1"/>
        <v>688.8</v>
      </c>
      <c r="I16" s="25">
        <f t="shared" si="0"/>
        <v>0.37434782608695649</v>
      </c>
      <c r="J16" s="4"/>
      <c r="K16" s="4"/>
      <c r="L16" s="4"/>
      <c r="M16" s="4"/>
      <c r="N16" s="4"/>
      <c r="O16" s="4"/>
    </row>
    <row r="17" spans="1:17" ht="52.2" customHeight="1">
      <c r="A17" s="26">
        <v>2</v>
      </c>
      <c r="B17" s="34" t="s">
        <v>17</v>
      </c>
      <c r="C17" s="39" t="s">
        <v>27</v>
      </c>
      <c r="D17" s="39" t="s">
        <v>54</v>
      </c>
      <c r="E17" s="37" t="s">
        <v>93</v>
      </c>
      <c r="F17" s="50">
        <v>900</v>
      </c>
      <c r="G17" s="50">
        <v>300</v>
      </c>
      <c r="H17" s="50">
        <v>0</v>
      </c>
      <c r="I17" s="51">
        <f t="shared" si="0"/>
        <v>0</v>
      </c>
      <c r="J17" s="4"/>
      <c r="K17" s="4"/>
      <c r="L17" s="4"/>
      <c r="M17" s="4"/>
      <c r="N17" s="4"/>
      <c r="O17" s="4"/>
    </row>
    <row r="18" spans="1:17" ht="31.2">
      <c r="A18" s="26">
        <v>3</v>
      </c>
      <c r="B18" s="34" t="s">
        <v>18</v>
      </c>
      <c r="C18" s="38" t="s">
        <v>26</v>
      </c>
      <c r="D18" s="53" t="s">
        <v>55</v>
      </c>
      <c r="E18" s="37" t="s">
        <v>93</v>
      </c>
      <c r="F18" s="50">
        <v>0</v>
      </c>
      <c r="G18" s="50">
        <v>0</v>
      </c>
      <c r="H18" s="50">
        <v>0</v>
      </c>
      <c r="I18" s="51">
        <v>0</v>
      </c>
      <c r="J18" s="4"/>
      <c r="K18" s="4"/>
      <c r="L18" s="4"/>
      <c r="M18" s="4"/>
      <c r="N18" s="4"/>
      <c r="O18" s="4"/>
    </row>
    <row r="19" spans="1:17" ht="179.4" customHeight="1">
      <c r="A19" s="26">
        <v>4</v>
      </c>
      <c r="B19" s="34" t="s">
        <v>63</v>
      </c>
      <c r="C19" s="54" t="s">
        <v>30</v>
      </c>
      <c r="D19" s="55" t="s">
        <v>94</v>
      </c>
      <c r="E19" s="37" t="s">
        <v>93</v>
      </c>
      <c r="F19" s="50">
        <v>248</v>
      </c>
      <c r="G19" s="50">
        <v>87</v>
      </c>
      <c r="H19" s="50">
        <v>16</v>
      </c>
      <c r="I19" s="51">
        <f>H19/G19</f>
        <v>0.18390804597701149</v>
      </c>
      <c r="J19" s="4"/>
      <c r="K19" s="4"/>
      <c r="L19" s="4"/>
      <c r="M19" s="4"/>
      <c r="N19" s="4"/>
      <c r="O19" s="4"/>
    </row>
    <row r="20" spans="1:17" ht="199.2" customHeight="1">
      <c r="A20" s="26">
        <v>5</v>
      </c>
      <c r="B20" s="34" t="s">
        <v>64</v>
      </c>
      <c r="C20" s="38" t="s">
        <v>69</v>
      </c>
      <c r="D20" s="38" t="s">
        <v>76</v>
      </c>
      <c r="E20" s="37" t="s">
        <v>93</v>
      </c>
      <c r="F20" s="50">
        <v>180</v>
      </c>
      <c r="G20" s="50">
        <v>120</v>
      </c>
      <c r="H20" s="52">
        <v>17</v>
      </c>
      <c r="I20" s="51">
        <f>H20/G20</f>
        <v>0.14166666666666666</v>
      </c>
      <c r="J20" s="4"/>
      <c r="K20" s="4"/>
      <c r="L20" s="4"/>
      <c r="M20" s="4"/>
      <c r="N20" s="4"/>
      <c r="O20" s="4"/>
      <c r="Q20" s="2" t="s">
        <v>34</v>
      </c>
    </row>
    <row r="21" spans="1:17" ht="132" customHeight="1">
      <c r="A21" s="26">
        <v>6</v>
      </c>
      <c r="B21" s="34" t="s">
        <v>19</v>
      </c>
      <c r="C21" s="38" t="s">
        <v>70</v>
      </c>
      <c r="D21" s="38" t="s">
        <v>56</v>
      </c>
      <c r="E21" s="37" t="s">
        <v>93</v>
      </c>
      <c r="F21" s="50">
        <v>2684</v>
      </c>
      <c r="G21" s="50">
        <v>674</v>
      </c>
      <c r="H21" s="52">
        <v>30</v>
      </c>
      <c r="I21" s="51">
        <f t="shared" ref="I21:I23" si="2">H21/G21</f>
        <v>4.4510385756676561E-2</v>
      </c>
      <c r="J21" s="4"/>
      <c r="K21" s="4"/>
      <c r="L21" s="4"/>
      <c r="M21" s="4"/>
      <c r="N21" s="4"/>
      <c r="O21" s="4"/>
    </row>
    <row r="22" spans="1:17" ht="131.4" customHeight="1">
      <c r="A22" s="26">
        <v>7</v>
      </c>
      <c r="B22" s="34" t="s">
        <v>71</v>
      </c>
      <c r="C22" s="38" t="s">
        <v>72</v>
      </c>
      <c r="D22" s="38" t="s">
        <v>56</v>
      </c>
      <c r="E22" s="37" t="s">
        <v>93</v>
      </c>
      <c r="F22" s="50">
        <v>1291</v>
      </c>
      <c r="G22" s="50">
        <v>619</v>
      </c>
      <c r="H22" s="52">
        <v>625</v>
      </c>
      <c r="I22" s="51">
        <f t="shared" si="2"/>
        <v>1.0096930533117932</v>
      </c>
      <c r="J22" s="4"/>
      <c r="K22" s="4"/>
      <c r="L22" s="4"/>
      <c r="M22" s="4"/>
      <c r="N22" s="4"/>
      <c r="O22" s="4"/>
    </row>
    <row r="23" spans="1:17" ht="51.6" customHeight="1">
      <c r="A23" s="76" t="s">
        <v>97</v>
      </c>
      <c r="B23" s="65" t="s">
        <v>73</v>
      </c>
      <c r="C23" s="73" t="s">
        <v>53</v>
      </c>
      <c r="D23" s="47" t="s">
        <v>77</v>
      </c>
      <c r="E23" s="37" t="s">
        <v>93</v>
      </c>
      <c r="F23" s="50">
        <v>28</v>
      </c>
      <c r="G23" s="50">
        <v>7</v>
      </c>
      <c r="H23" s="52">
        <v>0.8</v>
      </c>
      <c r="I23" s="51">
        <f t="shared" si="2"/>
        <v>0.1142857142857143</v>
      </c>
      <c r="J23" s="4"/>
      <c r="K23" s="4"/>
      <c r="L23" s="4"/>
      <c r="M23" s="4"/>
      <c r="N23" s="4"/>
      <c r="O23" s="4"/>
    </row>
    <row r="24" spans="1:17" ht="34.799999999999997" customHeight="1">
      <c r="A24" s="77"/>
      <c r="B24" s="79"/>
      <c r="C24" s="74"/>
      <c r="D24" s="38" t="s">
        <v>78</v>
      </c>
      <c r="E24" s="37" t="s">
        <v>93</v>
      </c>
      <c r="F24" s="50">
        <v>33</v>
      </c>
      <c r="G24" s="50">
        <v>33</v>
      </c>
      <c r="H24" s="52">
        <v>0</v>
      </c>
      <c r="I24" s="51">
        <f t="shared" ref="I24:I34" si="3">H24/G24</f>
        <v>0</v>
      </c>
      <c r="J24" s="4"/>
      <c r="K24" s="4"/>
      <c r="L24" s="4"/>
      <c r="M24" s="4"/>
      <c r="N24" s="4"/>
      <c r="O24" s="4"/>
    </row>
    <row r="25" spans="1:17" ht="33" customHeight="1">
      <c r="A25" s="78"/>
      <c r="B25" s="80"/>
      <c r="C25" s="75"/>
      <c r="D25" s="48" t="s">
        <v>79</v>
      </c>
      <c r="E25" s="37" t="s">
        <v>93</v>
      </c>
      <c r="F25" s="50">
        <v>100</v>
      </c>
      <c r="G25" s="50">
        <v>0</v>
      </c>
      <c r="H25" s="52">
        <v>0</v>
      </c>
      <c r="I25" s="51" t="e">
        <f t="shared" si="3"/>
        <v>#DIV/0!</v>
      </c>
      <c r="J25" s="4"/>
      <c r="K25" s="4"/>
      <c r="L25" s="4"/>
      <c r="M25" s="4"/>
      <c r="N25" s="4"/>
      <c r="O25" s="4"/>
    </row>
    <row r="26" spans="1:17" ht="54.6" customHeight="1">
      <c r="A26" s="24"/>
      <c r="B26" s="7" t="s">
        <v>20</v>
      </c>
      <c r="C26" s="57" t="s">
        <v>28</v>
      </c>
      <c r="D26" s="58"/>
      <c r="E26" s="59"/>
      <c r="F26" s="19">
        <f>SUM(F27:F28)</f>
        <v>3606.4</v>
      </c>
      <c r="G26" s="19">
        <f>SUM(G27:G28)</f>
        <v>810.1</v>
      </c>
      <c r="H26" s="33">
        <f>SUM(H27:H28)</f>
        <v>717.3</v>
      </c>
      <c r="I26" s="25">
        <f t="shared" si="3"/>
        <v>0.88544624120478943</v>
      </c>
      <c r="J26" s="4"/>
      <c r="K26" s="4"/>
      <c r="L26" s="4"/>
      <c r="M26" s="4"/>
      <c r="N26" s="4"/>
      <c r="O26" s="4"/>
    </row>
    <row r="27" spans="1:17" ht="93.6">
      <c r="A27" s="26">
        <v>9</v>
      </c>
      <c r="B27" s="34" t="s">
        <v>22</v>
      </c>
      <c r="C27" s="38" t="s">
        <v>31</v>
      </c>
      <c r="D27" s="38" t="s">
        <v>31</v>
      </c>
      <c r="E27" s="37" t="s">
        <v>103</v>
      </c>
      <c r="F27" s="50">
        <v>400</v>
      </c>
      <c r="G27" s="50">
        <v>100</v>
      </c>
      <c r="H27" s="50">
        <v>536</v>
      </c>
      <c r="I27" s="51">
        <f t="shared" si="3"/>
        <v>5.36</v>
      </c>
      <c r="J27" s="4"/>
      <c r="K27" s="4"/>
      <c r="L27" s="4"/>
      <c r="M27" s="4"/>
      <c r="N27" s="4"/>
      <c r="O27" s="4"/>
    </row>
    <row r="28" spans="1:17" ht="96.6" customHeight="1">
      <c r="A28" s="26">
        <v>10</v>
      </c>
      <c r="B28" s="34" t="s">
        <v>98</v>
      </c>
      <c r="C28" s="49" t="s">
        <v>33</v>
      </c>
      <c r="D28" s="49" t="s">
        <v>80</v>
      </c>
      <c r="E28" s="37" t="s">
        <v>102</v>
      </c>
      <c r="F28" s="50">
        <v>3206.4</v>
      </c>
      <c r="G28" s="50">
        <v>710.1</v>
      </c>
      <c r="H28" s="50">
        <v>181.3</v>
      </c>
      <c r="I28" s="51">
        <f t="shared" si="3"/>
        <v>0.25531615265455571</v>
      </c>
      <c r="J28" s="4"/>
      <c r="K28" s="4"/>
      <c r="L28" s="4"/>
      <c r="M28" s="4"/>
      <c r="N28" s="4"/>
      <c r="O28" s="4"/>
    </row>
    <row r="29" spans="1:17" s="15" customFormat="1" ht="38.25" customHeight="1">
      <c r="A29" s="112" t="s">
        <v>4</v>
      </c>
      <c r="B29" s="113"/>
      <c r="C29" s="107" t="s">
        <v>6</v>
      </c>
      <c r="D29" s="108"/>
      <c r="E29" s="109"/>
      <c r="F29" s="18">
        <f>F30+F36+F38+F43+F46</f>
        <v>13736.199999999999</v>
      </c>
      <c r="G29" s="18">
        <f t="shared" ref="G29:H29" si="4">G30+G36+G38+G43+G46</f>
        <v>6261.2</v>
      </c>
      <c r="H29" s="18">
        <f t="shared" si="4"/>
        <v>1376.1</v>
      </c>
      <c r="I29" s="23">
        <f t="shared" si="3"/>
        <v>0.21978215038650736</v>
      </c>
      <c r="J29" s="14"/>
      <c r="K29" s="14"/>
      <c r="L29" s="14"/>
      <c r="M29" s="14"/>
      <c r="N29" s="14"/>
      <c r="O29" s="14"/>
    </row>
    <row r="30" spans="1:17" s="8" customFormat="1">
      <c r="A30" s="27"/>
      <c r="B30" s="7" t="s">
        <v>0</v>
      </c>
      <c r="C30" s="16" t="s">
        <v>11</v>
      </c>
      <c r="D30" s="16"/>
      <c r="E30" s="16"/>
      <c r="F30" s="19">
        <f>SUM(F31:F34)</f>
        <v>10400</v>
      </c>
      <c r="G30" s="19">
        <f>G31+G32+G33+G34</f>
        <v>4800</v>
      </c>
      <c r="H30" s="19">
        <f>SUM(H31:H34)</f>
        <v>767.9</v>
      </c>
      <c r="I30" s="29">
        <f t="shared" si="3"/>
        <v>0.15997916666666667</v>
      </c>
    </row>
    <row r="31" spans="1:17" ht="133.80000000000001" customHeight="1">
      <c r="A31" s="26">
        <v>11</v>
      </c>
      <c r="B31" s="34" t="s">
        <v>7</v>
      </c>
      <c r="C31" s="38" t="s">
        <v>15</v>
      </c>
      <c r="D31" s="38" t="s">
        <v>81</v>
      </c>
      <c r="E31" s="37" t="s">
        <v>93</v>
      </c>
      <c r="F31" s="50">
        <v>250</v>
      </c>
      <c r="G31" s="50">
        <v>50</v>
      </c>
      <c r="H31" s="50">
        <v>0</v>
      </c>
      <c r="I31" s="51">
        <f t="shared" si="3"/>
        <v>0</v>
      </c>
    </row>
    <row r="32" spans="1:17" ht="259.2" customHeight="1">
      <c r="A32" s="26">
        <v>12</v>
      </c>
      <c r="B32" s="31" t="s">
        <v>65</v>
      </c>
      <c r="C32" s="39" t="s">
        <v>14</v>
      </c>
      <c r="D32" s="39" t="s">
        <v>82</v>
      </c>
      <c r="E32" s="37" t="s">
        <v>93</v>
      </c>
      <c r="F32" s="50">
        <v>5150</v>
      </c>
      <c r="G32" s="50">
        <v>2250</v>
      </c>
      <c r="H32" s="50">
        <v>767.9</v>
      </c>
      <c r="I32" s="51">
        <f t="shared" si="3"/>
        <v>0.34128888888888886</v>
      </c>
    </row>
    <row r="33" spans="1:9" ht="64.8" customHeight="1">
      <c r="A33" s="26">
        <v>13</v>
      </c>
      <c r="B33" s="34" t="s">
        <v>99</v>
      </c>
      <c r="C33" s="38" t="s">
        <v>57</v>
      </c>
      <c r="D33" s="38" t="s">
        <v>83</v>
      </c>
      <c r="E33" s="37" t="s">
        <v>93</v>
      </c>
      <c r="F33" s="50">
        <v>5000</v>
      </c>
      <c r="G33" s="50">
        <v>2500</v>
      </c>
      <c r="H33" s="50">
        <v>0</v>
      </c>
      <c r="I33" s="51">
        <f t="shared" si="3"/>
        <v>0</v>
      </c>
    </row>
    <row r="34" spans="1:9" ht="229.2" customHeight="1">
      <c r="A34" s="26">
        <v>14</v>
      </c>
      <c r="B34" s="34" t="s">
        <v>66</v>
      </c>
      <c r="C34" s="39" t="s">
        <v>58</v>
      </c>
      <c r="D34" s="39" t="s">
        <v>84</v>
      </c>
      <c r="E34" s="37" t="s">
        <v>93</v>
      </c>
      <c r="F34" s="50">
        <v>0</v>
      </c>
      <c r="G34" s="50">
        <v>0</v>
      </c>
      <c r="H34" s="50">
        <v>0</v>
      </c>
      <c r="I34" s="51" t="e">
        <f t="shared" si="3"/>
        <v>#DIV/0!</v>
      </c>
    </row>
    <row r="35" spans="1:9" ht="1.5" hidden="1" customHeight="1">
      <c r="A35" s="26">
        <v>61</v>
      </c>
      <c r="B35" s="3"/>
      <c r="C35" s="6" t="s">
        <v>50</v>
      </c>
      <c r="D35" s="6"/>
      <c r="E35" s="38"/>
      <c r="F35" s="32">
        <v>90</v>
      </c>
      <c r="G35" s="32"/>
      <c r="H35" s="32"/>
      <c r="I35" s="35"/>
    </row>
    <row r="36" spans="1:9" s="8" customFormat="1">
      <c r="A36" s="27"/>
      <c r="B36" s="7" t="s">
        <v>16</v>
      </c>
      <c r="C36" s="57" t="s">
        <v>13</v>
      </c>
      <c r="D36" s="58"/>
      <c r="E36" s="59"/>
      <c r="F36" s="33">
        <f>SUM(F37:F37)</f>
        <v>0</v>
      </c>
      <c r="G36" s="33">
        <f>SUM(G37:G37)</f>
        <v>0</v>
      </c>
      <c r="H36" s="33">
        <f>SUM(H37:H37)</f>
        <v>0</v>
      </c>
      <c r="I36" s="40" t="e">
        <f>H36/G36</f>
        <v>#DIV/0!</v>
      </c>
    </row>
    <row r="37" spans="1:9" ht="100.2" customHeight="1">
      <c r="A37" s="26">
        <v>15</v>
      </c>
      <c r="B37" s="34" t="s">
        <v>17</v>
      </c>
      <c r="C37" s="38" t="s">
        <v>74</v>
      </c>
      <c r="D37" s="38" t="s">
        <v>85</v>
      </c>
      <c r="E37" s="37" t="s">
        <v>95</v>
      </c>
      <c r="F37" s="50">
        <v>0</v>
      </c>
      <c r="G37" s="50">
        <v>0</v>
      </c>
      <c r="H37" s="50">
        <v>0</v>
      </c>
      <c r="I37" s="51" t="e">
        <f>H37/G37</f>
        <v>#DIV/0!</v>
      </c>
    </row>
    <row r="38" spans="1:9" s="8" customFormat="1" ht="36.6" customHeight="1">
      <c r="A38" s="27"/>
      <c r="B38" s="7" t="s">
        <v>20</v>
      </c>
      <c r="C38" s="57" t="s">
        <v>10</v>
      </c>
      <c r="D38" s="58"/>
      <c r="E38" s="59"/>
      <c r="F38" s="19">
        <f>SUM(F39:F42)</f>
        <v>382.8</v>
      </c>
      <c r="G38" s="19">
        <f>SUM(G39:G42)</f>
        <v>382.8</v>
      </c>
      <c r="H38" s="19">
        <f>SUM(H39:H42)</f>
        <v>127.6</v>
      </c>
      <c r="I38" s="29">
        <f>H38/G38</f>
        <v>0.33333333333333331</v>
      </c>
    </row>
    <row r="39" spans="1:9" ht="1.5" hidden="1" customHeight="1">
      <c r="A39" s="26">
        <v>72</v>
      </c>
      <c r="B39" s="3" t="s">
        <v>23</v>
      </c>
      <c r="C39" s="6" t="s">
        <v>12</v>
      </c>
      <c r="D39" s="6"/>
      <c r="E39" s="38"/>
      <c r="F39" s="20"/>
      <c r="G39" s="21"/>
      <c r="H39" s="21"/>
      <c r="I39" s="28" t="str">
        <f t="shared" ref="I39:I41" si="5">IF(OR(G39=0,H39=0),"",H39/G39)</f>
        <v/>
      </c>
    </row>
    <row r="40" spans="1:9" ht="90" hidden="1">
      <c r="A40" s="26">
        <v>73</v>
      </c>
      <c r="B40" s="3" t="s">
        <v>24</v>
      </c>
      <c r="C40" s="5" t="s">
        <v>8</v>
      </c>
      <c r="D40" s="5"/>
      <c r="E40" s="39"/>
      <c r="F40" s="21"/>
      <c r="G40" s="21"/>
      <c r="H40" s="21"/>
      <c r="I40" s="28" t="str">
        <f t="shared" si="5"/>
        <v/>
      </c>
    </row>
    <row r="41" spans="1:9" ht="1.2" hidden="1" customHeight="1">
      <c r="A41" s="26">
        <v>74</v>
      </c>
      <c r="B41" s="3" t="s">
        <v>25</v>
      </c>
      <c r="C41" s="5" t="s">
        <v>9</v>
      </c>
      <c r="D41" s="5"/>
      <c r="E41" s="39"/>
      <c r="F41" s="21"/>
      <c r="G41" s="21"/>
      <c r="H41" s="21"/>
      <c r="I41" s="28" t="str">
        <f t="shared" si="5"/>
        <v/>
      </c>
    </row>
    <row r="42" spans="1:9" ht="54.6" customHeight="1">
      <c r="A42" s="26">
        <v>16</v>
      </c>
      <c r="B42" s="31" t="s">
        <v>67</v>
      </c>
      <c r="C42" s="39" t="s">
        <v>86</v>
      </c>
      <c r="D42" s="39" t="s">
        <v>87</v>
      </c>
      <c r="E42" s="37" t="s">
        <v>93</v>
      </c>
      <c r="F42" s="50">
        <v>382.8</v>
      </c>
      <c r="G42" s="50">
        <v>382.8</v>
      </c>
      <c r="H42" s="50">
        <v>127.6</v>
      </c>
      <c r="I42" s="51">
        <f t="shared" ref="I42:I47" si="6">H42/G42</f>
        <v>0.33333333333333331</v>
      </c>
    </row>
    <row r="43" spans="1:9" ht="31.8" customHeight="1">
      <c r="A43" s="27"/>
      <c r="B43" s="7" t="s">
        <v>21</v>
      </c>
      <c r="C43" s="57" t="s">
        <v>59</v>
      </c>
      <c r="D43" s="58"/>
      <c r="E43" s="59"/>
      <c r="F43" s="19">
        <f>SUM(F44:F45)</f>
        <v>1657</v>
      </c>
      <c r="G43" s="19">
        <f t="shared" ref="G43:H43" si="7">SUM(G44:G45)</f>
        <v>457</v>
      </c>
      <c r="H43" s="19">
        <f t="shared" si="7"/>
        <v>340</v>
      </c>
      <c r="I43" s="19">
        <f t="shared" si="6"/>
        <v>0.74398249452954046</v>
      </c>
    </row>
    <row r="44" spans="1:9" ht="37.799999999999997" customHeight="1">
      <c r="A44" s="110">
        <v>17</v>
      </c>
      <c r="B44" s="65" t="s">
        <v>23</v>
      </c>
      <c r="C44" s="73" t="s">
        <v>60</v>
      </c>
      <c r="D44" s="37" t="s">
        <v>61</v>
      </c>
      <c r="E44" s="37" t="s">
        <v>93</v>
      </c>
      <c r="F44" s="50">
        <v>445</v>
      </c>
      <c r="G44" s="50">
        <v>145</v>
      </c>
      <c r="H44" s="50">
        <v>0</v>
      </c>
      <c r="I44" s="51">
        <f t="shared" si="6"/>
        <v>0</v>
      </c>
    </row>
    <row r="45" spans="1:9" ht="38.4" customHeight="1">
      <c r="A45" s="111"/>
      <c r="B45" s="80"/>
      <c r="C45" s="75"/>
      <c r="D45" s="37" t="s">
        <v>62</v>
      </c>
      <c r="E45" s="37" t="s">
        <v>93</v>
      </c>
      <c r="F45" s="50">
        <v>1212</v>
      </c>
      <c r="G45" s="50">
        <v>312</v>
      </c>
      <c r="H45" s="50">
        <v>340</v>
      </c>
      <c r="I45" s="51">
        <f t="shared" si="6"/>
        <v>1.0897435897435896</v>
      </c>
    </row>
    <row r="46" spans="1:9" ht="38.4" customHeight="1">
      <c r="A46" s="27"/>
      <c r="B46" s="7" t="s">
        <v>100</v>
      </c>
      <c r="C46" s="57" t="s">
        <v>96</v>
      </c>
      <c r="D46" s="58"/>
      <c r="E46" s="59"/>
      <c r="F46" s="19">
        <f>SUM(F47:F53)</f>
        <v>1296.4000000000001</v>
      </c>
      <c r="G46" s="19">
        <f t="shared" ref="G46:H46" si="8">SUM(G47:G53)</f>
        <v>621.4</v>
      </c>
      <c r="H46" s="19">
        <f t="shared" si="8"/>
        <v>140.60000000000002</v>
      </c>
      <c r="I46" s="19">
        <f t="shared" si="6"/>
        <v>0.22626327647248154</v>
      </c>
    </row>
    <row r="47" spans="1:9" ht="55.8" customHeight="1">
      <c r="A47" s="101">
        <v>18</v>
      </c>
      <c r="B47" s="104" t="s">
        <v>101</v>
      </c>
      <c r="C47" s="98" t="s">
        <v>88</v>
      </c>
      <c r="D47" s="37" t="s">
        <v>89</v>
      </c>
      <c r="E47" s="37" t="s">
        <v>93</v>
      </c>
      <c r="F47" s="50">
        <v>20</v>
      </c>
      <c r="G47" s="50">
        <v>5</v>
      </c>
      <c r="H47" s="50">
        <v>1.8</v>
      </c>
      <c r="I47" s="51">
        <f t="shared" si="6"/>
        <v>0.36</v>
      </c>
    </row>
    <row r="48" spans="1:9" ht="44.4" customHeight="1">
      <c r="A48" s="102"/>
      <c r="B48" s="105"/>
      <c r="C48" s="99"/>
      <c r="D48" s="37" t="s">
        <v>90</v>
      </c>
      <c r="E48" s="37" t="s">
        <v>93</v>
      </c>
      <c r="F48" s="50">
        <v>90</v>
      </c>
      <c r="G48" s="50">
        <v>30</v>
      </c>
      <c r="H48" s="50">
        <v>10</v>
      </c>
      <c r="I48" s="51">
        <f t="shared" ref="I48:I50" si="9">H48/G48</f>
        <v>0.33333333333333331</v>
      </c>
    </row>
    <row r="49" spans="1:9" ht="45" customHeight="1">
      <c r="A49" s="102"/>
      <c r="B49" s="105"/>
      <c r="C49" s="99"/>
      <c r="D49" s="37" t="s">
        <v>91</v>
      </c>
      <c r="E49" s="37" t="s">
        <v>93</v>
      </c>
      <c r="F49" s="50">
        <v>386.4</v>
      </c>
      <c r="G49" s="50">
        <v>386.4</v>
      </c>
      <c r="H49" s="50">
        <v>128.80000000000001</v>
      </c>
      <c r="I49" s="51">
        <f t="shared" si="9"/>
        <v>0.33333333333333337</v>
      </c>
    </row>
    <row r="50" spans="1:9" ht="40.200000000000003" customHeight="1">
      <c r="A50" s="103"/>
      <c r="B50" s="106"/>
      <c r="C50" s="100"/>
      <c r="D50" s="47" t="s">
        <v>92</v>
      </c>
      <c r="E50" s="37" t="s">
        <v>93</v>
      </c>
      <c r="F50" s="50">
        <v>800</v>
      </c>
      <c r="G50" s="50">
        <v>200</v>
      </c>
      <c r="H50" s="50">
        <v>0</v>
      </c>
      <c r="I50" s="51">
        <f t="shared" si="9"/>
        <v>0</v>
      </c>
    </row>
  </sheetData>
  <mergeCells count="39">
    <mergeCell ref="C47:C50"/>
    <mergeCell ref="A47:A50"/>
    <mergeCell ref="B47:B50"/>
    <mergeCell ref="C46:E46"/>
    <mergeCell ref="C29:E29"/>
    <mergeCell ref="C36:E36"/>
    <mergeCell ref="C38:E38"/>
    <mergeCell ref="C43:E43"/>
    <mergeCell ref="A44:A45"/>
    <mergeCell ref="B44:B45"/>
    <mergeCell ref="C44:C45"/>
    <mergeCell ref="A29:B29"/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C26:E26"/>
    <mergeCell ref="B7:B10"/>
    <mergeCell ref="C7:D8"/>
    <mergeCell ref="C9:C10"/>
    <mergeCell ref="C14:E14"/>
    <mergeCell ref="C13:E13"/>
    <mergeCell ref="A12:E12"/>
    <mergeCell ref="C16:E16"/>
    <mergeCell ref="C23:C25"/>
    <mergeCell ref="A23:A25"/>
    <mergeCell ref="B23:B25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2021-05-05T08:19:13Z</dcterms:modified>
</cp:coreProperties>
</file>