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4240" windowHeight="11700" firstSheet="1" activeTab="1"/>
  </bookViews>
  <sheets>
    <sheet name="консолидированный (короткая)" sheetId="11" state="hidden" r:id="rId1"/>
    <sheet name="конс." sheetId="1" r:id="rId2"/>
    <sheet name="пояснения" sheetId="14" r:id="rId3"/>
    <sheet name="сортавала" sheetId="5" state="hidden" r:id="rId4"/>
    <sheet name="бюджет округа (района)" sheetId="8" state="hidden" r:id="rId5"/>
    <sheet name="бюджеты поселений" sheetId="9" state="hidden" r:id="rId6"/>
    <sheet name="КРЕДИТ ДЛЯ ПОСЕЛЕНИЯ" sheetId="10" state="hidden" r:id="rId7"/>
    <sheet name="Лист1" sheetId="12" state="hidden" r:id="rId8"/>
  </sheets>
  <externalReferences>
    <externalReference r:id="rId9"/>
    <externalReference r:id="rId10"/>
    <externalReference r:id="rId11"/>
  </externalReferences>
  <definedNames>
    <definedName name="_xlnm.Print_Titles" localSheetId="4">'бюджет округа (района)'!$A:$B,'бюджет округа (района)'!$5:$8</definedName>
    <definedName name="_xlnm.Print_Titles" localSheetId="5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6">'КРЕДИТ ДЛЯ ПОСЕЛЕНИЯ'!$A:$B,'КРЕДИТ ДЛЯ ПОСЕЛЕНИЯ'!$5:$8</definedName>
    <definedName name="_xlnm.Print_Titles" localSheetId="2">пояснения!$A:$B,пояснения!$6:$9</definedName>
    <definedName name="_xlnm.Print_Titles" localSheetId="3">сортавала!$4:$7</definedName>
    <definedName name="_xlnm.Print_Area" localSheetId="4">'бюджет округа (района)'!$A$2:$BL$131</definedName>
    <definedName name="_xlnm.Print_Area" localSheetId="5">'бюджеты поселений'!$A$2:$BL$131</definedName>
    <definedName name="_xlnm.Print_Area" localSheetId="1">конс.!$A$1:$DX$132</definedName>
    <definedName name="_xlnm.Print_Area" localSheetId="0">'консолидированный (короткая)'!$A$2:$DV$130</definedName>
    <definedName name="_xlnm.Print_Area" localSheetId="6">'КРЕДИТ ДЛЯ ПОСЕЛЕНИЯ'!$A$2:$BL$128</definedName>
    <definedName name="_xlnm.Print_Area" localSheetId="2">пояснения!$A$1:$H$71</definedName>
    <definedName name="_xlnm.Print_Area" localSheetId="3">сортавала!$A$1:$DV$111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B120" i="1"/>
  <c r="BA120"/>
  <c r="BB119"/>
  <c r="BA119"/>
  <c r="DW101" l="1"/>
  <c r="DW100"/>
  <c r="DX97"/>
  <c r="DW97"/>
  <c r="DX96"/>
  <c r="DW96"/>
  <c r="DX95"/>
  <c r="DW95"/>
  <c r="DX94"/>
  <c r="DW94"/>
  <c r="DW93"/>
  <c r="DW92"/>
  <c r="DX91"/>
  <c r="DW91"/>
  <c r="DW90"/>
  <c r="DX84"/>
  <c r="DW84"/>
  <c r="DX83"/>
  <c r="DW83"/>
  <c r="DX81"/>
  <c r="DW81"/>
  <c r="DX80"/>
  <c r="DW80"/>
  <c r="DX78"/>
  <c r="DW78"/>
  <c r="DX77"/>
  <c r="DW77"/>
  <c r="DX71"/>
  <c r="DW71"/>
  <c r="DX70"/>
  <c r="DW70"/>
  <c r="DX69"/>
  <c r="DW69"/>
  <c r="DX68"/>
  <c r="DW68"/>
  <c r="DX67"/>
  <c r="DW67"/>
  <c r="DX66"/>
  <c r="DW66"/>
  <c r="DX65"/>
  <c r="DW65"/>
  <c r="DX64"/>
  <c r="DW64"/>
  <c r="DX63"/>
  <c r="DW63"/>
  <c r="DW62"/>
  <c r="DX61"/>
  <c r="DW61"/>
  <c r="DW59"/>
  <c r="DX58"/>
  <c r="DW58"/>
  <c r="DX57"/>
  <c r="DW57"/>
  <c r="DX56"/>
  <c r="DW56"/>
  <c r="DX54"/>
  <c r="DW54"/>
  <c r="DX52"/>
  <c r="DW52"/>
  <c r="DX51"/>
  <c r="DW51"/>
  <c r="DX50"/>
  <c r="DW50"/>
  <c r="DX49"/>
  <c r="DW49"/>
  <c r="DX48"/>
  <c r="DW48"/>
  <c r="DX47"/>
  <c r="DW47"/>
  <c r="DX46"/>
  <c r="DW46"/>
  <c r="DX45"/>
  <c r="DW45"/>
  <c r="DX44"/>
  <c r="DW44"/>
  <c r="DX41"/>
  <c r="DW41"/>
  <c r="DX40"/>
  <c r="DW40"/>
  <c r="DX39"/>
  <c r="DW39"/>
  <c r="DX38"/>
  <c r="DW38"/>
  <c r="DX37"/>
  <c r="DW37"/>
  <c r="DX35"/>
  <c r="DW35"/>
  <c r="DX34"/>
  <c r="DW34"/>
  <c r="DX33"/>
  <c r="DW33"/>
  <c r="DX32"/>
  <c r="DW32"/>
  <c r="DX30"/>
  <c r="DW30"/>
  <c r="DX29"/>
  <c r="DW29"/>
  <c r="DX28"/>
  <c r="DW28"/>
  <c r="DX27"/>
  <c r="DW27"/>
  <c r="DX26"/>
  <c r="DW26"/>
  <c r="DX25"/>
  <c r="DW25"/>
  <c r="DW23"/>
  <c r="DX22"/>
  <c r="DW22"/>
  <c r="DX21"/>
  <c r="DW21"/>
  <c r="DW20"/>
  <c r="DW19"/>
  <c r="DW17"/>
  <c r="DX16"/>
  <c r="DW16"/>
  <c r="DX15"/>
  <c r="DW15"/>
  <c r="DX13"/>
  <c r="DW13"/>
  <c r="DV115"/>
  <c r="DV114"/>
  <c r="DV113"/>
  <c r="DU115"/>
  <c r="DU114"/>
  <c r="DU113"/>
  <c r="D36" l="1"/>
  <c r="C36"/>
  <c r="D31"/>
  <c r="C31"/>
  <c r="DT31"/>
  <c r="DS31"/>
  <c r="DL31"/>
  <c r="DK31"/>
  <c r="BB31"/>
  <c r="BA31"/>
  <c r="AX31"/>
  <c r="AW31"/>
  <c r="H31"/>
  <c r="G31"/>
  <c r="F31"/>
  <c r="E31"/>
  <c r="DT36"/>
  <c r="DS36"/>
  <c r="DL36"/>
  <c r="DK36"/>
  <c r="BB36"/>
  <c r="BA36"/>
  <c r="AX36"/>
  <c r="AW36"/>
  <c r="H36"/>
  <c r="G36"/>
  <c r="F36"/>
  <c r="E36"/>
  <c r="DT24"/>
  <c r="DS24"/>
  <c r="DL24"/>
  <c r="DK24"/>
  <c r="CR24"/>
  <c r="CQ24"/>
  <c r="BD24"/>
  <c r="BC24"/>
  <c r="BB24"/>
  <c r="BA24"/>
  <c r="AX24"/>
  <c r="AW24"/>
  <c r="J24"/>
  <c r="I24"/>
  <c r="H24"/>
  <c r="G24"/>
  <c r="D24"/>
  <c r="C24"/>
  <c r="F24"/>
  <c r="E24"/>
  <c r="DW24" l="1"/>
  <c r="DW31"/>
  <c r="DX24"/>
  <c r="DX31"/>
  <c r="DW36"/>
  <c r="DX36"/>
  <c r="D18"/>
  <c r="C18"/>
  <c r="F18"/>
  <c r="E18"/>
  <c r="DT18"/>
  <c r="DS18"/>
  <c r="AX18"/>
  <c r="AW18"/>
  <c r="DL18"/>
  <c r="DK18"/>
  <c r="BB18"/>
  <c r="H18"/>
  <c r="BA18"/>
  <c r="G18"/>
  <c r="DW18" l="1"/>
  <c r="B14" i="14"/>
  <c r="DM77" i="1"/>
  <c r="DM40"/>
  <c r="DN40"/>
  <c r="DM37"/>
  <c r="DN37"/>
  <c r="DM38"/>
  <c r="DN38"/>
  <c r="DM25"/>
  <c r="DN25"/>
  <c r="DM26"/>
  <c r="DN26"/>
  <c r="DM27"/>
  <c r="DN27"/>
  <c r="DM28"/>
  <c r="DN28"/>
  <c r="DM29"/>
  <c r="DN29"/>
  <c r="DM32"/>
  <c r="DN32"/>
  <c r="DM33"/>
  <c r="DN33"/>
  <c r="DM34"/>
  <c r="DN34"/>
  <c r="DM19"/>
  <c r="DN19"/>
  <c r="DM20"/>
  <c r="DN20"/>
  <c r="BC30"/>
  <c r="BD30"/>
  <c r="BG30"/>
  <c r="BI30" s="1"/>
  <c r="BH30"/>
  <c r="BJ30" s="1"/>
  <c r="BK30"/>
  <c r="BL30"/>
  <c r="BM30"/>
  <c r="BN30"/>
  <c r="BQ30"/>
  <c r="BR30"/>
  <c r="BS30"/>
  <c r="BT30"/>
  <c r="BW30"/>
  <c r="BX30"/>
  <c r="BY30"/>
  <c r="BZ30"/>
  <c r="CC30"/>
  <c r="CD30"/>
  <c r="CE30"/>
  <c r="CF30"/>
  <c r="CI30"/>
  <c r="CJ30"/>
  <c r="CK30"/>
  <c r="CL30"/>
  <c r="CO30"/>
  <c r="CP30"/>
  <c r="CQ30"/>
  <c r="CR30"/>
  <c r="CU30"/>
  <c r="CV30"/>
  <c r="CW30"/>
  <c r="CX30"/>
  <c r="DA30"/>
  <c r="DB30"/>
  <c r="DC30"/>
  <c r="DD30"/>
  <c r="DG30"/>
  <c r="DH30"/>
  <c r="DI30"/>
  <c r="DJ30"/>
  <c r="DM30"/>
  <c r="DN30"/>
  <c r="DO30"/>
  <c r="DP30"/>
  <c r="DQ30"/>
  <c r="DR30"/>
  <c r="BO30" l="1"/>
  <c r="BU30" s="1"/>
  <c r="CA30" s="1"/>
  <c r="CG30" s="1"/>
  <c r="CM30" s="1"/>
  <c r="CS30" s="1"/>
  <c r="CY30" s="1"/>
  <c r="DE30" s="1"/>
  <c r="BP30"/>
  <c r="BV30" s="1"/>
  <c r="CB30" s="1"/>
  <c r="CH30" s="1"/>
  <c r="CN30" s="1"/>
  <c r="CT30" s="1"/>
  <c r="CZ30" s="1"/>
  <c r="DF30" s="1"/>
  <c r="AW113"/>
  <c r="DW98"/>
  <c r="DX98"/>
  <c r="DW14"/>
  <c r="DX14"/>
  <c r="DN17"/>
  <c r="DN18"/>
  <c r="DM119"/>
  <c r="DN119"/>
  <c r="DM120"/>
  <c r="DN120"/>
  <c r="DM121"/>
  <c r="DN121"/>
  <c r="DM122"/>
  <c r="DN122"/>
  <c r="DM123"/>
  <c r="DN123"/>
  <c r="DM124"/>
  <c r="DN124"/>
  <c r="DM125"/>
  <c r="DN125"/>
  <c r="DN118"/>
  <c r="DM118"/>
  <c r="DM114"/>
  <c r="DN114"/>
  <c r="DM115"/>
  <c r="DN115"/>
  <c r="DN113"/>
  <c r="DM113"/>
  <c r="DM90"/>
  <c r="DN90"/>
  <c r="DM91"/>
  <c r="DN91"/>
  <c r="DM92"/>
  <c r="DN92"/>
  <c r="DM93"/>
  <c r="DN93"/>
  <c r="DM94"/>
  <c r="DN94"/>
  <c r="DM95"/>
  <c r="DN95"/>
  <c r="DM96"/>
  <c r="DN96"/>
  <c r="DM97"/>
  <c r="DN97"/>
  <c r="DM98"/>
  <c r="DN98"/>
  <c r="DM100"/>
  <c r="DN100"/>
  <c r="DM101"/>
  <c r="DN101"/>
  <c r="DM102"/>
  <c r="DN102"/>
  <c r="DM103"/>
  <c r="DN103"/>
  <c r="DM104"/>
  <c r="DN104"/>
  <c r="DM105"/>
  <c r="DN105"/>
  <c r="DM106"/>
  <c r="DN106"/>
  <c r="DN77"/>
  <c r="DM78"/>
  <c r="DN78"/>
  <c r="DM80"/>
  <c r="DN80"/>
  <c r="DM81"/>
  <c r="DN81"/>
  <c r="DM83"/>
  <c r="DN83"/>
  <c r="DM84"/>
  <c r="DN84"/>
  <c r="DM13"/>
  <c r="DN13"/>
  <c r="DM14"/>
  <c r="DN14"/>
  <c r="DM15"/>
  <c r="DN15"/>
  <c r="DM16"/>
  <c r="DN16"/>
  <c r="DM17"/>
  <c r="DM18"/>
  <c r="DM21"/>
  <c r="DN21"/>
  <c r="DM22"/>
  <c r="DN22"/>
  <c r="DM23"/>
  <c r="DN23"/>
  <c r="DM24"/>
  <c r="DN24"/>
  <c r="DM31"/>
  <c r="DN31"/>
  <c r="DM35"/>
  <c r="DN35"/>
  <c r="DM36"/>
  <c r="DN36"/>
  <c r="DM39"/>
  <c r="DN39"/>
  <c r="DM41"/>
  <c r="DN41"/>
  <c r="DM44"/>
  <c r="DN44"/>
  <c r="DM45"/>
  <c r="DN45"/>
  <c r="DM46"/>
  <c r="DN46"/>
  <c r="DM47"/>
  <c r="DN47"/>
  <c r="DM48"/>
  <c r="DN48"/>
  <c r="DM49"/>
  <c r="DN49"/>
  <c r="DM50"/>
  <c r="DN50"/>
  <c r="DM51"/>
  <c r="DN51"/>
  <c r="DM52"/>
  <c r="DN52"/>
  <c r="DM54"/>
  <c r="DN54"/>
  <c r="DM56"/>
  <c r="DN56"/>
  <c r="DM57"/>
  <c r="DN57"/>
  <c r="DM58"/>
  <c r="DN58"/>
  <c r="DM59"/>
  <c r="DN59"/>
  <c r="DM61"/>
  <c r="DN61"/>
  <c r="DM62"/>
  <c r="DN62"/>
  <c r="DM63"/>
  <c r="DN63"/>
  <c r="DM64"/>
  <c r="DN64"/>
  <c r="DM65"/>
  <c r="DN65"/>
  <c r="DM66"/>
  <c r="DN66"/>
  <c r="DM67"/>
  <c r="DN67"/>
  <c r="DM68"/>
  <c r="DN68"/>
  <c r="DM69"/>
  <c r="DN69"/>
  <c r="DM70"/>
  <c r="DN70"/>
  <c r="DM71"/>
  <c r="DN71"/>
  <c r="D112"/>
  <c r="C112"/>
  <c r="D110"/>
  <c r="C110"/>
  <c r="D109"/>
  <c r="C109"/>
  <c r="D108"/>
  <c r="C108"/>
  <c r="D107"/>
  <c r="C107"/>
  <c r="D89"/>
  <c r="C89"/>
  <c r="D82"/>
  <c r="C82"/>
  <c r="D79"/>
  <c r="C79"/>
  <c r="D76"/>
  <c r="C76"/>
  <c r="D60"/>
  <c r="D55" s="1"/>
  <c r="D53" s="1"/>
  <c r="C60"/>
  <c r="C55" s="1"/>
  <c r="C53" s="1"/>
  <c r="D43"/>
  <c r="D42" s="1"/>
  <c r="C43"/>
  <c r="C42" s="1"/>
  <c r="D12"/>
  <c r="C12"/>
  <c r="DK113"/>
  <c r="DO56"/>
  <c r="DP56"/>
  <c r="DQ56"/>
  <c r="DR56"/>
  <c r="DO57"/>
  <c r="DP57"/>
  <c r="DQ57"/>
  <c r="DR57"/>
  <c r="DO59"/>
  <c r="DP59"/>
  <c r="DQ59"/>
  <c r="DR59"/>
  <c r="DT60"/>
  <c r="DS60"/>
  <c r="DL60"/>
  <c r="DL55" s="1"/>
  <c r="DL53" s="1"/>
  <c r="DK60"/>
  <c r="DK55" s="1"/>
  <c r="DK53" s="1"/>
  <c r="DJ60"/>
  <c r="DJ55" s="1"/>
  <c r="DJ53" s="1"/>
  <c r="DI60"/>
  <c r="DI55" s="1"/>
  <c r="DI53" s="1"/>
  <c r="DH60"/>
  <c r="DH55" s="1"/>
  <c r="DH53" s="1"/>
  <c r="DG60"/>
  <c r="DG55" s="1"/>
  <c r="DG53" s="1"/>
  <c r="DF60"/>
  <c r="DF55" s="1"/>
  <c r="DF53" s="1"/>
  <c r="DE60"/>
  <c r="DE55" s="1"/>
  <c r="DE53" s="1"/>
  <c r="DD60"/>
  <c r="DD55" s="1"/>
  <c r="DD53" s="1"/>
  <c r="DC60"/>
  <c r="DC55" s="1"/>
  <c r="DC53" s="1"/>
  <c r="DB60"/>
  <c r="DB55" s="1"/>
  <c r="DB53" s="1"/>
  <c r="DA60"/>
  <c r="DA55" s="1"/>
  <c r="DA53" s="1"/>
  <c r="CZ60"/>
  <c r="CZ55" s="1"/>
  <c r="CZ53" s="1"/>
  <c r="CY60"/>
  <c r="CY55" s="1"/>
  <c r="CY53" s="1"/>
  <c r="CX60"/>
  <c r="CX55" s="1"/>
  <c r="CX53" s="1"/>
  <c r="CW60"/>
  <c r="CW55" s="1"/>
  <c r="CW53" s="1"/>
  <c r="CV60"/>
  <c r="CV55" s="1"/>
  <c r="CV53" s="1"/>
  <c r="CU60"/>
  <c r="CU55" s="1"/>
  <c r="CU53" s="1"/>
  <c r="CT60"/>
  <c r="CT55" s="1"/>
  <c r="CT53" s="1"/>
  <c r="CS60"/>
  <c r="CS55" s="1"/>
  <c r="CS53" s="1"/>
  <c r="CR60"/>
  <c r="CR55" s="1"/>
  <c r="CR53" s="1"/>
  <c r="CQ60"/>
  <c r="CQ55" s="1"/>
  <c r="CQ53" s="1"/>
  <c r="CP60"/>
  <c r="CP55" s="1"/>
  <c r="CP53" s="1"/>
  <c r="CO60"/>
  <c r="CO55" s="1"/>
  <c r="CO53" s="1"/>
  <c r="CN60"/>
  <c r="CN55" s="1"/>
  <c r="CN53" s="1"/>
  <c r="CM60"/>
  <c r="CM55" s="1"/>
  <c r="CM53" s="1"/>
  <c r="CL60"/>
  <c r="CL55" s="1"/>
  <c r="CL53" s="1"/>
  <c r="CK60"/>
  <c r="CK55" s="1"/>
  <c r="CK53" s="1"/>
  <c r="CJ60"/>
  <c r="CJ55" s="1"/>
  <c r="CJ53" s="1"/>
  <c r="CI60"/>
  <c r="CI55" s="1"/>
  <c r="CI53" s="1"/>
  <c r="CH60"/>
  <c r="CH55" s="1"/>
  <c r="CH53" s="1"/>
  <c r="CG60"/>
  <c r="CG55" s="1"/>
  <c r="CG53" s="1"/>
  <c r="CF60"/>
  <c r="CF55" s="1"/>
  <c r="CF53" s="1"/>
  <c r="CE60"/>
  <c r="CE55" s="1"/>
  <c r="CE53" s="1"/>
  <c r="CD60"/>
  <c r="CD55" s="1"/>
  <c r="CD53" s="1"/>
  <c r="CC60"/>
  <c r="CC55" s="1"/>
  <c r="CC53" s="1"/>
  <c r="CB60"/>
  <c r="CB55" s="1"/>
  <c r="CB53" s="1"/>
  <c r="CA60"/>
  <c r="CA55" s="1"/>
  <c r="CA53" s="1"/>
  <c r="BZ60"/>
  <c r="BZ55" s="1"/>
  <c r="BZ53" s="1"/>
  <c r="BY60"/>
  <c r="BY55" s="1"/>
  <c r="BY53" s="1"/>
  <c r="BX60"/>
  <c r="BX55" s="1"/>
  <c r="BX53" s="1"/>
  <c r="BW60"/>
  <c r="BW55" s="1"/>
  <c r="BW53" s="1"/>
  <c r="BV60"/>
  <c r="BV55" s="1"/>
  <c r="BV53" s="1"/>
  <c r="BU60"/>
  <c r="BU55" s="1"/>
  <c r="BU53" s="1"/>
  <c r="BT60"/>
  <c r="BT55" s="1"/>
  <c r="BT53" s="1"/>
  <c r="BS60"/>
  <c r="BS55" s="1"/>
  <c r="BS53" s="1"/>
  <c r="BR60"/>
  <c r="BR55" s="1"/>
  <c r="BR53" s="1"/>
  <c r="BQ60"/>
  <c r="BQ55" s="1"/>
  <c r="BQ53" s="1"/>
  <c r="BP60"/>
  <c r="BP55" s="1"/>
  <c r="BP53" s="1"/>
  <c r="BO60"/>
  <c r="BO55" s="1"/>
  <c r="BO53" s="1"/>
  <c r="BN60"/>
  <c r="BN55" s="1"/>
  <c r="BN53" s="1"/>
  <c r="BM60"/>
  <c r="BM55" s="1"/>
  <c r="BM53" s="1"/>
  <c r="BL60"/>
  <c r="BL55" s="1"/>
  <c r="BL53" s="1"/>
  <c r="BK60"/>
  <c r="BK55" s="1"/>
  <c r="BK53" s="1"/>
  <c r="BJ60"/>
  <c r="BJ55" s="1"/>
  <c r="BJ53" s="1"/>
  <c r="BI60"/>
  <c r="BI55" s="1"/>
  <c r="BI53" s="1"/>
  <c r="BH60"/>
  <c r="BH55" s="1"/>
  <c r="BH53" s="1"/>
  <c r="BG60"/>
  <c r="BG55" s="1"/>
  <c r="BG53" s="1"/>
  <c r="BF60"/>
  <c r="BF55" s="1"/>
  <c r="BF53" s="1"/>
  <c r="BE60"/>
  <c r="BE55" s="1"/>
  <c r="BE53" s="1"/>
  <c r="BD60"/>
  <c r="BD55" s="1"/>
  <c r="BD53" s="1"/>
  <c r="BC60"/>
  <c r="BC55" s="1"/>
  <c r="BC53" s="1"/>
  <c r="BB60"/>
  <c r="BA60"/>
  <c r="AZ60"/>
  <c r="AZ55" s="1"/>
  <c r="AZ53" s="1"/>
  <c r="AY60"/>
  <c r="AY55" s="1"/>
  <c r="AY53" s="1"/>
  <c r="AX60"/>
  <c r="AX55" s="1"/>
  <c r="AX53" s="1"/>
  <c r="AW60"/>
  <c r="AW55" s="1"/>
  <c r="AW53" s="1"/>
  <c r="AV60"/>
  <c r="AV55" s="1"/>
  <c r="AV53" s="1"/>
  <c r="AU60"/>
  <c r="AU55" s="1"/>
  <c r="AU53" s="1"/>
  <c r="AT60"/>
  <c r="AT55" s="1"/>
  <c r="AT53" s="1"/>
  <c r="AS60"/>
  <c r="AS55" s="1"/>
  <c r="AS53" s="1"/>
  <c r="AR60"/>
  <c r="AR55" s="1"/>
  <c r="AR53" s="1"/>
  <c r="AQ60"/>
  <c r="AQ55" s="1"/>
  <c r="AQ53" s="1"/>
  <c r="AP60"/>
  <c r="AP55" s="1"/>
  <c r="AP53" s="1"/>
  <c r="AO60"/>
  <c r="AO55" s="1"/>
  <c r="AO53" s="1"/>
  <c r="AN60"/>
  <c r="AN55" s="1"/>
  <c r="AN53" s="1"/>
  <c r="AM60"/>
  <c r="AM55" s="1"/>
  <c r="AM53" s="1"/>
  <c r="AL60"/>
  <c r="AL55" s="1"/>
  <c r="AL53" s="1"/>
  <c r="AK60"/>
  <c r="AK55" s="1"/>
  <c r="AK53" s="1"/>
  <c r="AJ60"/>
  <c r="AJ55" s="1"/>
  <c r="AJ53" s="1"/>
  <c r="AI60"/>
  <c r="AI55" s="1"/>
  <c r="AI53" s="1"/>
  <c r="AH60"/>
  <c r="AH55" s="1"/>
  <c r="AH53" s="1"/>
  <c r="AG60"/>
  <c r="AG55" s="1"/>
  <c r="AG53" s="1"/>
  <c r="AF60"/>
  <c r="AF55" s="1"/>
  <c r="AF53" s="1"/>
  <c r="AE60"/>
  <c r="AE55" s="1"/>
  <c r="AE53" s="1"/>
  <c r="AD60"/>
  <c r="AD55" s="1"/>
  <c r="AD53" s="1"/>
  <c r="AC60"/>
  <c r="AC55" s="1"/>
  <c r="AC53" s="1"/>
  <c r="AB60"/>
  <c r="AB55" s="1"/>
  <c r="AB53" s="1"/>
  <c r="AA60"/>
  <c r="AA55" s="1"/>
  <c r="AA53" s="1"/>
  <c r="Z60"/>
  <c r="Z55" s="1"/>
  <c r="Z53" s="1"/>
  <c r="Y60"/>
  <c r="Y55" s="1"/>
  <c r="Y53" s="1"/>
  <c r="X60"/>
  <c r="X55" s="1"/>
  <c r="X53" s="1"/>
  <c r="W60"/>
  <c r="W55" s="1"/>
  <c r="W53" s="1"/>
  <c r="V60"/>
  <c r="V55" s="1"/>
  <c r="V53" s="1"/>
  <c r="U60"/>
  <c r="U55" s="1"/>
  <c r="U53" s="1"/>
  <c r="T60"/>
  <c r="T55" s="1"/>
  <c r="T53" s="1"/>
  <c r="S60"/>
  <c r="S55" s="1"/>
  <c r="S53" s="1"/>
  <c r="R60"/>
  <c r="R55" s="1"/>
  <c r="R53" s="1"/>
  <c r="Q60"/>
  <c r="Q55" s="1"/>
  <c r="Q53" s="1"/>
  <c r="P60"/>
  <c r="P55" s="1"/>
  <c r="P53" s="1"/>
  <c r="O60"/>
  <c r="O55" s="1"/>
  <c r="O53" s="1"/>
  <c r="N60"/>
  <c r="N55" s="1"/>
  <c r="N53" s="1"/>
  <c r="M60"/>
  <c r="M55" s="1"/>
  <c r="M53" s="1"/>
  <c r="L60"/>
  <c r="L55" s="1"/>
  <c r="L53" s="1"/>
  <c r="K60"/>
  <c r="K55" s="1"/>
  <c r="K53" s="1"/>
  <c r="J60"/>
  <c r="J55" s="1"/>
  <c r="J53" s="1"/>
  <c r="I60"/>
  <c r="I55" s="1"/>
  <c r="I53" s="1"/>
  <c r="H60"/>
  <c r="H55" s="1"/>
  <c r="H53" s="1"/>
  <c r="G60"/>
  <c r="F60"/>
  <c r="F55" s="1"/>
  <c r="F53" s="1"/>
  <c r="E60"/>
  <c r="E55" s="1"/>
  <c r="E53" s="1"/>
  <c r="C116" l="1"/>
  <c r="D116"/>
  <c r="DS55"/>
  <c r="DW60"/>
  <c r="DT55"/>
  <c r="DX60"/>
  <c r="DS53"/>
  <c r="DT53"/>
  <c r="BB55"/>
  <c r="BB53" s="1"/>
  <c r="BA55"/>
  <c r="BA53" s="1"/>
  <c r="DN53"/>
  <c r="DM53"/>
  <c r="C11"/>
  <c r="C10"/>
  <c r="C72" s="1"/>
  <c r="D10"/>
  <c r="D72" s="1"/>
  <c r="DM55"/>
  <c r="DN55"/>
  <c r="DM60"/>
  <c r="DN60"/>
  <c r="D11"/>
  <c r="D99"/>
  <c r="C99"/>
  <c r="G55"/>
  <c r="DX55" s="1"/>
  <c r="DT43"/>
  <c r="DT42" s="1"/>
  <c r="DS43"/>
  <c r="DS42" s="1"/>
  <c r="DL43"/>
  <c r="DL42" s="1"/>
  <c r="DK43"/>
  <c r="DK42" s="1"/>
  <c r="DJ43"/>
  <c r="DJ42" s="1"/>
  <c r="DI43"/>
  <c r="DI42" s="1"/>
  <c r="DH43"/>
  <c r="DH42" s="1"/>
  <c r="DG43"/>
  <c r="DG42" s="1"/>
  <c r="DF43"/>
  <c r="DF42" s="1"/>
  <c r="DE43"/>
  <c r="DE42" s="1"/>
  <c r="DD43"/>
  <c r="DD42" s="1"/>
  <c r="DC43"/>
  <c r="DC42" s="1"/>
  <c r="DB43"/>
  <c r="DB42" s="1"/>
  <c r="DA43"/>
  <c r="DA42" s="1"/>
  <c r="CZ43"/>
  <c r="CZ42" s="1"/>
  <c r="CY43"/>
  <c r="CY42" s="1"/>
  <c r="CX43"/>
  <c r="CX42" s="1"/>
  <c r="CW43"/>
  <c r="CW42" s="1"/>
  <c r="CV43"/>
  <c r="CU43"/>
  <c r="CU42" s="1"/>
  <c r="CT43"/>
  <c r="CT42" s="1"/>
  <c r="CS43"/>
  <c r="CS42" s="1"/>
  <c r="CR43"/>
  <c r="CR42" s="1"/>
  <c r="CQ43"/>
  <c r="CQ42" s="1"/>
  <c r="CP43"/>
  <c r="CO43"/>
  <c r="CO42" s="1"/>
  <c r="CN43"/>
  <c r="CN42" s="1"/>
  <c r="CM43"/>
  <c r="CM42" s="1"/>
  <c r="CL43"/>
  <c r="CL42" s="1"/>
  <c r="CK43"/>
  <c r="CK42" s="1"/>
  <c r="CJ43"/>
  <c r="CJ42" s="1"/>
  <c r="CI43"/>
  <c r="CI42" s="1"/>
  <c r="CH43"/>
  <c r="CH42" s="1"/>
  <c r="CG43"/>
  <c r="CG42" s="1"/>
  <c r="CF43"/>
  <c r="CF42" s="1"/>
  <c r="CE43"/>
  <c r="CE42" s="1"/>
  <c r="CD43"/>
  <c r="CD42" s="1"/>
  <c r="CC43"/>
  <c r="CC42" s="1"/>
  <c r="CB43"/>
  <c r="CB42" s="1"/>
  <c r="CA43"/>
  <c r="CA42" s="1"/>
  <c r="BZ43"/>
  <c r="BZ42" s="1"/>
  <c r="BY43"/>
  <c r="BY42" s="1"/>
  <c r="BX43"/>
  <c r="BX42" s="1"/>
  <c r="BW43"/>
  <c r="BW42" s="1"/>
  <c r="BV43"/>
  <c r="BV42" s="1"/>
  <c r="BU43"/>
  <c r="BU42" s="1"/>
  <c r="BT43"/>
  <c r="BT42" s="1"/>
  <c r="BS43"/>
  <c r="BS42" s="1"/>
  <c r="BR43"/>
  <c r="BR42" s="1"/>
  <c r="BQ43"/>
  <c r="BQ42" s="1"/>
  <c r="BP43"/>
  <c r="BP42" s="1"/>
  <c r="BO43"/>
  <c r="BO42" s="1"/>
  <c r="BN43"/>
  <c r="BN42" s="1"/>
  <c r="BM43"/>
  <c r="BM42" s="1"/>
  <c r="BL43"/>
  <c r="BL42" s="1"/>
  <c r="BK43"/>
  <c r="BK42" s="1"/>
  <c r="BJ43"/>
  <c r="BJ42" s="1"/>
  <c r="BI43"/>
  <c r="BI42" s="1"/>
  <c r="BH43"/>
  <c r="BH42" s="1"/>
  <c r="BG43"/>
  <c r="BG42" s="1"/>
  <c r="BF43"/>
  <c r="BF42" s="1"/>
  <c r="BE43"/>
  <c r="BE42" s="1"/>
  <c r="BD43"/>
  <c r="BD42" s="1"/>
  <c r="BC43"/>
  <c r="BC42" s="1"/>
  <c r="BB43"/>
  <c r="BB42" s="1"/>
  <c r="BA43"/>
  <c r="BA42" s="1"/>
  <c r="AZ43"/>
  <c r="AZ42" s="1"/>
  <c r="AY43"/>
  <c r="AY42" s="1"/>
  <c r="AX43"/>
  <c r="AW43"/>
  <c r="AV43"/>
  <c r="AV42" s="1"/>
  <c r="AU43"/>
  <c r="AU42" s="1"/>
  <c r="AT43"/>
  <c r="AT42" s="1"/>
  <c r="AS43"/>
  <c r="AS42" s="1"/>
  <c r="AR43"/>
  <c r="AR42" s="1"/>
  <c r="AQ43"/>
  <c r="AQ42" s="1"/>
  <c r="AP43"/>
  <c r="AP42" s="1"/>
  <c r="AO43"/>
  <c r="AO42" s="1"/>
  <c r="AN43"/>
  <c r="AN42" s="1"/>
  <c r="AM43"/>
  <c r="AM42" s="1"/>
  <c r="AL43"/>
  <c r="AL42" s="1"/>
  <c r="AK43"/>
  <c r="AK42" s="1"/>
  <c r="AJ43"/>
  <c r="AJ42" s="1"/>
  <c r="AI43"/>
  <c r="AI42" s="1"/>
  <c r="AH43"/>
  <c r="AH42" s="1"/>
  <c r="AG43"/>
  <c r="AG42" s="1"/>
  <c r="AF43"/>
  <c r="AF42" s="1"/>
  <c r="AE43"/>
  <c r="AE42" s="1"/>
  <c r="AD43"/>
  <c r="AD42" s="1"/>
  <c r="AC43"/>
  <c r="AC42" s="1"/>
  <c r="AB43"/>
  <c r="AB42" s="1"/>
  <c r="AA43"/>
  <c r="AA42" s="1"/>
  <c r="Z43"/>
  <c r="Z42" s="1"/>
  <c r="Y43"/>
  <c r="Y42" s="1"/>
  <c r="X43"/>
  <c r="X42" s="1"/>
  <c r="W43"/>
  <c r="W42" s="1"/>
  <c r="V43"/>
  <c r="V42" s="1"/>
  <c r="U43"/>
  <c r="U42" s="1"/>
  <c r="T43"/>
  <c r="T42" s="1"/>
  <c r="S43"/>
  <c r="S42" s="1"/>
  <c r="R43"/>
  <c r="R42" s="1"/>
  <c r="Q43"/>
  <c r="Q42" s="1"/>
  <c r="P43"/>
  <c r="P42" s="1"/>
  <c r="O43"/>
  <c r="O42" s="1"/>
  <c r="N43"/>
  <c r="N42" s="1"/>
  <c r="M43"/>
  <c r="M42" s="1"/>
  <c r="L43"/>
  <c r="L42" s="1"/>
  <c r="K43"/>
  <c r="K42" s="1"/>
  <c r="J43"/>
  <c r="J42" s="1"/>
  <c r="I43"/>
  <c r="I42" s="1"/>
  <c r="H43"/>
  <c r="H42" s="1"/>
  <c r="G43"/>
  <c r="F43"/>
  <c r="F42" s="1"/>
  <c r="CV42"/>
  <c r="CP42"/>
  <c r="E43"/>
  <c r="E42" s="1"/>
  <c r="DW55" l="1"/>
  <c r="DX43"/>
  <c r="DW43"/>
  <c r="DN43"/>
  <c r="C85"/>
  <c r="C75" s="1"/>
  <c r="D85"/>
  <c r="D75" s="1"/>
  <c r="G53"/>
  <c r="DX53" s="1"/>
  <c r="AW42"/>
  <c r="DM42" s="1"/>
  <c r="DM43"/>
  <c r="G42"/>
  <c r="DW42" s="1"/>
  <c r="AX42"/>
  <c r="DN42" s="1"/>
  <c r="DO45"/>
  <c r="DP45"/>
  <c r="DQ45"/>
  <c r="DR45"/>
  <c r="DO71"/>
  <c r="DP71"/>
  <c r="DQ71"/>
  <c r="DR71"/>
  <c r="DV125"/>
  <c r="DU125"/>
  <c r="DR125"/>
  <c r="DQ125"/>
  <c r="DP125"/>
  <c r="DO125"/>
  <c r="DR124"/>
  <c r="DQ124"/>
  <c r="DP124"/>
  <c r="DO124"/>
  <c r="DR123"/>
  <c r="DQ123"/>
  <c r="DP123"/>
  <c r="DO123"/>
  <c r="DV122"/>
  <c r="DU122"/>
  <c r="DR122"/>
  <c r="DQ122"/>
  <c r="DP122"/>
  <c r="DO122"/>
  <c r="AX124"/>
  <c r="AW124"/>
  <c r="AX123"/>
  <c r="AW123"/>
  <c r="DV121"/>
  <c r="DU118"/>
  <c r="DU119"/>
  <c r="DU121"/>
  <c r="DV120"/>
  <c r="DU120"/>
  <c r="DV119"/>
  <c r="DV118"/>
  <c r="AW120"/>
  <c r="AX120"/>
  <c r="AX119"/>
  <c r="AW119"/>
  <c r="DL115"/>
  <c r="DK115"/>
  <c r="DL114"/>
  <c r="DK114"/>
  <c r="DL113"/>
  <c r="AX115"/>
  <c r="AW115"/>
  <c r="AX114"/>
  <c r="AW114"/>
  <c r="AX113"/>
  <c r="DT112"/>
  <c r="DS112"/>
  <c r="BB112"/>
  <c r="BA112"/>
  <c r="F112"/>
  <c r="G112"/>
  <c r="H112"/>
  <c r="E112"/>
  <c r="E12"/>
  <c r="E11" s="1"/>
  <c r="F12"/>
  <c r="F11" s="1"/>
  <c r="BG117" i="8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B14" i="1"/>
  <c r="F116" l="1"/>
  <c r="DX42"/>
  <c r="E116"/>
  <c r="DW53"/>
  <c r="DU112"/>
  <c r="AX112"/>
  <c r="AW112"/>
  <c r="DM112"/>
  <c r="DK112"/>
  <c r="DL112"/>
  <c r="DN112"/>
  <c r="DV112"/>
  <c r="Y117" i="10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DB115" i="1"/>
  <c r="DA115"/>
  <c r="DB114"/>
  <c r="DA114"/>
  <c r="DB113"/>
  <c r="DA113"/>
  <c r="CP115"/>
  <c r="CO115"/>
  <c r="CP114"/>
  <c r="CO114"/>
  <c r="CP113"/>
  <c r="CO113"/>
  <c r="CB117" i="8"/>
  <c r="CB116"/>
  <c r="CB115"/>
  <c r="CD115" i="1"/>
  <c r="CC115"/>
  <c r="CD114"/>
  <c r="CC114"/>
  <c r="CD113"/>
  <c r="CC113"/>
  <c r="BP117" i="8"/>
  <c r="BP116"/>
  <c r="BP115"/>
  <c r="BR115" i="1"/>
  <c r="BQ115"/>
  <c r="BR114"/>
  <c r="BQ114"/>
  <c r="BR113"/>
  <c r="BQ113"/>
  <c r="DJ117" i="8"/>
  <c r="DI117"/>
  <c r="DJ116"/>
  <c r="DI116"/>
  <c r="DJ115"/>
  <c r="DI115"/>
  <c r="DD117"/>
  <c r="DC117"/>
  <c r="DD116"/>
  <c r="DC116"/>
  <c r="DD115"/>
  <c r="DC115"/>
  <c r="DF115" i="1"/>
  <c r="DE115"/>
  <c r="DF114"/>
  <c r="DE114"/>
  <c r="DF113"/>
  <c r="DE113"/>
  <c r="CX117" i="8"/>
  <c r="CW117"/>
  <c r="CX116"/>
  <c r="CW116"/>
  <c r="CX115"/>
  <c r="CW115"/>
  <c r="CR117"/>
  <c r="CQ117"/>
  <c r="CR116"/>
  <c r="CQ116"/>
  <c r="CR115"/>
  <c r="CQ115"/>
  <c r="CZ115" i="1"/>
  <c r="CY115"/>
  <c r="CZ114"/>
  <c r="CY114"/>
  <c r="CZ113"/>
  <c r="CY113"/>
  <c r="CT115"/>
  <c r="CS115"/>
  <c r="CT114"/>
  <c r="CS114"/>
  <c r="CT113"/>
  <c r="CV113" s="1"/>
  <c r="CS113"/>
  <c r="CU113" s="1"/>
  <c r="CL117" i="8"/>
  <c r="CL116"/>
  <c r="CL115"/>
  <c r="CK115"/>
  <c r="CF117"/>
  <c r="CF116"/>
  <c r="CF115"/>
  <c r="CE115"/>
  <c r="CN115" i="1"/>
  <c r="CM115"/>
  <c r="CN114"/>
  <c r="CM114"/>
  <c r="CN113"/>
  <c r="CM113"/>
  <c r="CH115"/>
  <c r="CG115"/>
  <c r="CH114"/>
  <c r="CG114"/>
  <c r="CH113"/>
  <c r="CG113"/>
  <c r="BZ117" i="8"/>
  <c r="BZ116"/>
  <c r="BZ115"/>
  <c r="BY115"/>
  <c r="BT117"/>
  <c r="BT116"/>
  <c r="BT115"/>
  <c r="BS115"/>
  <c r="CB115" i="1"/>
  <c r="CA115"/>
  <c r="CB114"/>
  <c r="CA114"/>
  <c r="CB113"/>
  <c r="CA113"/>
  <c r="BV115"/>
  <c r="BU115"/>
  <c r="BV114"/>
  <c r="BU114"/>
  <c r="BV113"/>
  <c r="BU113"/>
  <c r="BP115"/>
  <c r="BO115"/>
  <c r="BP114"/>
  <c r="BO114"/>
  <c r="BP113"/>
  <c r="BO113"/>
  <c r="M114"/>
  <c r="BK114" s="1"/>
  <c r="BI113"/>
  <c r="DG113" s="1"/>
  <c r="BJ113"/>
  <c r="DH113" s="1"/>
  <c r="BI114"/>
  <c r="DG114" s="1"/>
  <c r="BJ114"/>
  <c r="BI115"/>
  <c r="DG115" s="1"/>
  <c r="BJ115"/>
  <c r="DH115" s="1"/>
  <c r="CV115"/>
  <c r="CU115"/>
  <c r="CV114"/>
  <c r="CU114"/>
  <c r="AT115"/>
  <c r="AS115"/>
  <c r="AT114"/>
  <c r="AS114"/>
  <c r="AT113"/>
  <c r="AS113"/>
  <c r="AP115"/>
  <c r="AO115"/>
  <c r="AP114"/>
  <c r="AO114"/>
  <c r="AP113"/>
  <c r="AO113"/>
  <c r="AL115"/>
  <c r="CJ115" s="1"/>
  <c r="AK115"/>
  <c r="CI115" s="1"/>
  <c r="AL114"/>
  <c r="AK114"/>
  <c r="CI114" s="1"/>
  <c r="AL113"/>
  <c r="CJ113" s="1"/>
  <c r="AK113"/>
  <c r="CI113" s="1"/>
  <c r="AH115"/>
  <c r="AG115"/>
  <c r="AH114"/>
  <c r="AG114"/>
  <c r="AH113"/>
  <c r="AG113"/>
  <c r="AA117" i="8"/>
  <c r="W117"/>
  <c r="S117"/>
  <c r="AD115" i="1"/>
  <c r="AC115"/>
  <c r="AD114"/>
  <c r="AC114"/>
  <c r="AD113"/>
  <c r="AC113"/>
  <c r="Z115"/>
  <c r="BX115" s="1"/>
  <c r="Y115"/>
  <c r="BW115" s="1"/>
  <c r="Z114"/>
  <c r="BX114" s="1"/>
  <c r="Y114"/>
  <c r="BW114" s="1"/>
  <c r="Z113"/>
  <c r="Y113"/>
  <c r="V115"/>
  <c r="U115"/>
  <c r="V114"/>
  <c r="U114"/>
  <c r="V113"/>
  <c r="U113"/>
  <c r="Q113"/>
  <c r="O117" i="8"/>
  <c r="R115" i="1"/>
  <c r="Q115"/>
  <c r="R114"/>
  <c r="Q114"/>
  <c r="R113"/>
  <c r="K115" i="8"/>
  <c r="K117"/>
  <c r="M113" i="1"/>
  <c r="N113"/>
  <c r="N114"/>
  <c r="M115"/>
  <c r="BK115" s="1"/>
  <c r="N115"/>
  <c r="BL115" s="1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AW125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F125"/>
  <c r="DV125" s="1"/>
  <c r="E125"/>
  <c r="DU125" s="1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H111" s="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F111" s="1"/>
  <c r="DV111" s="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BG108" s="1"/>
  <c r="BM108" s="1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BG106" s="1"/>
  <c r="BM106" s="1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L105" s="1"/>
  <c r="BJ105" s="1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E103" s="1"/>
  <c r="DU103" s="1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E99"/>
  <c r="DU99" s="1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E92" s="1"/>
  <c r="DU92" s="1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P85"/>
  <c r="DO85"/>
  <c r="DN85"/>
  <c r="DN84" s="1"/>
  <c r="DM85"/>
  <c r="DH85"/>
  <c r="DH84" s="1"/>
  <c r="DG85"/>
  <c r="DB85"/>
  <c r="DA85"/>
  <c r="CV85"/>
  <c r="CV84" s="1"/>
  <c r="CU85"/>
  <c r="CP85"/>
  <c r="CP84" s="1"/>
  <c r="CO85"/>
  <c r="CJ85"/>
  <c r="CJ84" s="1"/>
  <c r="CI85"/>
  <c r="CD85"/>
  <c r="CC85"/>
  <c r="BX85"/>
  <c r="BW85"/>
  <c r="BR85"/>
  <c r="BR84" s="1"/>
  <c r="BQ85"/>
  <c r="BL85"/>
  <c r="BL84" s="1"/>
  <c r="BK85"/>
  <c r="BF85"/>
  <c r="BE85"/>
  <c r="BD85"/>
  <c r="BD84" s="1"/>
  <c r="BC85"/>
  <c r="AZ85"/>
  <c r="DT85" s="1"/>
  <c r="AY85"/>
  <c r="AX85"/>
  <c r="AX84" s="1"/>
  <c r="AW85"/>
  <c r="AT85"/>
  <c r="AS85"/>
  <c r="AP85"/>
  <c r="AO85"/>
  <c r="AL85"/>
  <c r="AL84" s="1"/>
  <c r="AK85"/>
  <c r="AH85"/>
  <c r="AH84" s="1"/>
  <c r="AG85"/>
  <c r="AD85"/>
  <c r="AC85"/>
  <c r="Z85"/>
  <c r="Z84" s="1"/>
  <c r="Y85"/>
  <c r="V85"/>
  <c r="V84" s="1"/>
  <c r="U85"/>
  <c r="R85"/>
  <c r="R84" s="1"/>
  <c r="Q85"/>
  <c r="N85"/>
  <c r="M85"/>
  <c r="J85"/>
  <c r="J84" s="1"/>
  <c r="I85"/>
  <c r="H85"/>
  <c r="H84" s="1"/>
  <c r="G85"/>
  <c r="D85"/>
  <c r="D84" s="1"/>
  <c r="C85"/>
  <c r="C84" s="1"/>
  <c r="DP84"/>
  <c r="BX84"/>
  <c r="AP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F80" s="1"/>
  <c r="DV80" s="1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H71" s="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F71"/>
  <c r="BB71" s="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F70"/>
  <c r="BB70" s="1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BG66" s="1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K62" s="1"/>
  <c r="BI62" s="1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F56" s="1"/>
  <c r="DV56" s="1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K55" s="1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E54" s="1"/>
  <c r="DU54" s="1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Q49" s="1"/>
  <c r="DP50"/>
  <c r="DO50"/>
  <c r="DN50"/>
  <c r="DM50"/>
  <c r="DL50"/>
  <c r="DK50"/>
  <c r="DH50"/>
  <c r="DG50"/>
  <c r="DF50"/>
  <c r="DE50"/>
  <c r="DB50"/>
  <c r="DA50"/>
  <c r="CZ50"/>
  <c r="CY50"/>
  <c r="CV50"/>
  <c r="CU50"/>
  <c r="CU49" s="1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Q49" s="1"/>
  <c r="N50"/>
  <c r="M50"/>
  <c r="J50"/>
  <c r="I50"/>
  <c r="H50"/>
  <c r="F50" s="1"/>
  <c r="DV50" s="1"/>
  <c r="G50"/>
  <c r="G49" s="1"/>
  <c r="D50"/>
  <c r="C50"/>
  <c r="DP49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F48" s="1"/>
  <c r="DV48" s="1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H44" s="1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F44" s="1"/>
  <c r="DV44" s="1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X38" s="1"/>
  <c r="BW39"/>
  <c r="BR39"/>
  <c r="BQ39"/>
  <c r="BL39"/>
  <c r="BK39"/>
  <c r="BF39"/>
  <c r="BE39"/>
  <c r="BD39"/>
  <c r="BD38" s="1"/>
  <c r="BC39"/>
  <c r="AZ39"/>
  <c r="AY39"/>
  <c r="DS39" s="1"/>
  <c r="AX39"/>
  <c r="AW39"/>
  <c r="AT39"/>
  <c r="AS39"/>
  <c r="AP39"/>
  <c r="AP38" s="1"/>
  <c r="AO39"/>
  <c r="AL39"/>
  <c r="AK39"/>
  <c r="AH39"/>
  <c r="AG39"/>
  <c r="AD39"/>
  <c r="AC39"/>
  <c r="Z39"/>
  <c r="Y39"/>
  <c r="V39"/>
  <c r="U39"/>
  <c r="R39"/>
  <c r="Q39"/>
  <c r="N39"/>
  <c r="M39"/>
  <c r="J39"/>
  <c r="J38" s="1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L36" s="1"/>
  <c r="G36"/>
  <c r="K36" s="1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E31" s="1"/>
  <c r="DU31" s="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F30" s="1"/>
  <c r="DV30" s="1"/>
  <c r="G30"/>
  <c r="K30" s="1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E29" s="1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H25" s="1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L24" s="1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H22" s="1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K12" s="1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AP27" i="11" l="1"/>
  <c r="F43"/>
  <c r="DV43" s="1"/>
  <c r="U101"/>
  <c r="CO101"/>
  <c r="BG45"/>
  <c r="F68"/>
  <c r="BB68" s="1"/>
  <c r="F106"/>
  <c r="DV106" s="1"/>
  <c r="BH106"/>
  <c r="BN106" s="1"/>
  <c r="BT106" s="1"/>
  <c r="BZ106" s="1"/>
  <c r="CF106" s="1"/>
  <c r="CL106" s="1"/>
  <c r="CR106" s="1"/>
  <c r="CX106" s="1"/>
  <c r="DD106" s="1"/>
  <c r="DJ106" s="1"/>
  <c r="F19"/>
  <c r="DV19" s="1"/>
  <c r="F22"/>
  <c r="DV22" s="1"/>
  <c r="F23"/>
  <c r="DV23" s="1"/>
  <c r="C49"/>
  <c r="E86"/>
  <c r="AY101"/>
  <c r="DS101" s="1"/>
  <c r="F82"/>
  <c r="DV82" s="1"/>
  <c r="F83"/>
  <c r="DV83" s="1"/>
  <c r="BN22"/>
  <c r="F25"/>
  <c r="DV25" s="1"/>
  <c r="BN25"/>
  <c r="BT25" s="1"/>
  <c r="BZ25" s="1"/>
  <c r="CF25" s="1"/>
  <c r="CL25" s="1"/>
  <c r="CR25" s="1"/>
  <c r="CX25" s="1"/>
  <c r="DD25" s="1"/>
  <c r="DJ25" s="1"/>
  <c r="K41"/>
  <c r="BI41" s="1"/>
  <c r="E64"/>
  <c r="BA64" s="1"/>
  <c r="E68"/>
  <c r="BA68" s="1"/>
  <c r="BH70"/>
  <c r="AZ84"/>
  <c r="DT84" s="1"/>
  <c r="F93"/>
  <c r="DV93" s="1"/>
  <c r="F96"/>
  <c r="DV96" s="1"/>
  <c r="F97"/>
  <c r="DV97" s="1"/>
  <c r="F51"/>
  <c r="DV51" s="1"/>
  <c r="F100"/>
  <c r="DV100" s="1"/>
  <c r="BH48"/>
  <c r="F67"/>
  <c r="BB67" s="1"/>
  <c r="BH67"/>
  <c r="BH80"/>
  <c r="BN80" s="1"/>
  <c r="L99"/>
  <c r="BH32"/>
  <c r="BH34"/>
  <c r="BG39"/>
  <c r="K42"/>
  <c r="BE49"/>
  <c r="BE47" s="1"/>
  <c r="BG58"/>
  <c r="BM58" s="1"/>
  <c r="BH93"/>
  <c r="BN93" s="1"/>
  <c r="BH97"/>
  <c r="BN97" s="1"/>
  <c r="BT97" s="1"/>
  <c r="BZ97" s="1"/>
  <c r="CF97" s="1"/>
  <c r="CL97" s="1"/>
  <c r="CR97" s="1"/>
  <c r="CX97" s="1"/>
  <c r="DD97" s="1"/>
  <c r="DJ97" s="1"/>
  <c r="F98"/>
  <c r="DV98" s="1"/>
  <c r="BH98"/>
  <c r="BN98" s="1"/>
  <c r="BT98" s="1"/>
  <c r="BZ98" s="1"/>
  <c r="CF98" s="1"/>
  <c r="CL98" s="1"/>
  <c r="CR98" s="1"/>
  <c r="CX98" s="1"/>
  <c r="DD98" s="1"/>
  <c r="DJ98" s="1"/>
  <c r="BG99"/>
  <c r="BM99" s="1"/>
  <c r="BS99" s="1"/>
  <c r="BY99" s="1"/>
  <c r="CE99" s="1"/>
  <c r="CK99" s="1"/>
  <c r="CQ99" s="1"/>
  <c r="CW99" s="1"/>
  <c r="DC99" s="1"/>
  <c r="DI99" s="1"/>
  <c r="E106"/>
  <c r="DU106" s="1"/>
  <c r="E108"/>
  <c r="K109"/>
  <c r="BI109" s="1"/>
  <c r="E110"/>
  <c r="DU110" s="1"/>
  <c r="F42"/>
  <c r="DV42" s="1"/>
  <c r="F69"/>
  <c r="BB69" s="1"/>
  <c r="E45"/>
  <c r="DU45" s="1"/>
  <c r="F72"/>
  <c r="BB72" s="1"/>
  <c r="F79"/>
  <c r="DV79" s="1"/>
  <c r="K18"/>
  <c r="K25"/>
  <c r="E26"/>
  <c r="DU26" s="1"/>
  <c r="L53"/>
  <c r="BH72"/>
  <c r="F73"/>
  <c r="BB73" s="1"/>
  <c r="CJ114" i="1"/>
  <c r="DH114"/>
  <c r="BL114"/>
  <c r="BX113"/>
  <c r="BL113"/>
  <c r="BK113"/>
  <c r="BW113"/>
  <c r="F32" i="11"/>
  <c r="DV32" s="1"/>
  <c r="Z38"/>
  <c r="E61"/>
  <c r="DU61" s="1"/>
  <c r="L65"/>
  <c r="BJ65" s="1"/>
  <c r="E71"/>
  <c r="BA71" s="1"/>
  <c r="D78"/>
  <c r="U84"/>
  <c r="AK84"/>
  <c r="BQ84"/>
  <c r="CO84"/>
  <c r="DM84"/>
  <c r="BN111"/>
  <c r="BT111" s="1"/>
  <c r="BZ111" s="1"/>
  <c r="CF111" s="1"/>
  <c r="CL111" s="1"/>
  <c r="CR111" s="1"/>
  <c r="CX111" s="1"/>
  <c r="DD111" s="1"/>
  <c r="DJ111" s="1"/>
  <c r="DP38"/>
  <c r="AW49"/>
  <c r="AW47" s="1"/>
  <c r="L61"/>
  <c r="L62"/>
  <c r="BJ62" s="1"/>
  <c r="BG65"/>
  <c r="BH73"/>
  <c r="K102"/>
  <c r="BI102" s="1"/>
  <c r="F35"/>
  <c r="DV35" s="1"/>
  <c r="K46"/>
  <c r="BI46" s="1"/>
  <c r="AG49"/>
  <c r="AG47" s="1"/>
  <c r="BW49"/>
  <c r="BH11"/>
  <c r="BN11" s="1"/>
  <c r="L13"/>
  <c r="L14"/>
  <c r="L17"/>
  <c r="F18"/>
  <c r="DV18" s="1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BH43"/>
  <c r="BN43" s="1"/>
  <c r="BT43" s="1"/>
  <c r="BZ43" s="1"/>
  <c r="CF43" s="1"/>
  <c r="CL43" s="1"/>
  <c r="CR43" s="1"/>
  <c r="CX43" s="1"/>
  <c r="DD43" s="1"/>
  <c r="DJ43" s="1"/>
  <c r="L45"/>
  <c r="BJ45" s="1"/>
  <c r="F46"/>
  <c r="DV46" s="1"/>
  <c r="F54"/>
  <c r="DV54" s="1"/>
  <c r="BH54"/>
  <c r="F55"/>
  <c r="DV55" s="1"/>
  <c r="K57"/>
  <c r="BI57" s="1"/>
  <c r="BH68"/>
  <c r="E69"/>
  <c r="BA69" s="1"/>
  <c r="K79"/>
  <c r="O79" s="1"/>
  <c r="F86"/>
  <c r="E104"/>
  <c r="DU104" s="1"/>
  <c r="AK101"/>
  <c r="BQ101"/>
  <c r="DM101"/>
  <c r="K105"/>
  <c r="BI105" s="1"/>
  <c r="C101"/>
  <c r="BH33"/>
  <c r="BN33" s="1"/>
  <c r="BT33" s="1"/>
  <c r="BZ33" s="1"/>
  <c r="CF33" s="1"/>
  <c r="CL33" s="1"/>
  <c r="CR33" s="1"/>
  <c r="CX33" s="1"/>
  <c r="DD33" s="1"/>
  <c r="DJ33" s="1"/>
  <c r="BN34"/>
  <c r="BT34" s="1"/>
  <c r="BZ34" s="1"/>
  <c r="CF34" s="1"/>
  <c r="CL34" s="1"/>
  <c r="CR34" s="1"/>
  <c r="CX34" s="1"/>
  <c r="DD34" s="1"/>
  <c r="DJ34" s="1"/>
  <c r="CV38"/>
  <c r="BN44"/>
  <c r="BT44" s="1"/>
  <c r="BZ44" s="1"/>
  <c r="CF44" s="1"/>
  <c r="CL44" s="1"/>
  <c r="CR44" s="1"/>
  <c r="CX44" s="1"/>
  <c r="DD44" s="1"/>
  <c r="DJ44" s="1"/>
  <c r="BM45"/>
  <c r="BS45" s="1"/>
  <c r="BY45" s="1"/>
  <c r="CE45" s="1"/>
  <c r="CK45" s="1"/>
  <c r="CQ45" s="1"/>
  <c r="CW45" s="1"/>
  <c r="DC45" s="1"/>
  <c r="DI45" s="1"/>
  <c r="E66"/>
  <c r="BA66" s="1"/>
  <c r="E72"/>
  <c r="BA72" s="1"/>
  <c r="E96"/>
  <c r="DU96" s="1"/>
  <c r="F103"/>
  <c r="DV103" s="1"/>
  <c r="M84"/>
  <c r="AC84"/>
  <c r="AS84"/>
  <c r="BE84"/>
  <c r="CC84"/>
  <c r="DA84"/>
  <c r="DQ84"/>
  <c r="BG103"/>
  <c r="BM103" s="1"/>
  <c r="BS103" s="1"/>
  <c r="BY103" s="1"/>
  <c r="CE103" s="1"/>
  <c r="CK103" s="1"/>
  <c r="CQ103" s="1"/>
  <c r="CW103" s="1"/>
  <c r="DC103" s="1"/>
  <c r="DI103" s="1"/>
  <c r="BG23"/>
  <c r="BM23" s="1"/>
  <c r="BS23" s="1"/>
  <c r="BY23" s="1"/>
  <c r="CE23" s="1"/>
  <c r="CK23" s="1"/>
  <c r="CQ23" s="1"/>
  <c r="CW23" s="1"/>
  <c r="DC23" s="1"/>
  <c r="DI23" s="1"/>
  <c r="F39"/>
  <c r="DV39" s="1"/>
  <c r="L40"/>
  <c r="DO49"/>
  <c r="BH56"/>
  <c r="BN56" s="1"/>
  <c r="BT56" s="1"/>
  <c r="BZ56" s="1"/>
  <c r="CF56" s="1"/>
  <c r="CL56" s="1"/>
  <c r="CR56" s="1"/>
  <c r="CX56" s="1"/>
  <c r="DD56" s="1"/>
  <c r="DJ56" s="1"/>
  <c r="L58"/>
  <c r="BJ58" s="1"/>
  <c r="K64"/>
  <c r="BI64" s="1"/>
  <c r="BH69"/>
  <c r="E70"/>
  <c r="BA70" s="1"/>
  <c r="BH79"/>
  <c r="BG80"/>
  <c r="BM80" s="1"/>
  <c r="BS80" s="1"/>
  <c r="BY80" s="1"/>
  <c r="CE80" s="1"/>
  <c r="CK80" s="1"/>
  <c r="CQ80" s="1"/>
  <c r="CW80" s="1"/>
  <c r="DC80" s="1"/>
  <c r="DI80" s="1"/>
  <c r="E112"/>
  <c r="DU112" s="1"/>
  <c r="BH19"/>
  <c r="BN19" s="1"/>
  <c r="BT19" s="1"/>
  <c r="BZ19" s="1"/>
  <c r="CF19" s="1"/>
  <c r="CL19" s="1"/>
  <c r="CR19" s="1"/>
  <c r="CX19" s="1"/>
  <c r="DD19" s="1"/>
  <c r="DJ19" s="1"/>
  <c r="F41"/>
  <c r="DV41" s="1"/>
  <c r="K52"/>
  <c r="BI52" s="1"/>
  <c r="L59"/>
  <c r="BJ59" s="1"/>
  <c r="F108"/>
  <c r="F109"/>
  <c r="DV109" s="1"/>
  <c r="BT22"/>
  <c r="BZ22" s="1"/>
  <c r="CF22" s="1"/>
  <c r="CL22" s="1"/>
  <c r="CR22" s="1"/>
  <c r="CX22" s="1"/>
  <c r="DD22" s="1"/>
  <c r="DJ22" s="1"/>
  <c r="BS58"/>
  <c r="BY58" s="1"/>
  <c r="CE58" s="1"/>
  <c r="CK58" s="1"/>
  <c r="CQ58" s="1"/>
  <c r="CW58" s="1"/>
  <c r="DC58" s="1"/>
  <c r="DI58" s="1"/>
  <c r="E73"/>
  <c r="BA73" s="1"/>
  <c r="BT80"/>
  <c r="BZ80" s="1"/>
  <c r="CF80" s="1"/>
  <c r="CL80" s="1"/>
  <c r="CR80" s="1"/>
  <c r="CX80" s="1"/>
  <c r="DD80" s="1"/>
  <c r="DJ80" s="1"/>
  <c r="N84"/>
  <c r="AD84"/>
  <c r="AT84"/>
  <c r="BF84"/>
  <c r="CD84"/>
  <c r="DB84"/>
  <c r="DR84"/>
  <c r="BT93"/>
  <c r="BZ93" s="1"/>
  <c r="CF93" s="1"/>
  <c r="CL93" s="1"/>
  <c r="CR93" s="1"/>
  <c r="CX93" s="1"/>
  <c r="DD93" s="1"/>
  <c r="DJ93" s="1"/>
  <c r="M101"/>
  <c r="AC101"/>
  <c r="AS101"/>
  <c r="BE101"/>
  <c r="CC101"/>
  <c r="DA101"/>
  <c r="DQ101"/>
  <c r="BS106"/>
  <c r="BY106" s="1"/>
  <c r="CE106" s="1"/>
  <c r="CK106" s="1"/>
  <c r="CQ106" s="1"/>
  <c r="CW106" s="1"/>
  <c r="DC106" s="1"/>
  <c r="DI106" s="1"/>
  <c r="BS108"/>
  <c r="BY108" s="1"/>
  <c r="CE108" s="1"/>
  <c r="CK108" s="1"/>
  <c r="CQ108" s="1"/>
  <c r="CW108" s="1"/>
  <c r="DC108" s="1"/>
  <c r="DI108" s="1"/>
  <c r="Q47"/>
  <c r="BW47"/>
  <c r="AK49"/>
  <c r="D101"/>
  <c r="CU47"/>
  <c r="DQ47"/>
  <c r="L20"/>
  <c r="BJ20" s="1"/>
  <c r="L21"/>
  <c r="K22"/>
  <c r="O22" s="1"/>
  <c r="BH23"/>
  <c r="BN23" s="1"/>
  <c r="BT23" s="1"/>
  <c r="BZ23" s="1"/>
  <c r="CF23" s="1"/>
  <c r="CL23" s="1"/>
  <c r="CR23" s="1"/>
  <c r="CX23" s="1"/>
  <c r="DD23" s="1"/>
  <c r="DJ23" s="1"/>
  <c r="L26"/>
  <c r="K28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H41"/>
  <c r="K48"/>
  <c r="BI48" s="1"/>
  <c r="K82"/>
  <c r="BI82" s="1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G101" s="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K17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AK47"/>
  <c r="BG60"/>
  <c r="L63"/>
  <c r="BJ63" s="1"/>
  <c r="L66"/>
  <c r="BJ66" s="1"/>
  <c r="BG67"/>
  <c r="BG68"/>
  <c r="BG69"/>
  <c r="BG70"/>
  <c r="BG71"/>
  <c r="BG72"/>
  <c r="BG73"/>
  <c r="L92"/>
  <c r="K93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BH28"/>
  <c r="BG29"/>
  <c r="BM29" s="1"/>
  <c r="BS29" s="1"/>
  <c r="BY29" s="1"/>
  <c r="CE29" s="1"/>
  <c r="CK29" s="1"/>
  <c r="CQ29" s="1"/>
  <c r="CW29" s="1"/>
  <c r="DC29" s="1"/>
  <c r="DI29" s="1"/>
  <c r="K32"/>
  <c r="BI32" s="1"/>
  <c r="K33"/>
  <c r="BH35"/>
  <c r="BN35" s="1"/>
  <c r="BT35" s="1"/>
  <c r="BZ35" s="1"/>
  <c r="CF35" s="1"/>
  <c r="CL35" s="1"/>
  <c r="CR35" s="1"/>
  <c r="CX35" s="1"/>
  <c r="DD35" s="1"/>
  <c r="DJ35" s="1"/>
  <c r="R38"/>
  <c r="AX38"/>
  <c r="BH39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BH51"/>
  <c r="L52"/>
  <c r="BJ52" s="1"/>
  <c r="BF49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CJ81"/>
  <c r="BG83"/>
  <c r="BM83" s="1"/>
  <c r="BS83" s="1"/>
  <c r="BY83" s="1"/>
  <c r="CE83" s="1"/>
  <c r="CK83" s="1"/>
  <c r="CQ83" s="1"/>
  <c r="CW83" s="1"/>
  <c r="DC83" s="1"/>
  <c r="DI83" s="1"/>
  <c r="L85"/>
  <c r="BG92"/>
  <c r="BM92" s="1"/>
  <c r="L95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L46"/>
  <c r="BJ46" s="1"/>
  <c r="DO47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L56"/>
  <c r="P56" s="1"/>
  <c r="BG63"/>
  <c r="L82"/>
  <c r="P82" s="1"/>
  <c r="K83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J101"/>
  <c r="R101"/>
  <c r="Z101"/>
  <c r="AH101"/>
  <c r="AP101"/>
  <c r="AX101"/>
  <c r="BL101"/>
  <c r="BX101"/>
  <c r="CJ101"/>
  <c r="CV101"/>
  <c r="DH101"/>
  <c r="DP101"/>
  <c r="BN32"/>
  <c r="BT32" s="1"/>
  <c r="BZ32" s="1"/>
  <c r="CF32" s="1"/>
  <c r="CL32" s="1"/>
  <c r="CR32" s="1"/>
  <c r="CX32" s="1"/>
  <c r="DD32" s="1"/>
  <c r="DJ32" s="1"/>
  <c r="D47"/>
  <c r="L104"/>
  <c r="BJ104" s="1"/>
  <c r="F104"/>
  <c r="DV104" s="1"/>
  <c r="L112"/>
  <c r="BJ112" s="1"/>
  <c r="F112"/>
  <c r="DV112" s="1"/>
  <c r="K34"/>
  <c r="BI34" s="1"/>
  <c r="E34"/>
  <c r="DU34" s="1"/>
  <c r="G47"/>
  <c r="K85"/>
  <c r="BI85" s="1"/>
  <c r="E85"/>
  <c r="G84"/>
  <c r="DS85"/>
  <c r="AY84"/>
  <c r="DS84" s="1"/>
  <c r="K95"/>
  <c r="BI95" s="1"/>
  <c r="E95"/>
  <c r="DU95" s="1"/>
  <c r="L102"/>
  <c r="BJ102" s="1"/>
  <c r="H101"/>
  <c r="F102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BI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BI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M37" s="1"/>
  <c r="U38"/>
  <c r="AC38"/>
  <c r="AK38"/>
  <c r="AK37" s="1"/>
  <c r="AS38"/>
  <c r="AS37" s="1"/>
  <c r="BE38"/>
  <c r="BE37" s="1"/>
  <c r="BQ38"/>
  <c r="BQ37" s="1"/>
  <c r="CC38"/>
  <c r="CO38"/>
  <c r="CO37" s="1"/>
  <c r="DA38"/>
  <c r="DM38"/>
  <c r="DQ38"/>
  <c r="DQ37" s="1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L49" s="1"/>
  <c r="BJ49" s="1"/>
  <c r="N49"/>
  <c r="V49"/>
  <c r="V47" s="1"/>
  <c r="V37" s="1"/>
  <c r="AD49"/>
  <c r="AL49"/>
  <c r="AL47" s="1"/>
  <c r="AL37" s="1"/>
  <c r="AT49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K80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I37" s="1"/>
  <c r="Q38"/>
  <c r="Q37" s="1"/>
  <c r="Y38"/>
  <c r="Y37" s="1"/>
  <c r="AG38"/>
  <c r="AO38"/>
  <c r="AW38"/>
  <c r="BK38"/>
  <c r="BK37" s="1"/>
  <c r="BW38"/>
  <c r="BW37" s="1"/>
  <c r="CI38"/>
  <c r="CI37" s="1"/>
  <c r="CU38"/>
  <c r="CU37" s="1"/>
  <c r="DG38"/>
  <c r="DG37" s="1"/>
  <c r="DO38"/>
  <c r="DO37" s="1"/>
  <c r="C47"/>
  <c r="R49"/>
  <c r="Z49"/>
  <c r="AH49"/>
  <c r="AH47" s="1"/>
  <c r="AH37" s="1"/>
  <c r="AP49"/>
  <c r="AX49"/>
  <c r="AX47" s="1"/>
  <c r="AX37" s="1"/>
  <c r="BH50"/>
  <c r="BD49"/>
  <c r="BH49" s="1"/>
  <c r="BL49"/>
  <c r="BR49"/>
  <c r="BX49"/>
  <c r="CD49"/>
  <c r="CD47" s="1"/>
  <c r="CD37" s="1"/>
  <c r="CJ49"/>
  <c r="CJ47" s="1"/>
  <c r="CJ37" s="1"/>
  <c r="CP49"/>
  <c r="CV49"/>
  <c r="DB49"/>
  <c r="DB47" s="1"/>
  <c r="DH49"/>
  <c r="DN49"/>
  <c r="DR49"/>
  <c r="DR47" s="1"/>
  <c r="BD101"/>
  <c r="BH101" s="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L80"/>
  <c r="L78" s="1"/>
  <c r="E82"/>
  <c r="DU82" s="1"/>
  <c r="BG82"/>
  <c r="BM82" s="1"/>
  <c r="L83"/>
  <c r="L81" s="1"/>
  <c r="BJ81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J47"/>
  <c r="N47"/>
  <c r="N37" s="1"/>
  <c r="R47"/>
  <c r="R37" s="1"/>
  <c r="Z47"/>
  <c r="Z37" s="1"/>
  <c r="AD47"/>
  <c r="AD37" s="1"/>
  <c r="AP47"/>
  <c r="AP37" s="1"/>
  <c r="AT47"/>
  <c r="AT37" s="1"/>
  <c r="BF47"/>
  <c r="BL47"/>
  <c r="BR47"/>
  <c r="BX47"/>
  <c r="BX37" s="1"/>
  <c r="CP47"/>
  <c r="CP37" s="1"/>
  <c r="CV47"/>
  <c r="CV37" s="1"/>
  <c r="DH47"/>
  <c r="DH37" s="1"/>
  <c r="DN47"/>
  <c r="DN37" s="1"/>
  <c r="DP47"/>
  <c r="DP37" s="1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47"/>
  <c r="BI47" s="1"/>
  <c r="J37"/>
  <c r="K1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AZ47"/>
  <c r="DT47" s="1"/>
  <c r="BD47"/>
  <c r="BD37" s="1"/>
  <c r="J78"/>
  <c r="N78"/>
  <c r="R78"/>
  <c r="Z78"/>
  <c r="AD78"/>
  <c r="AH78"/>
  <c r="AP78"/>
  <c r="AT78"/>
  <c r="BF78"/>
  <c r="BL78"/>
  <c r="BX78"/>
  <c r="CD78"/>
  <c r="CJ78"/>
  <c r="DB78"/>
  <c r="BL81"/>
  <c r="DH81"/>
  <c r="D94"/>
  <c r="J94"/>
  <c r="J91" s="1"/>
  <c r="N94"/>
  <c r="N91" s="1"/>
  <c r="R94"/>
  <c r="R91" s="1"/>
  <c r="V94"/>
  <c r="Z94"/>
  <c r="Z91" s="1"/>
  <c r="AD94"/>
  <c r="AD91" s="1"/>
  <c r="AH94"/>
  <c r="AH91" s="1"/>
  <c r="AL94"/>
  <c r="AP94"/>
  <c r="AP91" s="1"/>
  <c r="AT94"/>
  <c r="AT91" s="1"/>
  <c r="AX94"/>
  <c r="AX91" s="1"/>
  <c r="BF94"/>
  <c r="BL94"/>
  <c r="BL91" s="1"/>
  <c r="BR94"/>
  <c r="BX94"/>
  <c r="BX91" s="1"/>
  <c r="CD94"/>
  <c r="CJ94"/>
  <c r="CJ91" s="1"/>
  <c r="CP94"/>
  <c r="CP91" s="1"/>
  <c r="CV94"/>
  <c r="CV91" s="1"/>
  <c r="DB94"/>
  <c r="DH94"/>
  <c r="DH91" s="1"/>
  <c r="DN94"/>
  <c r="DN91" s="1"/>
  <c r="DP94"/>
  <c r="DP91" s="1"/>
  <c r="I94"/>
  <c r="M94"/>
  <c r="M91" s="1"/>
  <c r="Q94"/>
  <c r="U94"/>
  <c r="U91" s="1"/>
  <c r="Y94"/>
  <c r="AG94"/>
  <c r="AG91" s="1"/>
  <c r="AK94"/>
  <c r="AK91" s="1"/>
  <c r="AO94"/>
  <c r="AO91" s="1"/>
  <c r="AS94"/>
  <c r="AW94"/>
  <c r="AW91" s="1"/>
  <c r="AY94"/>
  <c r="AY91" s="1"/>
  <c r="DS91" s="1"/>
  <c r="BE94"/>
  <c r="BK94"/>
  <c r="BQ94"/>
  <c r="BQ91" s="1"/>
  <c r="BW94"/>
  <c r="BW91" s="1"/>
  <c r="CC94"/>
  <c r="CC91" s="1"/>
  <c r="CI94"/>
  <c r="CO94"/>
  <c r="CO91" s="1"/>
  <c r="CU94"/>
  <c r="CU91" s="1"/>
  <c r="DA94"/>
  <c r="DA91" s="1"/>
  <c r="DG94"/>
  <c r="DM94"/>
  <c r="DM91" s="1"/>
  <c r="DO94"/>
  <c r="DO91" s="1"/>
  <c r="DQ94"/>
  <c r="K119"/>
  <c r="O119"/>
  <c r="S119"/>
  <c r="W119"/>
  <c r="AA119"/>
  <c r="AE119"/>
  <c r="AI119"/>
  <c r="AM119"/>
  <c r="AQ119"/>
  <c r="AU119"/>
  <c r="BR37"/>
  <c r="J81"/>
  <c r="AP81"/>
  <c r="CV78"/>
  <c r="DH78"/>
  <c r="R81"/>
  <c r="AH81"/>
  <c r="BX81"/>
  <c r="CV81"/>
  <c r="DQ81"/>
  <c r="AY78"/>
  <c r="DS78" s="1"/>
  <c r="BC78"/>
  <c r="AZ81"/>
  <c r="DT81" s="1"/>
  <c r="BR91"/>
  <c r="D91"/>
  <c r="V91"/>
  <c r="AL91"/>
  <c r="BF91"/>
  <c r="CD91"/>
  <c r="DB91"/>
  <c r="N81"/>
  <c r="V81"/>
  <c r="AD81"/>
  <c r="AL81"/>
  <c r="AT81"/>
  <c r="BF81"/>
  <c r="BR81"/>
  <c r="CD81"/>
  <c r="CP81"/>
  <c r="DB81"/>
  <c r="DR9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I91"/>
  <c r="Q91"/>
  <c r="Y91"/>
  <c r="AX78"/>
  <c r="DN78"/>
  <c r="DP78"/>
  <c r="G81"/>
  <c r="AY81"/>
  <c r="DS81" s="1"/>
  <c r="BC81"/>
  <c r="G94"/>
  <c r="BD94"/>
  <c r="AS91"/>
  <c r="BE91"/>
  <c r="BK91"/>
  <c r="CI91"/>
  <c r="DG91"/>
  <c r="DQ91"/>
  <c r="DS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G37" s="1"/>
  <c r="AY38"/>
  <c r="BC38"/>
  <c r="F78"/>
  <c r="DV78" s="1"/>
  <c r="H78"/>
  <c r="BD78"/>
  <c r="F81"/>
  <c r="DV81" s="1"/>
  <c r="H81"/>
  <c r="BD81"/>
  <c r="H94"/>
  <c r="BC94"/>
  <c r="E97"/>
  <c r="DU97" s="1"/>
  <c r="E43"/>
  <c r="DU43" s="1"/>
  <c r="E58"/>
  <c r="DU58" s="1"/>
  <c r="E83"/>
  <c r="F28"/>
  <c r="DV28" s="1"/>
  <c r="E39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BK9" s="1"/>
  <c r="BK74" s="1"/>
  <c r="DG10"/>
  <c r="E23"/>
  <c r="DU23" s="1"/>
  <c r="E12"/>
  <c r="DU12" s="1"/>
  <c r="E17"/>
  <c r="DU17" s="1"/>
  <c r="E21"/>
  <c r="DU21" s="1"/>
  <c r="F14"/>
  <c r="DV14" s="1"/>
  <c r="F17"/>
  <c r="DV17" s="1"/>
  <c r="C10"/>
  <c r="C9" s="1"/>
  <c r="J10"/>
  <c r="J9" s="1"/>
  <c r="N10"/>
  <c r="N9" s="1"/>
  <c r="N74" s="1"/>
  <c r="N75" s="1"/>
  <c r="R10"/>
  <c r="R9" s="1"/>
  <c r="V10"/>
  <c r="Z10"/>
  <c r="AD10"/>
  <c r="AH10"/>
  <c r="AL10"/>
  <c r="AL9" s="1"/>
  <c r="AP10"/>
  <c r="AP9" s="1"/>
  <c r="AT10"/>
  <c r="AT9" s="1"/>
  <c r="AX10"/>
  <c r="AX9" s="1"/>
  <c r="BF10"/>
  <c r="BF9" s="1"/>
  <c r="BL10"/>
  <c r="BR10"/>
  <c r="BR9" s="1"/>
  <c r="BR87" s="1"/>
  <c r="BR77" s="1"/>
  <c r="BX10"/>
  <c r="BX9" s="1"/>
  <c r="CD10"/>
  <c r="CD9" s="1"/>
  <c r="CJ10"/>
  <c r="CJ9" s="1"/>
  <c r="CP10"/>
  <c r="CV10"/>
  <c r="CV9" s="1"/>
  <c r="DB10"/>
  <c r="DB9" s="1"/>
  <c r="DH10"/>
  <c r="DH9" s="1"/>
  <c r="DN10"/>
  <c r="DP10"/>
  <c r="DR10"/>
  <c r="DR9" s="1"/>
  <c r="K21"/>
  <c r="BI21" s="1"/>
  <c r="F12"/>
  <c r="DV12" s="1"/>
  <c r="I10"/>
  <c r="M10"/>
  <c r="M9" s="1"/>
  <c r="M74" s="1"/>
  <c r="M75" s="1"/>
  <c r="U10"/>
  <c r="Y10"/>
  <c r="Y9" s="1"/>
  <c r="Y74" s="1"/>
  <c r="Y75" s="1"/>
  <c r="AC10"/>
  <c r="AK10"/>
  <c r="AO10"/>
  <c r="AS10"/>
  <c r="BE10"/>
  <c r="BQ10"/>
  <c r="BQ9" s="1"/>
  <c r="BW10"/>
  <c r="CC10"/>
  <c r="CC9" s="1"/>
  <c r="CO10"/>
  <c r="CU10"/>
  <c r="CU9" s="1"/>
  <c r="CU74" s="1"/>
  <c r="DA10"/>
  <c r="DM10"/>
  <c r="DQ10"/>
  <c r="L12"/>
  <c r="BJ12" s="1"/>
  <c r="BC10"/>
  <c r="G10"/>
  <c r="G9" s="1"/>
  <c r="G74" s="1"/>
  <c r="G75" s="1"/>
  <c r="AY10"/>
  <c r="H10"/>
  <c r="AZ10"/>
  <c r="BD10"/>
  <c r="BD9" s="1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P103"/>
  <c r="BP103" s="1"/>
  <c r="P104"/>
  <c r="P105"/>
  <c r="BP105" s="1"/>
  <c r="P106"/>
  <c r="P107"/>
  <c r="BP107" s="1"/>
  <c r="E13"/>
  <c r="DU13" s="1"/>
  <c r="O102"/>
  <c r="S102" s="1"/>
  <c r="O103"/>
  <c r="O104"/>
  <c r="BO104" s="1"/>
  <c r="O105"/>
  <c r="O106"/>
  <c r="BO106" s="1"/>
  <c r="O107"/>
  <c r="O108"/>
  <c r="BO108" s="1"/>
  <c r="O109"/>
  <c r="O110"/>
  <c r="BO110" s="1"/>
  <c r="O111"/>
  <c r="O112"/>
  <c r="BO112" s="1"/>
  <c r="P109"/>
  <c r="P110"/>
  <c r="BP110" s="1"/>
  <c r="P11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P11"/>
  <c r="BJ13"/>
  <c r="P13"/>
  <c r="BJ14"/>
  <c r="P14"/>
  <c r="BI15"/>
  <c r="BI16"/>
  <c r="BJ17"/>
  <c r="P17"/>
  <c r="P18"/>
  <c r="BJ19"/>
  <c r="P19"/>
  <c r="BJ21"/>
  <c r="P21"/>
  <c r="BJ22"/>
  <c r="P23"/>
  <c r="BJ24"/>
  <c r="P24"/>
  <c r="BJ25"/>
  <c r="P25"/>
  <c r="BJ26"/>
  <c r="P26"/>
  <c r="P28"/>
  <c r="BN28"/>
  <c r="BJ29"/>
  <c r="BW8"/>
  <c r="BY8" s="1"/>
  <c r="BU8"/>
  <c r="BI11"/>
  <c r="O11"/>
  <c r="BM11"/>
  <c r="BI12"/>
  <c r="O12"/>
  <c r="BI13"/>
  <c r="O13"/>
  <c r="BI14"/>
  <c r="O14"/>
  <c r="BI17"/>
  <c r="O17"/>
  <c r="BI18"/>
  <c r="O18"/>
  <c r="BI19"/>
  <c r="O19"/>
  <c r="O20"/>
  <c r="O21"/>
  <c r="BI22"/>
  <c r="O23"/>
  <c r="BI25"/>
  <c r="O25"/>
  <c r="BI26"/>
  <c r="O26"/>
  <c r="BI28"/>
  <c r="O28"/>
  <c r="BM28"/>
  <c r="P30"/>
  <c r="BJ31"/>
  <c r="P31"/>
  <c r="P32"/>
  <c r="BJ33"/>
  <c r="P33"/>
  <c r="P34"/>
  <c r="BJ36"/>
  <c r="P36"/>
  <c r="BJ39"/>
  <c r="P39"/>
  <c r="BN39"/>
  <c r="BJ40"/>
  <c r="P40"/>
  <c r="BJ42"/>
  <c r="BJ43"/>
  <c r="P43"/>
  <c r="BJ44"/>
  <c r="P44"/>
  <c r="BJ53"/>
  <c r="P53"/>
  <c r="BJ55"/>
  <c r="BJ56"/>
  <c r="BJ61"/>
  <c r="P61"/>
  <c r="BP8"/>
  <c r="N76"/>
  <c r="BB12"/>
  <c r="E15"/>
  <c r="E16"/>
  <c r="BB17"/>
  <c r="BB18"/>
  <c r="BB19"/>
  <c r="BB20"/>
  <c r="BB21"/>
  <c r="BB22"/>
  <c r="BB23"/>
  <c r="DT24"/>
  <c r="BB25"/>
  <c r="DU29"/>
  <c r="BA29"/>
  <c r="BI30"/>
  <c r="O30"/>
  <c r="O31"/>
  <c r="O32"/>
  <c r="BI33"/>
  <c r="O33"/>
  <c r="BI36"/>
  <c r="O36"/>
  <c r="O39"/>
  <c r="BM39"/>
  <c r="BI40"/>
  <c r="O40"/>
  <c r="BI42"/>
  <c r="O42"/>
  <c r="BI43"/>
  <c r="O43"/>
  <c r="BI44"/>
  <c r="O44"/>
  <c r="BI45"/>
  <c r="BI53"/>
  <c r="O53"/>
  <c r="BI55"/>
  <c r="O55"/>
  <c r="BS55"/>
  <c r="BM47"/>
  <c r="BI56"/>
  <c r="O56"/>
  <c r="BI58"/>
  <c r="BI61"/>
  <c r="BO8"/>
  <c r="DS10"/>
  <c r="BA12"/>
  <c r="BA13"/>
  <c r="BA14"/>
  <c r="BA20"/>
  <c r="BA21"/>
  <c r="BA22"/>
  <c r="BA24"/>
  <c r="DS24"/>
  <c r="BA25"/>
  <c r="BA26"/>
  <c r="BA28"/>
  <c r="BJ79"/>
  <c r="P79"/>
  <c r="BN79"/>
  <c r="BH78"/>
  <c r="BJ80"/>
  <c r="BJ82"/>
  <c r="BN82"/>
  <c r="BH81"/>
  <c r="BJ85"/>
  <c r="P85"/>
  <c r="BJ92"/>
  <c r="P92"/>
  <c r="BJ93"/>
  <c r="P93"/>
  <c r="BB30"/>
  <c r="BB31"/>
  <c r="BB32"/>
  <c r="BB33"/>
  <c r="BB35"/>
  <c r="BB39"/>
  <c r="BB41"/>
  <c r="BB42"/>
  <c r="BB43"/>
  <c r="BB44"/>
  <c r="BB46"/>
  <c r="BB48"/>
  <c r="BB50"/>
  <c r="BB51"/>
  <c r="BB52"/>
  <c r="BB53"/>
  <c r="BB54"/>
  <c r="BB55"/>
  <c r="BB56"/>
  <c r="BB57"/>
  <c r="BB60"/>
  <c r="BB61"/>
  <c r="BB63"/>
  <c r="DT63"/>
  <c r="DT64"/>
  <c r="DV64"/>
  <c r="DT65"/>
  <c r="DV65"/>
  <c r="DT66"/>
  <c r="DV66"/>
  <c r="DT67"/>
  <c r="DV67"/>
  <c r="DT68"/>
  <c r="DV68"/>
  <c r="DT69"/>
  <c r="DV69"/>
  <c r="DT70"/>
  <c r="DV70"/>
  <c r="DT71"/>
  <c r="DV71"/>
  <c r="DT72"/>
  <c r="DV72"/>
  <c r="DV73"/>
  <c r="J87"/>
  <c r="BI79"/>
  <c r="BM79"/>
  <c r="BG78"/>
  <c r="BI80"/>
  <c r="O82"/>
  <c r="BG81"/>
  <c r="BI83"/>
  <c r="O83"/>
  <c r="O85"/>
  <c r="BI93"/>
  <c r="O93"/>
  <c r="BA31"/>
  <c r="BA32"/>
  <c r="BA33"/>
  <c r="BA39"/>
  <c r="BA41"/>
  <c r="BA42"/>
  <c r="BA43"/>
  <c r="BA45"/>
  <c r="BA51"/>
  <c r="BA54"/>
  <c r="BA57"/>
  <c r="BA58"/>
  <c r="BA59"/>
  <c r="BA61"/>
  <c r="BA62"/>
  <c r="BA63"/>
  <c r="DS63"/>
  <c r="DU63"/>
  <c r="DS64"/>
  <c r="DU64"/>
  <c r="DS65"/>
  <c r="DU65"/>
  <c r="DS66"/>
  <c r="DU66"/>
  <c r="DS67"/>
  <c r="DU67"/>
  <c r="DS68"/>
  <c r="DU68"/>
  <c r="DS69"/>
  <c r="DU69"/>
  <c r="DS70"/>
  <c r="DU70"/>
  <c r="DS71"/>
  <c r="DU71"/>
  <c r="DS72"/>
  <c r="DU72"/>
  <c r="BJ95"/>
  <c r="P95"/>
  <c r="P96"/>
  <c r="P97"/>
  <c r="BJ98"/>
  <c r="P98"/>
  <c r="BJ99"/>
  <c r="P99"/>
  <c r="BJ100"/>
  <c r="P100"/>
  <c r="BP102"/>
  <c r="T102"/>
  <c r="T103"/>
  <c r="BP104"/>
  <c r="T104"/>
  <c r="BP106"/>
  <c r="T106"/>
  <c r="BB79"/>
  <c r="BB80"/>
  <c r="BB81"/>
  <c r="BB82"/>
  <c r="BB83"/>
  <c r="L86"/>
  <c r="L84" s="1"/>
  <c r="BJ84" s="1"/>
  <c r="BB86"/>
  <c r="BH86"/>
  <c r="DT86"/>
  <c r="DV86"/>
  <c r="BB93"/>
  <c r="BI96"/>
  <c r="O96"/>
  <c r="BI98"/>
  <c r="O98"/>
  <c r="BI99"/>
  <c r="BI100"/>
  <c r="BO102"/>
  <c r="BO103"/>
  <c r="S103"/>
  <c r="S104"/>
  <c r="BO105"/>
  <c r="S105"/>
  <c r="BO107"/>
  <c r="S107"/>
  <c r="BA83"/>
  <c r="BA85"/>
  <c r="K86"/>
  <c r="BA86"/>
  <c r="BG86"/>
  <c r="DS86"/>
  <c r="DU86"/>
  <c r="BA92"/>
  <c r="BA93"/>
  <c r="DS112"/>
  <c r="DS111"/>
  <c r="DS110"/>
  <c r="DS109"/>
  <c r="DS108"/>
  <c r="DU108"/>
  <c r="BA108"/>
  <c r="BP109"/>
  <c r="T109"/>
  <c r="BP111"/>
  <c r="T111"/>
  <c r="BA96"/>
  <c r="DS96"/>
  <c r="BA97"/>
  <c r="DS97"/>
  <c r="BA98"/>
  <c r="DS98"/>
  <c r="BA99"/>
  <c r="DS99"/>
  <c r="BA100"/>
  <c r="BA102"/>
  <c r="BA103"/>
  <c r="BA104"/>
  <c r="BA105"/>
  <c r="DS105"/>
  <c r="BA106"/>
  <c r="DS106"/>
  <c r="DS107"/>
  <c r="DT112"/>
  <c r="DT111"/>
  <c r="DT110"/>
  <c r="DT109"/>
  <c r="DT108"/>
  <c r="DV108"/>
  <c r="BB108"/>
  <c r="BO109"/>
  <c r="S109"/>
  <c r="S110"/>
  <c r="BO111"/>
  <c r="S111"/>
  <c r="S112"/>
  <c r="BB95"/>
  <c r="BB96"/>
  <c r="DT96"/>
  <c r="BB97"/>
  <c r="DT97"/>
  <c r="BB98"/>
  <c r="DT98"/>
  <c r="DT99"/>
  <c r="BB100"/>
  <c r="BB102"/>
  <c r="BB105"/>
  <c r="DT105"/>
  <c r="BB106"/>
  <c r="DT106"/>
  <c r="BB107"/>
  <c r="DT107"/>
  <c r="P108"/>
  <c r="BG119"/>
  <c r="BM119"/>
  <c r="BS119"/>
  <c r="BY119"/>
  <c r="CE119"/>
  <c r="CK119"/>
  <c r="CQ119"/>
  <c r="CW119"/>
  <c r="DC119"/>
  <c r="BB109"/>
  <c r="BB111"/>
  <c r="BB112"/>
  <c r="AN119"/>
  <c r="AV119"/>
  <c r="BN119"/>
  <c r="BZ119"/>
  <c r="CL119"/>
  <c r="CX119"/>
  <c r="DJ119"/>
  <c r="BA110"/>
  <c r="BA111"/>
  <c r="BA112"/>
  <c r="AR119"/>
  <c r="BH119"/>
  <c r="BT119"/>
  <c r="CF119"/>
  <c r="CR119"/>
  <c r="DD119"/>
  <c r="DI119"/>
  <c r="F10" l="1"/>
  <c r="AK9"/>
  <c r="AK74" s="1"/>
  <c r="AK75" s="1"/>
  <c r="BM101"/>
  <c r="BS101" s="1"/>
  <c r="BY101" s="1"/>
  <c r="CE101" s="1"/>
  <c r="CK101" s="1"/>
  <c r="CQ101" s="1"/>
  <c r="CW101" s="1"/>
  <c r="DC101" s="1"/>
  <c r="DI101" s="1"/>
  <c r="AX87"/>
  <c r="AX77" s="1"/>
  <c r="BH38"/>
  <c r="BA109"/>
  <c r="T110"/>
  <c r="S106"/>
  <c r="T107"/>
  <c r="K81"/>
  <c r="BI81" s="1"/>
  <c r="P83"/>
  <c r="BB28"/>
  <c r="BB10"/>
  <c r="BG10"/>
  <c r="AH9"/>
  <c r="O95"/>
  <c r="BJ83"/>
  <c r="CD87"/>
  <c r="CD77" s="1"/>
  <c r="BA53"/>
  <c r="BA40"/>
  <c r="J77"/>
  <c r="BB59"/>
  <c r="G76"/>
  <c r="BL9"/>
  <c r="DR37"/>
  <c r="BH10"/>
  <c r="BB110"/>
  <c r="BA82"/>
  <c r="T105"/>
  <c r="BK87"/>
  <c r="BK77" s="1"/>
  <c r="BI92"/>
  <c r="BB36"/>
  <c r="BA19"/>
  <c r="O35"/>
  <c r="BB24"/>
  <c r="P35"/>
  <c r="P27" s="1"/>
  <c r="BP27" s="1"/>
  <c r="BB29"/>
  <c r="L10"/>
  <c r="BQ74"/>
  <c r="V9"/>
  <c r="BL37"/>
  <c r="AW37"/>
  <c r="K78"/>
  <c r="DM37"/>
  <c r="AK76"/>
  <c r="DN9"/>
  <c r="DN87" s="1"/>
  <c r="DN77" s="1"/>
  <c r="BB103"/>
  <c r="BB92"/>
  <c r="Y87"/>
  <c r="Y77" s="1"/>
  <c r="BA48"/>
  <c r="BA35"/>
  <c r="BA18"/>
  <c r="P45"/>
  <c r="O29"/>
  <c r="P20"/>
  <c r="AO37"/>
  <c r="U37"/>
  <c r="D37"/>
  <c r="T112"/>
  <c r="BV112" s="1"/>
  <c r="BB34"/>
  <c r="O34"/>
  <c r="BB14"/>
  <c r="P58"/>
  <c r="CP9"/>
  <c r="CP87" s="1"/>
  <c r="CP77" s="1"/>
  <c r="DH87"/>
  <c r="DH77" s="1"/>
  <c r="BH47"/>
  <c r="BH37" s="1"/>
  <c r="AG37"/>
  <c r="AH87"/>
  <c r="AH77" s="1"/>
  <c r="S108"/>
  <c r="O97"/>
  <c r="G87"/>
  <c r="G77" s="1"/>
  <c r="BA46"/>
  <c r="BB45"/>
  <c r="O101"/>
  <c r="S101" s="1"/>
  <c r="BG27"/>
  <c r="O24"/>
  <c r="DO9"/>
  <c r="DO74" s="1"/>
  <c r="K10"/>
  <c r="DQ9"/>
  <c r="DQ87" s="1"/>
  <c r="DQ77" s="1"/>
  <c r="F94"/>
  <c r="DV94" s="1"/>
  <c r="AL87"/>
  <c r="AL77" s="1"/>
  <c r="DB37"/>
  <c r="DB87" s="1"/>
  <c r="DB77" s="1"/>
  <c r="BF37"/>
  <c r="BF87" s="1"/>
  <c r="BF77" s="1"/>
  <c r="K49"/>
  <c r="BI49" s="1"/>
  <c r="AZ9"/>
  <c r="DT9" s="1"/>
  <c r="DM9"/>
  <c r="AS9"/>
  <c r="DN74"/>
  <c r="CP74"/>
  <c r="BR74"/>
  <c r="AT74"/>
  <c r="AD9"/>
  <c r="AD74" s="1"/>
  <c r="CV87"/>
  <c r="CV77" s="1"/>
  <c r="BX87"/>
  <c r="BX77" s="1"/>
  <c r="DA37"/>
  <c r="L101"/>
  <c r="BJ101" s="1"/>
  <c r="V87"/>
  <c r="V77" s="1"/>
  <c r="CD74"/>
  <c r="CJ87"/>
  <c r="CJ77" s="1"/>
  <c r="AP87"/>
  <c r="AP77" s="1"/>
  <c r="R87"/>
  <c r="R77" s="1"/>
  <c r="DR87"/>
  <c r="DR77" s="1"/>
  <c r="CC37"/>
  <c r="CC87" s="1"/>
  <c r="CC77" s="1"/>
  <c r="AK87"/>
  <c r="AK77" s="1"/>
  <c r="AW9"/>
  <c r="AO116" i="8"/>
  <c r="L116"/>
  <c r="M116" s="1"/>
  <c r="O116" s="1"/>
  <c r="P116" s="1"/>
  <c r="BV116" s="1"/>
  <c r="DU102" i="11"/>
  <c r="E101"/>
  <c r="BB99"/>
  <c r="BB94"/>
  <c r="C118"/>
  <c r="BA95"/>
  <c r="BA79"/>
  <c r="BH84"/>
  <c r="CU87"/>
  <c r="CU77" s="1"/>
  <c r="M87"/>
  <c r="M77" s="1"/>
  <c r="BA44"/>
  <c r="BA34"/>
  <c r="BA30"/>
  <c r="O80"/>
  <c r="O78" s="1"/>
  <c r="BA17"/>
  <c r="M76"/>
  <c r="K38"/>
  <c r="K37" s="1"/>
  <c r="BI37" s="1"/>
  <c r="BB26"/>
  <c r="BB11"/>
  <c r="L38"/>
  <c r="K27"/>
  <c r="BI27" s="1"/>
  <c r="L27"/>
  <c r="BJ27" s="1"/>
  <c r="DH74"/>
  <c r="CJ74"/>
  <c r="BL74"/>
  <c r="AP74"/>
  <c r="Z9"/>
  <c r="J74"/>
  <c r="D9"/>
  <c r="C37"/>
  <c r="C87" s="1"/>
  <c r="C77" s="1"/>
  <c r="AC37"/>
  <c r="DV102"/>
  <c r="F101"/>
  <c r="DU85"/>
  <c r="E84"/>
  <c r="BG49"/>
  <c r="BG47" s="1"/>
  <c r="BC47"/>
  <c r="DR74"/>
  <c r="DB74"/>
  <c r="BF74"/>
  <c r="AL74"/>
  <c r="V74"/>
  <c r="DS49"/>
  <c r="AY47"/>
  <c r="DS47" s="1"/>
  <c r="DV40"/>
  <c r="F38"/>
  <c r="BB104"/>
  <c r="BA107"/>
  <c r="BB78"/>
  <c r="DO87"/>
  <c r="DO77" s="1"/>
  <c r="BQ87"/>
  <c r="BQ77" s="1"/>
  <c r="BA60"/>
  <c r="BA56"/>
  <c r="BA52"/>
  <c r="BA36"/>
  <c r="AT87"/>
  <c r="AT77" s="1"/>
  <c r="N87"/>
  <c r="N77" s="1"/>
  <c r="BB62"/>
  <c r="BB58"/>
  <c r="P80"/>
  <c r="BA23"/>
  <c r="BG38"/>
  <c r="BB13"/>
  <c r="DT10"/>
  <c r="BN47"/>
  <c r="BH27"/>
  <c r="BH9" s="1"/>
  <c r="P12"/>
  <c r="T12" s="1"/>
  <c r="DQ74"/>
  <c r="DP9"/>
  <c r="DP74" s="1"/>
  <c r="CV74"/>
  <c r="BX74"/>
  <c r="AX74"/>
  <c r="AH74"/>
  <c r="R74"/>
  <c r="L94"/>
  <c r="BC37"/>
  <c r="AZ37"/>
  <c r="H47"/>
  <c r="L47" s="1"/>
  <c r="BJ47" s="1"/>
  <c r="DV85"/>
  <c r="F84"/>
  <c r="BN101"/>
  <c r="BT101" s="1"/>
  <c r="BZ101" s="1"/>
  <c r="CF101" s="1"/>
  <c r="CL101" s="1"/>
  <c r="CR101" s="1"/>
  <c r="CX101" s="1"/>
  <c r="DD101" s="1"/>
  <c r="DJ101" s="1"/>
  <c r="F49"/>
  <c r="BD87"/>
  <c r="BD77" s="1"/>
  <c r="BD74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Y76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10"/>
  <c r="W110"/>
  <c r="BU109"/>
  <c r="W109"/>
  <c r="BV111"/>
  <c r="X111"/>
  <c r="BV110"/>
  <c r="X110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7"/>
  <c r="S97"/>
  <c r="BO96"/>
  <c r="S96"/>
  <c r="BO95"/>
  <c r="S95"/>
  <c r="BV107"/>
  <c r="X107"/>
  <c r="BV106"/>
  <c r="X106"/>
  <c r="BV105"/>
  <c r="X105"/>
  <c r="BV104"/>
  <c r="X104"/>
  <c r="BV103"/>
  <c r="X103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P80"/>
  <c r="T80"/>
  <c r="BJ78"/>
  <c r="BY55"/>
  <c r="BS47"/>
  <c r="BS39"/>
  <c r="BM38"/>
  <c r="BM37" s="1"/>
  <c r="BO39"/>
  <c r="S39"/>
  <c r="O38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J38"/>
  <c r="BS28"/>
  <c r="BM27"/>
  <c r="BO28"/>
  <c r="S28"/>
  <c r="O27"/>
  <c r="BO27" s="1"/>
  <c r="BO26"/>
  <c r="S26"/>
  <c r="BO25"/>
  <c r="S25"/>
  <c r="BO24"/>
  <c r="S24"/>
  <c r="BO23"/>
  <c r="S23"/>
  <c r="BO22"/>
  <c r="S22"/>
  <c r="BO21"/>
  <c r="S21"/>
  <c r="BO20"/>
  <c r="S20"/>
  <c r="BO19"/>
  <c r="S19"/>
  <c r="BO18"/>
  <c r="S18"/>
  <c r="BO17"/>
  <c r="S17"/>
  <c r="BO14"/>
  <c r="S14"/>
  <c r="BO13"/>
  <c r="S13"/>
  <c r="BO12"/>
  <c r="S12"/>
  <c r="BG9"/>
  <c r="BI10"/>
  <c r="CC8"/>
  <c r="CE8" s="1"/>
  <c r="CA8"/>
  <c r="BT28"/>
  <c r="BN27"/>
  <c r="BP28"/>
  <c r="T28"/>
  <c r="BP26"/>
  <c r="T26"/>
  <c r="BP25"/>
  <c r="T25"/>
  <c r="BP24"/>
  <c r="T24"/>
  <c r="BP23"/>
  <c r="T23"/>
  <c r="BP22"/>
  <c r="T22"/>
  <c r="BP21"/>
  <c r="T21"/>
  <c r="BP20"/>
  <c r="T20"/>
  <c r="BP19"/>
  <c r="T19"/>
  <c r="BP18"/>
  <c r="T18"/>
  <c r="BP17"/>
  <c r="T17"/>
  <c r="BP14"/>
  <c r="T14"/>
  <c r="BP13"/>
  <c r="T13"/>
  <c r="BJ10"/>
  <c r="L9"/>
  <c r="CD8"/>
  <c r="CF8" s="1"/>
  <c r="CB8"/>
  <c r="P101"/>
  <c r="BU108"/>
  <c r="W108"/>
  <c r="BU107"/>
  <c r="W107"/>
  <c r="BU106"/>
  <c r="W106"/>
  <c r="BU105"/>
  <c r="W105"/>
  <c r="BU104"/>
  <c r="W104"/>
  <c r="BU103"/>
  <c r="W103"/>
  <c r="BO101"/>
  <c r="BN86"/>
  <c r="BJ86"/>
  <c r="P86"/>
  <c r="BV102"/>
  <c r="X102"/>
  <c r="BP100"/>
  <c r="T100"/>
  <c r="BP99"/>
  <c r="T99"/>
  <c r="BP98"/>
  <c r="T98"/>
  <c r="BP97"/>
  <c r="T97"/>
  <c r="BP96"/>
  <c r="T96"/>
  <c r="BP95"/>
  <c r="T95"/>
  <c r="BS92"/>
  <c r="BO92"/>
  <c r="S92"/>
  <c r="BS82"/>
  <c r="BM81"/>
  <c r="BO82"/>
  <c r="S82"/>
  <c r="O81"/>
  <c r="BO81" s="1"/>
  <c r="BO80"/>
  <c r="S80"/>
  <c r="BI78"/>
  <c r="BP93"/>
  <c r="T93"/>
  <c r="BT85"/>
  <c r="BN84"/>
  <c r="BP85"/>
  <c r="T85"/>
  <c r="P84"/>
  <c r="BP84" s="1"/>
  <c r="BP83"/>
  <c r="T83"/>
  <c r="BT79"/>
  <c r="BN78"/>
  <c r="BP79"/>
  <c r="T79"/>
  <c r="P78"/>
  <c r="BO61"/>
  <c r="S61"/>
  <c r="BO58"/>
  <c r="S58"/>
  <c r="BO56"/>
  <c r="S56"/>
  <c r="BO55"/>
  <c r="S55"/>
  <c r="O47"/>
  <c r="BO47" s="1"/>
  <c r="BO53"/>
  <c r="S53"/>
  <c r="BO45"/>
  <c r="S45"/>
  <c r="BO44"/>
  <c r="S44"/>
  <c r="BO43"/>
  <c r="S43"/>
  <c r="BO42"/>
  <c r="S42"/>
  <c r="BO40"/>
  <c r="S40"/>
  <c r="BI38"/>
  <c r="DU16"/>
  <c r="BA16"/>
  <c r="BZ55"/>
  <c r="BT47"/>
  <c r="BT39"/>
  <c r="BN38"/>
  <c r="BP39"/>
  <c r="T39"/>
  <c r="P38"/>
  <c r="BP36"/>
  <c r="T36"/>
  <c r="BP34"/>
  <c r="T34"/>
  <c r="BP33"/>
  <c r="T33"/>
  <c r="BP32"/>
  <c r="T32"/>
  <c r="BP31"/>
  <c r="T31"/>
  <c r="BP30"/>
  <c r="T30"/>
  <c r="BO29"/>
  <c r="S29"/>
  <c r="BS11"/>
  <c r="BM10"/>
  <c r="BO11"/>
  <c r="S11"/>
  <c r="O10"/>
  <c r="BP29"/>
  <c r="T29"/>
  <c r="BO16"/>
  <c r="S16"/>
  <c r="BO15"/>
  <c r="S15"/>
  <c r="BT11"/>
  <c r="BN10"/>
  <c r="BP11"/>
  <c r="T11"/>
  <c r="P10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C111" i="1"/>
  <c r="BL113" i="8"/>
  <c r="BL113" i="9"/>
  <c r="BL113" i="10"/>
  <c r="BK113" i="8"/>
  <c r="BK113" i="9"/>
  <c r="BK113" i="10"/>
  <c r="BI113" i="8"/>
  <c r="BI113" i="10"/>
  <c r="DQ111" i="1"/>
  <c r="BG113" i="8"/>
  <c r="BG113" i="9"/>
  <c r="BG113" i="10"/>
  <c r="BD113" i="8"/>
  <c r="BD113" i="9"/>
  <c r="BD113" i="10"/>
  <c r="DG111" i="1"/>
  <c r="BA113" i="8"/>
  <c r="BA113" i="9"/>
  <c r="BA113" i="10"/>
  <c r="DA111" i="1"/>
  <c r="AX113" i="8"/>
  <c r="AX113" i="9"/>
  <c r="AX113" i="10"/>
  <c r="CU111" i="1"/>
  <c r="AU113" i="8"/>
  <c r="AU113" i="9"/>
  <c r="AU113" i="10"/>
  <c r="CO111" i="1"/>
  <c r="AR113" i="8"/>
  <c r="AR113" i="9"/>
  <c r="AR113" i="10"/>
  <c r="CI111" i="1"/>
  <c r="AO113" i="8"/>
  <c r="AO113" i="9"/>
  <c r="AO113" i="10"/>
  <c r="CC111" i="1"/>
  <c r="AL113" i="8"/>
  <c r="AL113" i="9"/>
  <c r="AL113" i="10"/>
  <c r="BW111" i="1"/>
  <c r="AI113" i="8"/>
  <c r="AI113" i="9"/>
  <c r="AI113" i="10"/>
  <c r="BQ111" i="1"/>
  <c r="AF113" i="8"/>
  <c r="AF113" i="9"/>
  <c r="AF113" i="10"/>
  <c r="BK111" i="1"/>
  <c r="DO111"/>
  <c r="AY111"/>
  <c r="BC74" i="11" l="1"/>
  <c r="E91"/>
  <c r="BL87"/>
  <c r="BL77" s="1"/>
  <c r="F118"/>
  <c r="DV118" s="1"/>
  <c r="DV10"/>
  <c r="X112"/>
  <c r="T35"/>
  <c r="BV35" s="1"/>
  <c r="BP12"/>
  <c r="D74"/>
  <c r="BP35"/>
  <c r="C74"/>
  <c r="AT75"/>
  <c r="AT76"/>
  <c r="AS74"/>
  <c r="AS87"/>
  <c r="AS77" s="1"/>
  <c r="F91"/>
  <c r="CC74"/>
  <c r="AD75"/>
  <c r="AD76"/>
  <c r="AZ74"/>
  <c r="AD87"/>
  <c r="AD77" s="1"/>
  <c r="DM74"/>
  <c r="DM87"/>
  <c r="DM77" s="1"/>
  <c r="BH74"/>
  <c r="BH87"/>
  <c r="BH77" s="1"/>
  <c r="DV84"/>
  <c r="BB84"/>
  <c r="AX75"/>
  <c r="AX76"/>
  <c r="AL75"/>
  <c r="AL76"/>
  <c r="DV101"/>
  <c r="BB101"/>
  <c r="DU101"/>
  <c r="BA101"/>
  <c r="AW74"/>
  <c r="AW87"/>
  <c r="AW77" s="1"/>
  <c r="BN37"/>
  <c r="K9"/>
  <c r="K74" s="1"/>
  <c r="AY37"/>
  <c r="BC87"/>
  <c r="BC77" s="1"/>
  <c r="L91"/>
  <c r="BJ91" s="1"/>
  <c r="BJ94"/>
  <c r="P94"/>
  <c r="J75"/>
  <c r="J76"/>
  <c r="DV49"/>
  <c r="F47"/>
  <c r="BB49"/>
  <c r="R75"/>
  <c r="R76"/>
  <c r="DV38"/>
  <c r="BB38"/>
  <c r="DU84"/>
  <c r="BA84"/>
  <c r="Z74"/>
  <c r="Z87"/>
  <c r="Z77" s="1"/>
  <c r="D87"/>
  <c r="D77" s="1"/>
  <c r="L37"/>
  <c r="L74" s="1"/>
  <c r="H37"/>
  <c r="H87" s="1"/>
  <c r="H77" s="1"/>
  <c r="F37"/>
  <c r="DV37" s="1"/>
  <c r="DT37"/>
  <c r="AZ87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DV91"/>
  <c r="BB91"/>
  <c r="U74"/>
  <c r="U87"/>
  <c r="U77" s="1"/>
  <c r="BE74"/>
  <c r="BE87"/>
  <c r="BE77" s="1"/>
  <c r="DA74"/>
  <c r="DA87"/>
  <c r="DA77" s="1"/>
  <c r="AY74"/>
  <c r="DS9"/>
  <c r="DS37"/>
  <c r="AY87"/>
  <c r="F74"/>
  <c r="BB9"/>
  <c r="DV9"/>
  <c r="DV27"/>
  <c r="BB27"/>
  <c r="AC74"/>
  <c r="AC87"/>
  <c r="AC77" s="1"/>
  <c r="CO74"/>
  <c r="CO87"/>
  <c r="CO77" s="1"/>
  <c r="BM94"/>
  <c r="BG91"/>
  <c r="DU91"/>
  <c r="BA91"/>
  <c r="DU47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BO10"/>
  <c r="O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T78"/>
  <c r="BV83"/>
  <c r="X83"/>
  <c r="BZ85"/>
  <c r="BU80"/>
  <c r="W80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7"/>
  <c r="AA107"/>
  <c r="CA108"/>
  <c r="AA108"/>
  <c r="BJ9"/>
  <c r="BV28"/>
  <c r="X28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O37"/>
  <c r="BO37" s="1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3"/>
  <c r="AB103"/>
  <c r="CB104"/>
  <c r="AB104"/>
  <c r="CB105"/>
  <c r="AB105"/>
  <c r="CB106"/>
  <c r="AB106"/>
  <c r="CB107"/>
  <c r="AB107"/>
  <c r="BU95"/>
  <c r="W95"/>
  <c r="BU96"/>
  <c r="W96"/>
  <c r="BU97"/>
  <c r="W97"/>
  <c r="BU98"/>
  <c r="W98"/>
  <c r="BU99"/>
  <c r="W99"/>
  <c r="BU100"/>
  <c r="W100"/>
  <c r="CA102"/>
  <c r="AA102"/>
  <c r="BO86"/>
  <c r="S86"/>
  <c r="S84" s="1"/>
  <c r="BU84" s="1"/>
  <c r="BP10"/>
  <c r="P9"/>
  <c r="BZ11"/>
  <c r="BT10"/>
  <c r="BU11"/>
  <c r="W11"/>
  <c r="S10"/>
  <c r="BM9"/>
  <c r="BM74" s="1"/>
  <c r="BU29"/>
  <c r="W29"/>
  <c r="BV30"/>
  <c r="X30"/>
  <c r="BV31"/>
  <c r="X31"/>
  <c r="BV32"/>
  <c r="X32"/>
  <c r="BV33"/>
  <c r="X33"/>
  <c r="BV34"/>
  <c r="X34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P78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8"/>
  <c r="X18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3"/>
  <c r="W23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V80"/>
  <c r="X80"/>
  <c r="BZ82"/>
  <c r="BT81"/>
  <c r="BV92"/>
  <c r="X92"/>
  <c r="BU79"/>
  <c r="W79"/>
  <c r="S78"/>
  <c r="BU83"/>
  <c r="W83"/>
  <c r="BY85"/>
  <c r="BS86"/>
  <c r="CB109"/>
  <c r="AB109"/>
  <c r="CB110"/>
  <c r="AB110"/>
  <c r="CB111"/>
  <c r="AB111"/>
  <c r="CB112"/>
  <c r="AB112"/>
  <c r="CA109"/>
  <c r="AA109"/>
  <c r="CA110"/>
  <c r="AA110"/>
  <c r="CA111"/>
  <c r="AA111"/>
  <c r="CA112"/>
  <c r="AA112"/>
  <c r="BV108"/>
  <c r="X108"/>
  <c r="DT110" i="1"/>
  <c r="DS110"/>
  <c r="DT109"/>
  <c r="DS109"/>
  <c r="DT108"/>
  <c r="DS108"/>
  <c r="DT107"/>
  <c r="DS107"/>
  <c r="DT89"/>
  <c r="DS89"/>
  <c r="DT82"/>
  <c r="DS82"/>
  <c r="DT79"/>
  <c r="DS79"/>
  <c r="DT76"/>
  <c r="DS76"/>
  <c r="BJ12" i="8"/>
  <c r="DT12" i="1"/>
  <c r="DR128"/>
  <c r="DQ128"/>
  <c r="DR127"/>
  <c r="DQ127"/>
  <c r="DR126"/>
  <c r="DQ126"/>
  <c r="DR121"/>
  <c r="DQ121"/>
  <c r="DR120"/>
  <c r="DQ120"/>
  <c r="DR119"/>
  <c r="DQ119"/>
  <c r="DR118"/>
  <c r="DQ118"/>
  <c r="DR112"/>
  <c r="DQ112"/>
  <c r="DR110"/>
  <c r="DQ110"/>
  <c r="DR109"/>
  <c r="DQ109"/>
  <c r="DR108"/>
  <c r="DQ108"/>
  <c r="DR107"/>
  <c r="DQ107"/>
  <c r="DR106"/>
  <c r="DQ106"/>
  <c r="DR105"/>
  <c r="DQ105"/>
  <c r="DR104"/>
  <c r="DQ104"/>
  <c r="DR103"/>
  <c r="DQ103"/>
  <c r="DR102"/>
  <c r="DQ102"/>
  <c r="DR101"/>
  <c r="DQ101"/>
  <c r="DR100"/>
  <c r="DQ100"/>
  <c r="DR98"/>
  <c r="DQ98"/>
  <c r="DR97"/>
  <c r="DQ97"/>
  <c r="DR96"/>
  <c r="DQ96"/>
  <c r="DR95"/>
  <c r="DQ95"/>
  <c r="DR94"/>
  <c r="DQ94"/>
  <c r="DR93"/>
  <c r="DQ93"/>
  <c r="DR91"/>
  <c r="DQ91"/>
  <c r="DR90"/>
  <c r="DQ90"/>
  <c r="DR84"/>
  <c r="DQ84"/>
  <c r="DR83"/>
  <c r="DQ83"/>
  <c r="DR81"/>
  <c r="DQ81"/>
  <c r="DR80"/>
  <c r="DQ80"/>
  <c r="DR78"/>
  <c r="DQ78"/>
  <c r="DR77"/>
  <c r="DQ77"/>
  <c r="DR70"/>
  <c r="DQ70"/>
  <c r="DR69"/>
  <c r="DQ69"/>
  <c r="DR58"/>
  <c r="DQ58"/>
  <c r="DR52"/>
  <c r="DQ52"/>
  <c r="DR51"/>
  <c r="DQ51"/>
  <c r="DR50"/>
  <c r="DQ50"/>
  <c r="DR49"/>
  <c r="DQ49"/>
  <c r="DR47"/>
  <c r="DQ47"/>
  <c r="DR44"/>
  <c r="DQ44"/>
  <c r="DR41"/>
  <c r="DQ41"/>
  <c r="DR39"/>
  <c r="DQ39"/>
  <c r="DR36"/>
  <c r="DQ36"/>
  <c r="DR35"/>
  <c r="DQ35"/>
  <c r="DR31"/>
  <c r="DQ31"/>
  <c r="DR24"/>
  <c r="DQ24"/>
  <c r="DR23"/>
  <c r="DQ23"/>
  <c r="DR22"/>
  <c r="DQ22"/>
  <c r="DR21"/>
  <c r="DQ21"/>
  <c r="DQ18"/>
  <c r="DQ17"/>
  <c r="DR16"/>
  <c r="DQ16"/>
  <c r="DR15"/>
  <c r="DQ15"/>
  <c r="DR13"/>
  <c r="DQ13"/>
  <c r="DP128"/>
  <c r="DO128"/>
  <c r="DP127"/>
  <c r="DO127"/>
  <c r="DP126"/>
  <c r="DO126"/>
  <c r="DP121"/>
  <c r="DO121"/>
  <c r="DP120"/>
  <c r="DO120"/>
  <c r="DP119"/>
  <c r="DO119"/>
  <c r="DP118"/>
  <c r="DO118"/>
  <c r="DP110"/>
  <c r="DO110"/>
  <c r="DP109"/>
  <c r="DO109"/>
  <c r="DP108"/>
  <c r="DO108"/>
  <c r="DP107"/>
  <c r="DO107"/>
  <c r="DP106"/>
  <c r="DO106"/>
  <c r="DP105"/>
  <c r="DO105"/>
  <c r="DP104"/>
  <c r="DO104"/>
  <c r="DP103"/>
  <c r="DO103"/>
  <c r="DP102"/>
  <c r="DO102"/>
  <c r="DP101"/>
  <c r="DO101"/>
  <c r="DP100"/>
  <c r="DO100"/>
  <c r="DP98"/>
  <c r="DO98"/>
  <c r="DP97"/>
  <c r="DO97"/>
  <c r="DP96"/>
  <c r="DO96"/>
  <c r="DP95"/>
  <c r="DO95"/>
  <c r="DP94"/>
  <c r="DO94"/>
  <c r="DP93"/>
  <c r="DO93"/>
  <c r="DP91"/>
  <c r="DO91"/>
  <c r="DP90"/>
  <c r="DO90"/>
  <c r="DP84"/>
  <c r="DO84"/>
  <c r="DP83"/>
  <c r="DO83"/>
  <c r="DP81"/>
  <c r="DO81"/>
  <c r="DP80"/>
  <c r="DO80"/>
  <c r="DP78"/>
  <c r="DO78"/>
  <c r="DP77"/>
  <c r="DO77"/>
  <c r="DP70"/>
  <c r="DO70"/>
  <c r="DP69"/>
  <c r="DO69"/>
  <c r="DP58"/>
  <c r="DO58"/>
  <c r="DP52"/>
  <c r="DO52"/>
  <c r="DP51"/>
  <c r="DO51"/>
  <c r="DP50"/>
  <c r="DO50"/>
  <c r="DP49"/>
  <c r="DO49"/>
  <c r="DP47"/>
  <c r="DO47"/>
  <c r="DP44"/>
  <c r="DO44"/>
  <c r="DP41"/>
  <c r="DO41"/>
  <c r="DP39"/>
  <c r="DO39"/>
  <c r="DP36"/>
  <c r="DO36"/>
  <c r="DP35"/>
  <c r="DO35"/>
  <c r="DP31"/>
  <c r="DO31"/>
  <c r="DP24"/>
  <c r="DO24"/>
  <c r="DP23"/>
  <c r="DO23"/>
  <c r="DP22"/>
  <c r="DO22"/>
  <c r="DP21"/>
  <c r="DO21"/>
  <c r="DO18"/>
  <c r="DO17"/>
  <c r="DP16"/>
  <c r="DO16"/>
  <c r="DP15"/>
  <c r="DO15"/>
  <c r="DP13"/>
  <c r="DO13"/>
  <c r="DJ128"/>
  <c r="DI128"/>
  <c r="DJ127"/>
  <c r="DI127"/>
  <c r="DJ126"/>
  <c r="DI126"/>
  <c r="DJ125"/>
  <c r="DI125"/>
  <c r="DJ124"/>
  <c r="DI124"/>
  <c r="DJ123"/>
  <c r="DI123"/>
  <c r="DJ122"/>
  <c r="DI122"/>
  <c r="DJ121"/>
  <c r="DI121"/>
  <c r="DJ120"/>
  <c r="DI120"/>
  <c r="DJ119"/>
  <c r="DI119"/>
  <c r="DJ118"/>
  <c r="DI118"/>
  <c r="DJ110"/>
  <c r="DI110"/>
  <c r="DJ109"/>
  <c r="DI109"/>
  <c r="DJ108"/>
  <c r="DI108"/>
  <c r="DJ107"/>
  <c r="DI107"/>
  <c r="DJ89"/>
  <c r="DI89"/>
  <c r="DJ82"/>
  <c r="DI82"/>
  <c r="DJ79"/>
  <c r="DI79"/>
  <c r="DJ76"/>
  <c r="DI76"/>
  <c r="DJ41"/>
  <c r="DI41"/>
  <c r="DJ39"/>
  <c r="DI39"/>
  <c r="DJ36"/>
  <c r="DI36"/>
  <c r="DJ35"/>
  <c r="DI35"/>
  <c r="DJ31"/>
  <c r="DI31"/>
  <c r="DJ23"/>
  <c r="DI23"/>
  <c r="DJ22"/>
  <c r="DI22"/>
  <c r="DJ21"/>
  <c r="DI21"/>
  <c r="DI18"/>
  <c r="DI17"/>
  <c r="DJ16"/>
  <c r="DI16"/>
  <c r="DJ15"/>
  <c r="DI15"/>
  <c r="DI14"/>
  <c r="DJ14" s="1"/>
  <c r="BE12" i="8" s="1"/>
  <c r="DD128" i="1"/>
  <c r="DC128"/>
  <c r="DD127"/>
  <c r="DC127"/>
  <c r="DD126"/>
  <c r="DC126"/>
  <c r="DD125"/>
  <c r="DC125"/>
  <c r="DD124"/>
  <c r="DC124"/>
  <c r="DD123"/>
  <c r="DC123"/>
  <c r="DD122"/>
  <c r="DC122"/>
  <c r="DD121"/>
  <c r="DC121"/>
  <c r="DD120"/>
  <c r="DC120"/>
  <c r="DD119"/>
  <c r="DC119"/>
  <c r="DD118"/>
  <c r="DC118"/>
  <c r="DD110"/>
  <c r="DC110"/>
  <c r="DD109"/>
  <c r="DC109"/>
  <c r="DD108"/>
  <c r="DC108"/>
  <c r="DD107"/>
  <c r="DC107"/>
  <c r="DD89"/>
  <c r="DC89"/>
  <c r="DD82"/>
  <c r="DC82"/>
  <c r="DD79"/>
  <c r="DC79"/>
  <c r="DD76"/>
  <c r="DC76"/>
  <c r="DD41"/>
  <c r="DC41"/>
  <c r="DD39"/>
  <c r="DC39"/>
  <c r="DD36"/>
  <c r="DC36"/>
  <c r="DD35"/>
  <c r="DC35"/>
  <c r="DD31"/>
  <c r="DC31"/>
  <c r="DD23"/>
  <c r="DC23"/>
  <c r="DD22"/>
  <c r="DC22"/>
  <c r="DD21"/>
  <c r="DC21"/>
  <c r="DC18"/>
  <c r="DC17"/>
  <c r="DD16"/>
  <c r="DC16"/>
  <c r="DD15"/>
  <c r="DC15"/>
  <c r="DC14"/>
  <c r="DD14" s="1"/>
  <c r="BB12" i="8" s="1"/>
  <c r="CX128" i="1"/>
  <c r="CW128"/>
  <c r="CX127"/>
  <c r="CW127"/>
  <c r="CX126"/>
  <c r="CW126"/>
  <c r="CX125"/>
  <c r="CW125"/>
  <c r="CX124"/>
  <c r="CW124"/>
  <c r="CX123"/>
  <c r="CW123"/>
  <c r="CX122"/>
  <c r="CW122"/>
  <c r="CX121"/>
  <c r="CW121"/>
  <c r="CX120"/>
  <c r="CW120"/>
  <c r="CX119"/>
  <c r="CW119"/>
  <c r="CX118"/>
  <c r="CW118"/>
  <c r="CX110"/>
  <c r="CW110"/>
  <c r="CX109"/>
  <c r="CW109"/>
  <c r="CX108"/>
  <c r="CW108"/>
  <c r="CX107"/>
  <c r="CW107"/>
  <c r="CX89"/>
  <c r="CW89"/>
  <c r="CX82"/>
  <c r="CW82"/>
  <c r="CX79"/>
  <c r="CW79"/>
  <c r="CX76"/>
  <c r="CW76"/>
  <c r="CX41"/>
  <c r="CW41"/>
  <c r="CX39"/>
  <c r="CW39"/>
  <c r="CX36"/>
  <c r="CW36"/>
  <c r="CX35"/>
  <c r="CW35"/>
  <c r="CX31"/>
  <c r="CW31"/>
  <c r="CX23"/>
  <c r="CW23"/>
  <c r="CX22"/>
  <c r="CW22"/>
  <c r="CX21"/>
  <c r="CW21"/>
  <c r="CW18"/>
  <c r="CW17"/>
  <c r="CX16"/>
  <c r="CW16"/>
  <c r="CX15"/>
  <c r="CW15"/>
  <c r="CW14"/>
  <c r="CX14" s="1"/>
  <c r="AY12" i="8" s="1"/>
  <c r="CR128" i="1"/>
  <c r="CQ128"/>
  <c r="CR127"/>
  <c r="CQ127"/>
  <c r="CR126"/>
  <c r="CQ126"/>
  <c r="CR125"/>
  <c r="CQ125"/>
  <c r="CR124"/>
  <c r="CQ124"/>
  <c r="CR123"/>
  <c r="CQ123"/>
  <c r="CR122"/>
  <c r="CQ122"/>
  <c r="CR121"/>
  <c r="CQ121"/>
  <c r="CR120"/>
  <c r="CQ120"/>
  <c r="CR119"/>
  <c r="CQ119"/>
  <c r="CR118"/>
  <c r="CQ118"/>
  <c r="CR110"/>
  <c r="CQ110"/>
  <c r="CR109"/>
  <c r="CQ109"/>
  <c r="CR108"/>
  <c r="CQ108"/>
  <c r="CR107"/>
  <c r="CQ107"/>
  <c r="CR89"/>
  <c r="CQ89"/>
  <c r="CR82"/>
  <c r="CQ82"/>
  <c r="CR79"/>
  <c r="CQ79"/>
  <c r="CR76"/>
  <c r="CQ76"/>
  <c r="CR41"/>
  <c r="CQ41"/>
  <c r="CR39"/>
  <c r="CQ39"/>
  <c r="CR36"/>
  <c r="CQ36"/>
  <c r="CR35"/>
  <c r="CQ35"/>
  <c r="CR31"/>
  <c r="CQ31"/>
  <c r="CR23"/>
  <c r="CQ23"/>
  <c r="CR22"/>
  <c r="CQ22"/>
  <c r="CR21"/>
  <c r="CQ21"/>
  <c r="CQ18"/>
  <c r="CQ17"/>
  <c r="CR16"/>
  <c r="CQ16"/>
  <c r="CR15"/>
  <c r="CQ15"/>
  <c r="CQ14"/>
  <c r="CR14" s="1"/>
  <c r="AV12" i="8" s="1"/>
  <c r="CL128" i="1"/>
  <c r="CK128"/>
  <c r="CL127"/>
  <c r="CK127"/>
  <c r="CL126"/>
  <c r="CK126"/>
  <c r="CL125"/>
  <c r="CK125"/>
  <c r="CL124"/>
  <c r="CK124"/>
  <c r="CL123"/>
  <c r="CK123"/>
  <c r="CL122"/>
  <c r="CK122"/>
  <c r="CL121"/>
  <c r="CK121"/>
  <c r="CL120"/>
  <c r="CK120"/>
  <c r="CL119"/>
  <c r="CK119"/>
  <c r="CL118"/>
  <c r="CK118"/>
  <c r="CL110"/>
  <c r="CK110"/>
  <c r="CL109"/>
  <c r="CK109"/>
  <c r="CL108"/>
  <c r="CK108"/>
  <c r="CL107"/>
  <c r="CK107"/>
  <c r="CL89"/>
  <c r="CK89"/>
  <c r="CL82"/>
  <c r="CK82"/>
  <c r="CL79"/>
  <c r="CK79"/>
  <c r="CL76"/>
  <c r="CK76"/>
  <c r="CL41"/>
  <c r="CK41"/>
  <c r="CL39"/>
  <c r="CK39"/>
  <c r="CL36"/>
  <c r="CK36"/>
  <c r="CL35"/>
  <c r="CK35"/>
  <c r="CL31"/>
  <c r="CK31"/>
  <c r="CL23"/>
  <c r="CK23"/>
  <c r="CL22"/>
  <c r="CK22"/>
  <c r="CL21"/>
  <c r="CK21"/>
  <c r="CK18"/>
  <c r="CK17"/>
  <c r="CL16"/>
  <c r="CK16"/>
  <c r="CL15"/>
  <c r="CK15"/>
  <c r="CK14"/>
  <c r="CL14" s="1"/>
  <c r="AS12" i="8" s="1"/>
  <c r="CF128" i="1"/>
  <c r="CE128"/>
  <c r="CF127"/>
  <c r="CE127"/>
  <c r="CF126"/>
  <c r="CE126"/>
  <c r="CF125"/>
  <c r="CE125"/>
  <c r="CF124"/>
  <c r="CE124"/>
  <c r="CF123"/>
  <c r="CE123"/>
  <c r="CF122"/>
  <c r="CE122"/>
  <c r="CF121"/>
  <c r="CE121"/>
  <c r="CF120"/>
  <c r="CE120"/>
  <c r="CF119"/>
  <c r="CE119"/>
  <c r="CF118"/>
  <c r="CE118"/>
  <c r="CF110"/>
  <c r="CE110"/>
  <c r="CF109"/>
  <c r="CE109"/>
  <c r="CF108"/>
  <c r="CE108"/>
  <c r="CF107"/>
  <c r="CE107"/>
  <c r="CF89"/>
  <c r="CE89"/>
  <c r="CF82"/>
  <c r="CF79"/>
  <c r="CE79"/>
  <c r="CF76"/>
  <c r="CE76"/>
  <c r="CF41"/>
  <c r="CE41"/>
  <c r="CF39"/>
  <c r="CE39"/>
  <c r="CF36"/>
  <c r="CE36"/>
  <c r="CF35"/>
  <c r="CE35"/>
  <c r="CF31"/>
  <c r="CE31"/>
  <c r="CF23"/>
  <c r="CE23"/>
  <c r="CF22"/>
  <c r="CE22"/>
  <c r="CF21"/>
  <c r="CE21"/>
  <c r="CE18"/>
  <c r="CE17"/>
  <c r="CF16"/>
  <c r="CE16"/>
  <c r="CF15"/>
  <c r="CE15"/>
  <c r="CE14"/>
  <c r="CF14" s="1"/>
  <c r="AP12" i="8" s="1"/>
  <c r="BZ128" i="1"/>
  <c r="BY128"/>
  <c r="BZ127"/>
  <c r="BY127"/>
  <c r="BZ126"/>
  <c r="BY126"/>
  <c r="BZ125"/>
  <c r="BY125"/>
  <c r="BZ124"/>
  <c r="BY124"/>
  <c r="BZ123"/>
  <c r="BY123"/>
  <c r="BZ122"/>
  <c r="BY122"/>
  <c r="BZ121"/>
  <c r="BY121"/>
  <c r="BZ120"/>
  <c r="BY120"/>
  <c r="BZ119"/>
  <c r="BY119"/>
  <c r="BZ118"/>
  <c r="BY118"/>
  <c r="BZ110"/>
  <c r="BY110"/>
  <c r="BZ109"/>
  <c r="BY109"/>
  <c r="BZ108"/>
  <c r="BY108"/>
  <c r="BZ107"/>
  <c r="BY107"/>
  <c r="BZ89"/>
  <c r="BY89"/>
  <c r="BZ82"/>
  <c r="BY82"/>
  <c r="BZ79"/>
  <c r="BY79"/>
  <c r="BZ76"/>
  <c r="BY76"/>
  <c r="BZ41"/>
  <c r="BY41"/>
  <c r="BZ39"/>
  <c r="BY39"/>
  <c r="BZ36"/>
  <c r="BY36"/>
  <c r="BZ35"/>
  <c r="BY35"/>
  <c r="BZ31"/>
  <c r="BY31"/>
  <c r="BZ23"/>
  <c r="BY23"/>
  <c r="BZ22"/>
  <c r="BY22"/>
  <c r="BZ21"/>
  <c r="BY21"/>
  <c r="BY18"/>
  <c r="BY17"/>
  <c r="BZ16"/>
  <c r="BY16"/>
  <c r="BZ15"/>
  <c r="BY15"/>
  <c r="BY14"/>
  <c r="BZ14" s="1"/>
  <c r="AM12" i="8" s="1"/>
  <c r="BT128" i="1"/>
  <c r="BS128"/>
  <c r="BT127"/>
  <c r="BS127"/>
  <c r="BT126"/>
  <c r="BS126"/>
  <c r="BT125"/>
  <c r="BS125"/>
  <c r="BT124"/>
  <c r="BS124"/>
  <c r="BT123"/>
  <c r="BS123"/>
  <c r="BT122"/>
  <c r="BS122"/>
  <c r="BT121"/>
  <c r="BS121"/>
  <c r="BT120"/>
  <c r="BS120"/>
  <c r="BT119"/>
  <c r="BS119"/>
  <c r="BT118"/>
  <c r="BS118"/>
  <c r="BT110"/>
  <c r="BS110"/>
  <c r="BT109"/>
  <c r="BS109"/>
  <c r="BT108"/>
  <c r="BS108"/>
  <c r="BT107"/>
  <c r="BS107"/>
  <c r="BT89"/>
  <c r="BS89"/>
  <c r="BT82"/>
  <c r="BS82"/>
  <c r="BT79"/>
  <c r="BS79"/>
  <c r="BT76"/>
  <c r="BS76"/>
  <c r="BT41"/>
  <c r="BS41"/>
  <c r="BT39"/>
  <c r="BS39"/>
  <c r="BT36"/>
  <c r="BS36"/>
  <c r="BT35"/>
  <c r="BS35"/>
  <c r="BT31"/>
  <c r="BS31"/>
  <c r="BT23"/>
  <c r="BS23"/>
  <c r="BT22"/>
  <c r="BS22"/>
  <c r="BT21"/>
  <c r="BS21"/>
  <c r="BS18"/>
  <c r="BS17"/>
  <c r="BT16"/>
  <c r="BS16"/>
  <c r="BT15"/>
  <c r="BS15"/>
  <c r="BS14"/>
  <c r="BN128"/>
  <c r="BM128"/>
  <c r="BN127"/>
  <c r="BM127"/>
  <c r="BN126"/>
  <c r="BM126"/>
  <c r="BN125"/>
  <c r="BM125"/>
  <c r="BN124"/>
  <c r="BM124"/>
  <c r="BN123"/>
  <c r="BM123"/>
  <c r="BN122"/>
  <c r="BM122"/>
  <c r="BN121"/>
  <c r="BM121"/>
  <c r="BN120"/>
  <c r="BM120"/>
  <c r="BN119"/>
  <c r="BM119"/>
  <c r="BN118"/>
  <c r="BM118"/>
  <c r="BN110"/>
  <c r="BM110"/>
  <c r="BN109"/>
  <c r="BM109"/>
  <c r="BN108"/>
  <c r="BM108"/>
  <c r="BN107"/>
  <c r="BM107"/>
  <c r="BN89"/>
  <c r="BM89"/>
  <c r="BN82"/>
  <c r="BM82"/>
  <c r="BN79"/>
  <c r="BM79"/>
  <c r="BN76"/>
  <c r="BM76"/>
  <c r="BN41"/>
  <c r="BM41"/>
  <c r="BN39"/>
  <c r="BM39"/>
  <c r="BN36"/>
  <c r="BM36"/>
  <c r="BN35"/>
  <c r="BM35"/>
  <c r="BN31"/>
  <c r="BM31"/>
  <c r="BN23"/>
  <c r="BM23"/>
  <c r="BN22"/>
  <c r="BM22"/>
  <c r="BN21"/>
  <c r="BM21"/>
  <c r="BM18"/>
  <c r="BM17"/>
  <c r="BN16"/>
  <c r="BM16"/>
  <c r="BN15"/>
  <c r="BM15"/>
  <c r="BM14"/>
  <c r="BN14" s="1"/>
  <c r="AG12" i="8" s="1"/>
  <c r="BH128" i="1"/>
  <c r="BG128"/>
  <c r="BH127"/>
  <c r="BG127"/>
  <c r="BH126"/>
  <c r="BG126"/>
  <c r="BH125"/>
  <c r="BG125"/>
  <c r="BH124"/>
  <c r="BG124"/>
  <c r="BH123"/>
  <c r="BG123"/>
  <c r="BH122"/>
  <c r="BG122"/>
  <c r="BH121"/>
  <c r="BG121"/>
  <c r="BH120"/>
  <c r="BG120"/>
  <c r="BH119"/>
  <c r="BG119"/>
  <c r="BH118"/>
  <c r="BG118"/>
  <c r="BH110"/>
  <c r="BG110"/>
  <c r="BH109"/>
  <c r="BG109"/>
  <c r="BH108"/>
  <c r="BG108"/>
  <c r="BH107"/>
  <c r="BG107"/>
  <c r="BH89"/>
  <c r="BG89"/>
  <c r="BH82"/>
  <c r="BG82"/>
  <c r="BH79"/>
  <c r="BG79"/>
  <c r="BH76"/>
  <c r="BG76"/>
  <c r="BH41"/>
  <c r="BG41"/>
  <c r="BH39"/>
  <c r="BG39"/>
  <c r="BH36"/>
  <c r="BG36"/>
  <c r="BH35"/>
  <c r="BG35"/>
  <c r="BH31"/>
  <c r="BG31"/>
  <c r="BH23"/>
  <c r="BG23"/>
  <c r="BH22"/>
  <c r="BG22"/>
  <c r="BH21"/>
  <c r="BG21"/>
  <c r="BG18"/>
  <c r="BG17"/>
  <c r="BH16"/>
  <c r="BG16"/>
  <c r="BH15"/>
  <c r="BG15"/>
  <c r="BG14"/>
  <c r="BH14" s="1"/>
  <c r="AD12" i="8" s="1"/>
  <c r="BF128" i="1"/>
  <c r="BE128"/>
  <c r="BF127"/>
  <c r="BE127"/>
  <c r="BF126"/>
  <c r="BE126"/>
  <c r="BF125"/>
  <c r="BE125"/>
  <c r="BF124"/>
  <c r="BE124"/>
  <c r="BF123"/>
  <c r="BE123"/>
  <c r="BF122"/>
  <c r="BE122"/>
  <c r="BF121"/>
  <c r="BE121"/>
  <c r="BF120"/>
  <c r="BE120"/>
  <c r="BF119"/>
  <c r="BE119"/>
  <c r="BF118"/>
  <c r="BE118"/>
  <c r="BF110"/>
  <c r="BE110"/>
  <c r="BF109"/>
  <c r="BE109"/>
  <c r="BF108"/>
  <c r="BE108"/>
  <c r="BF107"/>
  <c r="BE107"/>
  <c r="BF89"/>
  <c r="BE89"/>
  <c r="BF82"/>
  <c r="BE82"/>
  <c r="BF79"/>
  <c r="BE79"/>
  <c r="BF76"/>
  <c r="BE76"/>
  <c r="AC12" i="8"/>
  <c r="BF12" i="1"/>
  <c r="BF11" s="1"/>
  <c r="BB110"/>
  <c r="BA110"/>
  <c r="BB109"/>
  <c r="BA109"/>
  <c r="BB108"/>
  <c r="BA108"/>
  <c r="BB107"/>
  <c r="BA107"/>
  <c r="BB89"/>
  <c r="BA89"/>
  <c r="BB82"/>
  <c r="BA82"/>
  <c r="BB79"/>
  <c r="BA79"/>
  <c r="BB76"/>
  <c r="BA76"/>
  <c r="BB12"/>
  <c r="AZ128"/>
  <c r="AY128"/>
  <c r="AZ127"/>
  <c r="AY127"/>
  <c r="AZ126"/>
  <c r="AY126"/>
  <c r="AZ125"/>
  <c r="AY125"/>
  <c r="AZ124"/>
  <c r="AY124"/>
  <c r="AZ123"/>
  <c r="AY123"/>
  <c r="AZ122"/>
  <c r="AY122"/>
  <c r="AZ121"/>
  <c r="AY121"/>
  <c r="AZ120"/>
  <c r="AY120"/>
  <c r="AZ119"/>
  <c r="AY119"/>
  <c r="AZ118"/>
  <c r="AY118"/>
  <c r="AZ110"/>
  <c r="AY110"/>
  <c r="AZ109"/>
  <c r="AY109"/>
  <c r="AZ108"/>
  <c r="AY108"/>
  <c r="AZ107"/>
  <c r="AY107"/>
  <c r="AZ89"/>
  <c r="AY89"/>
  <c r="AZ82"/>
  <c r="AY82"/>
  <c r="AZ79"/>
  <c r="AY79"/>
  <c r="AZ76"/>
  <c r="AY76"/>
  <c r="AZ12"/>
  <c r="AZ11" s="1"/>
  <c r="AV128"/>
  <c r="AU128"/>
  <c r="AV127"/>
  <c r="AU127"/>
  <c r="AV126"/>
  <c r="AU126"/>
  <c r="AV125"/>
  <c r="AU125"/>
  <c r="AV124"/>
  <c r="AU124"/>
  <c r="AV123"/>
  <c r="AU123"/>
  <c r="AV122"/>
  <c r="AU122"/>
  <c r="AV110"/>
  <c r="AU110"/>
  <c r="AV109"/>
  <c r="AU109"/>
  <c r="AV108"/>
  <c r="AU108"/>
  <c r="AV107"/>
  <c r="AU107"/>
  <c r="AV89"/>
  <c r="AU89"/>
  <c r="AV82"/>
  <c r="AU82"/>
  <c r="AV79"/>
  <c r="AU79"/>
  <c r="AV76"/>
  <c r="AU76"/>
  <c r="AV12"/>
  <c r="AV11" s="1"/>
  <c r="AR128"/>
  <c r="AQ128"/>
  <c r="AR127"/>
  <c r="AQ127"/>
  <c r="AR126"/>
  <c r="AQ126"/>
  <c r="AR125"/>
  <c r="AQ125"/>
  <c r="AR124"/>
  <c r="AQ124"/>
  <c r="AR123"/>
  <c r="AQ123"/>
  <c r="AR122"/>
  <c r="AQ122"/>
  <c r="AR110"/>
  <c r="AQ110"/>
  <c r="AR109"/>
  <c r="AQ109"/>
  <c r="AR108"/>
  <c r="AQ108"/>
  <c r="AR107"/>
  <c r="AQ107"/>
  <c r="AR89"/>
  <c r="AQ89"/>
  <c r="AR82"/>
  <c r="AQ82"/>
  <c r="AR79"/>
  <c r="AQ79"/>
  <c r="AR76"/>
  <c r="AQ76"/>
  <c r="AR12"/>
  <c r="AR11" s="1"/>
  <c r="AN128"/>
  <c r="AM128"/>
  <c r="AN127"/>
  <c r="AM127"/>
  <c r="AN126"/>
  <c r="AM126"/>
  <c r="AN125"/>
  <c r="AM125"/>
  <c r="AN124"/>
  <c r="AM124"/>
  <c r="AN123"/>
  <c r="AM123"/>
  <c r="AN122"/>
  <c r="AM122"/>
  <c r="AN110"/>
  <c r="AM110"/>
  <c r="AN109"/>
  <c r="AM109"/>
  <c r="AN108"/>
  <c r="AM108"/>
  <c r="AN107"/>
  <c r="AM107"/>
  <c r="AN89"/>
  <c r="AM89"/>
  <c r="AN82"/>
  <c r="AM82"/>
  <c r="AN79"/>
  <c r="AM79"/>
  <c r="AN76"/>
  <c r="AM76"/>
  <c r="AN12"/>
  <c r="AN11" s="1"/>
  <c r="AJ128"/>
  <c r="AI128"/>
  <c r="AJ127"/>
  <c r="AI127"/>
  <c r="AJ126"/>
  <c r="AI126"/>
  <c r="AJ125"/>
  <c r="AI125"/>
  <c r="AJ124"/>
  <c r="AI124"/>
  <c r="AJ123"/>
  <c r="AI123"/>
  <c r="AJ122"/>
  <c r="AI122"/>
  <c r="AJ110"/>
  <c r="AI110"/>
  <c r="AJ109"/>
  <c r="AI109"/>
  <c r="AJ108"/>
  <c r="AI108"/>
  <c r="AJ107"/>
  <c r="AI107"/>
  <c r="AJ89"/>
  <c r="AI89"/>
  <c r="AJ82"/>
  <c r="AI82"/>
  <c r="AJ79"/>
  <c r="AI79"/>
  <c r="AJ76"/>
  <c r="AI76"/>
  <c r="AJ12"/>
  <c r="AJ11" s="1"/>
  <c r="AF128"/>
  <c r="AE128"/>
  <c r="AF127"/>
  <c r="AE127"/>
  <c r="AF126"/>
  <c r="AE126"/>
  <c r="AF125"/>
  <c r="AE125"/>
  <c r="AF124"/>
  <c r="AE124"/>
  <c r="AF123"/>
  <c r="AE123"/>
  <c r="AF122"/>
  <c r="AE122"/>
  <c r="AF110"/>
  <c r="AE110"/>
  <c r="AF109"/>
  <c r="AE109"/>
  <c r="AF108"/>
  <c r="AE108"/>
  <c r="AF107"/>
  <c r="AE107"/>
  <c r="AF89"/>
  <c r="AE89"/>
  <c r="AF82"/>
  <c r="AE82"/>
  <c r="AF79"/>
  <c r="AE79"/>
  <c r="AF76"/>
  <c r="AE76"/>
  <c r="AF12"/>
  <c r="AF11" s="1"/>
  <c r="AB128"/>
  <c r="AA128"/>
  <c r="AB127"/>
  <c r="AA127"/>
  <c r="AB126"/>
  <c r="AA126"/>
  <c r="AB125"/>
  <c r="AA125"/>
  <c r="AB124"/>
  <c r="AA124"/>
  <c r="AB123"/>
  <c r="AA123"/>
  <c r="AB122"/>
  <c r="AA122"/>
  <c r="AB110"/>
  <c r="AA110"/>
  <c r="AB109"/>
  <c r="AA109"/>
  <c r="AB108"/>
  <c r="AA108"/>
  <c r="AB107"/>
  <c r="AA107"/>
  <c r="AB89"/>
  <c r="AA89"/>
  <c r="AB82"/>
  <c r="AA82"/>
  <c r="AB79"/>
  <c r="AA79"/>
  <c r="AB76"/>
  <c r="AA76"/>
  <c r="AB12"/>
  <c r="AB11" s="1"/>
  <c r="X128"/>
  <c r="W128"/>
  <c r="X127"/>
  <c r="W127"/>
  <c r="X126"/>
  <c r="W126"/>
  <c r="X125"/>
  <c r="W125"/>
  <c r="X124"/>
  <c r="W124"/>
  <c r="X123"/>
  <c r="W123"/>
  <c r="X122"/>
  <c r="W122"/>
  <c r="X110"/>
  <c r="W110"/>
  <c r="X109"/>
  <c r="W109"/>
  <c r="X108"/>
  <c r="W108"/>
  <c r="X107"/>
  <c r="W107"/>
  <c r="X89"/>
  <c r="W89"/>
  <c r="X82"/>
  <c r="W82"/>
  <c r="X79"/>
  <c r="W79"/>
  <c r="X76"/>
  <c r="W76"/>
  <c r="X12"/>
  <c r="X11" s="1"/>
  <c r="T128"/>
  <c r="S128"/>
  <c r="T127"/>
  <c r="S127"/>
  <c r="T126"/>
  <c r="S126"/>
  <c r="T125"/>
  <c r="S125"/>
  <c r="T124"/>
  <c r="S124"/>
  <c r="T123"/>
  <c r="S123"/>
  <c r="T122"/>
  <c r="S122"/>
  <c r="T110"/>
  <c r="S110"/>
  <c r="T109"/>
  <c r="S109"/>
  <c r="T108"/>
  <c r="S108"/>
  <c r="T107"/>
  <c r="S107"/>
  <c r="T89"/>
  <c r="S89"/>
  <c r="T82"/>
  <c r="S82"/>
  <c r="T79"/>
  <c r="S79"/>
  <c r="T76"/>
  <c r="S76"/>
  <c r="T12"/>
  <c r="T11" s="1"/>
  <c r="P128"/>
  <c r="O128"/>
  <c r="P127"/>
  <c r="O127"/>
  <c r="P126"/>
  <c r="O126"/>
  <c r="P125"/>
  <c r="O125"/>
  <c r="P124"/>
  <c r="O124"/>
  <c r="P123"/>
  <c r="O123"/>
  <c r="P122"/>
  <c r="O122"/>
  <c r="P110"/>
  <c r="O110"/>
  <c r="P109"/>
  <c r="O109"/>
  <c r="P108"/>
  <c r="O108"/>
  <c r="P107"/>
  <c r="O107"/>
  <c r="P89"/>
  <c r="O89"/>
  <c r="P82"/>
  <c r="O82"/>
  <c r="P79"/>
  <c r="O79"/>
  <c r="P76"/>
  <c r="O76"/>
  <c r="P12"/>
  <c r="P11" s="1"/>
  <c r="L128"/>
  <c r="K128"/>
  <c r="L127"/>
  <c r="K127"/>
  <c r="L126"/>
  <c r="K126"/>
  <c r="L125"/>
  <c r="K125"/>
  <c r="L124"/>
  <c r="K124"/>
  <c r="L123"/>
  <c r="K123"/>
  <c r="L122"/>
  <c r="K122"/>
  <c r="L110"/>
  <c r="K110"/>
  <c r="L109"/>
  <c r="K109"/>
  <c r="L108"/>
  <c r="K108"/>
  <c r="L107"/>
  <c r="K107"/>
  <c r="L89"/>
  <c r="K89"/>
  <c r="L82"/>
  <c r="K82"/>
  <c r="L79"/>
  <c r="K79"/>
  <c r="L76"/>
  <c r="K76"/>
  <c r="L12"/>
  <c r="L11" s="1"/>
  <c r="J128"/>
  <c r="I128"/>
  <c r="J127"/>
  <c r="I127"/>
  <c r="J126"/>
  <c r="I126"/>
  <c r="J125"/>
  <c r="I125"/>
  <c r="J124"/>
  <c r="I124"/>
  <c r="J123"/>
  <c r="I123"/>
  <c r="J122"/>
  <c r="I122"/>
  <c r="J110"/>
  <c r="I110"/>
  <c r="J109"/>
  <c r="I109"/>
  <c r="J108"/>
  <c r="I108"/>
  <c r="J107"/>
  <c r="I107"/>
  <c r="J89"/>
  <c r="I89"/>
  <c r="J82"/>
  <c r="I82"/>
  <c r="J79"/>
  <c r="I79"/>
  <c r="J76"/>
  <c r="I76"/>
  <c r="J12"/>
  <c r="J11" s="1"/>
  <c r="F110"/>
  <c r="E110"/>
  <c r="F109"/>
  <c r="E109"/>
  <c r="F108"/>
  <c r="E108"/>
  <c r="F107"/>
  <c r="E107"/>
  <c r="E89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D47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AA9" s="1"/>
  <c r="Z10"/>
  <c r="X10"/>
  <c r="V10"/>
  <c r="T10"/>
  <c r="R10"/>
  <c r="P10"/>
  <c r="N10"/>
  <c r="L10"/>
  <c r="L9" s="1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T117" s="1"/>
  <c r="AX117" s="1"/>
  <c r="R81"/>
  <c r="P81"/>
  <c r="P117" s="1"/>
  <c r="BV117" s="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C49"/>
  <c r="BB49"/>
  <c r="BB47" s="1"/>
  <c r="AZ49"/>
  <c r="AY49"/>
  <c r="AY47" s="1"/>
  <c r="AW49"/>
  <c r="AV49"/>
  <c r="AV47" s="1"/>
  <c r="AT49"/>
  <c r="AS49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BK48"/>
  <c r="BG48"/>
  <c r="BD48"/>
  <c r="BA48"/>
  <c r="AX48"/>
  <c r="AU48"/>
  <c r="AR48"/>
  <c r="AO48"/>
  <c r="AL48"/>
  <c r="AI48"/>
  <c r="AE48"/>
  <c r="G48"/>
  <c r="AF48" s="1"/>
  <c r="D48"/>
  <c r="BL48" s="1"/>
  <c r="BE47"/>
  <c r="AS47"/>
  <c r="C47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D112" i="1"/>
  <c r="BC112"/>
  <c r="DU107"/>
  <c r="DU108"/>
  <c r="DU109"/>
  <c r="DV109"/>
  <c r="DU110"/>
  <c r="DV110"/>
  <c r="F89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BO92" s="1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K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O83"/>
  <c r="AL83"/>
  <c r="AK83"/>
  <c r="AH83"/>
  <c r="AH80" s="1"/>
  <c r="AG83"/>
  <c r="AD83"/>
  <c r="AC83"/>
  <c r="Z83"/>
  <c r="Y83"/>
  <c r="V83"/>
  <c r="U83"/>
  <c r="R83"/>
  <c r="R80" s="1"/>
  <c r="Q83"/>
  <c r="N83"/>
  <c r="N80" s="1"/>
  <c r="M83"/>
  <c r="J83"/>
  <c r="I83"/>
  <c r="H83"/>
  <c r="G83"/>
  <c r="F83"/>
  <c r="BB83" s="1"/>
  <c r="E83"/>
  <c r="DV83" s="1"/>
  <c r="D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E81"/>
  <c r="BE80" s="1"/>
  <c r="BD81"/>
  <c r="BC81"/>
  <c r="BC80" s="1"/>
  <c r="AZ81"/>
  <c r="AY81"/>
  <c r="AX81"/>
  <c r="AT81"/>
  <c r="AT80" s="1"/>
  <c r="AS81"/>
  <c r="AO81"/>
  <c r="AK81"/>
  <c r="AG81"/>
  <c r="AC81"/>
  <c r="Y81"/>
  <c r="U81"/>
  <c r="Q81"/>
  <c r="M81"/>
  <c r="L81"/>
  <c r="I8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F80"/>
  <c r="AP80"/>
  <c r="AL80"/>
  <c r="AD80"/>
  <c r="Z80"/>
  <c r="V80"/>
  <c r="J80"/>
  <c r="H80"/>
  <c r="DV75"/>
  <c r="DU75"/>
  <c r="DT75"/>
  <c r="DS75"/>
  <c r="BH75"/>
  <c r="BH73" s="1"/>
  <c r="BG75"/>
  <c r="BB75"/>
  <c r="BA75"/>
  <c r="L75"/>
  <c r="K75"/>
  <c r="D75"/>
  <c r="C75"/>
  <c r="DV74"/>
  <c r="DU74"/>
  <c r="DT74"/>
  <c r="DS74"/>
  <c r="BH74"/>
  <c r="BN74" s="1"/>
  <c r="BG74"/>
  <c r="BA74"/>
  <c r="L74"/>
  <c r="K74"/>
  <c r="F74"/>
  <c r="BB74" s="1"/>
  <c r="D74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AG70" s="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C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F67"/>
  <c r="CD67"/>
  <c r="CC67"/>
  <c r="BX67"/>
  <c r="BW67"/>
  <c r="BR67"/>
  <c r="BQ67"/>
  <c r="BL67"/>
  <c r="BK67"/>
  <c r="BH67"/>
  <c r="BF67"/>
  <c r="BE67"/>
  <c r="BD67"/>
  <c r="BC67"/>
  <c r="BC98" s="1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J48"/>
  <c r="DI48"/>
  <c r="DH48"/>
  <c r="DG48"/>
  <c r="DG46" s="1"/>
  <c r="DD48"/>
  <c r="DC48"/>
  <c r="DB48"/>
  <c r="DB46" s="1"/>
  <c r="DA48"/>
  <c r="CX48"/>
  <c r="CW48"/>
  <c r="CV48"/>
  <c r="CV46" s="1"/>
  <c r="CU48"/>
  <c r="CU46" s="1"/>
  <c r="CR48"/>
  <c r="CQ48"/>
  <c r="CP48"/>
  <c r="CO48"/>
  <c r="CL48"/>
  <c r="CK48"/>
  <c r="CJ48"/>
  <c r="CI48"/>
  <c r="CI46" s="1"/>
  <c r="CF48"/>
  <c r="CE48"/>
  <c r="CD48"/>
  <c r="CD46" s="1"/>
  <c r="CC48"/>
  <c r="BZ48"/>
  <c r="BY48"/>
  <c r="BX48"/>
  <c r="BX46" s="1"/>
  <c r="BX36" s="1"/>
  <c r="BW48"/>
  <c r="BW46" s="1"/>
  <c r="BT48"/>
  <c r="BS48"/>
  <c r="BR48"/>
  <c r="BR46" s="1"/>
  <c r="BQ48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S48"/>
  <c r="AR48"/>
  <c r="DF48" s="1"/>
  <c r="AQ48"/>
  <c r="DE48" s="1"/>
  <c r="AP48"/>
  <c r="AP46" s="1"/>
  <c r="AO48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DM46"/>
  <c r="DH46"/>
  <c r="DA46"/>
  <c r="CP46"/>
  <c r="CO46"/>
  <c r="CJ46"/>
  <c r="CC46"/>
  <c r="BQ46"/>
  <c r="BL46"/>
  <c r="BK46"/>
  <c r="BF46"/>
  <c r="BE46"/>
  <c r="BD46"/>
  <c r="BC46"/>
  <c r="AT46"/>
  <c r="AO46"/>
  <c r="AG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E41" s="1"/>
  <c r="DU41" s="1"/>
  <c r="AS4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L37" s="1"/>
  <c r="K39"/>
  <c r="F39"/>
  <c r="BB39" s="1"/>
  <c r="E39"/>
  <c r="D39"/>
  <c r="D37" s="1"/>
  <c r="C39"/>
  <c r="DT38"/>
  <c r="DS38"/>
  <c r="BK38"/>
  <c r="BK37" s="1"/>
  <c r="BK36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C37" s="1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H37"/>
  <c r="BF37"/>
  <c r="BD37"/>
  <c r="BD36" s="1"/>
  <c r="AZ37"/>
  <c r="AY37"/>
  <c r="AX37"/>
  <c r="AT37"/>
  <c r="AS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AH26" s="1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G8" s="1"/>
  <c r="DB26"/>
  <c r="DA26"/>
  <c r="CV26"/>
  <c r="CU26"/>
  <c r="CU8" s="1"/>
  <c r="CP26"/>
  <c r="CO26"/>
  <c r="CJ26"/>
  <c r="CI26"/>
  <c r="CI8" s="1"/>
  <c r="CD26"/>
  <c r="CC26"/>
  <c r="BX26"/>
  <c r="BW26"/>
  <c r="BR26"/>
  <c r="BQ26"/>
  <c r="BL26"/>
  <c r="BK26"/>
  <c r="BF26"/>
  <c r="BE26"/>
  <c r="BD26"/>
  <c r="BC26"/>
  <c r="AZ26"/>
  <c r="AY26"/>
  <c r="AX26"/>
  <c r="AT26"/>
  <c r="AT8" s="1"/>
  <c r="AS26"/>
  <c r="AD26"/>
  <c r="AC26"/>
  <c r="Z26"/>
  <c r="V26"/>
  <c r="R26"/>
  <c r="N26"/>
  <c r="J26"/>
  <c r="H26"/>
  <c r="G26"/>
  <c r="DT25"/>
  <c r="DS25"/>
  <c r="BL25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AC9" s="1"/>
  <c r="AC8" s="1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BJ17" s="1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M13"/>
  <c r="L13"/>
  <c r="I13"/>
  <c r="K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BM10" s="1"/>
  <c r="AW10"/>
  <c r="AH10"/>
  <c r="L10"/>
  <c r="I10"/>
  <c r="D10"/>
  <c r="C10"/>
  <c r="DR9"/>
  <c r="DQ9"/>
  <c r="DP9"/>
  <c r="DP8" s="1"/>
  <c r="DO9"/>
  <c r="DO8" s="1"/>
  <c r="DN9"/>
  <c r="DM9"/>
  <c r="DH9"/>
  <c r="DH8" s="1"/>
  <c r="DG9"/>
  <c r="DB9"/>
  <c r="DA9"/>
  <c r="CV9"/>
  <c r="CV8" s="1"/>
  <c r="CU9"/>
  <c r="CP9"/>
  <c r="CO9"/>
  <c r="CJ9"/>
  <c r="CJ8" s="1"/>
  <c r="CI9"/>
  <c r="CD9"/>
  <c r="CC9"/>
  <c r="BX9"/>
  <c r="BX8" s="1"/>
  <c r="BW9"/>
  <c r="BR9"/>
  <c r="BQ9"/>
  <c r="BL9"/>
  <c r="BL8" s="1"/>
  <c r="BF9"/>
  <c r="BE9"/>
  <c r="BE8" s="1"/>
  <c r="BD9"/>
  <c r="BD8" s="1"/>
  <c r="BC9"/>
  <c r="BC8" s="1"/>
  <c r="AZ9"/>
  <c r="AX9"/>
  <c r="AT9"/>
  <c r="AS9"/>
  <c r="AS8" s="1"/>
  <c r="AD9"/>
  <c r="Z9"/>
  <c r="V9"/>
  <c r="R9"/>
  <c r="N9"/>
  <c r="N8" s="1"/>
  <c r="J9"/>
  <c r="H9"/>
  <c r="G9"/>
  <c r="CO8"/>
  <c r="AD8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BB123" i="1" l="1"/>
  <c r="DV123" s="1"/>
  <c r="BB124"/>
  <c r="DV124" s="1"/>
  <c r="BA123"/>
  <c r="DU123" s="1"/>
  <c r="BA124"/>
  <c r="DU124" s="1"/>
  <c r="J8" i="5"/>
  <c r="BQ8"/>
  <c r="DM8"/>
  <c r="AO71"/>
  <c r="AO70" s="1"/>
  <c r="D70"/>
  <c r="BL80"/>
  <c r="I80"/>
  <c r="BJ90"/>
  <c r="DV95"/>
  <c r="P9" i="9"/>
  <c r="AD9"/>
  <c r="BB37" i="11"/>
  <c r="R8" i="5"/>
  <c r="BW8"/>
  <c r="BI35"/>
  <c r="BF36"/>
  <c r="DR37"/>
  <c r="BI42"/>
  <c r="BN67"/>
  <c r="M80"/>
  <c r="AS80"/>
  <c r="E9" i="9"/>
  <c r="T9"/>
  <c r="R9"/>
  <c r="K87" i="11"/>
  <c r="BI87" s="1"/>
  <c r="G101" i="8"/>
  <c r="AF101" s="1"/>
  <c r="T27" i="11"/>
  <c r="BV27" s="1"/>
  <c r="BD63" i="5"/>
  <c r="BD64" s="1"/>
  <c r="DA8"/>
  <c r="BN25"/>
  <c r="BT25" s="1"/>
  <c r="BZ25" s="1"/>
  <c r="CF25" s="1"/>
  <c r="CL25" s="1"/>
  <c r="CR25" s="1"/>
  <c r="CX25" s="1"/>
  <c r="DD25" s="1"/>
  <c r="DJ25" s="1"/>
  <c r="CL67"/>
  <c r="X35" i="11"/>
  <c r="BJ18" i="5"/>
  <c r="BJ21"/>
  <c r="DT70"/>
  <c r="D73"/>
  <c r="C83"/>
  <c r="D81" i="8"/>
  <c r="BL81" s="1"/>
  <c r="G8" i="5"/>
  <c r="BJ25"/>
  <c r="L70"/>
  <c r="BJ70" s="1"/>
  <c r="D80"/>
  <c r="AC80"/>
  <c r="H9" i="8"/>
  <c r="X9"/>
  <c r="AP9"/>
  <c r="BJ9"/>
  <c r="AA47"/>
  <c r="BK47" s="1"/>
  <c r="AC37"/>
  <c r="DT11" i="1"/>
  <c r="DT116"/>
  <c r="BB11"/>
  <c r="BB116"/>
  <c r="DG36" i="5"/>
  <c r="D26"/>
  <c r="BW36"/>
  <c r="CU36"/>
  <c r="L67"/>
  <c r="BJ67" s="1"/>
  <c r="C67"/>
  <c r="DJ67"/>
  <c r="BG73"/>
  <c r="BI91"/>
  <c r="H9" i="9"/>
  <c r="X9"/>
  <c r="AK36" i="5"/>
  <c r="L73"/>
  <c r="AW9"/>
  <c r="AH9"/>
  <c r="AH8" s="1"/>
  <c r="CX67"/>
  <c r="Q80"/>
  <c r="AG80"/>
  <c r="BO91"/>
  <c r="AC114" i="9"/>
  <c r="BG114" s="1"/>
  <c r="C75" i="11"/>
  <c r="C76"/>
  <c r="Z8" i="5"/>
  <c r="BJ32"/>
  <c r="AO36"/>
  <c r="BG39"/>
  <c r="BM39" s="1"/>
  <c r="BS39" s="1"/>
  <c r="BY39" s="1"/>
  <c r="CE39" s="1"/>
  <c r="CK39" s="1"/>
  <c r="CQ39" s="1"/>
  <c r="CW39" s="1"/>
  <c r="DC39" s="1"/>
  <c r="DI39" s="1"/>
  <c r="BL36"/>
  <c r="BL63" s="1"/>
  <c r="CJ36"/>
  <c r="CJ63" s="1"/>
  <c r="DH36"/>
  <c r="DP36"/>
  <c r="DP63" s="1"/>
  <c r="C80"/>
  <c r="X117" i="8"/>
  <c r="AA47" i="9"/>
  <c r="BK47" s="1"/>
  <c r="D75" i="11"/>
  <c r="D76"/>
  <c r="CI36" i="5"/>
  <c r="AT36"/>
  <c r="DD67"/>
  <c r="BJ72"/>
  <c r="P9" i="8"/>
  <c r="AD9"/>
  <c r="BB9"/>
  <c r="L117"/>
  <c r="E114" i="9"/>
  <c r="AI114" s="1"/>
  <c r="O87" i="11"/>
  <c r="BO87" s="1"/>
  <c r="F87"/>
  <c r="F77" s="1"/>
  <c r="BX63" i="5"/>
  <c r="BX64" s="1"/>
  <c r="DH63"/>
  <c r="DH64" s="1"/>
  <c r="D9"/>
  <c r="I9"/>
  <c r="BI16"/>
  <c r="BI19"/>
  <c r="BJ22"/>
  <c r="BJ52"/>
  <c r="AC46"/>
  <c r="BP91"/>
  <c r="AG9" i="8"/>
  <c r="H74" i="11"/>
  <c r="BI13" i="5"/>
  <c r="CC8"/>
  <c r="DV31"/>
  <c r="CV36"/>
  <c r="CV63" s="1"/>
  <c r="DR46"/>
  <c r="L87"/>
  <c r="BZ99" i="1"/>
  <c r="CF12"/>
  <c r="CF11" s="1"/>
  <c r="DP11"/>
  <c r="AN99"/>
  <c r="X99"/>
  <c r="DD99"/>
  <c r="T99"/>
  <c r="AV99"/>
  <c r="CR99"/>
  <c r="DD12"/>
  <c r="DD11" s="1"/>
  <c r="Z36" i="5"/>
  <c r="Z76" s="1"/>
  <c r="Z66" s="1"/>
  <c r="E38"/>
  <c r="DV73"/>
  <c r="DT81"/>
  <c r="AJ9" i="8"/>
  <c r="T37"/>
  <c r="K24" i="5"/>
  <c r="BJ28"/>
  <c r="DV29"/>
  <c r="DR36"/>
  <c r="DR98"/>
  <c r="DV70"/>
  <c r="DU73"/>
  <c r="E9" i="8"/>
  <c r="T9"/>
  <c r="BH9"/>
  <c r="BI37"/>
  <c r="BR8" i="5"/>
  <c r="CD8"/>
  <c r="CP8"/>
  <c r="DB8"/>
  <c r="DN8"/>
  <c r="C9"/>
  <c r="BM13"/>
  <c r="BS13" s="1"/>
  <c r="BY13" s="1"/>
  <c r="CE13" s="1"/>
  <c r="CK13" s="1"/>
  <c r="CQ13" s="1"/>
  <c r="CW13" s="1"/>
  <c r="DC13" s="1"/>
  <c r="DI13" s="1"/>
  <c r="BJ19"/>
  <c r="BJ24"/>
  <c r="DU31"/>
  <c r="DT37"/>
  <c r="BI39"/>
  <c r="BH46"/>
  <c r="BH36" s="1"/>
  <c r="BR36"/>
  <c r="CD36"/>
  <c r="CP36"/>
  <c r="DB36"/>
  <c r="DN36"/>
  <c r="E52"/>
  <c r="DV52" s="1"/>
  <c r="Q46"/>
  <c r="Q36" s="1"/>
  <c r="AW46"/>
  <c r="F67"/>
  <c r="BB67" s="1"/>
  <c r="J98"/>
  <c r="L98" s="1"/>
  <c r="BZ67"/>
  <c r="AK69"/>
  <c r="E69" s="1"/>
  <c r="BH70"/>
  <c r="F73"/>
  <c r="BB73" s="1"/>
  <c r="AZ80"/>
  <c r="DT80" s="1"/>
  <c r="BG87"/>
  <c r="BM87" s="1"/>
  <c r="C37" i="10"/>
  <c r="P99" i="1"/>
  <c r="AY99"/>
  <c r="BZ12"/>
  <c r="BZ11" s="1"/>
  <c r="DR76"/>
  <c r="DR92"/>
  <c r="DR89" s="1"/>
  <c r="DT99"/>
  <c r="BN87" i="11"/>
  <c r="BN77" s="1"/>
  <c r="AS75"/>
  <c r="AS76"/>
  <c r="BK9" i="5"/>
  <c r="BK8" s="1"/>
  <c r="BK63" s="1"/>
  <c r="D8"/>
  <c r="BJ30"/>
  <c r="AC36"/>
  <c r="AC63" s="1"/>
  <c r="AC64" s="1"/>
  <c r="DO36"/>
  <c r="BI41"/>
  <c r="AY46"/>
  <c r="DS46" s="1"/>
  <c r="K73"/>
  <c r="BI73" s="1"/>
  <c r="DT87"/>
  <c r="L9" i="8"/>
  <c r="AA9"/>
  <c r="AV9"/>
  <c r="H8" i="5"/>
  <c r="V8"/>
  <c r="AZ8"/>
  <c r="BF8"/>
  <c r="BF63" s="1"/>
  <c r="BF64" s="1"/>
  <c r="AX8"/>
  <c r="E35"/>
  <c r="DU35" s="1"/>
  <c r="AG36"/>
  <c r="AW37"/>
  <c r="AW36" s="1"/>
  <c r="BQ36"/>
  <c r="BQ63" s="1"/>
  <c r="CC36"/>
  <c r="CO36"/>
  <c r="DA36"/>
  <c r="DA76" s="1"/>
  <c r="DA66" s="1"/>
  <c r="DM36"/>
  <c r="DM63" s="1"/>
  <c r="DQ36"/>
  <c r="D46"/>
  <c r="N36"/>
  <c r="AD36"/>
  <c r="AD63" s="1"/>
  <c r="AD64" s="1"/>
  <c r="AH36"/>
  <c r="AH63" s="1"/>
  <c r="AH64" s="1"/>
  <c r="AL36"/>
  <c r="AP36"/>
  <c r="AX36"/>
  <c r="BJ55"/>
  <c r="E57"/>
  <c r="K67"/>
  <c r="BT67"/>
  <c r="D67"/>
  <c r="F70"/>
  <c r="DS73"/>
  <c r="U80"/>
  <c r="AK80"/>
  <c r="AX80"/>
  <c r="BH81"/>
  <c r="Y80"/>
  <c r="AO80"/>
  <c r="K87"/>
  <c r="BI87" s="1"/>
  <c r="J9" i="8"/>
  <c r="R9"/>
  <c r="Z9"/>
  <c r="D94"/>
  <c r="BL94" s="1"/>
  <c r="BI9" i="10"/>
  <c r="L99" i="1"/>
  <c r="AZ99"/>
  <c r="CX12"/>
  <c r="CX11" s="1"/>
  <c r="BM87" i="11"/>
  <c r="BM77" s="1"/>
  <c r="DP82" i="1"/>
  <c r="AF10"/>
  <c r="P10"/>
  <c r="L10"/>
  <c r="L85" s="1"/>
  <c r="L75" s="1"/>
  <c r="AN10"/>
  <c r="AR10"/>
  <c r="AB10"/>
  <c r="AB72" s="1"/>
  <c r="AJ10"/>
  <c r="AI99"/>
  <c r="AM99"/>
  <c r="AZ10"/>
  <c r="BN12"/>
  <c r="BN11" s="1"/>
  <c r="CR12"/>
  <c r="CQ99"/>
  <c r="DO76"/>
  <c r="DO79"/>
  <c r="DO82"/>
  <c r="DQ42"/>
  <c r="J10"/>
  <c r="AV10"/>
  <c r="T10"/>
  <c r="K99"/>
  <c r="X10"/>
  <c r="AB99"/>
  <c r="AJ99"/>
  <c r="DR12"/>
  <c r="DQ99"/>
  <c r="AA99"/>
  <c r="CL12"/>
  <c r="DP42"/>
  <c r="DP76"/>
  <c r="DP79"/>
  <c r="DO92"/>
  <c r="DO89" s="1"/>
  <c r="DO99"/>
  <c r="DR53"/>
  <c r="DQ76"/>
  <c r="DQ79"/>
  <c r="DQ82"/>
  <c r="CW99"/>
  <c r="AE99"/>
  <c r="AU99"/>
  <c r="BA99"/>
  <c r="BF99"/>
  <c r="BG99"/>
  <c r="BS99"/>
  <c r="CF99"/>
  <c r="CK99"/>
  <c r="DP12"/>
  <c r="DQ14"/>
  <c r="DR14" s="1"/>
  <c r="BI12" i="8" s="1"/>
  <c r="DO12" i="11" s="1"/>
  <c r="DQ11" i="1"/>
  <c r="BM99"/>
  <c r="CE99"/>
  <c r="DO14"/>
  <c r="DP14" s="1"/>
  <c r="BH12" i="8" s="1"/>
  <c r="DM12" i="11" s="1"/>
  <c r="DO11" i="1"/>
  <c r="DR11"/>
  <c r="BI108"/>
  <c r="BO108" s="1"/>
  <c r="BU108" s="1"/>
  <c r="CA108" s="1"/>
  <c r="CG108" s="1"/>
  <c r="CM108" s="1"/>
  <c r="CS108" s="1"/>
  <c r="CY108" s="1"/>
  <c r="DE108" s="1"/>
  <c r="DK108" s="1"/>
  <c r="BI110"/>
  <c r="BO110" s="1"/>
  <c r="BU110" s="1"/>
  <c r="CA110" s="1"/>
  <c r="CG110" s="1"/>
  <c r="CM110" s="1"/>
  <c r="CS110" s="1"/>
  <c r="CY110" s="1"/>
  <c r="DE110" s="1"/>
  <c r="DK110" s="1"/>
  <c r="BT99"/>
  <c r="DJ12"/>
  <c r="DJ11" s="1"/>
  <c r="S99"/>
  <c r="W99"/>
  <c r="AF99"/>
  <c r="BH12"/>
  <c r="BH11" s="1"/>
  <c r="BN99"/>
  <c r="CX99"/>
  <c r="DC99"/>
  <c r="DP92"/>
  <c r="DP89" s="1"/>
  <c r="DP99"/>
  <c r="DQ54"/>
  <c r="DR79"/>
  <c r="DR82"/>
  <c r="DQ92"/>
  <c r="DQ89" s="1"/>
  <c r="AQ99"/>
  <c r="BI107"/>
  <c r="BO107" s="1"/>
  <c r="BU107" s="1"/>
  <c r="CA107" s="1"/>
  <c r="CG107" s="1"/>
  <c r="CM107" s="1"/>
  <c r="CS107" s="1"/>
  <c r="CY107" s="1"/>
  <c r="DE107" s="1"/>
  <c r="DK107" s="1"/>
  <c r="BI109"/>
  <c r="BO109" s="1"/>
  <c r="BU109" s="1"/>
  <c r="CA109" s="1"/>
  <c r="CG109" s="1"/>
  <c r="CM109" s="1"/>
  <c r="CS109" s="1"/>
  <c r="CY109" s="1"/>
  <c r="DE109" s="1"/>
  <c r="DK109" s="1"/>
  <c r="DI99"/>
  <c r="O99"/>
  <c r="BJ107"/>
  <c r="BP107" s="1"/>
  <c r="BV107" s="1"/>
  <c r="CB107" s="1"/>
  <c r="CH107" s="1"/>
  <c r="CN107" s="1"/>
  <c r="CT107" s="1"/>
  <c r="CZ107" s="1"/>
  <c r="DF107" s="1"/>
  <c r="DL107" s="1"/>
  <c r="BT12"/>
  <c r="BT11" s="1"/>
  <c r="BY99"/>
  <c r="CL99"/>
  <c r="DO42"/>
  <c r="DP54"/>
  <c r="DR42"/>
  <c r="DR99"/>
  <c r="AR99"/>
  <c r="DJ99"/>
  <c r="AT63" i="5"/>
  <c r="AT64" s="1"/>
  <c r="BJ10"/>
  <c r="L9"/>
  <c r="L26"/>
  <c r="DR26"/>
  <c r="DT26" s="1"/>
  <c r="D36"/>
  <c r="V36"/>
  <c r="V63" s="1"/>
  <c r="BB38"/>
  <c r="F37"/>
  <c r="F46"/>
  <c r="L48"/>
  <c r="BJ48" s="1"/>
  <c r="DU57"/>
  <c r="E46"/>
  <c r="DU46" s="1"/>
  <c r="BD80"/>
  <c r="F81"/>
  <c r="K83"/>
  <c r="BI83" s="1"/>
  <c r="DS83"/>
  <c r="AY80"/>
  <c r="DS80" s="1"/>
  <c r="BH87"/>
  <c r="DV89"/>
  <c r="BA89"/>
  <c r="BP92"/>
  <c r="T92"/>
  <c r="BV92" s="1"/>
  <c r="DV93"/>
  <c r="BP96"/>
  <c r="T96"/>
  <c r="BV96" s="1"/>
  <c r="BE99" i="1"/>
  <c r="BM14" i="5"/>
  <c r="BS14" s="1"/>
  <c r="BY14" s="1"/>
  <c r="CE14" s="1"/>
  <c r="CK14" s="1"/>
  <c r="CQ14" s="1"/>
  <c r="CW14" s="1"/>
  <c r="DC14" s="1"/>
  <c r="DI14" s="1"/>
  <c r="BG9"/>
  <c r="BI24"/>
  <c r="K25"/>
  <c r="M25"/>
  <c r="Q25" s="1"/>
  <c r="BH26"/>
  <c r="M28"/>
  <c r="M26" s="1"/>
  <c r="I26"/>
  <c r="I8" s="1"/>
  <c r="K28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G70"/>
  <c r="BI72"/>
  <c r="K70"/>
  <c r="DS72"/>
  <c r="AY70"/>
  <c r="DS70" s="1"/>
  <c r="BJ73"/>
  <c r="P87"/>
  <c r="BJ37" i="8"/>
  <c r="N63" i="5"/>
  <c r="N64" s="1"/>
  <c r="DS19"/>
  <c r="AY9"/>
  <c r="AY8" s="1"/>
  <c r="DS37"/>
  <c r="AY36"/>
  <c r="E68"/>
  <c r="AK67"/>
  <c r="F87"/>
  <c r="BB87" s="1"/>
  <c r="BB90"/>
  <c r="E90"/>
  <c r="Y87"/>
  <c r="BP94"/>
  <c r="T94"/>
  <c r="BV94" s="1"/>
  <c r="BL42" i="8"/>
  <c r="D38"/>
  <c r="BL38" s="1"/>
  <c r="BH9" i="5"/>
  <c r="BH8" s="1"/>
  <c r="P25"/>
  <c r="T25" s="1"/>
  <c r="X25" s="1"/>
  <c r="C26"/>
  <c r="C8" s="1"/>
  <c r="P28"/>
  <c r="DS28"/>
  <c r="DQ26"/>
  <c r="DQ8" s="1"/>
  <c r="DQ63" s="1"/>
  <c r="DQ64" s="1"/>
  <c r="AW26"/>
  <c r="J36"/>
  <c r="J63" s="1"/>
  <c r="J64" s="1"/>
  <c r="R36"/>
  <c r="R76" s="1"/>
  <c r="R66" s="1"/>
  <c r="K54"/>
  <c r="O54" s="1"/>
  <c r="G46"/>
  <c r="AS46"/>
  <c r="AS36" s="1"/>
  <c r="C46"/>
  <c r="C36" s="1"/>
  <c r="I46"/>
  <c r="U46"/>
  <c r="U36" s="1"/>
  <c r="BG67"/>
  <c r="BI67" s="1"/>
  <c r="BB70"/>
  <c r="G80"/>
  <c r="AJ37" i="8"/>
  <c r="AP37"/>
  <c r="AV37"/>
  <c r="AV74" s="1"/>
  <c r="BB37"/>
  <c r="BB74" s="1"/>
  <c r="BH37"/>
  <c r="BF112" i="1"/>
  <c r="BG114" i="8"/>
  <c r="D117"/>
  <c r="M117"/>
  <c r="AC37" i="9"/>
  <c r="BH99" i="1"/>
  <c r="BG74" i="11"/>
  <c r="R63" i="5"/>
  <c r="R64" s="1"/>
  <c r="CO63"/>
  <c r="CO64" s="1"/>
  <c r="BJ13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C76" s="1"/>
  <c r="BC66" s="1"/>
  <c r="BJ39"/>
  <c r="BJ42"/>
  <c r="BI43"/>
  <c r="K48"/>
  <c r="BI48" s="1"/>
  <c r="K55"/>
  <c r="BI55" s="1"/>
  <c r="BI57"/>
  <c r="K60"/>
  <c r="I98"/>
  <c r="K98" s="1"/>
  <c r="DT67"/>
  <c r="CR67"/>
  <c r="K81"/>
  <c r="BG81"/>
  <c r="BG80" s="1"/>
  <c r="L83"/>
  <c r="P83" s="1"/>
  <c r="BI90"/>
  <c r="BI92"/>
  <c r="F37" i="8"/>
  <c r="AM37"/>
  <c r="AY37"/>
  <c r="C9" i="9"/>
  <c r="J9"/>
  <c r="Z9"/>
  <c r="AG9"/>
  <c r="H9" i="10"/>
  <c r="P9"/>
  <c r="X9"/>
  <c r="AD9"/>
  <c r="AP9"/>
  <c r="Q108" i="1"/>
  <c r="U108" s="1"/>
  <c r="BW108" s="1"/>
  <c r="E37" i="11"/>
  <c r="E87" s="1"/>
  <c r="DO54" i="1"/>
  <c r="DR54"/>
  <c r="BI9" i="11"/>
  <c r="BW63" i="5"/>
  <c r="BW64" s="1"/>
  <c r="CI63"/>
  <c r="CI64" s="1"/>
  <c r="CU63"/>
  <c r="CU64" s="1"/>
  <c r="DG63"/>
  <c r="DG64" s="1"/>
  <c r="DO63"/>
  <c r="DO64" s="1"/>
  <c r="BJ12"/>
  <c r="P13"/>
  <c r="BP13" s="1"/>
  <c r="BM15"/>
  <c r="BS15" s="1"/>
  <c r="BY15" s="1"/>
  <c r="CE15" s="1"/>
  <c r="CK15" s="1"/>
  <c r="CQ15" s="1"/>
  <c r="CW15" s="1"/>
  <c r="DC15" s="1"/>
  <c r="DI15" s="1"/>
  <c r="DS26"/>
  <c r="BJ29"/>
  <c r="BI32"/>
  <c r="BJ37"/>
  <c r="Y36"/>
  <c r="BE37"/>
  <c r="BE36" s="1"/>
  <c r="BE63" s="1"/>
  <c r="BJ60"/>
  <c r="BD98"/>
  <c r="BD99" s="1"/>
  <c r="DQ98"/>
  <c r="BJ74"/>
  <c r="C73"/>
  <c r="DS81"/>
  <c r="BS87"/>
  <c r="BY87" s="1"/>
  <c r="CE87" s="1"/>
  <c r="CK87" s="1"/>
  <c r="CQ87" s="1"/>
  <c r="CW87" s="1"/>
  <c r="DC87" s="1"/>
  <c r="DI87" s="1"/>
  <c r="DV92"/>
  <c r="DV94"/>
  <c r="DV96"/>
  <c r="AG37" i="8"/>
  <c r="AS37"/>
  <c r="BE37"/>
  <c r="E114"/>
  <c r="F114" s="1"/>
  <c r="F9" i="9"/>
  <c r="N9"/>
  <c r="V9"/>
  <c r="E9" i="10"/>
  <c r="L9"/>
  <c r="T9"/>
  <c r="AA9"/>
  <c r="AJ9"/>
  <c r="AV9"/>
  <c r="R37"/>
  <c r="F99" i="1"/>
  <c r="G109"/>
  <c r="DW109" s="1"/>
  <c r="DT87" i="11"/>
  <c r="AZ77"/>
  <c r="DT114"/>
  <c r="BJ37"/>
  <c r="L87"/>
  <c r="Z75"/>
  <c r="Z76"/>
  <c r="BB47"/>
  <c r="DV47"/>
  <c r="T94"/>
  <c r="P91"/>
  <c r="BP91" s="1"/>
  <c r="BP94"/>
  <c r="AW75"/>
  <c r="AW76"/>
  <c r="J99" i="1"/>
  <c r="E99"/>
  <c r="R110"/>
  <c r="BR110" s="1"/>
  <c r="M107"/>
  <c r="BK107" s="1"/>
  <c r="I99"/>
  <c r="H110"/>
  <c r="DX110" s="1"/>
  <c r="BB99"/>
  <c r="DT10"/>
  <c r="N110"/>
  <c r="BL110" s="1"/>
  <c r="G108"/>
  <c r="DW108" s="1"/>
  <c r="Q109"/>
  <c r="U109" s="1"/>
  <c r="Y109" s="1"/>
  <c r="AC109" s="1"/>
  <c r="G107"/>
  <c r="M108"/>
  <c r="BK108" s="1"/>
  <c r="M109"/>
  <c r="BK109" s="1"/>
  <c r="G110"/>
  <c r="DW110" s="1"/>
  <c r="BF10"/>
  <c r="BJ110"/>
  <c r="BP110" s="1"/>
  <c r="BV110" s="1"/>
  <c r="CB110" s="1"/>
  <c r="CH110" s="1"/>
  <c r="CN110" s="1"/>
  <c r="CT110" s="1"/>
  <c r="CZ110" s="1"/>
  <c r="DF110" s="1"/>
  <c r="DL110" s="1"/>
  <c r="Q110"/>
  <c r="M110"/>
  <c r="BK110" s="1"/>
  <c r="Q107"/>
  <c r="U107" s="1"/>
  <c r="Y107" s="1"/>
  <c r="I12"/>
  <c r="I11" s="1"/>
  <c r="H107"/>
  <c r="BD107" s="1"/>
  <c r="H108"/>
  <c r="DX108" s="1"/>
  <c r="H109"/>
  <c r="DX109" s="1"/>
  <c r="CE12"/>
  <c r="CE11" s="1"/>
  <c r="O12"/>
  <c r="O11" s="1"/>
  <c r="W12"/>
  <c r="W11" s="1"/>
  <c r="AE12"/>
  <c r="AE11" s="1"/>
  <c r="AO75" i="11"/>
  <c r="AO76"/>
  <c r="I75"/>
  <c r="I76"/>
  <c r="AG75"/>
  <c r="AG76"/>
  <c r="Q75"/>
  <c r="Q76"/>
  <c r="AM12" i="1"/>
  <c r="AM11" s="1"/>
  <c r="AU12"/>
  <c r="AU11" s="1"/>
  <c r="BJ108"/>
  <c r="BP108" s="1"/>
  <c r="BV108" s="1"/>
  <c r="CB108" s="1"/>
  <c r="CH108" s="1"/>
  <c r="CN108" s="1"/>
  <c r="CT108" s="1"/>
  <c r="CZ108" s="1"/>
  <c r="DF108" s="1"/>
  <c r="DL108" s="1"/>
  <c r="BJ109"/>
  <c r="BP109" s="1"/>
  <c r="BV109" s="1"/>
  <c r="CB109" s="1"/>
  <c r="CH109" s="1"/>
  <c r="CN109" s="1"/>
  <c r="CT109" s="1"/>
  <c r="CZ109" s="1"/>
  <c r="DF109" s="1"/>
  <c r="DL109" s="1"/>
  <c r="CK12"/>
  <c r="CK11" s="1"/>
  <c r="CQ12"/>
  <c r="CQ11" s="1"/>
  <c r="CW12"/>
  <c r="CW11" s="1"/>
  <c r="DC12"/>
  <c r="DC11" s="1"/>
  <c r="DI12"/>
  <c r="DI11" s="1"/>
  <c r="DO12"/>
  <c r="DQ12"/>
  <c r="DS12"/>
  <c r="K12"/>
  <c r="K11" s="1"/>
  <c r="R107"/>
  <c r="V107" s="1"/>
  <c r="S12"/>
  <c r="S11" s="1"/>
  <c r="AA12"/>
  <c r="AA11" s="1"/>
  <c r="AI12"/>
  <c r="AI11" s="1"/>
  <c r="AQ12"/>
  <c r="AQ11" s="1"/>
  <c r="AY12"/>
  <c r="AY11" s="1"/>
  <c r="N107"/>
  <c r="BL107" s="1"/>
  <c r="BB10"/>
  <c r="CE82"/>
  <c r="BA12"/>
  <c r="DV107"/>
  <c r="R108"/>
  <c r="V108" s="1"/>
  <c r="R109"/>
  <c r="BR109" s="1"/>
  <c r="BT14"/>
  <c r="AJ12" i="8"/>
  <c r="BR12" i="11" s="1"/>
  <c r="N109" i="1"/>
  <c r="BL109" s="1"/>
  <c r="DV108"/>
  <c r="N108"/>
  <c r="BL108" s="1"/>
  <c r="G47" i="8"/>
  <c r="AF47" s="1"/>
  <c r="E37"/>
  <c r="E74" s="1"/>
  <c r="C9"/>
  <c r="F9"/>
  <c r="N9"/>
  <c r="V9"/>
  <c r="AC9"/>
  <c r="AC74" s="1"/>
  <c r="AC75" s="1"/>
  <c r="AM9"/>
  <c r="AS9"/>
  <c r="AS74" s="1"/>
  <c r="AS75" s="1"/>
  <c r="AY9"/>
  <c r="BE9"/>
  <c r="BE74" s="1"/>
  <c r="BE75" s="1"/>
  <c r="BI9"/>
  <c r="H37"/>
  <c r="L37"/>
  <c r="P37"/>
  <c r="P74" s="1"/>
  <c r="X37"/>
  <c r="D78"/>
  <c r="BL78" s="1"/>
  <c r="AE78"/>
  <c r="BJ114"/>
  <c r="BJ118" s="1"/>
  <c r="T74"/>
  <c r="T75" s="1"/>
  <c r="AP74"/>
  <c r="AP75" s="1"/>
  <c r="BJ74"/>
  <c r="F9" i="10"/>
  <c r="Q117" i="8"/>
  <c r="AU117" s="1"/>
  <c r="AV117" s="1"/>
  <c r="Q116"/>
  <c r="Q115"/>
  <c r="BS12" i="1"/>
  <c r="BS11" s="1"/>
  <c r="AG37" i="9"/>
  <c r="P87" i="11"/>
  <c r="BP87" s="1"/>
  <c r="S94"/>
  <c r="O91"/>
  <c r="BO91" s="1"/>
  <c r="BO94"/>
  <c r="BT94"/>
  <c r="BN91"/>
  <c r="H37" i="9"/>
  <c r="H74" s="1"/>
  <c r="P37"/>
  <c r="P74" s="1"/>
  <c r="X37"/>
  <c r="X74" s="1"/>
  <c r="D49"/>
  <c r="BL49" s="1"/>
  <c r="AE84"/>
  <c r="AE101" i="10"/>
  <c r="C37" i="9"/>
  <c r="C87" s="1"/>
  <c r="C77" s="1"/>
  <c r="BS94" i="11"/>
  <c r="BM91"/>
  <c r="H75"/>
  <c r="H76"/>
  <c r="AC75"/>
  <c r="AC76"/>
  <c r="F75"/>
  <c r="F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BB87" i="11"/>
  <c r="DS87"/>
  <c r="DS114"/>
  <c r="AY77"/>
  <c r="E37" i="9"/>
  <c r="G38"/>
  <c r="AF38" s="1"/>
  <c r="J37"/>
  <c r="N37"/>
  <c r="N87" s="1"/>
  <c r="N77" s="1"/>
  <c r="R37"/>
  <c r="V37"/>
  <c r="V87" s="1"/>
  <c r="V77" s="1"/>
  <c r="Z37"/>
  <c r="AD37"/>
  <c r="AD87" s="1"/>
  <c r="AD77" s="1"/>
  <c r="G10" i="10"/>
  <c r="J9"/>
  <c r="N9"/>
  <c r="R9"/>
  <c r="R87" s="1"/>
  <c r="R77" s="1"/>
  <c r="V9"/>
  <c r="Z9"/>
  <c r="Z87" s="1"/>
  <c r="Z77" s="1"/>
  <c r="R74"/>
  <c r="R75" s="1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BE12" i="1"/>
  <c r="BE11" s="1"/>
  <c r="E74" i="9"/>
  <c r="E75" s="1"/>
  <c r="AE78" i="10"/>
  <c r="D81"/>
  <c r="BL81" s="1"/>
  <c r="AE84"/>
  <c r="G84" i="9"/>
  <c r="AF84" s="1"/>
  <c r="E37" i="10"/>
  <c r="H37"/>
  <c r="H74" s="1"/>
  <c r="BM12" i="1"/>
  <c r="BM11" s="1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I15" i="9"/>
  <c r="AI15" s="1"/>
  <c r="L37"/>
  <c r="T37"/>
  <c r="T74" s="1"/>
  <c r="AP37"/>
  <c r="AP87" s="1"/>
  <c r="AP77" s="1"/>
  <c r="AS37"/>
  <c r="AV37"/>
  <c r="AY37"/>
  <c r="BB37"/>
  <c r="BE37"/>
  <c r="BH37"/>
  <c r="BI37"/>
  <c r="BJ37"/>
  <c r="F37" i="10"/>
  <c r="D10" i="9"/>
  <c r="BL10" s="1"/>
  <c r="AC9"/>
  <c r="AC74" s="1"/>
  <c r="AC75" s="1"/>
  <c r="AJ9"/>
  <c r="AJ74" s="1"/>
  <c r="AJ75" s="1"/>
  <c r="AM9"/>
  <c r="AP9"/>
  <c r="AS9"/>
  <c r="AS74" s="1"/>
  <c r="AS75" s="1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D47"/>
  <c r="BL47" s="1"/>
  <c r="G49"/>
  <c r="AF49" s="1"/>
  <c r="F114"/>
  <c r="G114" s="1"/>
  <c r="G78"/>
  <c r="AF78" s="1"/>
  <c r="G81"/>
  <c r="AF81" s="1"/>
  <c r="G94"/>
  <c r="AF94" s="1"/>
  <c r="AE94"/>
  <c r="G101"/>
  <c r="AF101" s="1"/>
  <c r="C9" i="10"/>
  <c r="C74" s="1"/>
  <c r="C75" s="1"/>
  <c r="D27"/>
  <c r="BL27" s="1"/>
  <c r="AE27"/>
  <c r="D38"/>
  <c r="BL38" s="1"/>
  <c r="L37"/>
  <c r="L87" s="1"/>
  <c r="L77" s="1"/>
  <c r="P37"/>
  <c r="T37"/>
  <c r="X37"/>
  <c r="X74" s="1"/>
  <c r="AE38"/>
  <c r="AJ37"/>
  <c r="AM37"/>
  <c r="AP37"/>
  <c r="AS37"/>
  <c r="AS87" s="1"/>
  <c r="AS77" s="1"/>
  <c r="AV37"/>
  <c r="AV87" s="1"/>
  <c r="AV77" s="1"/>
  <c r="AY37"/>
  <c r="AY74" s="1"/>
  <c r="BB37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AE94"/>
  <c r="AE91" s="1"/>
  <c r="D101"/>
  <c r="BL101" s="1"/>
  <c r="I101"/>
  <c r="AI101" s="1"/>
  <c r="AH101"/>
  <c r="AK101" s="1"/>
  <c r="AN101" s="1"/>
  <c r="AQ101" s="1"/>
  <c r="AT101" s="1"/>
  <c r="AW101" s="1"/>
  <c r="AZ101" s="1"/>
  <c r="BC101" s="1"/>
  <c r="BF101" s="1"/>
  <c r="L74" i="9"/>
  <c r="L75" s="1"/>
  <c r="G47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M74"/>
  <c r="AM75" s="1"/>
  <c r="BI74"/>
  <c r="AA37"/>
  <c r="AA87" s="1"/>
  <c r="C37"/>
  <c r="G38"/>
  <c r="AF38" s="1"/>
  <c r="J37"/>
  <c r="N37"/>
  <c r="R37"/>
  <c r="V37"/>
  <c r="Z37"/>
  <c r="Z74" s="1"/>
  <c r="AD37"/>
  <c r="AD74" s="1"/>
  <c r="D49"/>
  <c r="BL49" s="1"/>
  <c r="AE49"/>
  <c r="G78"/>
  <c r="AF78" s="1"/>
  <c r="G81"/>
  <c r="AF81" s="1"/>
  <c r="D84"/>
  <c r="BL84" s="1"/>
  <c r="AG74"/>
  <c r="AG75" s="1"/>
  <c r="L74"/>
  <c r="L75" s="1"/>
  <c r="AE81"/>
  <c r="G84"/>
  <c r="AF84" s="1"/>
  <c r="D10"/>
  <c r="AB10" s="1"/>
  <c r="D27"/>
  <c r="BL27" s="1"/>
  <c r="AE38"/>
  <c r="H74"/>
  <c r="H75" s="1"/>
  <c r="X74"/>
  <c r="X75" s="1"/>
  <c r="G27"/>
  <c r="AF27" s="1"/>
  <c r="BG12" i="1"/>
  <c r="BG11" s="1"/>
  <c r="AE27" i="8"/>
  <c r="G94"/>
  <c r="AF94" s="1"/>
  <c r="AE94"/>
  <c r="AH94" s="1"/>
  <c r="AK94" s="1"/>
  <c r="AN94" s="1"/>
  <c r="AQ94" s="1"/>
  <c r="AT94" s="1"/>
  <c r="AW94" s="1"/>
  <c r="AZ94" s="1"/>
  <c r="BC94" s="1"/>
  <c r="BF94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AE47" i="8"/>
  <c r="AE37" s="1"/>
  <c r="D91"/>
  <c r="BL91" s="1"/>
  <c r="E91"/>
  <c r="AC91"/>
  <c r="D101"/>
  <c r="BL101" s="1"/>
  <c r="I101"/>
  <c r="AI101" s="1"/>
  <c r="D9" i="9"/>
  <c r="G10"/>
  <c r="AF10" s="1"/>
  <c r="I16"/>
  <c r="AI16" s="1"/>
  <c r="D91"/>
  <c r="BL91" s="1"/>
  <c r="E91"/>
  <c r="AC91"/>
  <c r="D101"/>
  <c r="BL101" s="1"/>
  <c r="I101"/>
  <c r="AI101" s="1"/>
  <c r="D10" i="10"/>
  <c r="AE10"/>
  <c r="AE9" s="1"/>
  <c r="AA37"/>
  <c r="AA87" s="1"/>
  <c r="D49"/>
  <c r="BL49" s="1"/>
  <c r="E114"/>
  <c r="AC114"/>
  <c r="BG114" s="1"/>
  <c r="BJ114"/>
  <c r="G94"/>
  <c r="AF94" s="1"/>
  <c r="N122" i="1"/>
  <c r="N123"/>
  <c r="N124"/>
  <c r="N125"/>
  <c r="N126"/>
  <c r="N127"/>
  <c r="N128"/>
  <c r="R122"/>
  <c r="R123"/>
  <c r="R124"/>
  <c r="R125"/>
  <c r="R126"/>
  <c r="R127"/>
  <c r="R128"/>
  <c r="V122"/>
  <c r="V123"/>
  <c r="V124"/>
  <c r="V125"/>
  <c r="V126"/>
  <c r="V127"/>
  <c r="V128"/>
  <c r="Z122"/>
  <c r="Z123"/>
  <c r="Z124"/>
  <c r="Z125"/>
  <c r="Z126"/>
  <c r="Z127"/>
  <c r="Z128"/>
  <c r="AD122"/>
  <c r="AD123"/>
  <c r="AD124"/>
  <c r="AD125"/>
  <c r="AD126"/>
  <c r="AD127"/>
  <c r="AD128"/>
  <c r="AH122"/>
  <c r="AH123"/>
  <c r="AH124"/>
  <c r="AH125"/>
  <c r="AH126"/>
  <c r="AH127"/>
  <c r="AH128"/>
  <c r="AL122"/>
  <c r="AL123"/>
  <c r="AL124"/>
  <c r="AL125"/>
  <c r="AL126"/>
  <c r="AL127"/>
  <c r="AL128"/>
  <c r="AP122"/>
  <c r="AP123"/>
  <c r="AP124"/>
  <c r="AP125"/>
  <c r="AP126"/>
  <c r="AP127"/>
  <c r="AP128"/>
  <c r="AT122"/>
  <c r="AT123"/>
  <c r="AT124"/>
  <c r="AT125"/>
  <c r="AT126"/>
  <c r="AT127"/>
  <c r="AT128"/>
  <c r="BJ118"/>
  <c r="BJ119"/>
  <c r="BJ120"/>
  <c r="BJ121"/>
  <c r="BJ122"/>
  <c r="BJ123"/>
  <c r="BJ124"/>
  <c r="BJ125"/>
  <c r="BJ126"/>
  <c r="BJ127"/>
  <c r="BJ128"/>
  <c r="BP118"/>
  <c r="BP119"/>
  <c r="BP120"/>
  <c r="BP121"/>
  <c r="BP122"/>
  <c r="BP123"/>
  <c r="BP124"/>
  <c r="BP125"/>
  <c r="BP126"/>
  <c r="BP127"/>
  <c r="BP128"/>
  <c r="BV118"/>
  <c r="BV119"/>
  <c r="BV120"/>
  <c r="BV121"/>
  <c r="BV122"/>
  <c r="BV123"/>
  <c r="BV124"/>
  <c r="BV125"/>
  <c r="BV126"/>
  <c r="BV127"/>
  <c r="BV128"/>
  <c r="BY12"/>
  <c r="BY11" s="1"/>
  <c r="CB118"/>
  <c r="CB119"/>
  <c r="CB120"/>
  <c r="CB121"/>
  <c r="CB122"/>
  <c r="CB123"/>
  <c r="CB124"/>
  <c r="CB125"/>
  <c r="CB126"/>
  <c r="CB127"/>
  <c r="CB128"/>
  <c r="CH118"/>
  <c r="CH119"/>
  <c r="CH120"/>
  <c r="CH121"/>
  <c r="CH122"/>
  <c r="CH123"/>
  <c r="CH124"/>
  <c r="CH125"/>
  <c r="CH126"/>
  <c r="CH127"/>
  <c r="CH128"/>
  <c r="CN118"/>
  <c r="CN119"/>
  <c r="CN120"/>
  <c r="CN121"/>
  <c r="CN122"/>
  <c r="CN123"/>
  <c r="CN124"/>
  <c r="CN125"/>
  <c r="CN126"/>
  <c r="CN127"/>
  <c r="CN128"/>
  <c r="CT118"/>
  <c r="CT119"/>
  <c r="CT120"/>
  <c r="CT121"/>
  <c r="CT122"/>
  <c r="CT123"/>
  <c r="CT124"/>
  <c r="CT125"/>
  <c r="CT126"/>
  <c r="CT127"/>
  <c r="CT128"/>
  <c r="CZ118"/>
  <c r="CZ119"/>
  <c r="CZ120"/>
  <c r="CZ121"/>
  <c r="CZ122"/>
  <c r="CZ123"/>
  <c r="CZ124"/>
  <c r="CZ125"/>
  <c r="CZ126"/>
  <c r="CZ127"/>
  <c r="CZ128"/>
  <c r="DF118"/>
  <c r="DF119"/>
  <c r="DF120"/>
  <c r="DF121"/>
  <c r="DF122"/>
  <c r="DF123"/>
  <c r="DF124"/>
  <c r="DF125"/>
  <c r="DF126"/>
  <c r="DF127"/>
  <c r="DF128"/>
  <c r="BD114" i="11"/>
  <c r="BC114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C74" i="9"/>
  <c r="C75" s="1"/>
  <c r="N74"/>
  <c r="N75" s="1"/>
  <c r="R74"/>
  <c r="R75" s="1"/>
  <c r="V74"/>
  <c r="V75" s="1"/>
  <c r="T74" i="10"/>
  <c r="T75" s="1"/>
  <c r="AP74"/>
  <c r="AP75" s="1"/>
  <c r="AV74"/>
  <c r="AV75" s="1"/>
  <c r="BJ74"/>
  <c r="BJ76" s="1"/>
  <c r="M122" i="1"/>
  <c r="M123"/>
  <c r="M124"/>
  <c r="M125"/>
  <c r="M126"/>
  <c r="M127"/>
  <c r="M128"/>
  <c r="Q122"/>
  <c r="Q123"/>
  <c r="Q124"/>
  <c r="Q125"/>
  <c r="Q126"/>
  <c r="Q127"/>
  <c r="Q128"/>
  <c r="U122"/>
  <c r="U123"/>
  <c r="U124"/>
  <c r="U125"/>
  <c r="U126"/>
  <c r="U127"/>
  <c r="U128"/>
  <c r="Y122"/>
  <c r="Y123"/>
  <c r="Y124"/>
  <c r="Y125"/>
  <c r="Y126"/>
  <c r="Y127"/>
  <c r="Y128"/>
  <c r="AC122"/>
  <c r="AC123"/>
  <c r="AC124"/>
  <c r="AC125"/>
  <c r="AC126"/>
  <c r="AC127"/>
  <c r="AC128"/>
  <c r="AG122"/>
  <c r="AG123"/>
  <c r="AG124"/>
  <c r="AG125"/>
  <c r="AG126"/>
  <c r="AG127"/>
  <c r="AG128"/>
  <c r="AK122"/>
  <c r="AK123"/>
  <c r="AK124"/>
  <c r="AK125"/>
  <c r="AK126"/>
  <c r="AK127"/>
  <c r="AK128"/>
  <c r="AO122"/>
  <c r="AO123"/>
  <c r="AO124"/>
  <c r="AO125"/>
  <c r="AO126"/>
  <c r="AO127"/>
  <c r="AO128"/>
  <c r="AS122"/>
  <c r="AS123"/>
  <c r="AS124"/>
  <c r="AS125"/>
  <c r="AS126"/>
  <c r="AS127"/>
  <c r="AS128"/>
  <c r="BE112"/>
  <c r="BI118"/>
  <c r="BI119"/>
  <c r="BI120"/>
  <c r="BI121"/>
  <c r="BI122"/>
  <c r="BI123"/>
  <c r="BI124"/>
  <c r="BI125"/>
  <c r="BI126"/>
  <c r="BI127"/>
  <c r="BI128"/>
  <c r="BO118"/>
  <c r="BO119"/>
  <c r="BO120"/>
  <c r="BO121"/>
  <c r="BO122"/>
  <c r="BO123"/>
  <c r="BO124"/>
  <c r="BO125"/>
  <c r="BO126"/>
  <c r="BO127"/>
  <c r="BO128"/>
  <c r="BU118"/>
  <c r="BU119"/>
  <c r="BU120"/>
  <c r="BU121"/>
  <c r="BU122"/>
  <c r="BU123"/>
  <c r="BU124"/>
  <c r="BU125"/>
  <c r="BU126"/>
  <c r="BU127"/>
  <c r="BU128"/>
  <c r="CA118"/>
  <c r="CA119"/>
  <c r="CA120"/>
  <c r="CA121"/>
  <c r="CA122"/>
  <c r="CA123"/>
  <c r="CA124"/>
  <c r="CA125"/>
  <c r="CA126"/>
  <c r="CA127"/>
  <c r="CA128"/>
  <c r="CG118"/>
  <c r="CG119"/>
  <c r="CG120"/>
  <c r="CG121"/>
  <c r="CG122"/>
  <c r="CG123"/>
  <c r="CG124"/>
  <c r="CG125"/>
  <c r="CG126"/>
  <c r="CG127"/>
  <c r="CG128"/>
  <c r="CM118"/>
  <c r="CM119"/>
  <c r="CM120"/>
  <c r="CM121"/>
  <c r="CM122"/>
  <c r="CM123"/>
  <c r="CM124"/>
  <c r="CM125"/>
  <c r="CM126"/>
  <c r="CM127"/>
  <c r="CM128"/>
  <c r="CS118"/>
  <c r="CS119"/>
  <c r="CS120"/>
  <c r="CS121"/>
  <c r="CS122"/>
  <c r="CS123"/>
  <c r="CS124"/>
  <c r="CS125"/>
  <c r="CS126"/>
  <c r="CS127"/>
  <c r="CS128"/>
  <c r="CY118"/>
  <c r="CY119"/>
  <c r="CY120"/>
  <c r="CY121"/>
  <c r="CY122"/>
  <c r="CY123"/>
  <c r="CY124"/>
  <c r="CY125"/>
  <c r="CY126"/>
  <c r="CY127"/>
  <c r="CY128"/>
  <c r="DE118"/>
  <c r="DE119"/>
  <c r="DE120"/>
  <c r="DE121"/>
  <c r="DE122"/>
  <c r="DE123"/>
  <c r="DE124"/>
  <c r="DE125"/>
  <c r="DE126"/>
  <c r="DE127"/>
  <c r="DE128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AF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P74"/>
  <c r="BP9"/>
  <c r="CG102"/>
  <c r="AE102"/>
  <c r="CA100"/>
  <c r="AA100"/>
  <c r="CA99"/>
  <c r="AA99"/>
  <c r="CA98"/>
  <c r="AA98"/>
  <c r="CA97"/>
  <c r="AA97"/>
  <c r="CA96"/>
  <c r="AA96"/>
  <c r="CA95"/>
  <c r="AA95"/>
  <c r="CH107"/>
  <c r="AF107"/>
  <c r="CH106"/>
  <c r="AF106"/>
  <c r="CH105"/>
  <c r="AF105"/>
  <c r="CH104"/>
  <c r="AF104"/>
  <c r="CH103"/>
  <c r="AF103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CG107"/>
  <c r="AE107"/>
  <c r="CG106"/>
  <c r="AE106"/>
  <c r="CG105"/>
  <c r="AE105"/>
  <c r="CG104"/>
  <c r="AE104"/>
  <c r="CG103"/>
  <c r="AE103"/>
  <c r="CA101"/>
  <c r="AA101"/>
  <c r="BZ86"/>
  <c r="BZ84" s="1"/>
  <c r="CE82"/>
  <c r="BY81"/>
  <c r="CF85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P77"/>
  <c r="CE85"/>
  <c r="CA79"/>
  <c r="AA79"/>
  <c r="W78"/>
  <c r="CF82"/>
  <c r="BZ81"/>
  <c r="CA39"/>
  <c r="AA39"/>
  <c r="W38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S9"/>
  <c r="S87" s="1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5"/>
  <c r="L76"/>
  <c r="CA92"/>
  <c r="AA92"/>
  <c r="CA80"/>
  <c r="AA80"/>
  <c r="CB83"/>
  <c r="AB83"/>
  <c r="BV78"/>
  <c r="CB39"/>
  <c r="AB39"/>
  <c r="X38"/>
  <c r="BS9"/>
  <c r="BS74" s="1"/>
  <c r="O74"/>
  <c r="BO9"/>
  <c r="CA16"/>
  <c r="AA16"/>
  <c r="CA15"/>
  <c r="AA15"/>
  <c r="CB11"/>
  <c r="AB11"/>
  <c r="X10"/>
  <c r="T84"/>
  <c r="BV84" s="1"/>
  <c r="O77"/>
  <c r="AF131" i="9"/>
  <c r="AF131" i="8"/>
  <c r="AF128" i="10"/>
  <c r="AK28"/>
  <c r="AH27"/>
  <c r="AM8"/>
  <c r="AN8" s="1"/>
  <c r="AL8"/>
  <c r="AK11"/>
  <c r="AH10"/>
  <c r="AA74"/>
  <c r="AA76" s="1"/>
  <c r="BK37"/>
  <c r="AK39"/>
  <c r="AH38"/>
  <c r="AK55"/>
  <c r="AH47"/>
  <c r="AK79"/>
  <c r="AH78"/>
  <c r="AK82"/>
  <c r="AH81"/>
  <c r="AK85"/>
  <c r="AI8"/>
  <c r="BK9"/>
  <c r="AB10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J87"/>
  <c r="J77" s="1"/>
  <c r="V87"/>
  <c r="V77" s="1"/>
  <c r="X87"/>
  <c r="X77" s="1"/>
  <c r="AM87"/>
  <c r="AM77" s="1"/>
  <c r="AP87"/>
  <c r="AP77" s="1"/>
  <c r="AY87"/>
  <c r="AY77" s="1"/>
  <c r="BE87"/>
  <c r="BE77" s="1"/>
  <c r="AB15"/>
  <c r="AB16"/>
  <c r="AK92"/>
  <c r="I94"/>
  <c r="G91"/>
  <c r="AF91" s="1"/>
  <c r="BI87"/>
  <c r="BI77" s="1"/>
  <c r="AB38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I92"/>
  <c r="AB92"/>
  <c r="I93"/>
  <c r="AB93"/>
  <c r="AB94"/>
  <c r="I95"/>
  <c r="AB95"/>
  <c r="I96"/>
  <c r="AB96"/>
  <c r="I97"/>
  <c r="I98"/>
  <c r="I99"/>
  <c r="I100"/>
  <c r="K101"/>
  <c r="AB101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AA118"/>
  <c r="C118"/>
  <c r="C76"/>
  <c r="D118"/>
  <c r="BL118" s="1"/>
  <c r="BI118"/>
  <c r="AK39"/>
  <c r="AH38"/>
  <c r="AK55"/>
  <c r="AH47"/>
  <c r="AK79"/>
  <c r="AH78"/>
  <c r="AK82"/>
  <c r="AH81"/>
  <c r="AK85"/>
  <c r="AI8"/>
  <c r="AB9"/>
  <c r="BK9"/>
  <c r="L76"/>
  <c r="R76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E87"/>
  <c r="E77" s="1"/>
  <c r="F87"/>
  <c r="F77" s="1"/>
  <c r="L87"/>
  <c r="L77" s="1"/>
  <c r="P87"/>
  <c r="P77" s="1"/>
  <c r="R87"/>
  <c r="R77" s="1"/>
  <c r="T87"/>
  <c r="T77" s="1"/>
  <c r="X87"/>
  <c r="X77" s="1"/>
  <c r="Z87"/>
  <c r="Z77" s="1"/>
  <c r="AG87"/>
  <c r="AG77" s="1"/>
  <c r="AJ87"/>
  <c r="AJ77" s="1"/>
  <c r="AY87"/>
  <c r="AY77" s="1"/>
  <c r="BE87"/>
  <c r="BE77" s="1"/>
  <c r="K15"/>
  <c r="AB15"/>
  <c r="K16"/>
  <c r="AB16"/>
  <c r="AK92"/>
  <c r="I94"/>
  <c r="AH94"/>
  <c r="AK94" s="1"/>
  <c r="AN94" s="1"/>
  <c r="AQ94" s="1"/>
  <c r="AT94" s="1"/>
  <c r="AW94" s="1"/>
  <c r="AZ94" s="1"/>
  <c r="BC94" s="1"/>
  <c r="BF94" s="1"/>
  <c r="AE91"/>
  <c r="H114"/>
  <c r="AC118"/>
  <c r="AD114"/>
  <c r="AE114" s="1"/>
  <c r="BJ87"/>
  <c r="BJ77" s="1"/>
  <c r="I39"/>
  <c r="AB39"/>
  <c r="I40"/>
  <c r="AB40"/>
  <c r="AB41"/>
  <c r="I42"/>
  <c r="AB42"/>
  <c r="I43"/>
  <c r="AB43"/>
  <c r="I44"/>
  <c r="AB44"/>
  <c r="I45"/>
  <c r="AB45"/>
  <c r="AB46"/>
  <c r="AB47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1"/>
  <c r="AB101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AA118"/>
  <c r="AA74"/>
  <c r="AA76" s="1"/>
  <c r="BJ75"/>
  <c r="C118"/>
  <c r="D118"/>
  <c r="BL118" s="1"/>
  <c r="BI118"/>
  <c r="AK39"/>
  <c r="AH38"/>
  <c r="AK55"/>
  <c r="AH47"/>
  <c r="AK79"/>
  <c r="AH78"/>
  <c r="AK82"/>
  <c r="AH81"/>
  <c r="AK85"/>
  <c r="AI8"/>
  <c r="BK9"/>
  <c r="L76"/>
  <c r="X76"/>
  <c r="AC76"/>
  <c r="AG76"/>
  <c r="AM76"/>
  <c r="AP76"/>
  <c r="BJ76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E87"/>
  <c r="E77" s="1"/>
  <c r="H87"/>
  <c r="H77" s="1"/>
  <c r="L87"/>
  <c r="L77" s="1"/>
  <c r="P87"/>
  <c r="P77" s="1"/>
  <c r="R87"/>
  <c r="R77" s="1"/>
  <c r="T87"/>
  <c r="T77" s="1"/>
  <c r="X87"/>
  <c r="X77" s="1"/>
  <c r="Z87"/>
  <c r="Z77" s="1"/>
  <c r="AC87"/>
  <c r="AC77" s="1"/>
  <c r="AG87"/>
  <c r="AG77" s="1"/>
  <c r="AM87"/>
  <c r="AM77" s="1"/>
  <c r="AP87"/>
  <c r="AP77" s="1"/>
  <c r="AS87"/>
  <c r="AS77" s="1"/>
  <c r="BB87"/>
  <c r="BB77" s="1"/>
  <c r="BE87"/>
  <c r="BE77" s="1"/>
  <c r="AC118"/>
  <c r="AD114"/>
  <c r="AE114" s="1"/>
  <c r="AK92"/>
  <c r="I94"/>
  <c r="BI87"/>
  <c r="BI77" s="1"/>
  <c r="BI88" s="1"/>
  <c r="BJ87"/>
  <c r="BJ77" s="1"/>
  <c r="AB38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1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N9"/>
  <c r="BT10"/>
  <c r="BW7"/>
  <c r="BY7" s="1"/>
  <c r="BU7"/>
  <c r="BS10"/>
  <c r="AY99"/>
  <c r="AY63"/>
  <c r="AY64" s="1"/>
  <c r="C99"/>
  <c r="DO99"/>
  <c r="DS11"/>
  <c r="AZ11"/>
  <c r="DT11" s="1"/>
  <c r="BP20"/>
  <c r="T20"/>
  <c r="BV25"/>
  <c r="BT27"/>
  <c r="BN26"/>
  <c r="DU38"/>
  <c r="E37"/>
  <c r="DV38"/>
  <c r="BA38"/>
  <c r="BT39"/>
  <c r="BZ39" s="1"/>
  <c r="CF39" s="1"/>
  <c r="CL39" s="1"/>
  <c r="CR39" s="1"/>
  <c r="CX39" s="1"/>
  <c r="DD39" s="1"/>
  <c r="DJ39" s="1"/>
  <c r="BN37"/>
  <c r="BO7"/>
  <c r="DS8"/>
  <c r="CI65"/>
  <c r="CO65"/>
  <c r="DQ65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BP28"/>
  <c r="BK76"/>
  <c r="BK66" s="1"/>
  <c r="D99"/>
  <c r="DU11"/>
  <c r="DV11"/>
  <c r="BV24"/>
  <c r="X24"/>
  <c r="BS27"/>
  <c r="BM26"/>
  <c r="BP30"/>
  <c r="T30"/>
  <c r="S32"/>
  <c r="BO32"/>
  <c r="T35"/>
  <c r="BP35"/>
  <c r="O38"/>
  <c r="BZ38"/>
  <c r="BT37"/>
  <c r="T41"/>
  <c r="BP41"/>
  <c r="BP7"/>
  <c r="N65"/>
  <c r="R65"/>
  <c r="BD65"/>
  <c r="BJ9"/>
  <c r="BJ65" s="1"/>
  <c r="BX65"/>
  <c r="DH65"/>
  <c r="DT9"/>
  <c r="K10"/>
  <c r="M10"/>
  <c r="P10"/>
  <c r="O11"/>
  <c r="BA11"/>
  <c r="BE76"/>
  <c r="BE66" s="1"/>
  <c r="E81"/>
  <c r="AW80"/>
  <c r="T43"/>
  <c r="BP43"/>
  <c r="T44"/>
  <c r="BP44"/>
  <c r="BI5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P17"/>
  <c r="K18"/>
  <c r="M18"/>
  <c r="P18"/>
  <c r="BJ20"/>
  <c r="K21"/>
  <c r="M21"/>
  <c r="Q21" s="1"/>
  <c r="U21" s="1"/>
  <c r="P21"/>
  <c r="K22"/>
  <c r="M22"/>
  <c r="Q22" s="1"/>
  <c r="P22"/>
  <c r="P23"/>
  <c r="BP24"/>
  <c r="AL25"/>
  <c r="BI25"/>
  <c r="P27"/>
  <c r="BI28"/>
  <c r="O29"/>
  <c r="BA29"/>
  <c r="DU29"/>
  <c r="O30"/>
  <c r="AL30"/>
  <c r="P31"/>
  <c r="DT31"/>
  <c r="P32"/>
  <c r="AL32"/>
  <c r="O33"/>
  <c r="BA33"/>
  <c r="DU33"/>
  <c r="O34"/>
  <c r="AK34"/>
  <c r="O35"/>
  <c r="BJ35"/>
  <c r="DV35"/>
  <c r="J76"/>
  <c r="J66" s="1"/>
  <c r="N76"/>
  <c r="N66" s="1"/>
  <c r="V76"/>
  <c r="V66" s="1"/>
  <c r="AT76"/>
  <c r="AT66" s="1"/>
  <c r="AX76"/>
  <c r="AX66" s="1"/>
  <c r="BD76"/>
  <c r="BD66" s="1"/>
  <c r="BL76"/>
  <c r="BL66" s="1"/>
  <c r="BR76"/>
  <c r="BR66" s="1"/>
  <c r="BX76"/>
  <c r="BX66" s="1"/>
  <c r="CJ76"/>
  <c r="CJ66" s="1"/>
  <c r="CP76"/>
  <c r="CP66" s="1"/>
  <c r="CV76"/>
  <c r="CV66" s="1"/>
  <c r="DH76"/>
  <c r="DH66" s="1"/>
  <c r="DN76"/>
  <c r="DN66" s="1"/>
  <c r="DP76"/>
  <c r="DP66" s="1"/>
  <c r="BG38"/>
  <c r="P39"/>
  <c r="O41"/>
  <c r="BA41"/>
  <c r="BJ41"/>
  <c r="DV41"/>
  <c r="P42"/>
  <c r="DV42"/>
  <c r="DU42"/>
  <c r="S52"/>
  <c r="BO52"/>
  <c r="BM46"/>
  <c r="BS54"/>
  <c r="O60"/>
  <c r="BI60"/>
  <c r="AL12"/>
  <c r="AL13"/>
  <c r="M14"/>
  <c r="M15"/>
  <c r="Q15" s="1"/>
  <c r="U15" s="1"/>
  <c r="O16"/>
  <c r="AL16"/>
  <c r="Q17"/>
  <c r="AL17"/>
  <c r="Q18"/>
  <c r="U18" s="1"/>
  <c r="AL18"/>
  <c r="M19"/>
  <c r="P19"/>
  <c r="AL19"/>
  <c r="M20"/>
  <c r="Q20" s="1"/>
  <c r="AL21"/>
  <c r="AL22"/>
  <c r="O23"/>
  <c r="O24"/>
  <c r="Q24"/>
  <c r="U24" s="1"/>
  <c r="AL24"/>
  <c r="O27"/>
  <c r="BA27"/>
  <c r="T28"/>
  <c r="AL28"/>
  <c r="P29"/>
  <c r="U30"/>
  <c r="O31"/>
  <c r="BA31"/>
  <c r="AG32"/>
  <c r="P33"/>
  <c r="P34"/>
  <c r="BA35"/>
  <c r="AC76"/>
  <c r="AC66" s="1"/>
  <c r="BQ76"/>
  <c r="BQ66" s="1"/>
  <c r="BW76"/>
  <c r="BW66" s="1"/>
  <c r="CI76"/>
  <c r="CI66" s="1"/>
  <c r="CO76"/>
  <c r="CO66" s="1"/>
  <c r="CU76"/>
  <c r="CU66" s="1"/>
  <c r="DG76"/>
  <c r="DG66" s="1"/>
  <c r="DM76"/>
  <c r="DM66" s="1"/>
  <c r="DO76"/>
  <c r="DO66" s="1"/>
  <c r="DQ76"/>
  <c r="DQ66" s="1"/>
  <c r="I37"/>
  <c r="P38"/>
  <c r="O39"/>
  <c r="BA39"/>
  <c r="O42"/>
  <c r="BA42"/>
  <c r="DR99"/>
  <c r="DV98"/>
  <c r="DT98"/>
  <c r="BS68"/>
  <c r="BM67"/>
  <c r="DV69"/>
  <c r="DU69"/>
  <c r="BA69"/>
  <c r="BS71"/>
  <c r="BM70"/>
  <c r="BT74"/>
  <c r="BN81"/>
  <c r="BH80"/>
  <c r="E43"/>
  <c r="O43"/>
  <c r="BJ43"/>
  <c r="O44"/>
  <c r="BJ44"/>
  <c r="DV46"/>
  <c r="DV48"/>
  <c r="P52"/>
  <c r="BA52"/>
  <c r="BI52"/>
  <c r="DQ52"/>
  <c r="DS52" s="1"/>
  <c r="DT54"/>
  <c r="P55"/>
  <c r="O57"/>
  <c r="BJ57"/>
  <c r="DV57"/>
  <c r="P60"/>
  <c r="T68"/>
  <c r="D76"/>
  <c r="BF98"/>
  <c r="DS68"/>
  <c r="AY67"/>
  <c r="S69"/>
  <c r="BO69"/>
  <c r="T72"/>
  <c r="BP72"/>
  <c r="O81"/>
  <c r="BI81"/>
  <c r="BM81"/>
  <c r="BA48"/>
  <c r="P54"/>
  <c r="DT55"/>
  <c r="BA57"/>
  <c r="AH76"/>
  <c r="AH66" s="1"/>
  <c r="BJ81"/>
  <c r="X91"/>
  <c r="BV91"/>
  <c r="P69"/>
  <c r="BI69"/>
  <c r="BA70"/>
  <c r="DU70"/>
  <c r="P71"/>
  <c r="BB71"/>
  <c r="BJ71"/>
  <c r="BN71"/>
  <c r="O72"/>
  <c r="O74"/>
  <c r="BI74"/>
  <c r="BM74"/>
  <c r="O75"/>
  <c r="BI75"/>
  <c r="BM75"/>
  <c r="AY76"/>
  <c r="P81"/>
  <c r="O82"/>
  <c r="BA83"/>
  <c r="DU83"/>
  <c r="O84"/>
  <c r="O85"/>
  <c r="BN87"/>
  <c r="BT87" s="1"/>
  <c r="BZ87" s="1"/>
  <c r="CF87" s="1"/>
  <c r="CL87" s="1"/>
  <c r="CR87" s="1"/>
  <c r="CX87" s="1"/>
  <c r="DD87" s="1"/>
  <c r="DJ87" s="1"/>
  <c r="BC99"/>
  <c r="BE98"/>
  <c r="DQ99"/>
  <c r="DU98"/>
  <c r="DS98"/>
  <c r="BV93"/>
  <c r="X93"/>
  <c r="BV95"/>
  <c r="X95"/>
  <c r="O68"/>
  <c r="BA68"/>
  <c r="O71"/>
  <c r="BA71"/>
  <c r="BA72"/>
  <c r="BA73"/>
  <c r="P74"/>
  <c r="P75"/>
  <c r="BJ75"/>
  <c r="BN75"/>
  <c r="P82"/>
  <c r="P84"/>
  <c r="P85"/>
  <c r="BJ87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X94"/>
  <c r="X96"/>
  <c r="S92"/>
  <c r="BA92"/>
  <c r="S93"/>
  <c r="BA93"/>
  <c r="S94"/>
  <c r="BA94"/>
  <c r="S95"/>
  <c r="BA95"/>
  <c r="S96"/>
  <c r="BA96"/>
  <c r="P111"/>
  <c r="O111"/>
  <c r="BH76" l="1"/>
  <c r="BH66" s="1"/>
  <c r="Z74" i="9"/>
  <c r="Z75" s="1"/>
  <c r="DB63" i="5"/>
  <c r="V74" i="10"/>
  <c r="V76" s="1"/>
  <c r="AJ87"/>
  <c r="AJ77" s="1"/>
  <c r="BE74" i="9"/>
  <c r="BE75" s="1"/>
  <c r="N74" i="10"/>
  <c r="N75" s="1"/>
  <c r="DX107" i="1"/>
  <c r="DW107"/>
  <c r="BB87" i="10"/>
  <c r="BB77" s="1"/>
  <c r="DK99" i="1"/>
  <c r="CC63" i="5"/>
  <c r="CD76"/>
  <c r="CD66" s="1"/>
  <c r="DS11" i="1"/>
  <c r="DS116"/>
  <c r="BA11"/>
  <c r="BA116"/>
  <c r="DV116"/>
  <c r="V75" i="10"/>
  <c r="CV64" i="5"/>
  <c r="CV65"/>
  <c r="DP64"/>
  <c r="DP65"/>
  <c r="CC64"/>
  <c r="CC65"/>
  <c r="CJ64"/>
  <c r="CJ65"/>
  <c r="BL64"/>
  <c r="BL65"/>
  <c r="X75" i="9"/>
  <c r="X76"/>
  <c r="DR114" i="11"/>
  <c r="DV87"/>
  <c r="AG74" i="9"/>
  <c r="R74" i="8"/>
  <c r="O55" i="5"/>
  <c r="DT65"/>
  <c r="DP99"/>
  <c r="AB27" i="8"/>
  <c r="N87" i="10"/>
  <c r="N77" s="1"/>
  <c r="E74" i="11"/>
  <c r="J74" i="8"/>
  <c r="D91" i="10"/>
  <c r="AM87" i="9"/>
  <c r="AM77" s="1"/>
  <c r="AE9"/>
  <c r="J74" i="10"/>
  <c r="BI70" i="5"/>
  <c r="L80"/>
  <c r="CC76"/>
  <c r="CC66" s="1"/>
  <c r="BF76"/>
  <c r="BF66" s="1"/>
  <c r="BF65"/>
  <c r="AE91" i="8"/>
  <c r="BK37" i="9"/>
  <c r="AH94" i="10"/>
  <c r="AK94" s="1"/>
  <c r="AN94" s="1"/>
  <c r="AQ94" s="1"/>
  <c r="AT94" s="1"/>
  <c r="AW94" s="1"/>
  <c r="AZ94" s="1"/>
  <c r="BC94" s="1"/>
  <c r="BF94" s="1"/>
  <c r="T76"/>
  <c r="G9" i="8"/>
  <c r="AF9" s="1"/>
  <c r="BH74" i="10"/>
  <c r="BH75" s="1"/>
  <c r="L74"/>
  <c r="AD74"/>
  <c r="AY74" i="8"/>
  <c r="DA63" i="5"/>
  <c r="BJ83"/>
  <c r="AT65"/>
  <c r="AZ99"/>
  <c r="AA87" i="9"/>
  <c r="BB87"/>
  <c r="BB77" s="1"/>
  <c r="BA37" i="11"/>
  <c r="AG74" i="10"/>
  <c r="E87"/>
  <c r="E77" s="1"/>
  <c r="Z63" i="5"/>
  <c r="Z64" s="1"/>
  <c r="BJ26"/>
  <c r="DP77"/>
  <c r="O83"/>
  <c r="DG65"/>
  <c r="BM9"/>
  <c r="BB74" i="10"/>
  <c r="BB75" s="1"/>
  <c r="F87" i="8"/>
  <c r="F77" s="1"/>
  <c r="K80" i="5"/>
  <c r="AB81" i="9"/>
  <c r="H87"/>
  <c r="H77" s="1"/>
  <c r="BH74" i="8"/>
  <c r="AW8" i="5"/>
  <c r="CF10" i="1"/>
  <c r="CF72" s="1"/>
  <c r="DD10"/>
  <c r="DD85" s="1"/>
  <c r="DD75" s="1"/>
  <c r="BZ10"/>
  <c r="BZ85" s="1"/>
  <c r="BZ75" s="1"/>
  <c r="CX10"/>
  <c r="CX72" s="1"/>
  <c r="X75" i="10"/>
  <c r="X76"/>
  <c r="T75" i="9"/>
  <c r="T76"/>
  <c r="E75" i="8"/>
  <c r="E76"/>
  <c r="L75" i="10"/>
  <c r="L76"/>
  <c r="AD75"/>
  <c r="AD76"/>
  <c r="BB75" i="8"/>
  <c r="BB76"/>
  <c r="R75"/>
  <c r="R76"/>
  <c r="DM64" i="5"/>
  <c r="DM65"/>
  <c r="BQ64"/>
  <c r="BQ65"/>
  <c r="BK64"/>
  <c r="BK65"/>
  <c r="P75" i="9"/>
  <c r="P76"/>
  <c r="BJ87" i="10"/>
  <c r="BJ77" s="1"/>
  <c r="BJ88" s="1"/>
  <c r="AX63" i="5"/>
  <c r="AX64" s="1"/>
  <c r="X92"/>
  <c r="DS76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J76"/>
  <c r="Z76"/>
  <c r="AD114" i="10"/>
  <c r="AE114" s="1"/>
  <c r="BH87"/>
  <c r="BH77" s="1"/>
  <c r="AG87"/>
  <c r="AG77" s="1"/>
  <c r="C87"/>
  <c r="C77" s="1"/>
  <c r="AJ74"/>
  <c r="AJ75" s="1"/>
  <c r="H114" i="11"/>
  <c r="H118" s="1"/>
  <c r="AE9" i="8"/>
  <c r="G37"/>
  <c r="V74"/>
  <c r="V76" s="1"/>
  <c r="AD74" i="9"/>
  <c r="AM74" i="10"/>
  <c r="T87"/>
  <c r="T77" s="1"/>
  <c r="F74" i="9"/>
  <c r="F76" s="1"/>
  <c r="BH87"/>
  <c r="BH77" s="1"/>
  <c r="AV87"/>
  <c r="AV77" s="1"/>
  <c r="C76" i="5"/>
  <c r="BH63"/>
  <c r="BH64" s="1"/>
  <c r="DS36"/>
  <c r="D63"/>
  <c r="CP63"/>
  <c r="AB81" i="10"/>
  <c r="BJ75"/>
  <c r="BI74" i="9"/>
  <c r="BI75" s="1"/>
  <c r="AY74"/>
  <c r="AY75" s="1"/>
  <c r="F74" i="10"/>
  <c r="F75" s="1"/>
  <c r="AE37" i="9"/>
  <c r="BE74" i="10"/>
  <c r="AS74"/>
  <c r="AS75" s="1"/>
  <c r="DQ114" i="11"/>
  <c r="C87" i="8"/>
  <c r="C77" s="1"/>
  <c r="P74" i="10"/>
  <c r="J74" i="9"/>
  <c r="J75" s="1"/>
  <c r="BG8" i="5"/>
  <c r="CD63"/>
  <c r="AE87" i="8"/>
  <c r="AE77" s="1"/>
  <c r="N74"/>
  <c r="N75" s="1"/>
  <c r="AW117"/>
  <c r="CE117" s="1"/>
  <c r="AJ74"/>
  <c r="K46" i="5"/>
  <c r="BI46" s="1"/>
  <c r="BP87"/>
  <c r="DN63"/>
  <c r="BR63"/>
  <c r="AB85" i="1"/>
  <c r="AB75" s="1"/>
  <c r="T72"/>
  <c r="X72"/>
  <c r="T85"/>
  <c r="T75" s="1"/>
  <c r="L72"/>
  <c r="Y108"/>
  <c r="AC108" s="1"/>
  <c r="DN12" i="11"/>
  <c r="DN76" s="1"/>
  <c r="DQ10" i="1"/>
  <c r="DQ53"/>
  <c r="DQ55" s="1"/>
  <c r="BQ108"/>
  <c r="DO53"/>
  <c r="DO55" s="1"/>
  <c r="CR10"/>
  <c r="CR72" s="1"/>
  <c r="CR11"/>
  <c r="X85"/>
  <c r="X75" s="1"/>
  <c r="CL10"/>
  <c r="CL85" s="1"/>
  <c r="CL75" s="1"/>
  <c r="CL11"/>
  <c r="BN10"/>
  <c r="BN72" s="1"/>
  <c r="AN72"/>
  <c r="AF85"/>
  <c r="AF75" s="1"/>
  <c r="AJ72"/>
  <c r="AN85"/>
  <c r="AN75" s="1"/>
  <c r="DP10"/>
  <c r="AE10"/>
  <c r="AE72" s="1"/>
  <c r="AQ10"/>
  <c r="AQ72" s="1"/>
  <c r="AU10"/>
  <c r="W10"/>
  <c r="W72" s="1"/>
  <c r="AY10"/>
  <c r="AY72" s="1"/>
  <c r="BE10"/>
  <c r="BE72" s="1"/>
  <c r="AI10"/>
  <c r="AI72" s="1"/>
  <c r="K10"/>
  <c r="K72" s="1"/>
  <c r="AM10"/>
  <c r="AM72" s="1"/>
  <c r="O10"/>
  <c r="O85" s="1"/>
  <c r="O75" s="1"/>
  <c r="I10"/>
  <c r="I85" s="1"/>
  <c r="I75" s="1"/>
  <c r="S10"/>
  <c r="S72" s="1"/>
  <c r="AJ85"/>
  <c r="AJ75" s="1"/>
  <c r="AA10"/>
  <c r="DS10"/>
  <c r="DS85" s="1"/>
  <c r="DR10"/>
  <c r="DR85" s="1"/>
  <c r="DR75" s="1"/>
  <c r="BI75" i="8"/>
  <c r="DP12" i="11"/>
  <c r="DP75" s="1"/>
  <c r="BD108" i="1"/>
  <c r="BI76" i="8"/>
  <c r="BH10" i="1"/>
  <c r="BH85" s="1"/>
  <c r="BH75" s="1"/>
  <c r="DP53"/>
  <c r="DP55" s="1"/>
  <c r="BG10"/>
  <c r="BG72" s="1"/>
  <c r="CK10"/>
  <c r="CK72" s="1"/>
  <c r="DJ10"/>
  <c r="DJ85" s="1"/>
  <c r="DJ75" s="1"/>
  <c r="BY10"/>
  <c r="BY72" s="1"/>
  <c r="DC10"/>
  <c r="DC72" s="1"/>
  <c r="CE10"/>
  <c r="CE72" s="1"/>
  <c r="BT10"/>
  <c r="BT85" s="1"/>
  <c r="BT75" s="1"/>
  <c r="BS10"/>
  <c r="BS72" s="1"/>
  <c r="DI10"/>
  <c r="DI72" s="1"/>
  <c r="BM10"/>
  <c r="BM85" s="1"/>
  <c r="BM75" s="1"/>
  <c r="CW10"/>
  <c r="CW85" s="1"/>
  <c r="CW75" s="1"/>
  <c r="DO10"/>
  <c r="CQ10"/>
  <c r="CQ72" s="1"/>
  <c r="BB85"/>
  <c r="J72"/>
  <c r="AV72"/>
  <c r="AV85"/>
  <c r="AV75" s="1"/>
  <c r="BW109"/>
  <c r="AZ72"/>
  <c r="DT85"/>
  <c r="BW107"/>
  <c r="DT72"/>
  <c r="AZ85"/>
  <c r="AZ75" s="1"/>
  <c r="J85"/>
  <c r="J75" s="1"/>
  <c r="BC109"/>
  <c r="BF72"/>
  <c r="H75" i="10"/>
  <c r="H76"/>
  <c r="J75"/>
  <c r="J76"/>
  <c r="AG75"/>
  <c r="AG76"/>
  <c r="H75" i="9"/>
  <c r="H76"/>
  <c r="BH75" i="8"/>
  <c r="BH76"/>
  <c r="AW63" i="5"/>
  <c r="AW76"/>
  <c r="AW66" s="1"/>
  <c r="C63"/>
  <c r="BI76" i="10"/>
  <c r="BI75"/>
  <c r="AY75"/>
  <c r="AY76"/>
  <c r="AM75"/>
  <c r="AM76"/>
  <c r="P75" i="8"/>
  <c r="P76"/>
  <c r="P75" i="10"/>
  <c r="P76"/>
  <c r="BE75"/>
  <c r="BE76"/>
  <c r="BE64" i="5"/>
  <c r="BE65"/>
  <c r="AV75" i="8"/>
  <c r="AV76"/>
  <c r="V64" i="5"/>
  <c r="V65"/>
  <c r="AG75" i="9"/>
  <c r="AG76"/>
  <c r="AY76" i="8"/>
  <c r="AY75"/>
  <c r="AS76" i="5"/>
  <c r="AS66" s="1"/>
  <c r="AS63"/>
  <c r="D64"/>
  <c r="D65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BH65"/>
  <c r="J65"/>
  <c r="DO65"/>
  <c r="CU65"/>
  <c r="BW65"/>
  <c r="AY65"/>
  <c r="BJ88" i="8"/>
  <c r="G91"/>
  <c r="AF91" s="1"/>
  <c r="BH87"/>
  <c r="BH77" s="1"/>
  <c r="AV87"/>
  <c r="AV77" s="1"/>
  <c r="AJ87"/>
  <c r="AJ77" s="1"/>
  <c r="BE76"/>
  <c r="AS76"/>
  <c r="AF10"/>
  <c r="T76"/>
  <c r="H76"/>
  <c r="AB94" i="9"/>
  <c r="G91"/>
  <c r="AF91" s="1"/>
  <c r="J87"/>
  <c r="J77" s="1"/>
  <c r="BI76"/>
  <c r="AY76"/>
  <c r="AC76"/>
  <c r="V76"/>
  <c r="N76"/>
  <c r="E76"/>
  <c r="AB84" i="10"/>
  <c r="P87"/>
  <c r="P77" s="1"/>
  <c r="H87"/>
  <c r="H77" s="1"/>
  <c r="BB76"/>
  <c r="AP76"/>
  <c r="N76"/>
  <c r="I112" i="1"/>
  <c r="BF85"/>
  <c r="BF75" s="1"/>
  <c r="G9" i="9"/>
  <c r="AF9" s="1"/>
  <c r="C74" i="8"/>
  <c r="C75" s="1"/>
  <c r="BH74" i="9"/>
  <c r="AV74"/>
  <c r="E74" i="10"/>
  <c r="DU37" i="11"/>
  <c r="F74" i="8"/>
  <c r="DR55" i="1"/>
  <c r="BL117" i="8"/>
  <c r="BN117" s="1"/>
  <c r="AT117"/>
  <c r="CZ117" s="1"/>
  <c r="AH117"/>
  <c r="CN117" s="1"/>
  <c r="AE117"/>
  <c r="BM117" s="1"/>
  <c r="BF117"/>
  <c r="BC117"/>
  <c r="AZ117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J112" i="1"/>
  <c r="AI114" i="8"/>
  <c r="DT46" i="5"/>
  <c r="AZ36"/>
  <c r="G36"/>
  <c r="O28"/>
  <c r="BO28" s="1"/>
  <c r="K26"/>
  <c r="BI26" s="1"/>
  <c r="BB37"/>
  <c r="F36"/>
  <c r="DU90"/>
  <c r="BA46"/>
  <c r="DO77"/>
  <c r="Q28"/>
  <c r="Q26" s="1"/>
  <c r="DS65"/>
  <c r="AB101" i="8"/>
  <c r="AB78"/>
  <c r="AD87"/>
  <c r="AD77" s="1"/>
  <c r="V87"/>
  <c r="V77" s="1"/>
  <c r="N87"/>
  <c r="N77" s="1"/>
  <c r="BI87" i="9"/>
  <c r="BI77" s="1"/>
  <c r="BI88" s="1"/>
  <c r="BE76"/>
  <c r="AS76"/>
  <c r="AB78" i="10"/>
  <c r="BH76"/>
  <c r="AV76"/>
  <c r="R76"/>
  <c r="C76"/>
  <c r="AE37"/>
  <c r="AE87" s="1"/>
  <c r="AE77" s="1"/>
  <c r="G114" i="11"/>
  <c r="G118" s="1"/>
  <c r="AR85" i="1"/>
  <c r="AR75" s="1"/>
  <c r="P85"/>
  <c r="P75" s="1"/>
  <c r="G37" i="10"/>
  <c r="AF37" s="1"/>
  <c r="BJ74" i="9"/>
  <c r="BB74"/>
  <c r="AP74"/>
  <c r="AU116" i="8"/>
  <c r="AV116" s="1"/>
  <c r="S116"/>
  <c r="T116" s="1"/>
  <c r="AX116" s="1"/>
  <c r="BJ87" i="11"/>
  <c r="L77"/>
  <c r="AR72" i="1"/>
  <c r="P72"/>
  <c r="L46" i="5"/>
  <c r="H36"/>
  <c r="O25"/>
  <c r="BO25" s="1"/>
  <c r="BQ109" i="1"/>
  <c r="V110"/>
  <c r="BR107"/>
  <c r="BD110"/>
  <c r="BD109"/>
  <c r="BC108"/>
  <c r="BC107"/>
  <c r="AF72"/>
  <c r="BQ107"/>
  <c r="BC110"/>
  <c r="V109"/>
  <c r="BX109" s="1"/>
  <c r="H99"/>
  <c r="BQ12" i="11"/>
  <c r="BQ76" s="1"/>
  <c r="BQ110" i="1"/>
  <c r="U110"/>
  <c r="AJ76" i="8"/>
  <c r="T87" i="11"/>
  <c r="BV87" s="1"/>
  <c r="W85" i="1"/>
  <c r="W75" s="1"/>
  <c r="BC118" i="11"/>
  <c r="AK12" i="8"/>
  <c r="AN12" s="1"/>
  <c r="AQ12" s="1"/>
  <c r="AT12" s="1"/>
  <c r="AW12" s="1"/>
  <c r="AZ12" s="1"/>
  <c r="BC12" s="1"/>
  <c r="BF12" s="1"/>
  <c r="AJ75"/>
  <c r="CC109" i="1"/>
  <c r="DR118" i="11"/>
  <c r="BD118"/>
  <c r="BR108" i="1"/>
  <c r="CI109"/>
  <c r="AG109"/>
  <c r="Z107"/>
  <c r="BX107"/>
  <c r="BA10"/>
  <c r="BB72"/>
  <c r="AC107"/>
  <c r="CC107"/>
  <c r="DF117" i="8"/>
  <c r="DQ118" i="11"/>
  <c r="Z108" i="1"/>
  <c r="BX108"/>
  <c r="AE87" i="9"/>
  <c r="AE77" s="1"/>
  <c r="Z74" i="10"/>
  <c r="Z75" s="1"/>
  <c r="AD75" i="8"/>
  <c r="AD76"/>
  <c r="F76" i="10"/>
  <c r="AE74" i="9"/>
  <c r="AM74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G74" s="1"/>
  <c r="Z75" i="8"/>
  <c r="Z76"/>
  <c r="J75"/>
  <c r="J76"/>
  <c r="C76"/>
  <c r="V75"/>
  <c r="N76"/>
  <c r="D47"/>
  <c r="BL10"/>
  <c r="D9"/>
  <c r="BT87" i="11"/>
  <c r="BT77" s="1"/>
  <c r="J114"/>
  <c r="I114"/>
  <c r="G114" i="8"/>
  <c r="K112" i="1"/>
  <c r="L112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BG112" i="1"/>
  <c r="BH112"/>
  <c r="D74" i="9"/>
  <c r="BL9"/>
  <c r="DP76" i="11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T77"/>
  <c r="D47" i="10"/>
  <c r="G74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G114"/>
  <c r="AH114" s="1"/>
  <c r="AI94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A75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H91"/>
  <c r="AE76"/>
  <c r="AE75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91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Y18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71"/>
  <c r="BS70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K36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U20"/>
  <c r="Q14"/>
  <c r="U14" s="1"/>
  <c r="AO34"/>
  <c r="E34" s="1"/>
  <c r="AP30"/>
  <c r="F30" s="1"/>
  <c r="BB30" s="1"/>
  <c r="Y30"/>
  <c r="U25"/>
  <c r="U22"/>
  <c r="AG21"/>
  <c r="Q19"/>
  <c r="U19" s="1"/>
  <c r="Y19" s="1"/>
  <c r="AG18"/>
  <c r="U17"/>
  <c r="AG16"/>
  <c r="AK16" s="1"/>
  <c r="U12"/>
  <c r="Y12" s="1"/>
  <c r="AP32"/>
  <c r="F32" s="1"/>
  <c r="BB32" s="1"/>
  <c r="Y24"/>
  <c r="Y22"/>
  <c r="AX65"/>
  <c r="AH65"/>
  <c r="Z65"/>
  <c r="AP19"/>
  <c r="F19" s="1"/>
  <c r="BB19" s="1"/>
  <c r="AP13"/>
  <c r="F13" s="1"/>
  <c r="BB13" s="1"/>
  <c r="AC65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AY66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AK21"/>
  <c r="Y20"/>
  <c r="O20"/>
  <c r="O19"/>
  <c r="AK18"/>
  <c r="AO32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BN76" s="1"/>
  <c r="AP10"/>
  <c r="DB64" l="1"/>
  <c r="DB65"/>
  <c r="CF85" i="1"/>
  <c r="CF75" s="1"/>
  <c r="DU116"/>
  <c r="DT75"/>
  <c r="DT86" s="1"/>
  <c r="DS75"/>
  <c r="DU92"/>
  <c r="DU90"/>
  <c r="DV13"/>
  <c r="DU48"/>
  <c r="DU19"/>
  <c r="DV32"/>
  <c r="DU89"/>
  <c r="DV84"/>
  <c r="DV79"/>
  <c r="DV69"/>
  <c r="DV64"/>
  <c r="DU59"/>
  <c r="DV42"/>
  <c r="DV48"/>
  <c r="DV39"/>
  <c r="DV33"/>
  <c r="DV29"/>
  <c r="DV25"/>
  <c r="DU20"/>
  <c r="DV58"/>
  <c r="DU39"/>
  <c r="DU29"/>
  <c r="DU13"/>
  <c r="DU24"/>
  <c r="DU10"/>
  <c r="DU11"/>
  <c r="DU84"/>
  <c r="DU79"/>
  <c r="DU69"/>
  <c r="DU64"/>
  <c r="DU42"/>
  <c r="DU33"/>
  <c r="DU25"/>
  <c r="DV37"/>
  <c r="DU18"/>
  <c r="DU12"/>
  <c r="DU101"/>
  <c r="DV82"/>
  <c r="DV78"/>
  <c r="DV68"/>
  <c r="DV63"/>
  <c r="DV57"/>
  <c r="DV43"/>
  <c r="DV46"/>
  <c r="DV28"/>
  <c r="DU99"/>
  <c r="DU82"/>
  <c r="DU78"/>
  <c r="DU68"/>
  <c r="DU63"/>
  <c r="DU57"/>
  <c r="DU43"/>
  <c r="DU46"/>
  <c r="DU37"/>
  <c r="DU32"/>
  <c r="DU28"/>
  <c r="DU23"/>
  <c r="DU17"/>
  <c r="DV81"/>
  <c r="DV76"/>
  <c r="DV67"/>
  <c r="DV62"/>
  <c r="DV56"/>
  <c r="DU51"/>
  <c r="DV44"/>
  <c r="DV36"/>
  <c r="DV31"/>
  <c r="DV27"/>
  <c r="DV22"/>
  <c r="DV16"/>
  <c r="DU81"/>
  <c r="DU76"/>
  <c r="DU67"/>
  <c r="DU62"/>
  <c r="DU56"/>
  <c r="DV50"/>
  <c r="DU44"/>
  <c r="DU36"/>
  <c r="DU31"/>
  <c r="DU27"/>
  <c r="DU22"/>
  <c r="DU16"/>
  <c r="DV80"/>
  <c r="DV71"/>
  <c r="DV66"/>
  <c r="DV61"/>
  <c r="DV54"/>
  <c r="DU50"/>
  <c r="DV40"/>
  <c r="DV35"/>
  <c r="DV30"/>
  <c r="DV26"/>
  <c r="DV21"/>
  <c r="DV15"/>
  <c r="DU80"/>
  <c r="DU71"/>
  <c r="DU66"/>
  <c r="DU61"/>
  <c r="DU54"/>
  <c r="DV49"/>
  <c r="DU40"/>
  <c r="DU35"/>
  <c r="DU30"/>
  <c r="DU26"/>
  <c r="DU21"/>
  <c r="DU15"/>
  <c r="DU93"/>
  <c r="DV24"/>
  <c r="DV60"/>
  <c r="DU60"/>
  <c r="DV55"/>
  <c r="DV53"/>
  <c r="DU55"/>
  <c r="DU53"/>
  <c r="DV12"/>
  <c r="DV11"/>
  <c r="DV10"/>
  <c r="BB75"/>
  <c r="DV85"/>
  <c r="DA64" i="5"/>
  <c r="DA65"/>
  <c r="BP80"/>
  <c r="BL91" i="10"/>
  <c r="AB91"/>
  <c r="I72" i="1"/>
  <c r="BY85"/>
  <c r="BY75" s="1"/>
  <c r="BZ72"/>
  <c r="DD72"/>
  <c r="BE85"/>
  <c r="BE75" s="1"/>
  <c r="DV14"/>
  <c r="DU14"/>
  <c r="DV96"/>
  <c r="DV98"/>
  <c r="DU96"/>
  <c r="DU98"/>
  <c r="DV95"/>
  <c r="DV97"/>
  <c r="DU95"/>
  <c r="DU97"/>
  <c r="CX85"/>
  <c r="CX75" s="1"/>
  <c r="DN75" i="11"/>
  <c r="DR72" i="1"/>
  <c r="DR74" s="1"/>
  <c r="CR85"/>
  <c r="CR75" s="1"/>
  <c r="DN64" i="5"/>
  <c r="DN65"/>
  <c r="I76"/>
  <c r="I66" s="1"/>
  <c r="CP64"/>
  <c r="CP65"/>
  <c r="AF37" i="8"/>
  <c r="G87"/>
  <c r="S28" i="5"/>
  <c r="U28"/>
  <c r="U26" s="1"/>
  <c r="DP118" i="11"/>
  <c r="F75" i="9"/>
  <c r="G74" i="8"/>
  <c r="G75" s="1"/>
  <c r="CC108" i="1"/>
  <c r="AS76" i="10"/>
  <c r="J76" i="9"/>
  <c r="AM85" i="1"/>
  <c r="AM75" s="1"/>
  <c r="AP26" i="5"/>
  <c r="S85" i="1"/>
  <c r="S75" s="1"/>
  <c r="AE85"/>
  <c r="AE75" s="1"/>
  <c r="BM72"/>
  <c r="AJ76" i="10"/>
  <c r="DP85" i="1"/>
  <c r="DP75" s="1"/>
  <c r="BR64" i="5"/>
  <c r="BR65"/>
  <c r="CD64"/>
  <c r="CD65"/>
  <c r="AD75" i="9"/>
  <c r="AD76"/>
  <c r="DP72" i="1"/>
  <c r="DP73" s="1"/>
  <c r="AY85"/>
  <c r="AY75" s="1"/>
  <c r="DQ85"/>
  <c r="DQ75" s="1"/>
  <c r="BT72"/>
  <c r="CL72"/>
  <c r="CK85"/>
  <c r="CK75" s="1"/>
  <c r="DQ72"/>
  <c r="DQ74" s="1"/>
  <c r="DO72"/>
  <c r="DO73" s="1"/>
  <c r="DO85"/>
  <c r="DO75" s="1"/>
  <c r="DJ72"/>
  <c r="O72"/>
  <c r="DS72"/>
  <c r="K85"/>
  <c r="K75" s="1"/>
  <c r="AI85"/>
  <c r="AI75" s="1"/>
  <c r="DI85"/>
  <c r="DI75" s="1"/>
  <c r="AQ85"/>
  <c r="AQ75" s="1"/>
  <c r="BS85"/>
  <c r="BS75" s="1"/>
  <c r="BN85"/>
  <c r="BN75" s="1"/>
  <c r="CE85"/>
  <c r="CE75" s="1"/>
  <c r="BH72"/>
  <c r="BG85"/>
  <c r="BG75" s="1"/>
  <c r="DC85"/>
  <c r="DC75" s="1"/>
  <c r="AA72"/>
  <c r="AA85"/>
  <c r="AA75" s="1"/>
  <c r="CQ85"/>
  <c r="CQ75" s="1"/>
  <c r="CW72"/>
  <c r="AU72"/>
  <c r="AU85"/>
  <c r="AU75" s="1"/>
  <c r="Z109"/>
  <c r="AD109" s="1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AW64"/>
  <c r="AW65"/>
  <c r="E18"/>
  <c r="BA18" s="1"/>
  <c r="AO21"/>
  <c r="E21" s="1"/>
  <c r="BA21" s="1"/>
  <c r="AG20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S25" i="5"/>
  <c r="BU25" s="1"/>
  <c r="BH75" i="9"/>
  <c r="BH76"/>
  <c r="DU67" i="5"/>
  <c r="DV67"/>
  <c r="BA67"/>
  <c r="AS64"/>
  <c r="AS65"/>
  <c r="C64"/>
  <c r="C65"/>
  <c r="BX110" i="1"/>
  <c r="Z110"/>
  <c r="BQ75" i="11"/>
  <c r="BW110" i="1"/>
  <c r="Y110"/>
  <c r="AD107"/>
  <c r="CD107"/>
  <c r="CI108"/>
  <c r="AG108"/>
  <c r="CI107"/>
  <c r="AG107"/>
  <c r="BA72"/>
  <c r="BA85"/>
  <c r="DU85" s="1"/>
  <c r="CO109"/>
  <c r="AK109"/>
  <c r="AD108"/>
  <c r="CD108"/>
  <c r="AM75" i="9"/>
  <c r="AM76"/>
  <c r="AF9" i="10"/>
  <c r="G87"/>
  <c r="AH87" i="9"/>
  <c r="AH77" s="1"/>
  <c r="AH77" i="10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5" i="9"/>
  <c r="D76"/>
  <c r="BI112" i="1"/>
  <c r="BE118" i="11"/>
  <c r="BG118" s="1"/>
  <c r="BG114"/>
  <c r="AE75" i="8"/>
  <c r="AE76"/>
  <c r="BM12" i="11"/>
  <c r="BG76"/>
  <c r="BG75"/>
  <c r="D74" i="10"/>
  <c r="BL9"/>
  <c r="AB9"/>
  <c r="L116" i="1"/>
  <c r="N112"/>
  <c r="H114" i="8"/>
  <c r="AL114" s="1"/>
  <c r="J118" i="11"/>
  <c r="L114"/>
  <c r="BJ114" s="1"/>
  <c r="AH87" i="8"/>
  <c r="AH77" s="1"/>
  <c r="BL114" i="11"/>
  <c r="BK114"/>
  <c r="G75" i="10"/>
  <c r="G76"/>
  <c r="BN12" i="11"/>
  <c r="BH76"/>
  <c r="BH75"/>
  <c r="BJ112" i="1"/>
  <c r="BH114" i="11"/>
  <c r="BF118"/>
  <c r="BH118" s="1"/>
  <c r="K116" i="1"/>
  <c r="M112"/>
  <c r="K114" i="11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K84" s="1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BM112" i="1"/>
  <c r="BN112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K74" s="1"/>
  <c r="AK75" s="1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K87"/>
  <c r="AK77" s="1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K74" s="1"/>
  <c r="AK75" s="1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DU18" i="5"/>
  <c r="AO16"/>
  <c r="E16" s="1"/>
  <c r="DU21"/>
  <c r="AK20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K76" s="1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U80" s="1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3" s="1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AK13"/>
  <c r="Y14"/>
  <c r="W28" l="1"/>
  <c r="DS86" i="1"/>
  <c r="DV21" i="5"/>
  <c r="AK87" i="9"/>
  <c r="AK77" s="1"/>
  <c r="W25" i="5"/>
  <c r="AH76" i="8"/>
  <c r="DP74" i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DO74" i="1"/>
  <c r="CD109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D110" i="1"/>
  <c r="CD110"/>
  <c r="AC110"/>
  <c r="CC110"/>
  <c r="AA87" i="11"/>
  <c r="CG87" s="1"/>
  <c r="CO107" i="1"/>
  <c r="AK107"/>
  <c r="CJ107"/>
  <c r="AH107"/>
  <c r="CU109"/>
  <c r="AO109"/>
  <c r="BA75"/>
  <c r="CO108"/>
  <c r="AK108"/>
  <c r="CK117" i="8"/>
  <c r="CJ109" i="1"/>
  <c r="AH109"/>
  <c r="CJ108"/>
  <c r="AH10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P112" i="1"/>
  <c r="BL118" i="11"/>
  <c r="BN118" s="1"/>
  <c r="BN114"/>
  <c r="D75" i="10"/>
  <c r="D76"/>
  <c r="BL37"/>
  <c r="D87"/>
  <c r="AB37"/>
  <c r="AK76"/>
  <c r="BO112" i="1"/>
  <c r="BT12" i="11"/>
  <c r="BN76"/>
  <c r="BN75"/>
  <c r="BM114"/>
  <c r="BK118"/>
  <c r="BM118" s="1"/>
  <c r="N114"/>
  <c r="M114"/>
  <c r="I114" i="8"/>
  <c r="O112" i="1"/>
  <c r="P112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AB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R84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A77"/>
  <c r="BS112" i="1"/>
  <c r="BT112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K76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K76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CA25"/>
  <c r="AA25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CA28"/>
  <c r="AA28"/>
  <c r="DU16"/>
  <c r="BA16"/>
  <c r="DV16"/>
  <c r="AK19"/>
  <c r="AO19" s="1"/>
  <c r="BT65"/>
  <c r="AG17"/>
  <c r="DU22"/>
  <c r="BA22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W26"/>
  <c r="CA26" s="1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BZ76" l="1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AR114"/>
  <c r="CJ110" i="1"/>
  <c r="AH110"/>
  <c r="AG110"/>
  <c r="CI110"/>
  <c r="CK87" i="11"/>
  <c r="CK77" s="1"/>
  <c r="CU108" i="1"/>
  <c r="AO108"/>
  <c r="DA109"/>
  <c r="AS109"/>
  <c r="AL107"/>
  <c r="CP107"/>
  <c r="CU107"/>
  <c r="AO107"/>
  <c r="BH117" i="8"/>
  <c r="DL117"/>
  <c r="CP108" i="1"/>
  <c r="AL108"/>
  <c r="CP109"/>
  <c r="AL109"/>
  <c r="Y117" i="8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V112" i="1"/>
  <c r="BY12" i="11"/>
  <c r="BS76"/>
  <c r="BS75"/>
  <c r="Q112" i="1"/>
  <c r="O116"/>
  <c r="M118" i="11"/>
  <c r="O114"/>
  <c r="BO114" s="1"/>
  <c r="BZ12"/>
  <c r="BT76"/>
  <c r="BT75"/>
  <c r="BL87" i="10"/>
  <c r="D77"/>
  <c r="AB87"/>
  <c r="BT114" i="11"/>
  <c r="BR118"/>
  <c r="BT118" s="1"/>
  <c r="BX114"/>
  <c r="BW114"/>
  <c r="BU112" i="1"/>
  <c r="R112"/>
  <c r="P116"/>
  <c r="J114" i="8"/>
  <c r="P114" i="11"/>
  <c r="BP114" s="1"/>
  <c r="N118"/>
  <c r="BQ118"/>
  <c r="BS118" s="1"/>
  <c r="BS114"/>
  <c r="AN87" i="9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R87"/>
  <c r="CR77" s="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BY112" i="1"/>
  <c r="BZ112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N77" i="9"/>
  <c r="AW3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P114"/>
  <c r="Q114" s="1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Q74" s="1"/>
  <c r="AQ75" s="1"/>
  <c r="AU15"/>
  <c r="S15"/>
  <c r="AU16"/>
  <c r="S16"/>
  <c r="AR94"/>
  <c r="Q94"/>
  <c r="AI87"/>
  <c r="I77"/>
  <c r="AO78"/>
  <c r="AN76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G80" s="1"/>
  <c r="CH83"/>
  <c r="AF83"/>
  <c r="CE73"/>
  <c r="CK74"/>
  <c r="CG82"/>
  <c r="AE82"/>
  <c r="CG85"/>
  <c r="AE85"/>
  <c r="BQ99"/>
  <c r="BS98"/>
  <c r="CN44"/>
  <c r="AJ44"/>
  <c r="CR54"/>
  <c r="CL46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CL36"/>
  <c r="O76"/>
  <c r="BY63" l="1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L110" i="1"/>
  <c r="CP110"/>
  <c r="CO110"/>
  <c r="AK110"/>
  <c r="CV107"/>
  <c r="AP107"/>
  <c r="AS107"/>
  <c r="DA107"/>
  <c r="DG109"/>
  <c r="AW109"/>
  <c r="DM109" s="1"/>
  <c r="DA108"/>
  <c r="AS108"/>
  <c r="DL116" i="8"/>
  <c r="BH116"/>
  <c r="CV109" i="1"/>
  <c r="AP109"/>
  <c r="CV108"/>
  <c r="AP108"/>
  <c r="AA115" i="8"/>
  <c r="AA116"/>
  <c r="CX94" i="11"/>
  <c r="CR91"/>
  <c r="CS94"/>
  <c r="AM94"/>
  <c r="AI91"/>
  <c r="CS91" s="1"/>
  <c r="CW94"/>
  <c r="CQ91"/>
  <c r="AQ87" i="9"/>
  <c r="AQ77" s="1"/>
  <c r="AQ76"/>
  <c r="AQ77" i="10"/>
  <c r="CA112" i="1"/>
  <c r="R114" i="11"/>
  <c r="Q114"/>
  <c r="K114" i="8"/>
  <c r="AO114" s="1"/>
  <c r="T112" i="1"/>
  <c r="S112"/>
  <c r="BY114" i="11"/>
  <c r="BW118"/>
  <c r="BY118" s="1"/>
  <c r="CE12"/>
  <c r="BY75"/>
  <c r="BY76"/>
  <c r="CD114"/>
  <c r="CC114"/>
  <c r="CB112" i="1"/>
  <c r="BX118" i="11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CE112" i="1"/>
  <c r="CF112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T87" s="1"/>
  <c r="AQ76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W37" s="1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T87" s="1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DU28"/>
  <c r="BY64"/>
  <c r="BY65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AM69"/>
  <c r="CS69"/>
  <c r="CA36"/>
  <c r="CS89"/>
  <c r="AM89"/>
  <c r="CN86"/>
  <c r="AJ86"/>
  <c r="CN84"/>
  <c r="AJ84"/>
  <c r="CR75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R73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AA36"/>
  <c r="CK8"/>
  <c r="AI90"/>
  <c r="CM90"/>
  <c r="AR95"/>
  <c r="CZ95"/>
  <c r="AR93"/>
  <c r="CZ93"/>
  <c r="AJ71"/>
  <c r="AF70"/>
  <c r="CN71"/>
  <c r="CA37"/>
  <c r="CR36"/>
  <c r="CH80"/>
  <c r="CH70"/>
  <c r="CG37" l="1"/>
  <c r="AW37" i="8"/>
  <c r="E26" i="5"/>
  <c r="CE63"/>
  <c r="DV28"/>
  <c r="CX87" i="11"/>
  <c r="CX77" s="1"/>
  <c r="AM87"/>
  <c r="CY87" s="1"/>
  <c r="CN70" i="5"/>
  <c r="AR94" i="11"/>
  <c r="AN91"/>
  <c r="CZ91" s="1"/>
  <c r="CZ94"/>
  <c r="AW37" i="10"/>
  <c r="AT87" i="8"/>
  <c r="AT77" s="1"/>
  <c r="AP110" i="1"/>
  <c r="CV110"/>
  <c r="CU110"/>
  <c r="AO110"/>
  <c r="AW107"/>
  <c r="DM107" s="1"/>
  <c r="DG107"/>
  <c r="DG108"/>
  <c r="AW108"/>
  <c r="DM108" s="1"/>
  <c r="AT107"/>
  <c r="DB107"/>
  <c r="DB108"/>
  <c r="AT108"/>
  <c r="DB109"/>
  <c r="AT109"/>
  <c r="DD94" i="11"/>
  <c r="CX91"/>
  <c r="CY94"/>
  <c r="AM91"/>
  <c r="CY91" s="1"/>
  <c r="AQ94"/>
  <c r="DC94"/>
  <c r="CW91"/>
  <c r="CJ114"/>
  <c r="CI114"/>
  <c r="CG112" i="1"/>
  <c r="CF114" i="11"/>
  <c r="CD118"/>
  <c r="CF118" s="1"/>
  <c r="U112" i="1"/>
  <c r="S116"/>
  <c r="L114" i="8"/>
  <c r="R118" i="11"/>
  <c r="T114"/>
  <c r="BV114" s="1"/>
  <c r="AT77" i="10"/>
  <c r="CW87" i="11"/>
  <c r="CW77" s="1"/>
  <c r="CH112" i="1"/>
  <c r="CL12" i="11"/>
  <c r="CF75"/>
  <c r="CF76"/>
  <c r="CC118"/>
  <c r="CE118" s="1"/>
  <c r="CE114"/>
  <c r="CK12"/>
  <c r="CE76"/>
  <c r="CE75"/>
  <c r="V112" i="1"/>
  <c r="T116"/>
  <c r="S114" i="11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DK85"/>
  <c r="AU84"/>
  <c r="DK84" s="1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AM77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CK112" i="1"/>
  <c r="CL112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W74" s="1"/>
  <c r="AW75" s="1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T77" i="9"/>
  <c r="AX3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W74" s="1"/>
  <c r="AW75" s="1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A76" s="1"/>
  <c r="AJ9"/>
  <c r="CT10"/>
  <c r="AN10"/>
  <c r="CN9"/>
  <c r="CN65" s="1"/>
  <c r="AF8"/>
  <c r="AQ52"/>
  <c r="CY52"/>
  <c r="AQ69"/>
  <c r="CY69"/>
  <c r="DD54"/>
  <c r="CX46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S80" s="1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CE64"/>
  <c r="CE65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CM37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R76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R66" s="1"/>
  <c r="CX71"/>
  <c r="DU26"/>
  <c r="BA26"/>
  <c r="DV26"/>
  <c r="AK8"/>
  <c r="CK63"/>
  <c r="CL65"/>
  <c r="CX36"/>
  <c r="W76"/>
  <c r="CR65" l="1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AT110" i="1"/>
  <c r="DB110"/>
  <c r="DA110"/>
  <c r="AS110"/>
  <c r="DH107"/>
  <c r="AX107"/>
  <c r="DN107" s="1"/>
  <c r="DH109"/>
  <c r="AX109"/>
  <c r="DN109" s="1"/>
  <c r="DH108"/>
  <c r="AX108"/>
  <c r="DN108" s="1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N112" i="1"/>
  <c r="CQ12" i="11"/>
  <c r="CK76"/>
  <c r="CK75"/>
  <c r="M114" i="8"/>
  <c r="V114" i="11"/>
  <c r="U114"/>
  <c r="W112" i="1"/>
  <c r="X112"/>
  <c r="CJ118" i="11"/>
  <c r="CL118" s="1"/>
  <c r="CL114"/>
  <c r="DJ84"/>
  <c r="CM112" i="1"/>
  <c r="CR12" i="11"/>
  <c r="CL75"/>
  <c r="CL76"/>
  <c r="CK114"/>
  <c r="CI118"/>
  <c r="CK118" s="1"/>
  <c r="AW76" i="10"/>
  <c r="AR74" i="11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CQ112" i="1"/>
  <c r="CR112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C84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BC37" s="1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Q37"/>
  <c r="CQ36" s="1"/>
  <c r="CQ76" s="1"/>
  <c r="CQ66" s="1"/>
  <c r="DJ54"/>
  <c r="DJ4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Q63"/>
  <c r="CS73"/>
  <c r="CK64"/>
  <c r="CK65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CY38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0" s="1"/>
  <c r="CZ71"/>
  <c r="CX73"/>
  <c r="DJ36"/>
  <c r="CS38"/>
  <c r="CT70"/>
  <c r="BC37" i="9" l="1"/>
  <c r="AZ87"/>
  <c r="AZ77" s="1"/>
  <c r="AV87" i="11"/>
  <c r="DL87" s="1"/>
  <c r="CX76" i="5"/>
  <c r="CZ80"/>
  <c r="DL94" i="11"/>
  <c r="AV91"/>
  <c r="DL91" s="1"/>
  <c r="BF37" i="8"/>
  <c r="BF37" i="9"/>
  <c r="CY73" i="5"/>
  <c r="BC37" i="10"/>
  <c r="DH110" i="1"/>
  <c r="AX110"/>
  <c r="DN110" s="1"/>
  <c r="AW110"/>
  <c r="DM110" s="1"/>
  <c r="DG110"/>
  <c r="DJ77" i="11"/>
  <c r="DK94"/>
  <c r="AU91"/>
  <c r="DK91" s="1"/>
  <c r="AZ74" i="10"/>
  <c r="AZ75" s="1"/>
  <c r="BF37"/>
  <c r="AV77" i="11"/>
  <c r="CV114"/>
  <c r="CU114"/>
  <c r="CT112" i="1"/>
  <c r="CX12" i="11"/>
  <c r="CR75"/>
  <c r="CR76"/>
  <c r="Z112" i="1"/>
  <c r="X116"/>
  <c r="U118" i="11"/>
  <c r="W114"/>
  <c r="CA114" s="1"/>
  <c r="N114" i="8"/>
  <c r="AR114" s="1"/>
  <c r="CR114" i="11"/>
  <c r="CP118"/>
  <c r="CR118" s="1"/>
  <c r="CS112" i="1"/>
  <c r="Y112"/>
  <c r="W116"/>
  <c r="X114" i="11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CW112" i="1"/>
  <c r="CX112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BF74" s="1"/>
  <c r="BF75" s="1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C74" s="1"/>
  <c r="BC75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X66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CQ65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87" i="8" l="1"/>
  <c r="BF77" s="1"/>
  <c r="BF87" i="9"/>
  <c r="BF77" s="1"/>
  <c r="DE73" i="5"/>
  <c r="AV67"/>
  <c r="BF74" i="10"/>
  <c r="BF75" s="1"/>
  <c r="BF74" i="8"/>
  <c r="BF75" s="1"/>
  <c r="BC76" i="9"/>
  <c r="BF76"/>
  <c r="CY112" i="1"/>
  <c r="O114" i="8"/>
  <c r="Z114" i="11"/>
  <c r="Y114"/>
  <c r="AB112" i="1"/>
  <c r="AA112"/>
  <c r="CV118" i="11"/>
  <c r="CX118" s="1"/>
  <c r="CX114"/>
  <c r="BC76" i="10"/>
  <c r="DB114" i="11"/>
  <c r="DA114"/>
  <c r="BE114" i="8"/>
  <c r="BF114" s="1"/>
  <c r="CZ112" i="1"/>
  <c r="DC12" i="11"/>
  <c r="CW75"/>
  <c r="CW76"/>
  <c r="DD12"/>
  <c r="CX76"/>
  <c r="CX75"/>
  <c r="CW114"/>
  <c r="CU118"/>
  <c r="CW118" s="1"/>
  <c r="DK87"/>
  <c r="AU77"/>
  <c r="AV75"/>
  <c r="AV76"/>
  <c r="AU75"/>
  <c r="AU76"/>
  <c r="DC112" i="1"/>
  <c r="DD112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DE87"/>
  <c r="AU87"/>
  <c r="DK87" s="1"/>
  <c r="AJ64"/>
  <c r="AJ65"/>
  <c r="AE64"/>
  <c r="AE65"/>
  <c r="DL81"/>
  <c r="AV80"/>
  <c r="DL80" s="1"/>
  <c r="CY36"/>
  <c r="AM76"/>
  <c r="AV70"/>
  <c r="DL70" s="1"/>
  <c r="DL71"/>
  <c r="DF73"/>
  <c r="DD66"/>
  <c r="DJ65"/>
  <c r="DE38"/>
  <c r="DI73"/>
  <c r="DE80"/>
  <c r="DD65"/>
  <c r="DI63"/>
  <c r="CT76"/>
  <c r="AJ66"/>
  <c r="AI63"/>
  <c r="CS8"/>
  <c r="DL74"/>
  <c r="AV73"/>
  <c r="DL73" s="1"/>
  <c r="CJ98"/>
  <c r="CH98"/>
  <c r="AN63"/>
  <c r="CZ8"/>
  <c r="DK75"/>
  <c r="DK68"/>
  <c r="AU67"/>
  <c r="AU73"/>
  <c r="DK73" s="1"/>
  <c r="DK74"/>
  <c r="DL54"/>
  <c r="AV46"/>
  <c r="DL46" s="1"/>
  <c r="DL67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10" l="1"/>
  <c r="DE37" i="5"/>
  <c r="DC63"/>
  <c r="BF76" i="8"/>
  <c r="DK38" i="5"/>
  <c r="DH114" i="11"/>
  <c r="DG114"/>
  <c r="DF112" i="1"/>
  <c r="DI12" i="11"/>
  <c r="DC76"/>
  <c r="DC75"/>
  <c r="DA118"/>
  <c r="DC118" s="1"/>
  <c r="DC114"/>
  <c r="AC112" i="1"/>
  <c r="AA116"/>
  <c r="AA114" i="11"/>
  <c r="CG114" s="1"/>
  <c r="Y118"/>
  <c r="P114" i="8"/>
  <c r="DE112" i="1"/>
  <c r="DJ12" i="11"/>
  <c r="DD76"/>
  <c r="DD75"/>
  <c r="DB118"/>
  <c r="DD118" s="1"/>
  <c r="DD114"/>
  <c r="AD112" i="1"/>
  <c r="AB116"/>
  <c r="Z118" i="11"/>
  <c r="AB114"/>
  <c r="CH114" s="1"/>
  <c r="DI112" i="1"/>
  <c r="DJ112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4"/>
  <c r="DC65"/>
  <c r="DV76"/>
  <c r="DU76"/>
  <c r="BA76"/>
  <c r="E66"/>
  <c r="E64"/>
  <c r="E65"/>
  <c r="DK10"/>
  <c r="AU9"/>
  <c r="DL37"/>
  <c r="AV36"/>
  <c r="DF36"/>
  <c r="AR76"/>
  <c r="DE36"/>
  <c r="DK67"/>
  <c r="DI64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AF112" i="1"/>
  <c r="AE112"/>
  <c r="DH118" i="11"/>
  <c r="DJ118" s="1"/>
  <c r="DJ114"/>
  <c r="DI76"/>
  <c r="DI75"/>
  <c r="DI114"/>
  <c r="DG118"/>
  <c r="DI118" s="1"/>
  <c r="BH118" i="8"/>
  <c r="DO112" i="1"/>
  <c r="DP112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AG112" i="1" l="1"/>
  <c r="AE116"/>
  <c r="R114" i="8"/>
  <c r="AF114" i="11"/>
  <c r="CN114" s="1"/>
  <c r="AD118"/>
  <c r="AH112" i="1"/>
  <c r="AF116"/>
  <c r="AC118" i="11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I112" i="1"/>
  <c r="AJ112"/>
  <c r="AU64" i="5"/>
  <c r="AU65"/>
  <c r="CV98"/>
  <c r="CT98"/>
  <c r="CU98"/>
  <c r="CS98"/>
  <c r="AL112" i="1" l="1"/>
  <c r="AJ116"/>
  <c r="AI114" i="11"/>
  <c r="CS114" s="1"/>
  <c r="AG118"/>
  <c r="T114" i="8"/>
  <c r="AX114" s="1"/>
  <c r="AK112" i="1"/>
  <c r="AI116"/>
  <c r="AH118" i="11"/>
  <c r="AJ114"/>
  <c r="CT114" s="1"/>
  <c r="CU99" i="5"/>
  <c r="CW98"/>
  <c r="CV99"/>
  <c r="CX98"/>
  <c r="AL114" i="11" l="1"/>
  <c r="AK114"/>
  <c r="U114" i="8"/>
  <c r="AM112" i="1"/>
  <c r="AN112"/>
  <c r="DB98" i="5"/>
  <c r="CZ98"/>
  <c r="CY98"/>
  <c r="DA98"/>
  <c r="AP112" i="1" l="1"/>
  <c r="AN116"/>
  <c r="V114" i="8"/>
  <c r="AN114" i="11"/>
  <c r="CZ114" s="1"/>
  <c r="AL118"/>
  <c r="AO112" i="1"/>
  <c r="AM116"/>
  <c r="AK118" i="11"/>
  <c r="AM114"/>
  <c r="CY114" s="1"/>
  <c r="DB99" i="5"/>
  <c r="DD98"/>
  <c r="DA99"/>
  <c r="DC98"/>
  <c r="W114" i="8" l="1"/>
  <c r="BA114" s="1"/>
  <c r="AP114" i="11"/>
  <c r="AO114"/>
  <c r="AR112" i="1"/>
  <c r="AQ112"/>
  <c r="DG98" i="5"/>
  <c r="DE98"/>
  <c r="DH98"/>
  <c r="DF98"/>
  <c r="AQ114" i="11" l="1"/>
  <c r="DE114" s="1"/>
  <c r="AO118"/>
  <c r="X114" i="8"/>
  <c r="AS112" i="1"/>
  <c r="AQ116"/>
  <c r="AT112"/>
  <c r="AR116"/>
  <c r="AP118" i="11"/>
  <c r="AR114"/>
  <c r="DF114" s="1"/>
  <c r="DH99" i="5"/>
  <c r="DJ98"/>
  <c r="DG99"/>
  <c r="DI98"/>
  <c r="Y114" i="8" l="1"/>
  <c r="AT114" i="11"/>
  <c r="AS114"/>
  <c r="AU112" i="1"/>
  <c r="AV112"/>
  <c r="DM98" i="5"/>
  <c r="DM99" s="1"/>
  <c r="DK98"/>
  <c r="DN98"/>
  <c r="DN99" s="1"/>
  <c r="DL98"/>
  <c r="AV116" i="1" l="1"/>
  <c r="AS118" i="11"/>
  <c r="AU114"/>
  <c r="DK114" s="1"/>
  <c r="Z114" i="8"/>
  <c r="BD114" s="1"/>
  <c r="AU116" i="1"/>
  <c r="AV114" i="11"/>
  <c r="DL114" s="1"/>
  <c r="AT118"/>
  <c r="AX114" l="1"/>
  <c r="AX118" s="1"/>
  <c r="AW114"/>
  <c r="AW118" s="1"/>
  <c r="AY112" i="1"/>
  <c r="AZ112"/>
  <c r="BJ99"/>
  <c r="BI99"/>
  <c r="BO99" s="1"/>
  <c r="BU99" s="1"/>
  <c r="CA99" s="1"/>
  <c r="CG99" s="1"/>
  <c r="CM99" s="1"/>
  <c r="CS99" s="1"/>
  <c r="CY99" s="1"/>
  <c r="DE99" s="1"/>
  <c r="BJ41"/>
  <c r="BI41"/>
  <c r="BO41" s="1"/>
  <c r="BU41" s="1"/>
  <c r="BJ39"/>
  <c r="BP39" s="1"/>
  <c r="BV39" s="1"/>
  <c r="CB39" s="1"/>
  <c r="CH39" s="1"/>
  <c r="CN39" s="1"/>
  <c r="CT39" s="1"/>
  <c r="BI39"/>
  <c r="BO39" s="1"/>
  <c r="BU39" s="1"/>
  <c r="BJ36"/>
  <c r="BP36" s="1"/>
  <c r="BV36" s="1"/>
  <c r="CB36" s="1"/>
  <c r="CH36" s="1"/>
  <c r="CN36" s="1"/>
  <c r="CT36" s="1"/>
  <c r="CZ36" s="1"/>
  <c r="DF36" s="1"/>
  <c r="BI36"/>
  <c r="BO36" s="1"/>
  <c r="BU36" s="1"/>
  <c r="CA36" s="1"/>
  <c r="CG36" s="1"/>
  <c r="CM36" s="1"/>
  <c r="CS36" s="1"/>
  <c r="CY36" s="1"/>
  <c r="DE36" s="1"/>
  <c r="BJ35"/>
  <c r="BP35" s="1"/>
  <c r="BV35" s="1"/>
  <c r="CB35" s="1"/>
  <c r="CH35" s="1"/>
  <c r="CN35" s="1"/>
  <c r="CT35" s="1"/>
  <c r="BI35"/>
  <c r="BO35" s="1"/>
  <c r="BU35" s="1"/>
  <c r="BJ31"/>
  <c r="BP31" s="1"/>
  <c r="BV31" s="1"/>
  <c r="CB31" s="1"/>
  <c r="CH31" s="1"/>
  <c r="CN31" s="1"/>
  <c r="CT31" s="1"/>
  <c r="BI31"/>
  <c r="BO31" s="1"/>
  <c r="BU31" s="1"/>
  <c r="BJ23"/>
  <c r="BP23" s="1"/>
  <c r="BV23" s="1"/>
  <c r="CB23" s="1"/>
  <c r="CH23" s="1"/>
  <c r="CN23" s="1"/>
  <c r="CT23" s="1"/>
  <c r="BI23"/>
  <c r="BJ22"/>
  <c r="BP22" s="1"/>
  <c r="BV22" s="1"/>
  <c r="CB22" s="1"/>
  <c r="CH22" s="1"/>
  <c r="CN22" s="1"/>
  <c r="CT22" s="1"/>
  <c r="BI22"/>
  <c r="BO22" s="1"/>
  <c r="BU22" s="1"/>
  <c r="BJ21"/>
  <c r="BP21" s="1"/>
  <c r="BV21" s="1"/>
  <c r="CB21" s="1"/>
  <c r="CH21" s="1"/>
  <c r="CN21" s="1"/>
  <c r="CT21" s="1"/>
  <c r="BI21"/>
  <c r="BO21" s="1"/>
  <c r="BU21" s="1"/>
  <c r="BI18"/>
  <c r="BI17"/>
  <c r="BJ16"/>
  <c r="BP16" s="1"/>
  <c r="BV16" s="1"/>
  <c r="CB16" s="1"/>
  <c r="CH16" s="1"/>
  <c r="CN16" s="1"/>
  <c r="CT16" s="1"/>
  <c r="BI16"/>
  <c r="BJ15"/>
  <c r="BP15" s="1"/>
  <c r="BV15" s="1"/>
  <c r="CB15" s="1"/>
  <c r="CH15" s="1"/>
  <c r="CN15" s="1"/>
  <c r="CT15" s="1"/>
  <c r="BI15"/>
  <c r="BO15" s="1"/>
  <c r="BU15" s="1"/>
  <c r="BJ14"/>
  <c r="BI14"/>
  <c r="G82"/>
  <c r="DW82" l="1"/>
  <c r="DX82"/>
  <c r="BJ12"/>
  <c r="BJ11" s="1"/>
  <c r="M76"/>
  <c r="BR112"/>
  <c r="N89"/>
  <c r="BO76"/>
  <c r="BI76"/>
  <c r="BI79"/>
  <c r="BO82"/>
  <c r="BI82"/>
  <c r="BJ76"/>
  <c r="BJ79"/>
  <c r="BJ82"/>
  <c r="N76"/>
  <c r="BL76" s="1"/>
  <c r="BI12"/>
  <c r="BI11" s="1"/>
  <c r="N99"/>
  <c r="BL99" s="1"/>
  <c r="BC82"/>
  <c r="CA21"/>
  <c r="CA35"/>
  <c r="CA41"/>
  <c r="CA15"/>
  <c r="CZ22"/>
  <c r="CZ31"/>
  <c r="CZ39"/>
  <c r="N82"/>
  <c r="BL82" s="1"/>
  <c r="N79"/>
  <c r="BL79" s="1"/>
  <c r="M82"/>
  <c r="BK82" s="1"/>
  <c r="M79"/>
  <c r="BK79" s="1"/>
  <c r="BJ10" l="1"/>
  <c r="BJ85" s="1"/>
  <c r="BJ75" s="1"/>
  <c r="BU76"/>
  <c r="Q79"/>
  <c r="BQ79" s="1"/>
  <c r="Q82"/>
  <c r="BQ82" s="1"/>
  <c r="BK76"/>
  <c r="BI10"/>
  <c r="R82"/>
  <c r="BR82" s="1"/>
  <c r="R79"/>
  <c r="BR79" s="1"/>
  <c r="BX112"/>
  <c r="R89"/>
  <c r="BL112"/>
  <c r="BK112"/>
  <c r="BU82"/>
  <c r="BP79"/>
  <c r="BP76"/>
  <c r="BO79"/>
  <c r="U79"/>
  <c r="U82"/>
  <c r="BW82" s="1"/>
  <c r="BP82"/>
  <c r="BV82"/>
  <c r="DF31"/>
  <c r="CZ23"/>
  <c r="DF23" s="1"/>
  <c r="CA22"/>
  <c r="CG22" s="1"/>
  <c r="CM22" s="1"/>
  <c r="CS22" s="1"/>
  <c r="CZ21"/>
  <c r="DF21" s="1"/>
  <c r="CZ16"/>
  <c r="DF16" s="1"/>
  <c r="CZ15"/>
  <c r="DF15" s="1"/>
  <c r="DF39"/>
  <c r="CA39"/>
  <c r="CG39" s="1"/>
  <c r="CM39" s="1"/>
  <c r="CS39" s="1"/>
  <c r="CZ35"/>
  <c r="DF35" s="1"/>
  <c r="CA31"/>
  <c r="CG31" s="1"/>
  <c r="CM31" s="1"/>
  <c r="DF22"/>
  <c r="CB82"/>
  <c r="CG15"/>
  <c r="CM15" s="1"/>
  <c r="V79"/>
  <c r="V76"/>
  <c r="BC36"/>
  <c r="BD36"/>
  <c r="BJ72" l="1"/>
  <c r="CA76"/>
  <c r="V82"/>
  <c r="BX82" s="1"/>
  <c r="CD112"/>
  <c r="V89"/>
  <c r="BL41"/>
  <c r="BL36"/>
  <c r="BL35"/>
  <c r="BL23"/>
  <c r="BL21"/>
  <c r="BL16"/>
  <c r="BL14"/>
  <c r="Y82"/>
  <c r="CC82" s="1"/>
  <c r="Y79"/>
  <c r="BU79"/>
  <c r="BW79" s="1"/>
  <c r="BV76"/>
  <c r="BV79"/>
  <c r="BX79" s="1"/>
  <c r="BX76"/>
  <c r="CA82"/>
  <c r="BL39"/>
  <c r="BK36"/>
  <c r="BL31"/>
  <c r="BL22"/>
  <c r="BQ21"/>
  <c r="BK21"/>
  <c r="BL15"/>
  <c r="BK14"/>
  <c r="U76"/>
  <c r="BW76" s="1"/>
  <c r="CY22"/>
  <c r="CG41"/>
  <c r="CM41" s="1"/>
  <c r="CS41" s="1"/>
  <c r="CY41" s="1"/>
  <c r="DE41" s="1"/>
  <c r="CH82"/>
  <c r="CG82"/>
  <c r="CG76"/>
  <c r="CG21"/>
  <c r="CM21" s="1"/>
  <c r="CS15"/>
  <c r="CS31"/>
  <c r="CY31" s="1"/>
  <c r="CY39"/>
  <c r="CG35"/>
  <c r="CM35" s="1"/>
  <c r="CS35" s="1"/>
  <c r="Z82"/>
  <c r="CD82" s="1"/>
  <c r="Z79"/>
  <c r="Z76"/>
  <c r="N12"/>
  <c r="N11" s="1"/>
  <c r="BL12" l="1"/>
  <c r="BL11" s="1"/>
  <c r="CJ112"/>
  <c r="Z89"/>
  <c r="R12"/>
  <c r="R11" s="1"/>
  <c r="Y76"/>
  <c r="CC76" s="1"/>
  <c r="AC79"/>
  <c r="AC82"/>
  <c r="CI82" s="1"/>
  <c r="BR14"/>
  <c r="BR16"/>
  <c r="BR21"/>
  <c r="BR23"/>
  <c r="BR35"/>
  <c r="BR36"/>
  <c r="BQ14"/>
  <c r="BR15"/>
  <c r="BR22"/>
  <c r="BR31"/>
  <c r="BQ36"/>
  <c r="BR39"/>
  <c r="CB79"/>
  <c r="CD79" s="1"/>
  <c r="CB76"/>
  <c r="CD76" s="1"/>
  <c r="CA79"/>
  <c r="CC79" s="1"/>
  <c r="DE31"/>
  <c r="CS21"/>
  <c r="CY21" s="1"/>
  <c r="DE21" s="1"/>
  <c r="DE39"/>
  <c r="DE22"/>
  <c r="CM76"/>
  <c r="CM82"/>
  <c r="CN82"/>
  <c r="CY15"/>
  <c r="DE15" s="1"/>
  <c r="CY35"/>
  <c r="DE35" s="1"/>
  <c r="AD79"/>
  <c r="AD82"/>
  <c r="CJ82" s="1"/>
  <c r="AD76"/>
  <c r="N10"/>
  <c r="BL10" s="1"/>
  <c r="CP112" l="1"/>
  <c r="AD89"/>
  <c r="R10"/>
  <c r="V12"/>
  <c r="V11" s="1"/>
  <c r="CG79"/>
  <c r="CI79" s="1"/>
  <c r="CH76"/>
  <c r="CH79"/>
  <c r="CJ79" s="1"/>
  <c r="CJ76"/>
  <c r="BX39"/>
  <c r="BW36"/>
  <c r="BX31"/>
  <c r="BX22"/>
  <c r="BX15"/>
  <c r="BW14"/>
  <c r="BX36"/>
  <c r="BX35"/>
  <c r="BX23"/>
  <c r="BX21"/>
  <c r="BX16"/>
  <c r="BX14"/>
  <c r="AG82"/>
  <c r="CO82" s="1"/>
  <c r="AC76"/>
  <c r="CI76" s="1"/>
  <c r="N85"/>
  <c r="CT82"/>
  <c r="CS82"/>
  <c r="CS76"/>
  <c r="AH82"/>
  <c r="CP82" s="1"/>
  <c r="AH79"/>
  <c r="AH76"/>
  <c r="N72"/>
  <c r="AG79" l="1"/>
  <c r="R85"/>
  <c r="CV112"/>
  <c r="AH89"/>
  <c r="AK82"/>
  <c r="CU82" s="1"/>
  <c r="CD14"/>
  <c r="CD16"/>
  <c r="CD21"/>
  <c r="CD23"/>
  <c r="CD35"/>
  <c r="CD36"/>
  <c r="CC14"/>
  <c r="CD15"/>
  <c r="CD22"/>
  <c r="CD31"/>
  <c r="CC36"/>
  <c r="CD39"/>
  <c r="Z12"/>
  <c r="Z11" s="1"/>
  <c r="AG76"/>
  <c r="CO76" s="1"/>
  <c r="CN79"/>
  <c r="CN76"/>
  <c r="CP76" s="1"/>
  <c r="CM79"/>
  <c r="CP79"/>
  <c r="R72"/>
  <c r="N75"/>
  <c r="BL85"/>
  <c r="CY76"/>
  <c r="CY82"/>
  <c r="CZ82"/>
  <c r="AL82"/>
  <c r="CV82" s="1"/>
  <c r="AL76"/>
  <c r="V10"/>
  <c r="CO79" l="1"/>
  <c r="DB112"/>
  <c r="AL89"/>
  <c r="CP39"/>
  <c r="CJ39"/>
  <c r="CI36"/>
  <c r="CP31"/>
  <c r="CJ31"/>
  <c r="CP22"/>
  <c r="CJ22"/>
  <c r="CP15"/>
  <c r="CJ15"/>
  <c r="CI14"/>
  <c r="CJ36"/>
  <c r="CP35"/>
  <c r="CJ35"/>
  <c r="CP23"/>
  <c r="CJ23"/>
  <c r="CP21"/>
  <c r="CJ21"/>
  <c r="CP16"/>
  <c r="CJ16"/>
  <c r="CJ14"/>
  <c r="Z10"/>
  <c r="AD12"/>
  <c r="AD11" s="1"/>
  <c r="CS79"/>
  <c r="CT76"/>
  <c r="CV76" s="1"/>
  <c r="CT79"/>
  <c r="DE76"/>
  <c r="DF82"/>
  <c r="DE82"/>
  <c r="V85"/>
  <c r="AP82"/>
  <c r="DB82" s="1"/>
  <c r="AO82"/>
  <c r="DA82" s="1"/>
  <c r="AP76"/>
  <c r="V72"/>
  <c r="Z72" l="1"/>
  <c r="Z85"/>
  <c r="Z75" s="1"/>
  <c r="DH112"/>
  <c r="AP89"/>
  <c r="AS82"/>
  <c r="DG82" s="1"/>
  <c r="CP14"/>
  <c r="CP36"/>
  <c r="CO14"/>
  <c r="CO36"/>
  <c r="CZ79"/>
  <c r="CZ76"/>
  <c r="DB76" s="1"/>
  <c r="CY79"/>
  <c r="V75"/>
  <c r="DK82"/>
  <c r="DL82"/>
  <c r="DK76"/>
  <c r="AT82"/>
  <c r="DH82" s="1"/>
  <c r="AT76"/>
  <c r="AH12"/>
  <c r="AH11" s="1"/>
  <c r="AD10"/>
  <c r="AT89" l="1"/>
  <c r="AX82"/>
  <c r="DN82" s="1"/>
  <c r="CU36"/>
  <c r="CU14"/>
  <c r="CV36"/>
  <c r="CV14"/>
  <c r="AH10"/>
  <c r="AW82"/>
  <c r="DM82" s="1"/>
  <c r="DE79"/>
  <c r="DK79"/>
  <c r="DF76"/>
  <c r="DH76" s="1"/>
  <c r="DL76"/>
  <c r="DF79"/>
  <c r="DL79"/>
  <c r="AD72"/>
  <c r="AD85"/>
  <c r="AX76"/>
  <c r="DN76" l="1"/>
  <c r="DB14"/>
  <c r="DB36"/>
  <c r="DA14"/>
  <c r="DA36"/>
  <c r="AH85"/>
  <c r="AD75"/>
  <c r="AH72"/>
  <c r="DG36" l="1"/>
  <c r="DG14"/>
  <c r="DH36"/>
  <c r="DH14"/>
  <c r="AH75"/>
  <c r="E79" l="1"/>
  <c r="R76"/>
  <c r="Q76"/>
  <c r="BQ76" s="1"/>
  <c r="BK41"/>
  <c r="CV39"/>
  <c r="BK39"/>
  <c r="CV35"/>
  <c r="BK35"/>
  <c r="CV31"/>
  <c r="BK31"/>
  <c r="CV23"/>
  <c r="BK23"/>
  <c r="CV22"/>
  <c r="BK22"/>
  <c r="CV21"/>
  <c r="BK17"/>
  <c r="CV16"/>
  <c r="BK16"/>
  <c r="CV15"/>
  <c r="BK15"/>
  <c r="H89" l="1"/>
  <c r="G99"/>
  <c r="DW99" s="1"/>
  <c r="BD14"/>
  <c r="BQ112"/>
  <c r="BK18"/>
  <c r="BC14"/>
  <c r="R99"/>
  <c r="V99" s="1"/>
  <c r="R75"/>
  <c r="BR76"/>
  <c r="BL89"/>
  <c r="BO16"/>
  <c r="BU16" s="1"/>
  <c r="BO17"/>
  <c r="BU17" s="1"/>
  <c r="BO18"/>
  <c r="BU18" s="1"/>
  <c r="BO23"/>
  <c r="BU23" s="1"/>
  <c r="BP41"/>
  <c r="BI89"/>
  <c r="E82"/>
  <c r="AX89"/>
  <c r="DN89" s="1"/>
  <c r="F82"/>
  <c r="M99"/>
  <c r="BK99" s="1"/>
  <c r="BD99"/>
  <c r="F76"/>
  <c r="F79"/>
  <c r="H76"/>
  <c r="H79"/>
  <c r="H82"/>
  <c r="E76"/>
  <c r="BQ35"/>
  <c r="BW21"/>
  <c r="DB22"/>
  <c r="BQ23"/>
  <c r="BQ39"/>
  <c r="BQ17"/>
  <c r="BQ22"/>
  <c r="DB31"/>
  <c r="DB23"/>
  <c r="BQ31"/>
  <c r="DB35"/>
  <c r="DB39"/>
  <c r="BQ41"/>
  <c r="BQ18" l="1"/>
  <c r="BD82"/>
  <c r="G89"/>
  <c r="DW89" s="1"/>
  <c r="BD79"/>
  <c r="BD76"/>
  <c r="BW112"/>
  <c r="G76"/>
  <c r="BJ89"/>
  <c r="M89"/>
  <c r="BK89" s="1"/>
  <c r="BP89"/>
  <c r="BP14"/>
  <c r="BV14" s="1"/>
  <c r="CB14" s="1"/>
  <c r="CH14" s="1"/>
  <c r="CN14" s="1"/>
  <c r="CT14" s="1"/>
  <c r="CZ14" s="1"/>
  <c r="DF14" s="1"/>
  <c r="BO14"/>
  <c r="BU14" s="1"/>
  <c r="CA14" s="1"/>
  <c r="CG14" s="1"/>
  <c r="CM14" s="1"/>
  <c r="CS14" s="1"/>
  <c r="CY14" s="1"/>
  <c r="DE14" s="1"/>
  <c r="BQ16"/>
  <c r="F10"/>
  <c r="E10"/>
  <c r="BO12"/>
  <c r="BO11" s="1"/>
  <c r="Q99"/>
  <c r="BQ99" s="1"/>
  <c r="BP12"/>
  <c r="BP11" s="1"/>
  <c r="BR41"/>
  <c r="Z99"/>
  <c r="BO89"/>
  <c r="BR89"/>
  <c r="BP99"/>
  <c r="CA17"/>
  <c r="BV41"/>
  <c r="CA23"/>
  <c r="CG23" s="1"/>
  <c r="CM23" s="1"/>
  <c r="CS23" s="1"/>
  <c r="CY23" s="1"/>
  <c r="CA18"/>
  <c r="CG18" s="1"/>
  <c r="CM18" s="1"/>
  <c r="CS18" s="1"/>
  <c r="CY18" s="1"/>
  <c r="DE18" s="1"/>
  <c r="AK76"/>
  <c r="CU76" s="1"/>
  <c r="AL79"/>
  <c r="CV79" s="1"/>
  <c r="AK79"/>
  <c r="CU79" s="1"/>
  <c r="BD89"/>
  <c r="CC21"/>
  <c r="BW22"/>
  <c r="AL12"/>
  <c r="AL11" s="1"/>
  <c r="BW23"/>
  <c r="M12"/>
  <c r="M11" s="1"/>
  <c r="BW17"/>
  <c r="BW39"/>
  <c r="BQ15"/>
  <c r="BW35"/>
  <c r="BW16"/>
  <c r="BW31"/>
  <c r="DX76" l="1"/>
  <c r="DW76"/>
  <c r="BK12"/>
  <c r="BK11" s="1"/>
  <c r="BP10"/>
  <c r="BR10" s="1"/>
  <c r="BO10"/>
  <c r="U99"/>
  <c r="BW99" s="1"/>
  <c r="F85"/>
  <c r="F75" s="1"/>
  <c r="BI85"/>
  <c r="BI75" s="1"/>
  <c r="BI72"/>
  <c r="CI21"/>
  <c r="BW18"/>
  <c r="E72"/>
  <c r="BD41"/>
  <c r="BD21"/>
  <c r="BD15"/>
  <c r="BD22"/>
  <c r="BD23"/>
  <c r="BD31"/>
  <c r="BD16"/>
  <c r="BD35"/>
  <c r="BD39"/>
  <c r="CC112"/>
  <c r="Q89"/>
  <c r="BQ89" s="1"/>
  <c r="BV89"/>
  <c r="G79"/>
  <c r="BR12"/>
  <c r="BR11" s="1"/>
  <c r="BC99"/>
  <c r="BC89"/>
  <c r="DB21"/>
  <c r="CC18"/>
  <c r="AL10"/>
  <c r="AL72" s="1"/>
  <c r="DB16"/>
  <c r="DB15"/>
  <c r="CO21"/>
  <c r="DH22"/>
  <c r="BU12"/>
  <c r="BU11" s="1"/>
  <c r="BV12"/>
  <c r="BV11" s="1"/>
  <c r="BX41"/>
  <c r="AD99"/>
  <c r="BV99"/>
  <c r="BR99"/>
  <c r="BX89"/>
  <c r="BU89"/>
  <c r="CG17"/>
  <c r="CM17" s="1"/>
  <c r="CA16"/>
  <c r="CG16" s="1"/>
  <c r="CM16" s="1"/>
  <c r="CS16" s="1"/>
  <c r="CY16" s="1"/>
  <c r="CB41"/>
  <c r="CC23"/>
  <c r="DE23"/>
  <c r="AP79"/>
  <c r="DB79" s="1"/>
  <c r="AO76"/>
  <c r="DA76" s="1"/>
  <c r="AO79"/>
  <c r="DA79" s="1"/>
  <c r="CC22"/>
  <c r="E85"/>
  <c r="E75" s="1"/>
  <c r="F72"/>
  <c r="U89"/>
  <c r="AP12"/>
  <c r="AP11" s="1"/>
  <c r="Q12"/>
  <c r="Q11" s="1"/>
  <c r="M10"/>
  <c r="CC35"/>
  <c r="CC17"/>
  <c r="BW15"/>
  <c r="CC31"/>
  <c r="DX79" l="1"/>
  <c r="DW79"/>
  <c r="BP72"/>
  <c r="Y99"/>
  <c r="AC99" s="1"/>
  <c r="BP85"/>
  <c r="BP75" s="1"/>
  <c r="BV10"/>
  <c r="BX10" s="1"/>
  <c r="BO85"/>
  <c r="BO75" s="1"/>
  <c r="BO72"/>
  <c r="CI18"/>
  <c r="CI112"/>
  <c r="CB89"/>
  <c r="BC79"/>
  <c r="BU10"/>
  <c r="BU72" s="1"/>
  <c r="BQ12"/>
  <c r="BQ11" s="1"/>
  <c r="BX12"/>
  <c r="BX11" s="1"/>
  <c r="BC21"/>
  <c r="BC76"/>
  <c r="CC41"/>
  <c r="BW41"/>
  <c r="CC39"/>
  <c r="DH23"/>
  <c r="DH39"/>
  <c r="AS79"/>
  <c r="DG79" s="1"/>
  <c r="CB12"/>
  <c r="CB11" s="1"/>
  <c r="CD41"/>
  <c r="DH15"/>
  <c r="DH16"/>
  <c r="AL85"/>
  <c r="AL75" s="1"/>
  <c r="DH21"/>
  <c r="CA12"/>
  <c r="CA11" s="1"/>
  <c r="CC16"/>
  <c r="M72"/>
  <c r="BK10"/>
  <c r="DH31"/>
  <c r="CU21"/>
  <c r="DH35"/>
  <c r="AP10"/>
  <c r="AP72" s="1"/>
  <c r="BR85"/>
  <c r="AH99"/>
  <c r="CB99"/>
  <c r="BX99"/>
  <c r="CA89"/>
  <c r="CD89"/>
  <c r="CG12"/>
  <c r="CG11" s="1"/>
  <c r="CH41"/>
  <c r="DE16"/>
  <c r="CS17"/>
  <c r="CY17" s="1"/>
  <c r="DE17" s="1"/>
  <c r="AT79"/>
  <c r="DH79" s="1"/>
  <c r="AS76"/>
  <c r="DG76" s="1"/>
  <c r="M85"/>
  <c r="BW89"/>
  <c r="Q10"/>
  <c r="U12"/>
  <c r="U11" s="1"/>
  <c r="H12"/>
  <c r="H116" s="1"/>
  <c r="AT12"/>
  <c r="AT11" s="1"/>
  <c r="AX116" l="1"/>
  <c r="DN116"/>
  <c r="DL116"/>
  <c r="BU85"/>
  <c r="BU75" s="1"/>
  <c r="CC99"/>
  <c r="BV85"/>
  <c r="BV75" s="1"/>
  <c r="H11"/>
  <c r="BV72"/>
  <c r="CA10"/>
  <c r="CA85" s="1"/>
  <c r="CA75" s="1"/>
  <c r="CB10"/>
  <c r="CD10" s="1"/>
  <c r="BD12"/>
  <c r="BD11" s="1"/>
  <c r="CO112"/>
  <c r="H10"/>
  <c r="Y89"/>
  <c r="CC89" s="1"/>
  <c r="CH89"/>
  <c r="BW12"/>
  <c r="BW11" s="1"/>
  <c r="CD12"/>
  <c r="CD11" s="1"/>
  <c r="BC18"/>
  <c r="BC39"/>
  <c r="BC23"/>
  <c r="CI41"/>
  <c r="AX12"/>
  <c r="Q72"/>
  <c r="BQ10"/>
  <c r="AW76"/>
  <c r="DM76" s="1"/>
  <c r="CO22"/>
  <c r="CI22"/>
  <c r="CO18"/>
  <c r="CI39"/>
  <c r="CO31"/>
  <c r="CI31"/>
  <c r="CO17"/>
  <c r="CI17"/>
  <c r="CI35"/>
  <c r="Y12"/>
  <c r="Y11" s="1"/>
  <c r="CC15"/>
  <c r="AT10"/>
  <c r="AT72" s="1"/>
  <c r="CH12"/>
  <c r="CH11" s="1"/>
  <c r="CJ41"/>
  <c r="CI23"/>
  <c r="AP85"/>
  <c r="AP75" s="1"/>
  <c r="DA21"/>
  <c r="CO16"/>
  <c r="CI16"/>
  <c r="CU22"/>
  <c r="M75"/>
  <c r="BK85"/>
  <c r="BX85"/>
  <c r="CH99"/>
  <c r="CD99"/>
  <c r="AG99"/>
  <c r="CI99"/>
  <c r="AL99"/>
  <c r="CJ89"/>
  <c r="CG89"/>
  <c r="CN41"/>
  <c r="CG10"/>
  <c r="CM12"/>
  <c r="CM11" s="1"/>
  <c r="AX79"/>
  <c r="DN79" s="1"/>
  <c r="AW79"/>
  <c r="DM79" s="1"/>
  <c r="Q85"/>
  <c r="AC89"/>
  <c r="CI15"/>
  <c r="U10"/>
  <c r="CB85" l="1"/>
  <c r="CB75" s="1"/>
  <c r="AX11"/>
  <c r="CA72"/>
  <c r="CB72"/>
  <c r="H72"/>
  <c r="H85"/>
  <c r="BD10"/>
  <c r="CU112"/>
  <c r="CN89"/>
  <c r="CH10"/>
  <c r="CJ10" s="1"/>
  <c r="CJ12"/>
  <c r="CJ11" s="1"/>
  <c r="CU17"/>
  <c r="DA22"/>
  <c r="CU16"/>
  <c r="CC12"/>
  <c r="CC11" s="1"/>
  <c r="BC35"/>
  <c r="BC16"/>
  <c r="BC15"/>
  <c r="DA16"/>
  <c r="DG21"/>
  <c r="CO23"/>
  <c r="AT85"/>
  <c r="AT75" s="1"/>
  <c r="CO35"/>
  <c r="CO39"/>
  <c r="CO41"/>
  <c r="AX10"/>
  <c r="U72"/>
  <c r="BW10"/>
  <c r="CN12"/>
  <c r="CN11" s="1"/>
  <c r="CP41"/>
  <c r="CU18"/>
  <c r="Q75"/>
  <c r="BQ85"/>
  <c r="CD85"/>
  <c r="AP99"/>
  <c r="AK99"/>
  <c r="CO99"/>
  <c r="CN99"/>
  <c r="CJ99"/>
  <c r="CM89"/>
  <c r="CP89"/>
  <c r="CT41"/>
  <c r="CM10"/>
  <c r="CS12"/>
  <c r="CS11" s="1"/>
  <c r="U85"/>
  <c r="AG89"/>
  <c r="CI89"/>
  <c r="DA17"/>
  <c r="BC41"/>
  <c r="CO15"/>
  <c r="AC12"/>
  <c r="AC11" s="1"/>
  <c r="Y10"/>
  <c r="CG72" l="1"/>
  <c r="BD85"/>
  <c r="CN10"/>
  <c r="CP10" s="1"/>
  <c r="H75"/>
  <c r="CG85"/>
  <c r="CG75" s="1"/>
  <c r="CH85"/>
  <c r="CH75" s="1"/>
  <c r="CH72"/>
  <c r="DA112"/>
  <c r="CT89"/>
  <c r="CI12"/>
  <c r="CI11" s="1"/>
  <c r="CP12"/>
  <c r="CP11" s="1"/>
  <c r="BC22"/>
  <c r="BC31"/>
  <c r="CU31"/>
  <c r="CU41"/>
  <c r="CU35"/>
  <c r="AC10"/>
  <c r="CI10" s="1"/>
  <c r="Y72"/>
  <c r="CC10"/>
  <c r="DG16"/>
  <c r="DG22"/>
  <c r="CT12"/>
  <c r="CT11" s="1"/>
  <c r="CV41"/>
  <c r="DA18"/>
  <c r="AX72"/>
  <c r="AX85"/>
  <c r="CU39"/>
  <c r="CU23"/>
  <c r="U75"/>
  <c r="BW85"/>
  <c r="CJ85"/>
  <c r="CT99"/>
  <c r="CP99"/>
  <c r="AO99"/>
  <c r="CU99"/>
  <c r="AT99"/>
  <c r="CV89"/>
  <c r="CS89"/>
  <c r="CM72"/>
  <c r="CM85"/>
  <c r="CM75" s="1"/>
  <c r="CZ41"/>
  <c r="CS10"/>
  <c r="CY12"/>
  <c r="CY11" s="1"/>
  <c r="Y85"/>
  <c r="AK89"/>
  <c r="CO89"/>
  <c r="BC17"/>
  <c r="G12"/>
  <c r="CU15"/>
  <c r="AG12"/>
  <c r="AG11" s="1"/>
  <c r="G116" l="1"/>
  <c r="DX12"/>
  <c r="DW12"/>
  <c r="AX75"/>
  <c r="G11"/>
  <c r="CN72"/>
  <c r="CN85"/>
  <c r="CN75" s="1"/>
  <c r="CT10"/>
  <c r="CV10" s="1"/>
  <c r="BC12"/>
  <c r="BC11" s="1"/>
  <c r="DG112"/>
  <c r="CZ89"/>
  <c r="AC72"/>
  <c r="AC85"/>
  <c r="AC75" s="1"/>
  <c r="CO12"/>
  <c r="CO11" s="1"/>
  <c r="CV12"/>
  <c r="CV11" s="1"/>
  <c r="DG17"/>
  <c r="CZ12"/>
  <c r="CZ11" s="1"/>
  <c r="DB41"/>
  <c r="DA31"/>
  <c r="DA23"/>
  <c r="DA39"/>
  <c r="DG18"/>
  <c r="DA35"/>
  <c r="DA41"/>
  <c r="CP85"/>
  <c r="Y75"/>
  <c r="CC85"/>
  <c r="AX99"/>
  <c r="DN99" s="1"/>
  <c r="AS99"/>
  <c r="DA99"/>
  <c r="CZ99"/>
  <c r="CV99"/>
  <c r="CS72"/>
  <c r="CS85"/>
  <c r="CS75" s="1"/>
  <c r="CY89"/>
  <c r="DB89"/>
  <c r="CY10"/>
  <c r="DE12"/>
  <c r="DE11" s="1"/>
  <c r="DF41"/>
  <c r="CU89"/>
  <c r="G10"/>
  <c r="DX10" s="1"/>
  <c r="DA15"/>
  <c r="AK12"/>
  <c r="AK11" s="1"/>
  <c r="AG10"/>
  <c r="DX11" l="1"/>
  <c r="DW11"/>
  <c r="AW116"/>
  <c r="DM116"/>
  <c r="DK116"/>
  <c r="DW10"/>
  <c r="CT85"/>
  <c r="CT75" s="1"/>
  <c r="CT72"/>
  <c r="CZ10"/>
  <c r="DB10" s="1"/>
  <c r="CI85"/>
  <c r="AO89"/>
  <c r="DA89" s="1"/>
  <c r="DF89"/>
  <c r="DB12"/>
  <c r="DB11" s="1"/>
  <c r="AK10"/>
  <c r="CU10" s="1"/>
  <c r="CU12"/>
  <c r="CU11" s="1"/>
  <c r="AG72"/>
  <c r="CO10"/>
  <c r="DG41"/>
  <c r="DG31"/>
  <c r="DF12"/>
  <c r="DF11" s="1"/>
  <c r="DH41"/>
  <c r="DG35"/>
  <c r="DG39"/>
  <c r="DG23"/>
  <c r="CV85"/>
  <c r="DF99"/>
  <c r="DB99"/>
  <c r="DM99"/>
  <c r="DG99"/>
  <c r="DH89"/>
  <c r="DL89"/>
  <c r="CY72"/>
  <c r="CY85"/>
  <c r="CY75" s="1"/>
  <c r="DE89"/>
  <c r="DE10"/>
  <c r="AG85"/>
  <c r="AS89"/>
  <c r="BC10"/>
  <c r="G72"/>
  <c r="G85"/>
  <c r="DG15"/>
  <c r="AO12"/>
  <c r="AO11" s="1"/>
  <c r="DX85" l="1"/>
  <c r="DW85"/>
  <c r="CZ85"/>
  <c r="CZ75" s="1"/>
  <c r="CZ72"/>
  <c r="DF10"/>
  <c r="DH10" s="1"/>
  <c r="AK72"/>
  <c r="DH12"/>
  <c r="DH11" s="1"/>
  <c r="BC85"/>
  <c r="AK85"/>
  <c r="CU85" s="1"/>
  <c r="G75"/>
  <c r="AO10"/>
  <c r="DA10" s="1"/>
  <c r="DA12"/>
  <c r="DA11" s="1"/>
  <c r="DK12"/>
  <c r="DK11" s="1"/>
  <c r="DL12"/>
  <c r="AG75"/>
  <c r="CO85"/>
  <c r="DB85"/>
  <c r="DL99"/>
  <c r="DH99"/>
  <c r="DE72"/>
  <c r="DE85"/>
  <c r="DE75" s="1"/>
  <c r="DK89"/>
  <c r="AW89"/>
  <c r="DG89"/>
  <c r="AS12"/>
  <c r="AS11" s="1"/>
  <c r="DM89" l="1"/>
  <c r="DL11"/>
  <c r="DN11" s="1"/>
  <c r="DN12"/>
  <c r="DF72"/>
  <c r="DF85"/>
  <c r="DF75" s="1"/>
  <c r="AK75"/>
  <c r="AO72"/>
  <c r="DK10"/>
  <c r="DK72" s="1"/>
  <c r="AW12"/>
  <c r="DM12" s="1"/>
  <c r="DL10"/>
  <c r="DN10" s="1"/>
  <c r="AS10"/>
  <c r="DG10" s="1"/>
  <c r="DG12"/>
  <c r="DG11" s="1"/>
  <c r="AO85"/>
  <c r="DH85"/>
  <c r="AW11" l="1"/>
  <c r="DM11" s="1"/>
  <c r="DK85"/>
  <c r="DK75" s="1"/>
  <c r="AS72"/>
  <c r="AS85"/>
  <c r="AS75" s="1"/>
  <c r="DL72"/>
  <c r="DL85"/>
  <c r="DN85" s="1"/>
  <c r="AW10"/>
  <c r="DM10" s="1"/>
  <c r="AO75"/>
  <c r="DA85"/>
  <c r="DG85" l="1"/>
  <c r="AW85"/>
  <c r="DM85" s="1"/>
  <c r="DL75"/>
  <c r="AW72"/>
  <c r="AW75" l="1"/>
</calcChain>
</file>

<file path=xl/sharedStrings.xml><?xml version="1.0" encoding="utf-8"?>
<sst xmlns="http://schemas.openxmlformats.org/spreadsheetml/2006/main" count="5061" uniqueCount="415">
  <si>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</si>
  <si>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</si>
  <si>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</si>
  <si>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</si>
  <si>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</si>
  <si>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</si>
  <si>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</si>
  <si>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</si>
  <si>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</si>
  <si>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</si>
  <si>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</si>
  <si>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</si>
  <si>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</si>
  <si>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</si>
  <si>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</si>
  <si>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</si>
  <si>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</si>
  <si>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</si>
  <si>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</si>
  <si>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</si>
  <si>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</si>
  <si>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</si>
  <si>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</si>
  <si>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</si>
  <si>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</si>
  <si>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</si>
  <si>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</si>
  <si>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</si>
  <si>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</si>
  <si>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</si>
  <si>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</si>
  <si>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</si>
  <si>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</si>
  <si>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</si>
  <si>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</si>
  <si>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</si>
  <si>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</si>
  <si>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</si>
  <si>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</si>
  <si>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</si>
  <si>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</si>
  <si>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</si>
  <si>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</si>
  <si>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</si>
  <si>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</si>
  <si>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</si>
  <si>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</si>
  <si>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</si>
  <si>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</si>
  <si>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</si>
  <si>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</si>
  <si>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</si>
  <si>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</si>
  <si>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</si>
  <si>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</si>
  <si>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</si>
  <si>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</si>
  <si>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</si>
  <si>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</si>
  <si>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</si>
  <si>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</si>
  <si>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</si>
  <si>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</si>
  <si>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</si>
  <si>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</si>
  <si>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</si>
  <si>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</si>
  <si>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</si>
  <si>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</si>
  <si>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</si>
  <si>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</si>
  <si>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</si>
  <si>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</si>
  <si>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</si>
  <si>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</si>
  <si>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</si>
  <si>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</si>
  <si>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</si>
  <si>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</si>
  <si>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</si>
  <si>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</si>
  <si>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</si>
  <si>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</si>
  <si>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</si>
  <si>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</si>
  <si>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</si>
  <si>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</si>
  <si>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</si>
  <si>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</si>
  <si>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</si>
  <si>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</si>
  <si>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</si>
  <si>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</si>
  <si>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</si>
  <si>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</si>
  <si>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</si>
  <si>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</si>
  <si>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</si>
  <si>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</si>
  <si>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</si>
  <si>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</si>
  <si>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</si>
  <si>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</si>
  <si>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</si>
  <si>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</si>
  <si>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</si>
  <si>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</si>
  <si>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</si>
  <si>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</si>
  <si>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</si>
  <si>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</si>
  <si>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</si>
  <si>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</si>
  <si>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</si>
  <si>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</si>
  <si>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</si>
  <si>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</si>
  <si>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</si>
  <si>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</si>
  <si>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</si>
  <si>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</si>
  <si>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</si>
  <si>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</si>
  <si>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</si>
  <si>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</si>
  <si>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</si>
  <si>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</si>
  <si>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</si>
  <si>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</si>
  <si>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</si>
  <si>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</si>
  <si>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</si>
  <si>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</si>
  <si>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</si>
  <si>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</si>
  <si>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</si>
  <si>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</si>
  <si>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</si>
  <si>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</si>
  <si>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</si>
  <si>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</si>
  <si>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</si>
  <si>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</si>
  <si>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</si>
  <si>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</si>
  <si>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</si>
  <si>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</si>
  <si>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</si>
  <si>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</si>
  <si>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</si>
  <si>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</si>
  <si>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</si>
  <si>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</si>
  <si>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</si>
  <si>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</si>
  <si>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</si>
  <si>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</si>
  <si>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</si>
  <si>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</si>
  <si>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</si>
  <si>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</si>
  <si>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</si>
  <si>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</si>
  <si>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</si>
  <si>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</si>
  <si>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</si>
  <si>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</si>
  <si>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</si>
  <si>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</si>
  <si>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</si>
  <si>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</si>
  <si>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</si>
  <si>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</si>
  <si>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</si>
  <si>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2018 год</t>
  </si>
  <si>
    <t>- за счет целевых МБТ (субвенций, субсидий (кроме субсидий, являющихся источником оплаты труда), иных МБТ)</t>
  </si>
  <si>
    <t>консолиди-                       рованный бюджет</t>
  </si>
  <si>
    <t>на 01.01.2019 года</t>
  </si>
  <si>
    <t>Темп роста (снижения) к началу текущего года (тыс.рублей)</t>
  </si>
  <si>
    <t>Темп роста (снижения) к началу отчетного года (тыс.рублей)</t>
  </si>
  <si>
    <t xml:space="preserve"> IV. ПРОСРОЧЕННАЯ  КРЕДИТОРСКАЯ ЗАДОЛЖЕННОСТЬ  (по КУ), всего, из нее: </t>
  </si>
  <si>
    <t xml:space="preserve">V. ПРОСРОЧЕННАЯ  КРЕДИТОРСКАЯ ЗАДОЛЖЕННОСТЬ  (по АУ+БУ), всего, из нее: </t>
  </si>
  <si>
    <t>Руководитель финансового органа</t>
  </si>
  <si>
    <t>в т.ч. бюджет района (округа)</t>
  </si>
  <si>
    <t>Исполнено</t>
  </si>
  <si>
    <t>Собственные доходы</t>
  </si>
  <si>
    <t>2019 год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</si>
  <si>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</si>
  <si>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</si>
  <si>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</si>
  <si>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</si>
  <si>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</si>
  <si>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</si>
  <si>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</si>
  <si>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</si>
  <si>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</si>
  <si>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</si>
  <si>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2. Оплата коммунальных услуг</t>
  </si>
  <si>
    <t xml:space="preserve">3. Дотация бюджетам поселений </t>
  </si>
  <si>
    <t>4. Дорожный фонд</t>
  </si>
  <si>
    <t>- за счет средств местных бюджетов (включая субсидии, являющиеся источником оплаты труда),
в т.ч.:</t>
  </si>
  <si>
    <t>5. Другие расходы (за искл. п.1-4) с учетом расходов АУ и БУ по соответствующим направлениям, в т.ч.:</t>
  </si>
  <si>
    <t>5.1. Социальное обеспечение и иные выплаты</t>
  </si>
  <si>
    <t>5.2. Капитальные вложения в объекты мун.собственности</t>
  </si>
  <si>
    <r>
      <t xml:space="preserve">5.4. Исполнение судебных актов </t>
    </r>
    <r>
      <rPr>
        <sz val="10"/>
        <rFont val="Times New Roman Cyr"/>
        <charset val="204"/>
      </rPr>
      <t>(КВР 830)</t>
    </r>
  </si>
  <si>
    <r>
      <t>5.3. Субсидии юрид.лицам</t>
    </r>
    <r>
      <rPr>
        <sz val="10"/>
        <rFont val="Times New Roman Cyr"/>
        <charset val="204"/>
      </rPr>
      <t xml:space="preserve"> (КВР 810)</t>
    </r>
  </si>
  <si>
    <r>
      <t xml:space="preserve">5.5. Исполнение муниц.гарантий </t>
    </r>
    <r>
      <rPr>
        <sz val="10"/>
        <rFont val="Times New Roman Cyr"/>
        <charset val="204"/>
      </rPr>
      <t>(КВР 840)</t>
    </r>
  </si>
  <si>
    <r>
      <t xml:space="preserve">5.6.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</si>
  <si>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5.7. Резервные средства </t>
    </r>
    <r>
      <rPr>
        <sz val="10"/>
        <rFont val="Times New Roman Cyr"/>
        <charset val="204"/>
      </rPr>
      <t>(КВР 870)</t>
    </r>
  </si>
  <si>
    <r>
      <t xml:space="preserve">5.8. Обслуживание муниципального долга </t>
    </r>
    <r>
      <rPr>
        <sz val="10"/>
        <rFont val="Times New Roman Cyr"/>
        <charset val="204"/>
      </rPr>
      <t>(КВР 730)</t>
    </r>
  </si>
  <si>
    <r>
      <t>5.9. Прочие расходы</t>
    </r>
    <r>
      <rPr>
        <sz val="10"/>
        <rFont val="Times New Roman Cyr"/>
        <charset val="204"/>
      </rPr>
      <t xml:space="preserve"> (за искл.стр.5.1-5.8.) - расшифровка прилагается</t>
    </r>
  </si>
  <si>
    <t>осущ. за счет доходов от оказания платных услуг</t>
  </si>
  <si>
    <t>на 01.01.2020 года</t>
  </si>
  <si>
    <t>Приложение 3</t>
  </si>
  <si>
    <t>2020 год</t>
  </si>
  <si>
    <t>на 01.01.2021 года</t>
  </si>
  <si>
    <t>на 2021 год</t>
  </si>
  <si>
    <t>2021 год</t>
  </si>
  <si>
    <t>на 01.01.2022 года</t>
  </si>
  <si>
    <t>Пояснения отклонений значений показателей "исполнено на отчетную дату" к аналогичному периоду отчетного года свыше ±10%</t>
  </si>
  <si>
    <t>Пояснения отклонений значений показателей  свыше ±10%</t>
  </si>
  <si>
    <t>Пояснения отклонений значений показателей "оценка ОМСУ" к "утверждено на год" свыше ±10%</t>
  </si>
  <si>
    <t>Пояснения отклонений значений показателей "утверждено на год" к "исполнено за 2020 год" свыше ±10%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</si>
  <si>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</si>
  <si>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</si>
  <si>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</si>
  <si>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</si>
  <si>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</si>
  <si>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</si>
  <si>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</si>
  <si>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</si>
  <si>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</si>
  <si>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</si>
  <si>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</si>
  <si>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</si>
  <si>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</si>
  <si>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</si>
  <si>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- доходы от оказания платных услуг (работ) и компенсации затрат государства, в т.ч.:</t>
  </si>
  <si>
    <t>родительская плата</t>
  </si>
  <si>
    <t>- штрафы, санкции, возмещение ущерба, в т.ч.</t>
  </si>
  <si>
    <t>задолженность по КБК, действующих до 01.01.2020 года</t>
  </si>
  <si>
    <r>
      <t>III. ВЕРХНИЙ ПРЕДЕЛ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</si>
  <si>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Прогноз ожидаемого исполнения консолидированного бюджета Суоярвского муниципального района </t>
  </si>
  <si>
    <t>налоговые и неналоговые</t>
  </si>
  <si>
    <t>5,0</t>
  </si>
  <si>
    <t>0,0</t>
  </si>
  <si>
    <t>0</t>
  </si>
  <si>
    <t>9,8</t>
  </si>
  <si>
    <t>-9,1</t>
  </si>
  <si>
    <t xml:space="preserve">75,0 увелич. сред-в в 2021 г. на муниц.програм. "разв.малого и сред.предприн-ва" </t>
  </si>
  <si>
    <t>11,4 согласно плановых показат.казначейства</t>
  </si>
  <si>
    <t>-67,3 при расчете плановых показателей испол. анализ расходов за 9 мес. 2020 г.</t>
  </si>
  <si>
    <t>21,7 по бюджету РК</t>
  </si>
  <si>
    <t>-43,3 по бюджету РК</t>
  </si>
  <si>
    <t>-41,6 по бюджету РК</t>
  </si>
  <si>
    <t>38,9 планируем получить ( в 2020 г. действовали ограничительные меры)</t>
  </si>
  <si>
    <t>-11,5 по бюджету РК</t>
  </si>
  <si>
    <t>доходы от оказания платных услуг (работ)-родительская плата</t>
  </si>
  <si>
    <t>доходы от компенсации затрат государства (возмещ.по ст.213, возмещ.коммун.расходов)</t>
  </si>
  <si>
    <t>-31,7 погаш.задол-ть за прошлый период</t>
  </si>
  <si>
    <t>-18,8 погаш.задол-ть за прошлый период</t>
  </si>
  <si>
    <t>-58,7 при расчете планов.показ.использ.анализ расходов за 9 мес. 2020 г.</t>
  </si>
  <si>
    <t>-20,0 в 2020 г. больше сдавалось объектов в аренду, поступала задол-ть за прошлый период</t>
  </si>
  <si>
    <t>-47,5 в 2020 г. больше сдавалось объектов в аренду, поступала задол-ть за прошлый период</t>
  </si>
  <si>
    <t>____________________ А.Г.Кракулева</t>
  </si>
  <si>
    <t>-0,9</t>
  </si>
  <si>
    <t>-1,0</t>
  </si>
  <si>
    <t>-2,2</t>
  </si>
  <si>
    <t>8,7</t>
  </si>
  <si>
    <t>2,5</t>
  </si>
  <si>
    <t>-5,4</t>
  </si>
  <si>
    <t>1,6</t>
  </si>
  <si>
    <t>-75,5 в связи с отменой налога в 2021 году запланированы лишь суммы за 4 квартал + задол-ть</t>
  </si>
  <si>
    <t>-22,5 в 2020 г. поспупали долги за прошлый период</t>
  </si>
  <si>
    <t>-20,5 в 2020 г. поступали долги за прошлый период</t>
  </si>
  <si>
    <t>-38,0 в 2021 г. не ожид-ся большого кол-ва реализ.имущества</t>
  </si>
  <si>
    <t>2,7</t>
  </si>
  <si>
    <t>2,9</t>
  </si>
  <si>
    <t>-2,5</t>
  </si>
  <si>
    <r>
      <t xml:space="preserve">1. Налоговые и неналоговые доходы , </t>
    </r>
    <r>
      <rPr>
        <b/>
        <i/>
        <sz val="12"/>
        <rFont val="Times New Roman Greek"/>
        <charset val="204"/>
      </rPr>
      <t>в т.ч.:</t>
    </r>
  </si>
  <si>
    <t>17,8</t>
  </si>
  <si>
    <t>-21,6</t>
  </si>
  <si>
    <t>-9,4 при расчете плановых показатей использ.анализ расходов за 9 мес. 2020 г.</t>
  </si>
  <si>
    <t>-16,3</t>
  </si>
  <si>
    <t>-21,8 при расчете плановых показатей использ.анализ расходов за 9 мес. 2020 г.</t>
  </si>
  <si>
    <t>-17,9</t>
  </si>
  <si>
    <t>-11,8 при расчете плановых показатей использ.анализ расходов за 9 мес. 2020 г.</t>
  </si>
  <si>
    <t>42,9</t>
  </si>
  <si>
    <t>44,4</t>
  </si>
  <si>
    <t>45,3 планируем получить в 2021 г. (в 2020 г. действовали ограничит.меры)</t>
  </si>
  <si>
    <t>46,2 планируем получить в 2021 г. (в 2020 г. действовали ограничит.меры)</t>
  </si>
  <si>
    <t>-77,0 прогноз плановых показат.спланирован исходя из факта 2018,2019 годов</t>
  </si>
  <si>
    <t>-57,9 прогноз плановых показат.спланирован исходя из факта 2018,2019 годов</t>
  </si>
  <si>
    <t>-56,7 прогноз плановых показат.спланирован исходя из факта 2018,2019 годов</t>
  </si>
  <si>
    <t xml:space="preserve"> - 56,8</t>
  </si>
  <si>
    <t>- 45,9</t>
  </si>
  <si>
    <t>- 16,7</t>
  </si>
  <si>
    <t>-48,8 снижен.кол-ва и доли софинан. физич. и юрид.лиц  в разных проектах</t>
  </si>
  <si>
    <t>- 70,6</t>
  </si>
  <si>
    <t xml:space="preserve"> в январе 2020 г.  к Суоярвскому району стали применяться меры бюджетного принуждения</t>
  </si>
  <si>
    <t>-1751 кап.вложенеия 2020 года</t>
  </si>
  <si>
    <t>-55,5 - включение допол.расходов на софин.средств на строит.объектов питьев.водоснаб.</t>
  </si>
  <si>
    <t>27,8 в связи с привлечением по 2 полугодии 2020 г. 50,0 млн. руб. коммерч. кредита возросло и обслуживание муниц. долга</t>
  </si>
  <si>
    <t>32,8 в связи с привлечением по 2 полугодии 2020 г. 50,0 млн. руб. коммерч. кредита возросло и обслуживание муниц. долга</t>
  </si>
  <si>
    <t>53,6</t>
  </si>
  <si>
    <t>59,5</t>
  </si>
  <si>
    <t>9,5</t>
  </si>
  <si>
    <t>13,9</t>
  </si>
  <si>
    <t>6,4</t>
  </si>
  <si>
    <t>11,0</t>
  </si>
  <si>
    <t>6,6</t>
  </si>
  <si>
    <t>7,4</t>
  </si>
  <si>
    <t>-42,0</t>
  </si>
  <si>
    <t>16,7</t>
  </si>
  <si>
    <t>-15,7</t>
  </si>
  <si>
    <t>-4,2</t>
  </si>
  <si>
    <t>-28,4 погашена задол-ть за 2019 год</t>
  </si>
  <si>
    <t>-29,1 погашена задол-ть за 2019 год</t>
  </si>
  <si>
    <t>-13,6 погашена задолженность за прошлый период</t>
  </si>
  <si>
    <t>75,5 погашена задолженность за 2020 год</t>
  </si>
  <si>
    <t>31,4 в 2020 г.  больше кол-ва обращений в суды общей юрисдикции</t>
  </si>
  <si>
    <t>31,3 в 2020 г.  больше кол-ва обращений в суды общей юрисдикции</t>
  </si>
  <si>
    <t>7,9</t>
  </si>
  <si>
    <t>3,1</t>
  </si>
  <si>
    <t>-20,2</t>
  </si>
  <si>
    <t>-2,4</t>
  </si>
  <si>
    <t>33,3 проводилась претензионная работа</t>
  </si>
  <si>
    <t>-9,8</t>
  </si>
  <si>
    <t>-20,1 погаш.задол-ти за 2019 г.</t>
  </si>
  <si>
    <t>-43,3 погашен.задол-ти за 2019 г.</t>
  </si>
  <si>
    <t>-71,2 погаш.задол-ти за 2019 г.</t>
  </si>
  <si>
    <t>24,7 погашена задолженность за 2020 год</t>
  </si>
  <si>
    <t>-61,6</t>
  </si>
  <si>
    <t>271,4 погашена задолженность за прошлый период</t>
  </si>
  <si>
    <t>45,8</t>
  </si>
  <si>
    <t>45,6</t>
  </si>
  <si>
    <t>45,3</t>
  </si>
  <si>
    <t>45,2</t>
  </si>
  <si>
    <t>-33,7</t>
  </si>
  <si>
    <t>51,4  в 2021 г. поступают платежи от продажи имущества в 2020 г.</t>
  </si>
  <si>
    <t>129,4</t>
  </si>
  <si>
    <t>77,7</t>
  </si>
  <si>
    <t>136,3</t>
  </si>
  <si>
    <t>126,1</t>
  </si>
  <si>
    <t>100</t>
  </si>
  <si>
    <t>171,1</t>
  </si>
  <si>
    <t>238,8</t>
  </si>
  <si>
    <t>-91,9 погашена задолженность за прошлый период</t>
  </si>
  <si>
    <t>-202,0 уточнение КБК</t>
  </si>
  <si>
    <t>-504,7 уточнение КБК</t>
  </si>
  <si>
    <t>-4,7</t>
  </si>
  <si>
    <t>40,0</t>
  </si>
  <si>
    <t>7,5</t>
  </si>
  <si>
    <t>0,1</t>
  </si>
  <si>
    <t>7,6</t>
  </si>
  <si>
    <t>-6,3</t>
  </si>
  <si>
    <t>-3,4</t>
  </si>
  <si>
    <t>-18,2 при расчете планов.показ.использ.анализ расходов за 9 мес. 2020 г.</t>
  </si>
  <si>
    <t>-11,4 при расчете планов.показ.использ.анализ расходов за 9 мес. 2020 г.</t>
  </si>
  <si>
    <t>-17,3</t>
  </si>
  <si>
    <t>29,6 поступление долгов за прошлый период по взысканиям</t>
  </si>
  <si>
    <t>-9,2</t>
  </si>
  <si>
    <t>-41,8 в 2021 г. не ожид-ся большого кол-ва реализ.имущества</t>
  </si>
  <si>
    <t>-71,0</t>
  </si>
  <si>
    <t>-74,6</t>
  </si>
  <si>
    <t>-73,2 прогноз плановых показат.спланирован исходя из факта 2018,2019 годов</t>
  </si>
  <si>
    <t>60,6</t>
  </si>
  <si>
    <t>-56,7</t>
  </si>
  <si>
    <t>-176,5 уточнение КБК</t>
  </si>
  <si>
    <t>-177,0 уточнение КБК</t>
  </si>
  <si>
    <t>75,4 по бюджету РК</t>
  </si>
  <si>
    <t>75,0 по бюджету РК</t>
  </si>
  <si>
    <t>9,4</t>
  </si>
  <si>
    <t>14,6</t>
  </si>
  <si>
    <t>17,2</t>
  </si>
  <si>
    <t>-10,9 по бюджету РК</t>
  </si>
  <si>
    <t>16,8</t>
  </si>
  <si>
    <t>32,0 по бюджету РК</t>
  </si>
  <si>
    <t>-29,9 по бюджету РК</t>
  </si>
  <si>
    <t>-23,9 по бюджету РК</t>
  </si>
  <si>
    <t>46,4</t>
  </si>
  <si>
    <t>-12,7 при поступлении дополн.доходов возможно увелич.объема</t>
  </si>
  <si>
    <t>92,6 по бюджету РК</t>
  </si>
  <si>
    <t>91,7 по бюджету РК</t>
  </si>
  <si>
    <t>12,8 по бюджету РК</t>
  </si>
  <si>
    <t>-16,4</t>
  </si>
  <si>
    <t>-14,7</t>
  </si>
  <si>
    <t>102,6- в 2021 г. производится своевременная оплата счетов</t>
  </si>
  <si>
    <t>113,7- в 2021 г. производится своевременная оплата счетов</t>
  </si>
  <si>
    <t>-1,9</t>
  </si>
  <si>
    <t>20,3</t>
  </si>
  <si>
    <t>12,6</t>
  </si>
  <si>
    <t>36,6 не истрачены средства дорожн.фонда в сельских поселен.</t>
  </si>
  <si>
    <t>-2,7</t>
  </si>
  <si>
    <t>27,0</t>
  </si>
  <si>
    <t>8,9</t>
  </si>
  <si>
    <t>13,9 проведена индексация доплат госслуж., увелич. выплат, связан. с сокращен.штата</t>
  </si>
  <si>
    <t>11,5 проведена индексация доплат госслуж., увелич. выплат, связан. с сокращен.штата</t>
  </si>
  <si>
    <t>-72,4 согласно поступлению к оплате исполн.листов</t>
  </si>
  <si>
    <t>-73,1 согласно поступлению к оплате исполн.листов</t>
  </si>
  <si>
    <t>-71,1- судебные расходы не планируются</t>
  </si>
  <si>
    <t>-61,1- судебные расходы не планируются</t>
  </si>
  <si>
    <t>100,0 в январе 2021 г. произведена оплата налогов, в январе 2020 г.нет</t>
  </si>
  <si>
    <t>101,0 в январе 2021 г. произведена оплата налогов, в январе 2020 г.нет</t>
  </si>
  <si>
    <t>5,3</t>
  </si>
  <si>
    <t>-0,8</t>
  </si>
  <si>
    <t>2,1</t>
  </si>
  <si>
    <t>32,1 погаш.задол-ти по взнос.собств.помещен. в фонд капит.ремонта (долги за 2018-2019 гг)</t>
  </si>
  <si>
    <t>15,8</t>
  </si>
  <si>
    <t>9,9</t>
  </si>
  <si>
    <t>37,8</t>
  </si>
  <si>
    <t>на 01.07( на отчетную дату аналогично текущему финансовому году)</t>
  </si>
  <si>
    <t>на 01.07 (на отчетную дату)</t>
  </si>
  <si>
    <t>на 01.07.2021 года</t>
  </si>
  <si>
    <t>" 20 " июля  2021 года</t>
  </si>
</sst>
</file>

<file path=xl/styles.xml><?xml version="1.0" encoding="utf-8"?>
<styleSheet xmlns="http://schemas.openxmlformats.org/spreadsheetml/2006/main">
  <numFmts count="2">
    <numFmt numFmtId="164" formatCode="#,##0_ ;[Red]\-#,##0\ "/>
    <numFmt numFmtId="165" formatCode="#,##0.0"/>
  </numFmts>
  <fonts count="6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  <font>
      <sz val="12"/>
      <name val="Times New Roman Greek"/>
      <charset val="204"/>
    </font>
    <font>
      <sz val="9"/>
      <name val="Times New Roman Greek"/>
      <charset val="204"/>
    </font>
    <font>
      <sz val="9"/>
      <name val="Times New Roman Cyr"/>
      <charset val="204"/>
    </font>
    <font>
      <sz val="11"/>
      <name val="Times New Roman Greek"/>
      <charset val="204"/>
    </font>
    <font>
      <b/>
      <i/>
      <sz val="12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443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20" xfId="1" applyFont="1" applyFill="1" applyBorder="1" applyAlignment="1" applyProtection="1">
      <alignment horizontal="center" vertical="center" wrapText="1"/>
    </xf>
    <xf numFmtId="9" fontId="9" fillId="2" borderId="20" xfId="1" applyFont="1" applyFill="1" applyBorder="1" applyAlignment="1" applyProtection="1">
      <alignment horizontal="center" vertical="center" wrapText="1"/>
    </xf>
    <xf numFmtId="9" fontId="16" fillId="3" borderId="20" xfId="1" applyFont="1" applyFill="1" applyBorder="1" applyAlignment="1" applyProtection="1">
      <alignment horizontal="center" vertical="center" wrapText="1"/>
    </xf>
    <xf numFmtId="9" fontId="16" fillId="2" borderId="20" xfId="1" applyFont="1" applyFill="1" applyBorder="1" applyAlignment="1" applyProtection="1">
      <alignment horizontal="center" vertical="center" wrapText="1"/>
    </xf>
    <xf numFmtId="3" fontId="5" fillId="3" borderId="20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8" fillId="3" borderId="20" xfId="0" applyNumberFormat="1" applyFont="1" applyFill="1" applyBorder="1" applyAlignment="1" applyProtection="1">
      <alignment horizontal="center" vertical="center" wrapText="1"/>
    </xf>
    <xf numFmtId="9" fontId="19" fillId="2" borderId="20" xfId="1" applyFont="1" applyFill="1" applyBorder="1" applyAlignment="1" applyProtection="1">
      <alignment horizontal="center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1" fontId="5" fillId="2" borderId="3" xfId="1" applyNumberFormat="1" applyFont="1" applyFill="1" applyBorder="1" applyAlignment="1" applyProtection="1">
      <alignment horizontal="center" vertical="center" wrapText="1"/>
    </xf>
    <xf numFmtId="1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20" xfId="1" applyNumberFormat="1" applyFont="1" applyFill="1" applyBorder="1" applyAlignment="1" applyProtection="1">
      <alignment horizontal="center" vertical="center" wrapText="1"/>
    </xf>
    <xf numFmtId="3" fontId="55" fillId="2" borderId="0" xfId="0" applyNumberFormat="1" applyFont="1" applyFill="1" applyBorder="1" applyAlignment="1" applyProtection="1">
      <alignment vertical="center" wrapText="1"/>
      <protection locked="0"/>
    </xf>
    <xf numFmtId="3" fontId="56" fillId="2" borderId="0" xfId="0" applyNumberFormat="1" applyFont="1" applyFill="1" applyBorder="1" applyAlignment="1" applyProtection="1">
      <alignment vertical="center" wrapText="1"/>
      <protection locked="0"/>
    </xf>
    <xf numFmtId="3" fontId="55" fillId="2" borderId="0" xfId="0" applyNumberFormat="1" applyFont="1" applyFill="1" applyBorder="1" applyAlignment="1" applyProtection="1">
      <alignment horizontal="center" vertical="center"/>
      <protection locked="0"/>
    </xf>
    <xf numFmtId="3" fontId="55" fillId="2" borderId="0" xfId="0" applyNumberFormat="1" applyFont="1" applyFill="1" applyBorder="1" applyAlignment="1" applyProtection="1">
      <alignment horizontal="left" vertical="center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Alignment="1" applyProtection="1">
      <alignment vertical="top" wrapText="1"/>
      <protection locked="0"/>
    </xf>
    <xf numFmtId="49" fontId="57" fillId="2" borderId="21" xfId="0" applyNumberFormat="1" applyFont="1" applyFill="1" applyBorder="1" applyAlignment="1" applyProtection="1">
      <alignment horizontal="left" vertical="center" wrapText="1"/>
    </xf>
    <xf numFmtId="49" fontId="5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3" xfId="0" applyNumberFormat="1" applyFont="1" applyFill="1" applyBorder="1" applyAlignment="1" applyProtection="1">
      <alignment horizontal="center" vertical="center" wrapText="1"/>
    </xf>
    <xf numFmtId="9" fontId="6" fillId="2" borderId="3" xfId="1" applyFont="1" applyFill="1" applyBorder="1" applyAlignment="1" applyProtection="1">
      <alignment horizontal="center" vertical="center" wrapText="1"/>
    </xf>
    <xf numFmtId="3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Alignment="1" applyProtection="1">
      <alignment vertical="center"/>
      <protection locked="0"/>
    </xf>
    <xf numFmtId="49" fontId="57" fillId="2" borderId="2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0" fillId="3" borderId="3" xfId="0" applyNumberFormat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60" fillId="2" borderId="3" xfId="0" applyNumberFormat="1" applyFont="1" applyFill="1" applyBorder="1" applyAlignment="1" applyProtection="1">
      <alignment horizontal="center" vertical="center" wrapText="1"/>
    </xf>
    <xf numFmtId="9" fontId="9" fillId="3" borderId="3" xfId="1" applyFont="1" applyFill="1" applyBorder="1" applyAlignment="1" applyProtection="1">
      <alignment horizontal="center" vertical="center" wrapText="1"/>
    </xf>
    <xf numFmtId="3" fontId="5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20" fillId="2" borderId="3" xfId="0" applyNumberFormat="1" applyFont="1" applyFill="1" applyBorder="1" applyAlignment="1" applyProtection="1">
      <alignment horizontal="center" vertical="center" wrapText="1"/>
    </xf>
    <xf numFmtId="0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49" fontId="61" fillId="2" borderId="3" xfId="0" applyNumberFormat="1" applyFont="1" applyFill="1" applyBorder="1" applyAlignment="1" applyProtection="1">
      <alignment horizontal="center" vertical="center" wrapText="1"/>
    </xf>
    <xf numFmtId="49" fontId="62" fillId="2" borderId="3" xfId="0" applyNumberFormat="1" applyFont="1" applyFill="1" applyBorder="1" applyAlignment="1" applyProtection="1">
      <alignment horizontal="center" vertical="center" wrapText="1"/>
    </xf>
    <xf numFmtId="9" fontId="16" fillId="2" borderId="2" xfId="1" applyFont="1" applyFill="1" applyBorder="1" applyAlignment="1" applyProtection="1">
      <alignment horizontal="center" vertical="center" wrapText="1"/>
    </xf>
    <xf numFmtId="9" fontId="16" fillId="3" borderId="2" xfId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5" fillId="3" borderId="3" xfId="0" applyNumberFormat="1" applyFont="1" applyFill="1" applyBorder="1" applyAlignment="1" applyProtection="1">
      <alignment horizontal="center" vertical="center" wrapText="1"/>
    </xf>
    <xf numFmtId="49" fontId="17" fillId="2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</xf>
    <xf numFmtId="3" fontId="19" fillId="3" borderId="3" xfId="0" applyNumberFormat="1" applyFont="1" applyFill="1" applyBorder="1" applyAlignment="1" applyProtection="1">
      <alignment horizontal="center" vertical="center" wrapText="1"/>
    </xf>
    <xf numFmtId="3" fontId="60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60" fillId="2" borderId="3" xfId="0" applyNumberFormat="1" applyFont="1" applyFill="1" applyBorder="1" applyAlignment="1" applyProtection="1">
      <alignment horizontal="center" vertical="center" wrapText="1"/>
    </xf>
    <xf numFmtId="49" fontId="63" fillId="2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2" xfId="1" applyFont="1" applyFill="1" applyBorder="1" applyAlignment="1" applyProtection="1">
      <alignment horizontal="center" vertical="center" wrapText="1"/>
    </xf>
    <xf numFmtId="9" fontId="19" fillId="2" borderId="2" xfId="1" applyFont="1" applyFill="1" applyBorder="1" applyAlignment="1" applyProtection="1">
      <alignment horizontal="center" vertical="center" wrapText="1"/>
    </xf>
    <xf numFmtId="165" fontId="5" fillId="3" borderId="3" xfId="0" applyNumberFormat="1" applyFont="1" applyFill="1" applyBorder="1" applyAlignment="1" applyProtection="1">
      <alignment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16" fillId="3" borderId="3" xfId="0" applyNumberFormat="1" applyFont="1" applyFill="1" applyBorder="1" applyAlignment="1" applyProtection="1">
      <alignment horizontal="center" vertical="center" wrapText="1"/>
    </xf>
    <xf numFmtId="3" fontId="19" fillId="12" borderId="3" xfId="0" applyNumberFormat="1" applyFont="1" applyFill="1" applyBorder="1" applyAlignment="1" applyProtection="1">
      <alignment horizontal="center" vertical="center" wrapText="1"/>
    </xf>
    <xf numFmtId="3" fontId="57" fillId="12" borderId="3" xfId="0" applyNumberFormat="1" applyFont="1" applyFill="1" applyBorder="1" applyAlignment="1" applyProtection="1">
      <alignment horizontal="center" vertical="center" wrapText="1"/>
    </xf>
    <xf numFmtId="3" fontId="17" fillId="12" borderId="3" xfId="0" applyNumberFormat="1" applyFont="1" applyFill="1" applyBorder="1" applyAlignment="1" applyProtection="1">
      <alignment horizontal="center" vertical="center" wrapText="1"/>
    </xf>
    <xf numFmtId="3" fontId="9" fillId="12" borderId="3" xfId="0" applyNumberFormat="1" applyFont="1" applyFill="1" applyBorder="1" applyAlignment="1" applyProtection="1">
      <alignment horizontal="center" vertical="center" wrapText="1"/>
    </xf>
    <xf numFmtId="3" fontId="24" fillId="12" borderId="3" xfId="0" applyNumberFormat="1" applyFont="1" applyFill="1" applyBorder="1" applyAlignment="1" applyProtection="1">
      <alignment horizontal="center" vertical="center" wrapText="1"/>
    </xf>
    <xf numFmtId="3" fontId="5" fillId="12" borderId="3" xfId="0" applyNumberFormat="1" applyFont="1" applyFill="1" applyBorder="1" applyAlignment="1" applyProtection="1">
      <alignment horizontal="center" vertical="center" wrapText="1"/>
    </xf>
    <xf numFmtId="3" fontId="9" fillId="1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12" borderId="3" xfId="1" applyNumberFormat="1" applyFont="1" applyFill="1" applyBorder="1" applyAlignment="1" applyProtection="1">
      <alignment horizontal="center" vertical="center" wrapText="1"/>
    </xf>
    <xf numFmtId="3" fontId="21" fillId="12" borderId="3" xfId="0" applyNumberFormat="1" applyFont="1" applyFill="1" applyBorder="1" applyAlignment="1" applyProtection="1">
      <alignment horizontal="center" vertical="center"/>
    </xf>
    <xf numFmtId="3" fontId="21" fillId="12" borderId="3" xfId="0" applyNumberFormat="1" applyFont="1" applyFill="1" applyBorder="1" applyAlignment="1" applyProtection="1">
      <alignment horizontal="center" vertical="center" wrapText="1"/>
    </xf>
    <xf numFmtId="9" fontId="9" fillId="12" borderId="3" xfId="1" applyFont="1" applyFill="1" applyBorder="1" applyAlignment="1" applyProtection="1">
      <alignment horizontal="center" vertical="center" wrapText="1"/>
    </xf>
    <xf numFmtId="3" fontId="57" fillId="12" borderId="3" xfId="0" applyNumberFormat="1" applyFont="1" applyFill="1" applyBorder="1" applyAlignment="1" applyProtection="1">
      <alignment horizontal="center" vertical="center" wrapText="1"/>
      <protection locked="0"/>
    </xf>
    <xf numFmtId="9" fontId="6" fillId="12" borderId="3" xfId="1" applyFont="1" applyFill="1" applyBorder="1" applyAlignment="1" applyProtection="1">
      <alignment horizontal="center" vertical="center" wrapText="1"/>
    </xf>
    <xf numFmtId="3" fontId="16" fillId="12" borderId="3" xfId="0" applyNumberFormat="1" applyFont="1" applyFill="1" applyBorder="1" applyAlignment="1" applyProtection="1">
      <alignment horizontal="center" vertical="center" wrapText="1"/>
    </xf>
    <xf numFmtId="9" fontId="24" fillId="12" borderId="3" xfId="1" applyFont="1" applyFill="1" applyBorder="1" applyAlignment="1" applyProtection="1">
      <alignment horizontal="center" vertical="center" wrapText="1"/>
    </xf>
    <xf numFmtId="9" fontId="5" fillId="12" borderId="3" xfId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21" fillId="2" borderId="21" xfId="0" applyNumberFormat="1" applyFont="1" applyFill="1" applyBorder="1" applyAlignment="1" applyProtection="1">
      <alignment horizontal="left" vertical="center" wrapText="1"/>
    </xf>
    <xf numFmtId="3" fontId="21" fillId="2" borderId="21" xfId="0" applyNumberFormat="1" applyFont="1" applyFill="1" applyBorder="1" applyAlignment="1" applyProtection="1">
      <alignment horizontal="left" vertical="center" wrapText="1"/>
    </xf>
    <xf numFmtId="3" fontId="46" fillId="2" borderId="21" xfId="0" applyNumberFormat="1" applyFont="1" applyFill="1" applyBorder="1" applyAlignment="1" applyProtection="1">
      <alignment horizontal="center" vertical="center" wrapText="1"/>
    </xf>
    <xf numFmtId="3" fontId="4" fillId="1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1" xfId="0" applyNumberFormat="1" applyFont="1" applyFill="1" applyBorder="1" applyAlignment="1" applyProtection="1">
      <alignment horizontal="left" vertical="center" wrapText="1"/>
    </xf>
    <xf numFmtId="3" fontId="4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164" fontId="17" fillId="2" borderId="21" xfId="0" applyNumberFormat="1" applyFont="1" applyFill="1" applyBorder="1" applyAlignment="1" applyProtection="1">
      <alignment horizontal="left" vertical="center" wrapText="1"/>
    </xf>
    <xf numFmtId="49" fontId="5" fillId="2" borderId="21" xfId="0" applyNumberFormat="1" applyFont="1" applyFill="1" applyBorder="1" applyAlignment="1" applyProtection="1">
      <alignment horizontal="left" vertical="center" wrapText="1"/>
    </xf>
    <xf numFmtId="49" fontId="5" fillId="3" borderId="21" xfId="0" applyNumberFormat="1" applyFont="1" applyFill="1" applyBorder="1" applyAlignment="1" applyProtection="1">
      <alignment horizontal="left" vertical="center" wrapText="1"/>
    </xf>
    <xf numFmtId="3" fontId="27" fillId="2" borderId="21" xfId="0" applyNumberFormat="1" applyFont="1" applyFill="1" applyBorder="1" applyAlignment="1" applyProtection="1">
      <alignment horizontal="left" vertical="center" wrapText="1"/>
    </xf>
    <xf numFmtId="49" fontId="24" fillId="2" borderId="21" xfId="0" applyNumberFormat="1" applyFont="1" applyFill="1" applyBorder="1" applyAlignment="1" applyProtection="1">
      <alignment horizontal="left" vertical="center" wrapText="1"/>
    </xf>
    <xf numFmtId="3" fontId="15" fillId="2" borderId="21" xfId="0" applyNumberFormat="1" applyFont="1" applyFill="1" applyBorder="1" applyAlignment="1" applyProtection="1">
      <alignment horizontal="left" vertical="center" wrapText="1"/>
    </xf>
    <xf numFmtId="49" fontId="1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4" fillId="2" borderId="21" xfId="0" applyNumberFormat="1" applyFont="1" applyFill="1" applyBorder="1" applyAlignment="1" applyProtection="1">
      <alignment horizontal="left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center" wrapText="1"/>
    </xf>
    <xf numFmtId="3" fontId="53" fillId="1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12" borderId="3" xfId="0" applyNumberFormat="1" applyFont="1" applyFill="1" applyBorder="1" applyAlignment="1" applyProtection="1">
      <alignment horizontal="center" vertical="center" wrapText="1"/>
    </xf>
    <xf numFmtId="3" fontId="54" fillId="12" borderId="3" xfId="0" applyNumberFormat="1" applyFont="1" applyFill="1" applyBorder="1" applyAlignment="1" applyProtection="1">
      <alignment horizontal="center" vertical="center" wrapText="1"/>
    </xf>
    <xf numFmtId="0" fontId="53" fillId="2" borderId="0" xfId="0" applyNumberFormat="1" applyFont="1" applyFill="1" applyAlignment="1" applyProtection="1">
      <alignment horizontal="left" vertical="center" wrapText="1"/>
      <protection locked="0"/>
    </xf>
    <xf numFmtId="0" fontId="53" fillId="2" borderId="0" xfId="0" applyNumberFormat="1" applyFont="1" applyFill="1" applyAlignment="1" applyProtection="1">
      <alignment horizontal="left" vertical="top" wrapText="1"/>
      <protection locked="0"/>
    </xf>
    <xf numFmtId="0" fontId="53" fillId="2" borderId="0" xfId="0" applyNumberFormat="1" applyFont="1" applyFill="1" applyBorder="1" applyAlignment="1" applyProtection="1">
      <alignment horizontal="left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348">
        <f>конс.!A1</f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268" ht="18.75" customHeight="1">
      <c r="A2" s="3"/>
      <c r="C2" s="354" t="s">
        <v>0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354"/>
      <c r="BR2" s="354"/>
      <c r="BS2" s="354"/>
      <c r="BT2" s="354"/>
      <c r="BU2" s="354"/>
      <c r="BV2" s="354"/>
      <c r="BW2" s="354"/>
      <c r="BX2" s="354"/>
      <c r="BY2" s="354"/>
      <c r="BZ2" s="354"/>
      <c r="CA2" s="354"/>
      <c r="CB2" s="354"/>
      <c r="CC2" s="354"/>
      <c r="CD2" s="354"/>
      <c r="CE2" s="354"/>
      <c r="CF2" s="354"/>
      <c r="CG2" s="354"/>
      <c r="CH2" s="354"/>
      <c r="CI2" s="354"/>
      <c r="CJ2" s="354"/>
      <c r="CK2" s="354"/>
      <c r="CL2" s="354"/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/>
      <c r="CX2" s="354"/>
      <c r="CY2" s="354"/>
      <c r="CZ2" s="354"/>
      <c r="DA2" s="354"/>
      <c r="DB2" s="354"/>
      <c r="DC2" s="354"/>
      <c r="DD2" s="354"/>
      <c r="DE2" s="354"/>
      <c r="DF2" s="354"/>
      <c r="DG2" s="354"/>
      <c r="DH2" s="354"/>
      <c r="DI2" s="354"/>
      <c r="DJ2" s="354"/>
      <c r="DK2" s="354"/>
      <c r="DL2" s="354"/>
      <c r="DM2" s="354"/>
      <c r="DN2" s="354"/>
      <c r="DO2" s="354"/>
      <c r="DP2" s="354"/>
      <c r="DQ2" s="354"/>
      <c r="DR2" s="354"/>
      <c r="DS2" s="354"/>
      <c r="DT2" s="354"/>
      <c r="DU2" s="354"/>
      <c r="DV2" s="354"/>
    </row>
    <row r="3" spans="1:268" ht="15.75" customHeight="1">
      <c r="C3" s="354" t="s">
        <v>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  <c r="BM3" s="354"/>
      <c r="BN3" s="354"/>
      <c r="BO3" s="354"/>
      <c r="BP3" s="354"/>
      <c r="BQ3" s="354"/>
      <c r="BR3" s="354"/>
      <c r="BS3" s="354"/>
      <c r="BT3" s="354"/>
      <c r="BU3" s="354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4"/>
      <c r="CZ3" s="354"/>
      <c r="DA3" s="354"/>
      <c r="DB3" s="354"/>
      <c r="DC3" s="354"/>
      <c r="DD3" s="354"/>
      <c r="DE3" s="354"/>
      <c r="DF3" s="354"/>
      <c r="DG3" s="354"/>
      <c r="DH3" s="354"/>
      <c r="DI3" s="354"/>
      <c r="DJ3" s="354"/>
      <c r="DK3" s="354"/>
      <c r="DL3" s="354"/>
      <c r="DM3" s="354"/>
      <c r="DN3" s="354"/>
      <c r="DO3" s="354"/>
      <c r="DP3" s="354"/>
      <c r="DQ3" s="354"/>
      <c r="DR3" s="354"/>
      <c r="DS3" s="354"/>
      <c r="DT3" s="354"/>
      <c r="DU3" s="354"/>
      <c r="DV3" s="354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337" t="s">
        <v>3</v>
      </c>
      <c r="B5" s="338"/>
      <c r="C5" s="343" t="str">
        <f>'бюджет округа (района)'!C5</f>
        <v>2014 год</v>
      </c>
      <c r="D5" s="344"/>
      <c r="E5" s="345">
        <f>'бюджет округа (района)'!D5:Z5</f>
        <v>0</v>
      </c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>
        <f>'бюджет округа (района)'!AA5:BL5</f>
        <v>0</v>
      </c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5"/>
      <c r="CY5" s="345"/>
      <c r="CZ5" s="345"/>
      <c r="DA5" s="345"/>
      <c r="DB5" s="345"/>
      <c r="DC5" s="345"/>
      <c r="DD5" s="345"/>
      <c r="DE5" s="345"/>
      <c r="DF5" s="345"/>
      <c r="DG5" s="345"/>
      <c r="DH5" s="345"/>
      <c r="DI5" s="345"/>
      <c r="DJ5" s="345"/>
      <c r="DK5" s="345"/>
      <c r="DL5" s="345"/>
      <c r="DM5" s="345"/>
      <c r="DN5" s="345"/>
      <c r="DO5" s="345"/>
      <c r="DP5" s="345"/>
      <c r="DQ5" s="345"/>
      <c r="DR5" s="345"/>
      <c r="DS5" s="345"/>
      <c r="DT5" s="345"/>
      <c r="DU5" s="345"/>
      <c r="DV5" s="345"/>
      <c r="DW5" s="9"/>
    </row>
    <row r="6" spans="1:268" s="120" customFormat="1" ht="16.5" customHeight="1">
      <c r="A6" s="339"/>
      <c r="B6" s="340"/>
      <c r="C6" s="346" t="s">
        <v>149</v>
      </c>
      <c r="D6" s="346"/>
      <c r="E6" s="347" t="s">
        <v>149</v>
      </c>
      <c r="F6" s="347"/>
      <c r="G6" s="346" t="s">
        <v>8</v>
      </c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 t="s">
        <v>150</v>
      </c>
      <c r="AZ6" s="346"/>
      <c r="BA6" s="335" t="s">
        <v>96</v>
      </c>
      <c r="BB6" s="335"/>
      <c r="BC6" s="336" t="s">
        <v>10</v>
      </c>
      <c r="BD6" s="336"/>
      <c r="BE6" s="336"/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36"/>
      <c r="BS6" s="336"/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36"/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36"/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36"/>
      <c r="DF6" s="336"/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49" t="s">
        <v>125</v>
      </c>
      <c r="DR6" s="350"/>
      <c r="DS6" s="353" t="s">
        <v>126</v>
      </c>
      <c r="DT6" s="353"/>
      <c r="DU6" s="353" t="s">
        <v>96</v>
      </c>
      <c r="DV6" s="353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339"/>
      <c r="B7" s="340"/>
      <c r="C7" s="346"/>
      <c r="D7" s="346"/>
      <c r="E7" s="347"/>
      <c r="F7" s="347"/>
      <c r="G7" s="330" t="s">
        <v>11</v>
      </c>
      <c r="H7" s="330"/>
      <c r="I7" s="330" t="s">
        <v>12</v>
      </c>
      <c r="J7" s="330"/>
      <c r="K7" s="332" t="s">
        <v>70</v>
      </c>
      <c r="L7" s="332"/>
      <c r="M7" s="330" t="s">
        <v>13</v>
      </c>
      <c r="N7" s="330"/>
      <c r="O7" s="332" t="s">
        <v>14</v>
      </c>
      <c r="P7" s="332"/>
      <c r="Q7" s="330" t="s">
        <v>15</v>
      </c>
      <c r="R7" s="330"/>
      <c r="S7" s="332" t="s">
        <v>81</v>
      </c>
      <c r="T7" s="332"/>
      <c r="U7" s="330" t="s">
        <v>16</v>
      </c>
      <c r="V7" s="330"/>
      <c r="W7" s="332" t="s">
        <v>82</v>
      </c>
      <c r="X7" s="332"/>
      <c r="Y7" s="330" t="s">
        <v>17</v>
      </c>
      <c r="Z7" s="330"/>
      <c r="AA7" s="332" t="s">
        <v>83</v>
      </c>
      <c r="AB7" s="332"/>
      <c r="AC7" s="330" t="s">
        <v>18</v>
      </c>
      <c r="AD7" s="330"/>
      <c r="AE7" s="332" t="s">
        <v>84</v>
      </c>
      <c r="AF7" s="332"/>
      <c r="AG7" s="330" t="s">
        <v>19</v>
      </c>
      <c r="AH7" s="330"/>
      <c r="AI7" s="332" t="s">
        <v>85</v>
      </c>
      <c r="AJ7" s="332"/>
      <c r="AK7" s="330" t="s">
        <v>20</v>
      </c>
      <c r="AL7" s="330"/>
      <c r="AM7" s="332" t="s">
        <v>86</v>
      </c>
      <c r="AN7" s="332"/>
      <c r="AO7" s="330" t="s">
        <v>21</v>
      </c>
      <c r="AP7" s="330"/>
      <c r="AQ7" s="332" t="s">
        <v>87</v>
      </c>
      <c r="AR7" s="332"/>
      <c r="AS7" s="330" t="s">
        <v>22</v>
      </c>
      <c r="AT7" s="330"/>
      <c r="AU7" s="332" t="s">
        <v>88</v>
      </c>
      <c r="AV7" s="332"/>
      <c r="AW7" s="330" t="s">
        <v>23</v>
      </c>
      <c r="AX7" s="330"/>
      <c r="AY7" s="346"/>
      <c r="AZ7" s="346"/>
      <c r="BA7" s="335"/>
      <c r="BB7" s="335"/>
      <c r="BC7" s="330" t="s">
        <v>11</v>
      </c>
      <c r="BD7" s="330"/>
      <c r="BE7" s="330" t="s">
        <v>12</v>
      </c>
      <c r="BF7" s="330"/>
      <c r="BG7" s="332" t="s">
        <v>70</v>
      </c>
      <c r="BH7" s="332"/>
      <c r="BI7" s="333" t="s">
        <v>96</v>
      </c>
      <c r="BJ7" s="334"/>
      <c r="BK7" s="330" t="s">
        <v>13</v>
      </c>
      <c r="BL7" s="330"/>
      <c r="BM7" s="332" t="s">
        <v>14</v>
      </c>
      <c r="BN7" s="332"/>
      <c r="BO7" s="333" t="s">
        <v>96</v>
      </c>
      <c r="BP7" s="334"/>
      <c r="BQ7" s="330" t="s">
        <v>15</v>
      </c>
      <c r="BR7" s="330"/>
      <c r="BS7" s="332" t="s">
        <v>81</v>
      </c>
      <c r="BT7" s="332"/>
      <c r="BU7" s="333" t="s">
        <v>96</v>
      </c>
      <c r="BV7" s="334"/>
      <c r="BW7" s="330" t="s">
        <v>141</v>
      </c>
      <c r="BX7" s="330"/>
      <c r="BY7" s="332" t="s">
        <v>82</v>
      </c>
      <c r="BZ7" s="332"/>
      <c r="CA7" s="333" t="s">
        <v>96</v>
      </c>
      <c r="CB7" s="334"/>
      <c r="CC7" s="330" t="s">
        <v>17</v>
      </c>
      <c r="CD7" s="330"/>
      <c r="CE7" s="332" t="s">
        <v>83</v>
      </c>
      <c r="CF7" s="332"/>
      <c r="CG7" s="333" t="s">
        <v>96</v>
      </c>
      <c r="CH7" s="334"/>
      <c r="CI7" s="330" t="s">
        <v>18</v>
      </c>
      <c r="CJ7" s="330"/>
      <c r="CK7" s="332" t="s">
        <v>84</v>
      </c>
      <c r="CL7" s="332"/>
      <c r="CM7" s="333" t="s">
        <v>96</v>
      </c>
      <c r="CN7" s="334"/>
      <c r="CO7" s="330" t="s">
        <v>19</v>
      </c>
      <c r="CP7" s="330"/>
      <c r="CQ7" s="332" t="s">
        <v>85</v>
      </c>
      <c r="CR7" s="332"/>
      <c r="CS7" s="333" t="s">
        <v>96</v>
      </c>
      <c r="CT7" s="334"/>
      <c r="CU7" s="330" t="s">
        <v>20</v>
      </c>
      <c r="CV7" s="330"/>
      <c r="CW7" s="332" t="s">
        <v>86</v>
      </c>
      <c r="CX7" s="332"/>
      <c r="CY7" s="333" t="s">
        <v>96</v>
      </c>
      <c r="CZ7" s="334"/>
      <c r="DA7" s="330" t="s">
        <v>21</v>
      </c>
      <c r="DB7" s="330"/>
      <c r="DC7" s="332" t="s">
        <v>87</v>
      </c>
      <c r="DD7" s="332"/>
      <c r="DE7" s="333" t="s">
        <v>96</v>
      </c>
      <c r="DF7" s="334"/>
      <c r="DG7" s="330" t="s">
        <v>22</v>
      </c>
      <c r="DH7" s="330"/>
      <c r="DI7" s="332" t="s">
        <v>88</v>
      </c>
      <c r="DJ7" s="332"/>
      <c r="DK7" s="333" t="s">
        <v>96</v>
      </c>
      <c r="DL7" s="334"/>
      <c r="DM7" s="330" t="s">
        <v>23</v>
      </c>
      <c r="DN7" s="330"/>
      <c r="DO7" s="331" t="str">
        <f>'бюджет округа (района)'!BI7:BI7</f>
        <v>Ожидаемая оценка на __________</v>
      </c>
      <c r="DP7" s="331"/>
      <c r="DQ7" s="351"/>
      <c r="DR7" s="352"/>
      <c r="DS7" s="353"/>
      <c r="DT7" s="353"/>
      <c r="DU7" s="353"/>
      <c r="DV7" s="353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341"/>
      <c r="B8" s="342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93" t="s">
        <v>29</v>
      </c>
      <c r="B9" s="294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328" t="s">
        <v>30</v>
      </c>
      <c r="B10" s="329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326" t="s">
        <v>31</v>
      </c>
      <c r="B11" s="327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>
        <f>'бюджет округа (района)'!BJ12+'бюджеты поселений'!BJ12</f>
        <v>0</v>
      </c>
      <c r="DR12" s="134">
        <f>'бюджет округа (района)'!BJ12</f>
        <v>0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26" t="s">
        <v>32</v>
      </c>
      <c r="B13" s="327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26" t="s">
        <v>80</v>
      </c>
      <c r="B14" s="327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26" t="s">
        <v>33</v>
      </c>
      <c r="B15" s="327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26" t="s">
        <v>35</v>
      </c>
      <c r="B16" s="327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26" t="s">
        <v>36</v>
      </c>
      <c r="B17" s="327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26" t="s">
        <v>37</v>
      </c>
      <c r="B18" s="327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26" t="s">
        <v>38</v>
      </c>
      <c r="B19" s="327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26" t="s">
        <v>39</v>
      </c>
      <c r="B20" s="327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26" t="s">
        <v>40</v>
      </c>
      <c r="B21" s="327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26" t="s">
        <v>41</v>
      </c>
      <c r="B22" s="327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26" t="s">
        <v>89</v>
      </c>
      <c r="B23" s="327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26" t="s">
        <v>90</v>
      </c>
      <c r="B24" s="327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26" t="s">
        <v>42</v>
      </c>
      <c r="B25" s="327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326" t="s">
        <v>43</v>
      </c>
      <c r="B26" s="327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328" t="s">
        <v>44</v>
      </c>
      <c r="B27" s="329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312" t="s">
        <v>94</v>
      </c>
      <c r="B28" s="313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12" t="s">
        <v>45</v>
      </c>
      <c r="B29" s="313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12" t="s">
        <v>91</v>
      </c>
      <c r="B30" s="313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12" t="s">
        <v>46</v>
      </c>
      <c r="B31" s="313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312" t="s">
        <v>92</v>
      </c>
      <c r="B32" s="313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312" t="s">
        <v>142</v>
      </c>
      <c r="B33" s="313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312" t="s">
        <v>118</v>
      </c>
      <c r="B34" s="313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12" t="s">
        <v>48</v>
      </c>
      <c r="B35" s="313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312" t="s">
        <v>93</v>
      </c>
      <c r="B36" s="313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93" t="s">
        <v>49</v>
      </c>
      <c r="B37" s="294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324" t="s">
        <v>100</v>
      </c>
      <c r="B38" s="325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304" t="s">
        <v>105</v>
      </c>
      <c r="B39" s="305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304" t="s">
        <v>99</v>
      </c>
      <c r="B40" s="305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304" t="s">
        <v>95</v>
      </c>
      <c r="B41" s="305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304" t="s">
        <v>98</v>
      </c>
      <c r="B42" s="305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322" t="s">
        <v>97</v>
      </c>
      <c r="B43" s="323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22" t="s">
        <v>101</v>
      </c>
      <c r="B44" s="323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22" t="s">
        <v>102</v>
      </c>
      <c r="B45" s="323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322" t="s">
        <v>103</v>
      </c>
      <c r="B46" s="323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322" t="s">
        <v>106</v>
      </c>
      <c r="B47" s="323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304" t="s">
        <v>132</v>
      </c>
      <c r="B48" s="305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304" t="s">
        <v>108</v>
      </c>
      <c r="B49" s="305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304" t="s">
        <v>110</v>
      </c>
      <c r="B50" s="305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304" t="s">
        <v>111</v>
      </c>
      <c r="B51" s="305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304" t="s">
        <v>112</v>
      </c>
      <c r="B52" s="305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304" t="s">
        <v>104</v>
      </c>
      <c r="B53" s="305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304" t="s">
        <v>107</v>
      </c>
      <c r="B54" s="305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304" t="s">
        <v>131</v>
      </c>
      <c r="B55" s="305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304" t="s">
        <v>109</v>
      </c>
      <c r="B56" s="305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304" t="s">
        <v>119</v>
      </c>
      <c r="B57" s="305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304" t="s">
        <v>120</v>
      </c>
      <c r="B58" s="305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304" t="s">
        <v>121</v>
      </c>
      <c r="B59" s="305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304" t="s">
        <v>122</v>
      </c>
      <c r="B60" s="305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304" t="s">
        <v>123</v>
      </c>
      <c r="B61" s="305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304" t="s">
        <v>124</v>
      </c>
      <c r="B62" s="305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304" t="s">
        <v>133</v>
      </c>
      <c r="B63" s="305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93" t="s">
        <v>50</v>
      </c>
      <c r="B74" s="294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97" t="s">
        <v>52</v>
      </c>
      <c r="B75" s="298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#DIV/0!</v>
      </c>
      <c r="DR75" s="133" t="e">
        <f t="shared" si="403"/>
        <v>#DIV/0!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320" t="s">
        <v>127</v>
      </c>
      <c r="B76" s="321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str">
        <f t="shared" si="407"/>
        <v>-</v>
      </c>
      <c r="DR76" s="145" t="str">
        <f t="shared" si="407"/>
        <v>-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93" t="s">
        <v>53</v>
      </c>
      <c r="B77" s="294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314" t="s">
        <v>54</v>
      </c>
      <c r="B78" s="315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312" t="s">
        <v>144</v>
      </c>
      <c r="B79" s="313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312" t="s">
        <v>145</v>
      </c>
      <c r="B80" s="313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14" t="s">
        <v>57</v>
      </c>
      <c r="B81" s="315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312" t="s">
        <v>144</v>
      </c>
      <c r="B82" s="313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312" t="s">
        <v>146</v>
      </c>
      <c r="B83" s="313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14" t="s">
        <v>58</v>
      </c>
      <c r="B84" s="315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312" t="s">
        <v>147</v>
      </c>
      <c r="B85" s="313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312" t="s">
        <v>148</v>
      </c>
      <c r="B86" s="313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14" t="s">
        <v>61</v>
      </c>
      <c r="B87" s="315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316" t="s">
        <v>62</v>
      </c>
      <c r="B88" s="31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18" t="s">
        <v>63</v>
      </c>
      <c r="B89" s="319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93" t="s">
        <v>136</v>
      </c>
      <c r="B90" s="294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310" t="s">
        <v>64</v>
      </c>
      <c r="B91" s="311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304" t="s">
        <v>38</v>
      </c>
      <c r="B92" s="305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312" t="s">
        <v>143</v>
      </c>
      <c r="B93" s="313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04" t="s">
        <v>65</v>
      </c>
      <c r="B94" s="305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06" t="s">
        <v>67</v>
      </c>
      <c r="B95" s="307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06" t="s">
        <v>34</v>
      </c>
      <c r="B96" s="307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306" t="s">
        <v>34</v>
      </c>
      <c r="B97" s="307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306" t="s">
        <v>34</v>
      </c>
      <c r="B98" s="307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306" t="s">
        <v>34</v>
      </c>
      <c r="B99" s="307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306" t="s">
        <v>34</v>
      </c>
      <c r="B100" s="307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310" t="s">
        <v>68</v>
      </c>
      <c r="B101" s="311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304">
        <v>243</v>
      </c>
      <c r="B102" s="305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304">
        <v>244</v>
      </c>
      <c r="B103" s="305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04">
        <v>414</v>
      </c>
      <c r="B104" s="305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04">
        <v>521</v>
      </c>
      <c r="B105" s="305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04">
        <v>831</v>
      </c>
      <c r="B106" s="305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304">
        <v>851</v>
      </c>
      <c r="B107" s="305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304">
        <v>853</v>
      </c>
      <c r="B108" s="305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306"/>
      <c r="B112" s="307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308"/>
      <c r="B113" s="309"/>
      <c r="C113" s="303" t="str">
        <f>DQ113</f>
        <v>на 1 января  очередного финансового года</v>
      </c>
      <c r="D113" s="303"/>
      <c r="E113" s="303" t="str">
        <f>C113</f>
        <v>на 1 января  очередного финансового года</v>
      </c>
      <c r="F113" s="303"/>
      <c r="G113" s="302" t="s">
        <v>69</v>
      </c>
      <c r="H113" s="302"/>
      <c r="I113" s="302" t="s">
        <v>70</v>
      </c>
      <c r="J113" s="302"/>
      <c r="K113" s="299" t="s">
        <v>151</v>
      </c>
      <c r="L113" s="299"/>
      <c r="M113" s="302" t="s">
        <v>14</v>
      </c>
      <c r="N113" s="302"/>
      <c r="O113" s="299" t="s">
        <v>151</v>
      </c>
      <c r="P113" s="299"/>
      <c r="Q113" s="302" t="s">
        <v>137</v>
      </c>
      <c r="R113" s="302"/>
      <c r="S113" s="299" t="s">
        <v>151</v>
      </c>
      <c r="T113" s="299"/>
      <c r="U113" s="302" t="s">
        <v>138</v>
      </c>
      <c r="V113" s="302"/>
      <c r="W113" s="299" t="s">
        <v>151</v>
      </c>
      <c r="X113" s="299"/>
      <c r="Y113" s="302" t="s">
        <v>83</v>
      </c>
      <c r="Z113" s="302"/>
      <c r="AA113" s="299" t="s">
        <v>151</v>
      </c>
      <c r="AB113" s="299"/>
      <c r="AC113" s="302" t="s">
        <v>84</v>
      </c>
      <c r="AD113" s="302"/>
      <c r="AE113" s="299" t="s">
        <v>151</v>
      </c>
      <c r="AF113" s="299"/>
      <c r="AG113" s="302" t="s">
        <v>85</v>
      </c>
      <c r="AH113" s="302"/>
      <c r="AI113" s="299" t="s">
        <v>151</v>
      </c>
      <c r="AJ113" s="299"/>
      <c r="AK113" s="302" t="s">
        <v>86</v>
      </c>
      <c r="AL113" s="302"/>
      <c r="AM113" s="299" t="s">
        <v>151</v>
      </c>
      <c r="AN113" s="299"/>
      <c r="AO113" s="302" t="s">
        <v>87</v>
      </c>
      <c r="AP113" s="302"/>
      <c r="AQ113" s="299" t="s">
        <v>151</v>
      </c>
      <c r="AR113" s="299"/>
      <c r="AS113" s="302" t="s">
        <v>88</v>
      </c>
      <c r="AT113" s="302"/>
      <c r="AU113" s="299" t="s">
        <v>151</v>
      </c>
      <c r="AV113" s="299"/>
      <c r="AW113" s="303" t="str">
        <f>E113</f>
        <v>на 1 января  очередного финансового года</v>
      </c>
      <c r="AX113" s="303"/>
      <c r="AY113" s="303" t="s">
        <v>71</v>
      </c>
      <c r="AZ113" s="303"/>
      <c r="BA113" s="299" t="str">
        <f>BA6</f>
        <v>Темп роста (снижения) к исполнено за отчетный год, %</v>
      </c>
      <c r="BB113" s="299"/>
      <c r="BC113" s="302" t="s">
        <v>69</v>
      </c>
      <c r="BD113" s="302"/>
      <c r="BE113" s="302" t="s">
        <v>70</v>
      </c>
      <c r="BF113" s="302"/>
      <c r="BG113" s="299" t="s">
        <v>152</v>
      </c>
      <c r="BH113" s="299"/>
      <c r="BI113" s="299" t="str">
        <f>BI7</f>
        <v>Темп роста (снижения) к исполнено за отчетный год, %</v>
      </c>
      <c r="BJ113" s="299"/>
      <c r="BK113" s="302" t="s">
        <v>14</v>
      </c>
      <c r="BL113" s="302"/>
      <c r="BM113" s="299" t="s">
        <v>152</v>
      </c>
      <c r="BN113" s="299"/>
      <c r="BO113" s="299" t="str">
        <f>BO7</f>
        <v>Темп роста (снижения) к исполнено за отчетный год, %</v>
      </c>
      <c r="BP113" s="299"/>
      <c r="BQ113" s="302" t="s">
        <v>81</v>
      </c>
      <c r="BR113" s="302"/>
      <c r="BS113" s="299" t="s">
        <v>152</v>
      </c>
      <c r="BT113" s="299"/>
      <c r="BU113" s="299" t="str">
        <f>BU7</f>
        <v>Темп роста (снижения) к исполнено за отчетный год, %</v>
      </c>
      <c r="BV113" s="299"/>
      <c r="BW113" s="302" t="s">
        <v>82</v>
      </c>
      <c r="BX113" s="302"/>
      <c r="BY113" s="299" t="s">
        <v>152</v>
      </c>
      <c r="BZ113" s="299"/>
      <c r="CA113" s="299" t="str">
        <f>CA7</f>
        <v>Темп роста (снижения) к исполнено за отчетный год, %</v>
      </c>
      <c r="CB113" s="299"/>
      <c r="CC113" s="302" t="s">
        <v>83</v>
      </c>
      <c r="CD113" s="302"/>
      <c r="CE113" s="299" t="s">
        <v>152</v>
      </c>
      <c r="CF113" s="299"/>
      <c r="CG113" s="299" t="str">
        <f>CG7</f>
        <v>Темп роста (снижения) к исполнено за отчетный год, %</v>
      </c>
      <c r="CH113" s="299"/>
      <c r="CI113" s="302" t="s">
        <v>84</v>
      </c>
      <c r="CJ113" s="302"/>
      <c r="CK113" s="299" t="s">
        <v>152</v>
      </c>
      <c r="CL113" s="299"/>
      <c r="CM113" s="299" t="str">
        <f>CM7</f>
        <v>Темп роста (снижения) к исполнено за отчетный год, %</v>
      </c>
      <c r="CN113" s="299"/>
      <c r="CO113" s="302" t="s">
        <v>85</v>
      </c>
      <c r="CP113" s="302"/>
      <c r="CQ113" s="299" t="s">
        <v>152</v>
      </c>
      <c r="CR113" s="299"/>
      <c r="CS113" s="299" t="str">
        <f>CS7</f>
        <v>Темп роста (снижения) к исполнено за отчетный год, %</v>
      </c>
      <c r="CT113" s="299"/>
      <c r="CU113" s="302" t="s">
        <v>86</v>
      </c>
      <c r="CV113" s="302"/>
      <c r="CW113" s="299" t="s">
        <v>152</v>
      </c>
      <c r="CX113" s="299"/>
      <c r="CY113" s="299" t="str">
        <f>CY7</f>
        <v>Темп роста (снижения) к исполнено за отчетный год, %</v>
      </c>
      <c r="CZ113" s="299"/>
      <c r="DA113" s="302" t="s">
        <v>87</v>
      </c>
      <c r="DB113" s="302"/>
      <c r="DC113" s="299" t="s">
        <v>152</v>
      </c>
      <c r="DD113" s="299"/>
      <c r="DE113" s="299" t="str">
        <f>DE7</f>
        <v>Темп роста (снижения) к исполнено за отчетный год, %</v>
      </c>
      <c r="DF113" s="299"/>
      <c r="DG113" s="302" t="s">
        <v>88</v>
      </c>
      <c r="DH113" s="302"/>
      <c r="DI113" s="299" t="s">
        <v>152</v>
      </c>
      <c r="DJ113" s="299"/>
      <c r="DK113" s="299" t="str">
        <f>DK7</f>
        <v>Темп роста (снижения) к исполнено за отчетный год, %</v>
      </c>
      <c r="DL113" s="299"/>
      <c r="DM113" s="299" t="str">
        <f>AY113</f>
        <v>на 1 января  очередного финансового года</v>
      </c>
      <c r="DN113" s="299"/>
      <c r="DO113" s="299" t="str">
        <f>DO7</f>
        <v>Ожидаемая оценка на __________</v>
      </c>
      <c r="DP113" s="299"/>
      <c r="DQ113" s="299" t="s">
        <v>71</v>
      </c>
      <c r="DR113" s="299"/>
      <c r="DS113" s="299" t="str">
        <f>DS6</f>
        <v>Темп роста (снижения) к утверждено на текущий год, %</v>
      </c>
      <c r="DT113" s="299"/>
      <c r="DU113" s="299" t="str">
        <f>DU6</f>
        <v>Темп роста (снижения) к исполнено за отчетный год, %</v>
      </c>
      <c r="DV113" s="299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300" t="s">
        <v>153</v>
      </c>
      <c r="B114" s="301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97" t="s">
        <v>73</v>
      </c>
      <c r="B118" s="298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#DIV/0!</v>
      </c>
      <c r="DR118" s="133" t="e">
        <f t="shared" si="615"/>
        <v>#DIV/0!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93" t="s">
        <v>74</v>
      </c>
      <c r="B119" s="294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91" t="s">
        <v>75</v>
      </c>
      <c r="B120" s="292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91" t="s">
        <v>76</v>
      </c>
      <c r="B121" s="292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91" t="s">
        <v>129</v>
      </c>
      <c r="B122" s="292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93" t="s">
        <v>77</v>
      </c>
      <c r="B123" s="294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91" t="s">
        <v>75</v>
      </c>
      <c r="B124" s="292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91" t="s">
        <v>76</v>
      </c>
      <c r="B125" s="292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91" t="s">
        <v>129</v>
      </c>
      <c r="B126" s="292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93" t="s">
        <v>135</v>
      </c>
      <c r="B127" s="294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95" t="s">
        <v>78</v>
      </c>
      <c r="B128" s="296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89" t="s">
        <v>79</v>
      </c>
      <c r="B129" s="290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89" t="s">
        <v>134</v>
      </c>
      <c r="B130" s="290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JH322"/>
  <sheetViews>
    <sheetView tabSelected="1" view="pageBreakPreview" zoomScale="75" zoomScaleSheetLayoutView="75" zoomScalePageLayoutView="6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DU10" sqref="DU10"/>
    </sheetView>
  </sheetViews>
  <sheetFormatPr defaultColWidth="9.33203125" defaultRowHeight="15"/>
  <cols>
    <col min="1" max="1" width="47" style="50" customWidth="1"/>
    <col min="2" max="2" width="13.6640625" style="50" hidden="1" customWidth="1"/>
    <col min="3" max="3" width="12.6640625" style="50" customWidth="1"/>
    <col min="4" max="4" width="13.5" style="50" customWidth="1"/>
    <col min="5" max="5" width="13" style="50" customWidth="1"/>
    <col min="6" max="6" width="12.33203125" style="50" customWidth="1"/>
    <col min="7" max="7" width="14.1640625" style="51" customWidth="1"/>
    <col min="8" max="8" width="13" style="51" customWidth="1"/>
    <col min="9" max="48" width="12.33203125" style="51" hidden="1" customWidth="1"/>
    <col min="49" max="49" width="13.33203125" style="51" customWidth="1"/>
    <col min="50" max="50" width="13.5" style="51" customWidth="1"/>
    <col min="51" max="51" width="12.33203125" style="51" hidden="1" customWidth="1"/>
    <col min="52" max="52" width="8" style="51" hidden="1" customWidth="1"/>
    <col min="53" max="53" width="15.6640625" style="3" customWidth="1"/>
    <col min="54" max="54" width="14.1640625" style="3" customWidth="1"/>
    <col min="55" max="55" width="12.33203125" style="3" hidden="1" customWidth="1"/>
    <col min="56" max="56" width="12.33203125" style="2" hidden="1" customWidth="1"/>
    <col min="57" max="57" width="12.33203125" style="3" hidden="1" customWidth="1"/>
    <col min="58" max="58" width="10.33203125" style="3" hidden="1" customWidth="1"/>
    <col min="59" max="114" width="12.33203125" style="3" hidden="1" customWidth="1"/>
    <col min="115" max="115" width="14.33203125" style="3" customWidth="1"/>
    <col min="116" max="116" width="13.6640625" style="3" customWidth="1"/>
    <col min="117" max="117" width="12.83203125" style="3" customWidth="1"/>
    <col min="118" max="118" width="13.33203125" style="3" customWidth="1"/>
    <col min="119" max="122" width="10.6640625" style="3" hidden="1" customWidth="1"/>
    <col min="123" max="123" width="12.83203125" style="3" customWidth="1"/>
    <col min="124" max="125" width="13.83203125" style="3" customWidth="1"/>
    <col min="126" max="126" width="13.1640625" style="3" customWidth="1"/>
    <col min="127" max="127" width="10.5" style="3" customWidth="1"/>
    <col min="128" max="128" width="11.16406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80"/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DU1" s="384" t="s">
        <v>213</v>
      </c>
      <c r="DV1" s="384"/>
      <c r="DW1" s="384"/>
      <c r="DX1" s="384"/>
    </row>
    <row r="2" spans="1:268" ht="18.75" customHeight="1">
      <c r="A2" s="219"/>
      <c r="B2" s="219"/>
      <c r="C2" s="224"/>
      <c r="D2" s="224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DU2" s="385" t="s">
        <v>223</v>
      </c>
      <c r="DV2" s="385"/>
      <c r="DW2" s="385"/>
      <c r="DX2" s="385"/>
    </row>
    <row r="3" spans="1:268" ht="16.5" customHeight="1">
      <c r="A3" s="3"/>
      <c r="E3" s="354" t="s">
        <v>242</v>
      </c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  <c r="BM3" s="354"/>
      <c r="BN3" s="354"/>
      <c r="BO3" s="354"/>
      <c r="BP3" s="354"/>
      <c r="BQ3" s="354"/>
      <c r="BR3" s="354"/>
      <c r="BS3" s="354"/>
      <c r="BT3" s="354"/>
      <c r="BU3" s="354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4"/>
      <c r="CZ3" s="354"/>
      <c r="DA3" s="354"/>
      <c r="DB3" s="354"/>
      <c r="DC3" s="354"/>
      <c r="DD3" s="354"/>
      <c r="DE3" s="354"/>
      <c r="DF3" s="354"/>
      <c r="DG3" s="354"/>
      <c r="DH3" s="354"/>
      <c r="DI3" s="354"/>
      <c r="DJ3" s="354"/>
      <c r="DK3" s="354"/>
      <c r="DL3" s="354"/>
      <c r="DM3" s="354"/>
      <c r="DN3" s="354"/>
      <c r="DO3" s="354"/>
      <c r="DP3" s="354"/>
      <c r="DQ3" s="354"/>
      <c r="DR3" s="354"/>
      <c r="DS3" s="354"/>
      <c r="DT3" s="354"/>
      <c r="DU3" s="385"/>
      <c r="DV3" s="385"/>
      <c r="DW3" s="385"/>
      <c r="DX3" s="385"/>
    </row>
    <row r="4" spans="1:268" ht="16.5" customHeight="1">
      <c r="E4" s="354" t="s">
        <v>216</v>
      </c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354"/>
      <c r="BK4" s="354"/>
      <c r="BL4" s="354"/>
      <c r="BM4" s="354"/>
      <c r="BN4" s="354"/>
      <c r="BO4" s="354"/>
      <c r="BP4" s="354"/>
      <c r="BQ4" s="354"/>
      <c r="BR4" s="354"/>
      <c r="BS4" s="354"/>
      <c r="BT4" s="354"/>
      <c r="BU4" s="354"/>
      <c r="BV4" s="354"/>
      <c r="BW4" s="354"/>
      <c r="BX4" s="354"/>
      <c r="BY4" s="354"/>
      <c r="BZ4" s="354"/>
      <c r="CA4" s="354"/>
      <c r="CB4" s="354"/>
      <c r="CC4" s="354"/>
      <c r="CD4" s="354"/>
      <c r="CE4" s="354"/>
      <c r="CF4" s="354"/>
      <c r="CG4" s="354"/>
      <c r="CH4" s="354"/>
      <c r="CI4" s="354"/>
      <c r="CJ4" s="354"/>
      <c r="CK4" s="354"/>
      <c r="CL4" s="354"/>
      <c r="CM4" s="354"/>
      <c r="CN4" s="354"/>
      <c r="CO4" s="354"/>
      <c r="CP4" s="354"/>
      <c r="CQ4" s="354"/>
      <c r="CR4" s="354"/>
      <c r="CS4" s="354"/>
      <c r="CT4" s="354"/>
      <c r="CU4" s="354"/>
      <c r="CV4" s="354"/>
      <c r="CW4" s="354"/>
      <c r="CX4" s="354"/>
      <c r="CY4" s="354"/>
      <c r="CZ4" s="354"/>
      <c r="DA4" s="354"/>
      <c r="DB4" s="354"/>
      <c r="DC4" s="354"/>
      <c r="DD4" s="354"/>
      <c r="DE4" s="354"/>
      <c r="DF4" s="354"/>
      <c r="DG4" s="354"/>
      <c r="DH4" s="354"/>
      <c r="DI4" s="354"/>
      <c r="DJ4" s="354"/>
      <c r="DK4" s="354"/>
      <c r="DL4" s="354"/>
      <c r="DM4" s="354"/>
      <c r="DN4" s="354"/>
      <c r="DO4" s="354"/>
      <c r="DP4" s="354"/>
      <c r="DQ4" s="354"/>
      <c r="DR4" s="354"/>
      <c r="DS4" s="354"/>
      <c r="DT4" s="354"/>
      <c r="DU4" s="385"/>
      <c r="DV4" s="385"/>
      <c r="DW4" s="385"/>
      <c r="DX4" s="385"/>
    </row>
    <row r="5" spans="1:268" ht="30.75" customHeigh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86"/>
      <c r="DV5" s="386"/>
      <c r="DW5" s="386"/>
      <c r="DX5" s="386"/>
    </row>
    <row r="6" spans="1:268" ht="15.75" customHeight="1">
      <c r="A6" s="346" t="s">
        <v>3</v>
      </c>
      <c r="B6" s="346"/>
      <c r="C6" s="346" t="s">
        <v>174</v>
      </c>
      <c r="D6" s="346"/>
      <c r="E6" s="346" t="s">
        <v>186</v>
      </c>
      <c r="F6" s="346"/>
      <c r="G6" s="381" t="s">
        <v>214</v>
      </c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81"/>
      <c r="AI6" s="381"/>
      <c r="AJ6" s="381"/>
      <c r="AK6" s="381"/>
      <c r="AL6" s="381"/>
      <c r="AM6" s="381"/>
      <c r="AN6" s="381"/>
      <c r="AO6" s="381"/>
      <c r="AP6" s="381"/>
      <c r="AQ6" s="381"/>
      <c r="AR6" s="381"/>
      <c r="AS6" s="381"/>
      <c r="AT6" s="381"/>
      <c r="AU6" s="381"/>
      <c r="AV6" s="381"/>
      <c r="AW6" s="381"/>
      <c r="AX6" s="381"/>
      <c r="AY6" s="381"/>
      <c r="AZ6" s="381"/>
      <c r="BA6" s="381" t="s">
        <v>217</v>
      </c>
      <c r="BB6" s="381"/>
      <c r="BC6" s="381"/>
      <c r="BD6" s="381"/>
      <c r="BE6" s="381"/>
      <c r="BF6" s="381"/>
      <c r="BG6" s="381"/>
      <c r="BH6" s="381"/>
      <c r="BI6" s="381"/>
      <c r="BJ6" s="381"/>
      <c r="BK6" s="381"/>
      <c r="BL6" s="381"/>
      <c r="BM6" s="381"/>
      <c r="BN6" s="381"/>
      <c r="BO6" s="381"/>
      <c r="BP6" s="381"/>
      <c r="BQ6" s="381"/>
      <c r="BR6" s="381"/>
      <c r="BS6" s="381"/>
      <c r="BT6" s="381"/>
      <c r="BU6" s="381"/>
      <c r="BV6" s="381"/>
      <c r="BW6" s="381"/>
      <c r="BX6" s="381"/>
      <c r="BY6" s="381"/>
      <c r="BZ6" s="381"/>
      <c r="CA6" s="381"/>
      <c r="CB6" s="381"/>
      <c r="CC6" s="381"/>
      <c r="CD6" s="381"/>
      <c r="CE6" s="381"/>
      <c r="CF6" s="381"/>
      <c r="CG6" s="381"/>
      <c r="CH6" s="381"/>
      <c r="CI6" s="381"/>
      <c r="CJ6" s="381"/>
      <c r="CK6" s="381"/>
      <c r="CL6" s="381"/>
      <c r="CM6" s="381"/>
      <c r="CN6" s="381"/>
      <c r="CO6" s="381"/>
      <c r="CP6" s="381"/>
      <c r="CQ6" s="381"/>
      <c r="CR6" s="381"/>
      <c r="CS6" s="381"/>
      <c r="CT6" s="381"/>
      <c r="CU6" s="381"/>
      <c r="CV6" s="381"/>
      <c r="CW6" s="381"/>
      <c r="CX6" s="381"/>
      <c r="CY6" s="381"/>
      <c r="CZ6" s="381"/>
      <c r="DA6" s="381"/>
      <c r="DB6" s="381"/>
      <c r="DC6" s="381"/>
      <c r="DD6" s="381"/>
      <c r="DE6" s="381"/>
      <c r="DF6" s="381"/>
      <c r="DG6" s="381"/>
      <c r="DH6" s="381"/>
      <c r="DI6" s="381"/>
      <c r="DJ6" s="381"/>
      <c r="DK6" s="381"/>
      <c r="DL6" s="381"/>
      <c r="DM6" s="381"/>
      <c r="DN6" s="381"/>
      <c r="DO6" s="381"/>
      <c r="DP6" s="381"/>
      <c r="DQ6" s="381"/>
      <c r="DR6" s="381"/>
      <c r="DS6" s="381"/>
      <c r="DT6" s="381"/>
      <c r="DU6" s="381"/>
      <c r="DV6" s="381"/>
      <c r="DW6" s="381"/>
      <c r="DX6" s="381"/>
    </row>
    <row r="7" spans="1:268" s="120" customFormat="1" ht="16.5" customHeight="1">
      <c r="A7" s="346"/>
      <c r="B7" s="346"/>
      <c r="C7" s="359" t="s">
        <v>149</v>
      </c>
      <c r="D7" s="359"/>
      <c r="E7" s="359" t="s">
        <v>149</v>
      </c>
      <c r="F7" s="359"/>
      <c r="G7" s="382" t="s">
        <v>149</v>
      </c>
      <c r="H7" s="382"/>
      <c r="I7" s="336" t="s">
        <v>8</v>
      </c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  <c r="BA7" s="336" t="s">
        <v>150</v>
      </c>
      <c r="BB7" s="336"/>
      <c r="BC7" s="377" t="s">
        <v>96</v>
      </c>
      <c r="BD7" s="377"/>
      <c r="BE7" s="336" t="s">
        <v>184</v>
      </c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336"/>
      <c r="CX7" s="336"/>
      <c r="CY7" s="336"/>
      <c r="CZ7" s="336"/>
      <c r="DA7" s="336"/>
      <c r="DB7" s="336"/>
      <c r="DC7" s="336"/>
      <c r="DD7" s="336"/>
      <c r="DE7" s="336"/>
      <c r="DF7" s="336"/>
      <c r="DG7" s="336"/>
      <c r="DH7" s="336"/>
      <c r="DI7" s="336"/>
      <c r="DJ7" s="336"/>
      <c r="DK7" s="336"/>
      <c r="DL7" s="336"/>
      <c r="DM7" s="336"/>
      <c r="DN7" s="336"/>
      <c r="DO7" s="336"/>
      <c r="DP7" s="336"/>
      <c r="DQ7" s="336"/>
      <c r="DR7" s="336"/>
      <c r="DS7" s="376" t="s">
        <v>125</v>
      </c>
      <c r="DT7" s="376"/>
      <c r="DU7" s="373" t="s">
        <v>126</v>
      </c>
      <c r="DV7" s="373"/>
      <c r="DW7" s="373" t="s">
        <v>96</v>
      </c>
      <c r="DX7" s="373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90.75" customHeight="1">
      <c r="A8" s="346"/>
      <c r="B8" s="346"/>
      <c r="C8" s="359"/>
      <c r="D8" s="359"/>
      <c r="E8" s="359"/>
      <c r="F8" s="359"/>
      <c r="G8" s="382"/>
      <c r="H8" s="382"/>
      <c r="I8" s="330" t="s">
        <v>11</v>
      </c>
      <c r="J8" s="330"/>
      <c r="K8" s="330" t="s">
        <v>12</v>
      </c>
      <c r="L8" s="330"/>
      <c r="M8" s="332" t="s">
        <v>70</v>
      </c>
      <c r="N8" s="332"/>
      <c r="O8" s="330" t="s">
        <v>13</v>
      </c>
      <c r="P8" s="330"/>
      <c r="Q8" s="332" t="s">
        <v>14</v>
      </c>
      <c r="R8" s="332"/>
      <c r="S8" s="330" t="s">
        <v>15</v>
      </c>
      <c r="T8" s="330"/>
      <c r="U8" s="332" t="s">
        <v>81</v>
      </c>
      <c r="V8" s="332"/>
      <c r="W8" s="330" t="s">
        <v>16</v>
      </c>
      <c r="X8" s="330"/>
      <c r="Y8" s="332" t="s">
        <v>82</v>
      </c>
      <c r="Z8" s="332"/>
      <c r="AA8" s="330" t="s">
        <v>17</v>
      </c>
      <c r="AB8" s="330"/>
      <c r="AC8" s="332" t="s">
        <v>83</v>
      </c>
      <c r="AD8" s="332"/>
      <c r="AE8" s="330" t="s">
        <v>18</v>
      </c>
      <c r="AF8" s="330"/>
      <c r="AG8" s="332" t="s">
        <v>84</v>
      </c>
      <c r="AH8" s="332"/>
      <c r="AI8" s="330" t="s">
        <v>19</v>
      </c>
      <c r="AJ8" s="330"/>
      <c r="AK8" s="332" t="s">
        <v>85</v>
      </c>
      <c r="AL8" s="332"/>
      <c r="AM8" s="330" t="s">
        <v>20</v>
      </c>
      <c r="AN8" s="330"/>
      <c r="AO8" s="332" t="s">
        <v>86</v>
      </c>
      <c r="AP8" s="332"/>
      <c r="AQ8" s="330" t="s">
        <v>21</v>
      </c>
      <c r="AR8" s="330"/>
      <c r="AS8" s="332" t="s">
        <v>87</v>
      </c>
      <c r="AT8" s="332"/>
      <c r="AU8" s="330" t="s">
        <v>22</v>
      </c>
      <c r="AV8" s="330"/>
      <c r="AW8" s="383" t="s">
        <v>411</v>
      </c>
      <c r="AX8" s="383"/>
      <c r="AY8" s="330" t="s">
        <v>169</v>
      </c>
      <c r="AZ8" s="330"/>
      <c r="BA8" s="336"/>
      <c r="BB8" s="336"/>
      <c r="BC8" s="377"/>
      <c r="BD8" s="377"/>
      <c r="BE8" s="330" t="s">
        <v>11</v>
      </c>
      <c r="BF8" s="330"/>
      <c r="BG8" s="330" t="s">
        <v>12</v>
      </c>
      <c r="BH8" s="330"/>
      <c r="BI8" s="332" t="s">
        <v>70</v>
      </c>
      <c r="BJ8" s="332"/>
      <c r="BK8" s="375" t="s">
        <v>96</v>
      </c>
      <c r="BL8" s="375"/>
      <c r="BM8" s="330" t="s">
        <v>13</v>
      </c>
      <c r="BN8" s="330"/>
      <c r="BO8" s="332" t="s">
        <v>14</v>
      </c>
      <c r="BP8" s="332"/>
      <c r="BQ8" s="375" t="s">
        <v>96</v>
      </c>
      <c r="BR8" s="375"/>
      <c r="BS8" s="330" t="s">
        <v>15</v>
      </c>
      <c r="BT8" s="330"/>
      <c r="BU8" s="332" t="s">
        <v>81</v>
      </c>
      <c r="BV8" s="332"/>
      <c r="BW8" s="375" t="s">
        <v>96</v>
      </c>
      <c r="BX8" s="375"/>
      <c r="BY8" s="330" t="s">
        <v>141</v>
      </c>
      <c r="BZ8" s="330"/>
      <c r="CA8" s="332" t="s">
        <v>82</v>
      </c>
      <c r="CB8" s="332"/>
      <c r="CC8" s="375" t="s">
        <v>96</v>
      </c>
      <c r="CD8" s="375"/>
      <c r="CE8" s="330" t="s">
        <v>17</v>
      </c>
      <c r="CF8" s="330"/>
      <c r="CG8" s="332" t="s">
        <v>83</v>
      </c>
      <c r="CH8" s="332"/>
      <c r="CI8" s="375" t="s">
        <v>96</v>
      </c>
      <c r="CJ8" s="375"/>
      <c r="CK8" s="330" t="s">
        <v>18</v>
      </c>
      <c r="CL8" s="330"/>
      <c r="CM8" s="332" t="s">
        <v>84</v>
      </c>
      <c r="CN8" s="332"/>
      <c r="CO8" s="375" t="s">
        <v>96</v>
      </c>
      <c r="CP8" s="375"/>
      <c r="CQ8" s="330" t="s">
        <v>19</v>
      </c>
      <c r="CR8" s="330"/>
      <c r="CS8" s="332" t="s">
        <v>85</v>
      </c>
      <c r="CT8" s="332"/>
      <c r="CU8" s="375" t="s">
        <v>96</v>
      </c>
      <c r="CV8" s="375"/>
      <c r="CW8" s="330" t="s">
        <v>20</v>
      </c>
      <c r="CX8" s="330"/>
      <c r="CY8" s="332" t="s">
        <v>86</v>
      </c>
      <c r="CZ8" s="332"/>
      <c r="DA8" s="375" t="s">
        <v>96</v>
      </c>
      <c r="DB8" s="375"/>
      <c r="DC8" s="330" t="s">
        <v>21</v>
      </c>
      <c r="DD8" s="330"/>
      <c r="DE8" s="332" t="s">
        <v>87</v>
      </c>
      <c r="DF8" s="332"/>
      <c r="DG8" s="375" t="s">
        <v>96</v>
      </c>
      <c r="DH8" s="375"/>
      <c r="DI8" s="330" t="s">
        <v>22</v>
      </c>
      <c r="DJ8" s="330"/>
      <c r="DK8" s="378" t="s">
        <v>412</v>
      </c>
      <c r="DL8" s="378"/>
      <c r="DM8" s="375" t="s">
        <v>96</v>
      </c>
      <c r="DN8" s="375"/>
      <c r="DO8" s="330" t="s">
        <v>23</v>
      </c>
      <c r="DP8" s="330"/>
      <c r="DQ8" s="379" t="s">
        <v>170</v>
      </c>
      <c r="DR8" s="379"/>
      <c r="DS8" s="376"/>
      <c r="DT8" s="376"/>
      <c r="DU8" s="373"/>
      <c r="DV8" s="373"/>
      <c r="DW8" s="373"/>
      <c r="DX8" s="373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346"/>
      <c r="B9" s="346"/>
      <c r="C9" s="95" t="s">
        <v>176</v>
      </c>
      <c r="D9" s="95" t="s">
        <v>183</v>
      </c>
      <c r="E9" s="95" t="s">
        <v>176</v>
      </c>
      <c r="F9" s="95" t="s">
        <v>183</v>
      </c>
      <c r="G9" s="95" t="s">
        <v>176</v>
      </c>
      <c r="H9" s="95" t="s">
        <v>183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176</v>
      </c>
      <c r="AX9" s="95" t="s">
        <v>183</v>
      </c>
      <c r="AY9" s="95" t="s">
        <v>26</v>
      </c>
      <c r="AZ9" s="95" t="s">
        <v>24</v>
      </c>
      <c r="BA9" s="95" t="s">
        <v>176</v>
      </c>
      <c r="BB9" s="95" t="s">
        <v>183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176</v>
      </c>
      <c r="DL9" s="95" t="s">
        <v>183</v>
      </c>
      <c r="DM9" s="95" t="s">
        <v>176</v>
      </c>
      <c r="DN9" s="95" t="s">
        <v>183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176</v>
      </c>
      <c r="DT9" s="95" t="s">
        <v>183</v>
      </c>
      <c r="DU9" s="95" t="s">
        <v>176</v>
      </c>
      <c r="DV9" s="95" t="s">
        <v>183</v>
      </c>
      <c r="DW9" s="95" t="s">
        <v>176</v>
      </c>
      <c r="DX9" s="95" t="s">
        <v>183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55" t="s">
        <v>29</v>
      </c>
      <c r="B10" s="294"/>
      <c r="C10" s="257">
        <f t="shared" ref="C10:AH10" si="0">C12+C42</f>
        <v>652491</v>
      </c>
      <c r="D10" s="257">
        <f t="shared" si="0"/>
        <v>561265</v>
      </c>
      <c r="E10" s="257">
        <f t="shared" si="0"/>
        <v>547740</v>
      </c>
      <c r="F10" s="257">
        <f t="shared" si="0"/>
        <v>494896</v>
      </c>
      <c r="G10" s="257">
        <f t="shared" si="0"/>
        <v>764474</v>
      </c>
      <c r="H10" s="257">
        <f t="shared" si="0"/>
        <v>713381</v>
      </c>
      <c r="I10" s="257">
        <f t="shared" si="0"/>
        <v>0</v>
      </c>
      <c r="J10" s="257">
        <f t="shared" si="0"/>
        <v>0</v>
      </c>
      <c r="K10" s="257">
        <f t="shared" si="0"/>
        <v>0</v>
      </c>
      <c r="L10" s="257">
        <f t="shared" si="0"/>
        <v>0</v>
      </c>
      <c r="M10" s="257">
        <f t="shared" si="0"/>
        <v>0</v>
      </c>
      <c r="N10" s="257">
        <f t="shared" si="0"/>
        <v>0</v>
      </c>
      <c r="O10" s="257">
        <f t="shared" si="0"/>
        <v>0</v>
      </c>
      <c r="P10" s="257">
        <f t="shared" si="0"/>
        <v>0</v>
      </c>
      <c r="Q10" s="257">
        <f t="shared" si="0"/>
        <v>0</v>
      </c>
      <c r="R10" s="257">
        <f t="shared" si="0"/>
        <v>0</v>
      </c>
      <c r="S10" s="257">
        <f t="shared" si="0"/>
        <v>0</v>
      </c>
      <c r="T10" s="257">
        <f t="shared" si="0"/>
        <v>0</v>
      </c>
      <c r="U10" s="257">
        <f t="shared" si="0"/>
        <v>0</v>
      </c>
      <c r="V10" s="257">
        <f t="shared" si="0"/>
        <v>0</v>
      </c>
      <c r="W10" s="257">
        <f t="shared" si="0"/>
        <v>0</v>
      </c>
      <c r="X10" s="257">
        <f t="shared" si="0"/>
        <v>0</v>
      </c>
      <c r="Y10" s="257">
        <f t="shared" si="0"/>
        <v>0</v>
      </c>
      <c r="Z10" s="257">
        <f t="shared" si="0"/>
        <v>0</v>
      </c>
      <c r="AA10" s="257">
        <f t="shared" si="0"/>
        <v>0</v>
      </c>
      <c r="AB10" s="257">
        <f t="shared" si="0"/>
        <v>0</v>
      </c>
      <c r="AC10" s="257">
        <f t="shared" si="0"/>
        <v>0</v>
      </c>
      <c r="AD10" s="257">
        <f t="shared" si="0"/>
        <v>0</v>
      </c>
      <c r="AE10" s="257">
        <f t="shared" si="0"/>
        <v>0</v>
      </c>
      <c r="AF10" s="257">
        <f t="shared" si="0"/>
        <v>0</v>
      </c>
      <c r="AG10" s="257">
        <f t="shared" si="0"/>
        <v>0</v>
      </c>
      <c r="AH10" s="257">
        <f t="shared" si="0"/>
        <v>0</v>
      </c>
      <c r="AI10" s="257">
        <f t="shared" ref="AI10:BB10" si="1">AI12+AI42</f>
        <v>0</v>
      </c>
      <c r="AJ10" s="257">
        <f t="shared" si="1"/>
        <v>0</v>
      </c>
      <c r="AK10" s="257">
        <f t="shared" si="1"/>
        <v>0</v>
      </c>
      <c r="AL10" s="257">
        <f t="shared" si="1"/>
        <v>0</v>
      </c>
      <c r="AM10" s="257">
        <f t="shared" si="1"/>
        <v>0</v>
      </c>
      <c r="AN10" s="257">
        <f t="shared" si="1"/>
        <v>0</v>
      </c>
      <c r="AO10" s="257">
        <f t="shared" si="1"/>
        <v>0</v>
      </c>
      <c r="AP10" s="257">
        <f t="shared" si="1"/>
        <v>0</v>
      </c>
      <c r="AQ10" s="257">
        <f t="shared" si="1"/>
        <v>0</v>
      </c>
      <c r="AR10" s="257">
        <f t="shared" si="1"/>
        <v>0</v>
      </c>
      <c r="AS10" s="257">
        <f t="shared" si="1"/>
        <v>0</v>
      </c>
      <c r="AT10" s="257">
        <f t="shared" si="1"/>
        <v>0</v>
      </c>
      <c r="AU10" s="257">
        <f t="shared" si="1"/>
        <v>0</v>
      </c>
      <c r="AV10" s="257">
        <f t="shared" si="1"/>
        <v>0</v>
      </c>
      <c r="AW10" s="271">
        <f t="shared" si="1"/>
        <v>277517</v>
      </c>
      <c r="AX10" s="271">
        <f t="shared" si="1"/>
        <v>255862</v>
      </c>
      <c r="AY10" s="271">
        <f t="shared" si="1"/>
        <v>0</v>
      </c>
      <c r="AZ10" s="271">
        <f t="shared" si="1"/>
        <v>0</v>
      </c>
      <c r="BA10" s="271">
        <f t="shared" si="1"/>
        <v>973654</v>
      </c>
      <c r="BB10" s="271">
        <f t="shared" si="1"/>
        <v>927858</v>
      </c>
      <c r="BC10" s="131">
        <f>IF(G10=0,1,BA10/G10-1)</f>
        <v>0.27362604876032415</v>
      </c>
      <c r="BD10" s="131">
        <f>IF(H10=0,1,BB10/H10-1)</f>
        <v>0.30064860151868356</v>
      </c>
      <c r="BE10" s="271">
        <f t="shared" ref="BE10:BJ10" si="2">BE12+BE42</f>
        <v>0</v>
      </c>
      <c r="BF10" s="271">
        <f t="shared" si="2"/>
        <v>0</v>
      </c>
      <c r="BG10" s="271">
        <f t="shared" si="2"/>
        <v>0</v>
      </c>
      <c r="BH10" s="271">
        <f t="shared" si="2"/>
        <v>0</v>
      </c>
      <c r="BI10" s="271">
        <f t="shared" si="2"/>
        <v>0</v>
      </c>
      <c r="BJ10" s="271">
        <f t="shared" si="2"/>
        <v>0</v>
      </c>
      <c r="BK10" s="131">
        <f t="shared" ref="BK10:BK41" si="3">IF(M10=0,1,BI10/M10-1)</f>
        <v>1</v>
      </c>
      <c r="BL10" s="131">
        <f t="shared" ref="BL10:BL41" si="4">IF(N10=0,1,BJ10/N10-1)</f>
        <v>1</v>
      </c>
      <c r="BM10" s="271">
        <f>BM12+BM42</f>
        <v>0</v>
      </c>
      <c r="BN10" s="271">
        <f>BN12+BN42</f>
        <v>0</v>
      </c>
      <c r="BO10" s="271">
        <f>BO12+BO42</f>
        <v>0</v>
      </c>
      <c r="BP10" s="271">
        <f>BP12+BP42</f>
        <v>0</v>
      </c>
      <c r="BQ10" s="131">
        <f t="shared" ref="BQ10:BQ41" si="5">IF(Q10=0,1,BO10/Q10-1)</f>
        <v>1</v>
      </c>
      <c r="BR10" s="131">
        <f t="shared" ref="BR10:BR41" si="6">IF(R10=0,1,BP10/R10-1)</f>
        <v>1</v>
      </c>
      <c r="BS10" s="271">
        <f>BS12+BS42</f>
        <v>0</v>
      </c>
      <c r="BT10" s="271">
        <f>BT12+BT42</f>
        <v>0</v>
      </c>
      <c r="BU10" s="271">
        <f>BU12+BU42</f>
        <v>0</v>
      </c>
      <c r="BV10" s="271">
        <f>BV12+BV42</f>
        <v>0</v>
      </c>
      <c r="BW10" s="131">
        <f t="shared" ref="BW10:BW41" si="7">IF(U10=0,1,BU10/U10-1)</f>
        <v>1</v>
      </c>
      <c r="BX10" s="131">
        <f t="shared" ref="BX10:BX41" si="8">IF(V10=0,1,BV10/V10-1)</f>
        <v>1</v>
      </c>
      <c r="BY10" s="271">
        <f>BY12+BY42</f>
        <v>0</v>
      </c>
      <c r="BZ10" s="271">
        <f>BZ12+BZ42</f>
        <v>0</v>
      </c>
      <c r="CA10" s="271">
        <f>CA12+CA42</f>
        <v>0</v>
      </c>
      <c r="CB10" s="271">
        <f>CB12+CB42</f>
        <v>0</v>
      </c>
      <c r="CC10" s="131">
        <f t="shared" ref="CC10:CC41" si="9">IF(Y10=0,1,CA10/Y10-1)</f>
        <v>1</v>
      </c>
      <c r="CD10" s="131">
        <f t="shared" ref="CD10:CD41" si="10">IF(Z10=0,1,CB10/Z10-1)</f>
        <v>1</v>
      </c>
      <c r="CE10" s="271">
        <f>CE12+CE42</f>
        <v>0</v>
      </c>
      <c r="CF10" s="271">
        <f>CF12+CF42</f>
        <v>0</v>
      </c>
      <c r="CG10" s="271">
        <f>CG12+CG42</f>
        <v>0</v>
      </c>
      <c r="CH10" s="271">
        <f>CH12+CH42</f>
        <v>0</v>
      </c>
      <c r="CI10" s="131">
        <f t="shared" ref="CI10:CI41" si="11">IF(AC10=0,1,CG10/AC10-1)</f>
        <v>1</v>
      </c>
      <c r="CJ10" s="131">
        <f t="shared" ref="CJ10:CJ41" si="12">IF(AD10=0,1,CH10/AD10-1)</f>
        <v>1</v>
      </c>
      <c r="CK10" s="271">
        <f>CK12+CK42</f>
        <v>0</v>
      </c>
      <c r="CL10" s="271">
        <f>CL12+CL42</f>
        <v>0</v>
      </c>
      <c r="CM10" s="271">
        <f>CM12+CM42</f>
        <v>0</v>
      </c>
      <c r="CN10" s="271">
        <f>CN12+CN42</f>
        <v>0</v>
      </c>
      <c r="CO10" s="131">
        <f t="shared" ref="CO10:CO41" si="13">IF(AG10=0,1,CM10/AG10-1)</f>
        <v>1</v>
      </c>
      <c r="CP10" s="131">
        <f t="shared" ref="CP10:CP41" si="14">IF(AH10=0,1,CN10/AH10-1)</f>
        <v>1</v>
      </c>
      <c r="CQ10" s="271">
        <f>CQ12+CQ42</f>
        <v>0</v>
      </c>
      <c r="CR10" s="271">
        <f>CR12+CR42</f>
        <v>0</v>
      </c>
      <c r="CS10" s="271">
        <f>CS12+CS42</f>
        <v>0</v>
      </c>
      <c r="CT10" s="271">
        <f>CT12+CT42</f>
        <v>0</v>
      </c>
      <c r="CU10" s="131">
        <f t="shared" ref="CU10:CU41" si="15">IF(AK10=0,1,CS10/AK10-1)</f>
        <v>1</v>
      </c>
      <c r="CV10" s="131">
        <f t="shared" ref="CV10:CV41" si="16">IF(AL10=0,1,CT10/AL10-1)</f>
        <v>1</v>
      </c>
      <c r="CW10" s="271">
        <f>CW12+CW42</f>
        <v>0</v>
      </c>
      <c r="CX10" s="271">
        <f>CX12+CX42</f>
        <v>0</v>
      </c>
      <c r="CY10" s="271">
        <f>CY12+CY42</f>
        <v>0</v>
      </c>
      <c r="CZ10" s="271">
        <f>CZ12+CZ42</f>
        <v>0</v>
      </c>
      <c r="DA10" s="131">
        <f t="shared" ref="DA10:DA41" si="17">IF(AO10=0,1,CY10/AO10-1)</f>
        <v>1</v>
      </c>
      <c r="DB10" s="131">
        <f t="shared" ref="DB10:DB41" si="18">IF(AP10=0,1,CZ10/AP10-1)</f>
        <v>1</v>
      </c>
      <c r="DC10" s="271">
        <f>DC12+DC42</f>
        <v>0</v>
      </c>
      <c r="DD10" s="271">
        <f>DD12+DD42</f>
        <v>0</v>
      </c>
      <c r="DE10" s="271">
        <f>DE12+DE42</f>
        <v>0</v>
      </c>
      <c r="DF10" s="271">
        <f>DF12+DF42</f>
        <v>0</v>
      </c>
      <c r="DG10" s="131">
        <f t="shared" ref="DG10:DG41" si="19">IF(AS10=0,1,DE10/AS10-1)</f>
        <v>1</v>
      </c>
      <c r="DH10" s="131">
        <f t="shared" ref="DH10:DH41" si="20">IF(AT10=0,1,DF10/AT10-1)</f>
        <v>1</v>
      </c>
      <c r="DI10" s="271">
        <f>DI12+DI42</f>
        <v>0</v>
      </c>
      <c r="DJ10" s="271">
        <f>DJ12+DJ42</f>
        <v>0</v>
      </c>
      <c r="DK10" s="271">
        <f>DK12+DK42</f>
        <v>439471</v>
      </c>
      <c r="DL10" s="271">
        <f>DL12+DL42</f>
        <v>420610</v>
      </c>
      <c r="DM10" s="131">
        <f>IF(AW10=0,1,DK10/AW10)</f>
        <v>1.5835822670322899</v>
      </c>
      <c r="DN10" s="131">
        <f>IF(AX10=0,1,DL10/AX10)</f>
        <v>1.6438939740954108</v>
      </c>
      <c r="DO10" s="257" t="e">
        <f t="shared" ref="DO10:DT10" si="21">DO12+DO42</f>
        <v>#REF!</v>
      </c>
      <c r="DP10" s="257" t="e">
        <f t="shared" si="21"/>
        <v>#REF!</v>
      </c>
      <c r="DQ10" s="257" t="e">
        <f t="shared" si="21"/>
        <v>#REF!</v>
      </c>
      <c r="DR10" s="257" t="e">
        <f t="shared" si="21"/>
        <v>#REF!</v>
      </c>
      <c r="DS10" s="257">
        <f t="shared" si="21"/>
        <v>973259</v>
      </c>
      <c r="DT10" s="257">
        <f t="shared" si="21"/>
        <v>927497</v>
      </c>
      <c r="DU10" s="131">
        <f>IF($BA$10=0,1,DS10/$BA10)</f>
        <v>0.99959431173702362</v>
      </c>
      <c r="DV10" s="131">
        <f>IF($BA$10=0,1,DT10/$BB10)</f>
        <v>0.99961093184517458</v>
      </c>
      <c r="DW10" s="131">
        <f>IF($G10=0,1,DS10/$G10)</f>
        <v>1.273109353620921</v>
      </c>
      <c r="DX10" s="131">
        <f>IF($G10=0,1,DT10/$H10)</f>
        <v>1.3001425605672143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17" t="s">
        <v>185</v>
      </c>
      <c r="B11" s="216"/>
      <c r="C11" s="257">
        <f t="shared" ref="C11:AH11" si="22">C12+C43</f>
        <v>277515</v>
      </c>
      <c r="D11" s="257">
        <f t="shared" si="22"/>
        <v>223122</v>
      </c>
      <c r="E11" s="257">
        <f t="shared" si="22"/>
        <v>284286</v>
      </c>
      <c r="F11" s="257">
        <f t="shared" si="22"/>
        <v>235172</v>
      </c>
      <c r="G11" s="257">
        <f t="shared" si="22"/>
        <v>272836</v>
      </c>
      <c r="H11" s="257">
        <f t="shared" si="22"/>
        <v>226227</v>
      </c>
      <c r="I11" s="257">
        <f t="shared" si="22"/>
        <v>0</v>
      </c>
      <c r="J11" s="257">
        <f t="shared" si="22"/>
        <v>0</v>
      </c>
      <c r="K11" s="257">
        <f t="shared" si="22"/>
        <v>0</v>
      </c>
      <c r="L11" s="257">
        <f t="shared" si="22"/>
        <v>0</v>
      </c>
      <c r="M11" s="257">
        <f t="shared" si="22"/>
        <v>0</v>
      </c>
      <c r="N11" s="257">
        <f t="shared" si="22"/>
        <v>0</v>
      </c>
      <c r="O11" s="257">
        <f t="shared" si="22"/>
        <v>0</v>
      </c>
      <c r="P11" s="257">
        <f t="shared" si="22"/>
        <v>0</v>
      </c>
      <c r="Q11" s="257">
        <f t="shared" si="22"/>
        <v>0</v>
      </c>
      <c r="R11" s="257">
        <f t="shared" si="22"/>
        <v>0</v>
      </c>
      <c r="S11" s="257">
        <f t="shared" si="22"/>
        <v>0</v>
      </c>
      <c r="T11" s="257">
        <f t="shared" si="22"/>
        <v>0</v>
      </c>
      <c r="U11" s="257">
        <f t="shared" si="22"/>
        <v>0</v>
      </c>
      <c r="V11" s="257">
        <f t="shared" si="22"/>
        <v>0</v>
      </c>
      <c r="W11" s="257">
        <f t="shared" si="22"/>
        <v>0</v>
      </c>
      <c r="X11" s="257">
        <f t="shared" si="22"/>
        <v>0</v>
      </c>
      <c r="Y11" s="257">
        <f t="shared" si="22"/>
        <v>0</v>
      </c>
      <c r="Z11" s="257">
        <f t="shared" si="22"/>
        <v>0</v>
      </c>
      <c r="AA11" s="257">
        <f t="shared" si="22"/>
        <v>0</v>
      </c>
      <c r="AB11" s="257">
        <f t="shared" si="22"/>
        <v>0</v>
      </c>
      <c r="AC11" s="257">
        <f t="shared" si="22"/>
        <v>0</v>
      </c>
      <c r="AD11" s="257">
        <f t="shared" si="22"/>
        <v>0</v>
      </c>
      <c r="AE11" s="257">
        <f t="shared" si="22"/>
        <v>0</v>
      </c>
      <c r="AF11" s="257">
        <f t="shared" si="22"/>
        <v>0</v>
      </c>
      <c r="AG11" s="257">
        <f t="shared" si="22"/>
        <v>0</v>
      </c>
      <c r="AH11" s="257">
        <f t="shared" si="22"/>
        <v>0</v>
      </c>
      <c r="AI11" s="257">
        <f t="shared" ref="AI11:BN11" si="23">AI12+AI43</f>
        <v>0</v>
      </c>
      <c r="AJ11" s="257">
        <f t="shared" si="23"/>
        <v>0</v>
      </c>
      <c r="AK11" s="257">
        <f t="shared" si="23"/>
        <v>0</v>
      </c>
      <c r="AL11" s="257">
        <f t="shared" si="23"/>
        <v>0</v>
      </c>
      <c r="AM11" s="257">
        <f t="shared" si="23"/>
        <v>0</v>
      </c>
      <c r="AN11" s="257">
        <f t="shared" si="23"/>
        <v>0</v>
      </c>
      <c r="AO11" s="257">
        <f t="shared" si="23"/>
        <v>0</v>
      </c>
      <c r="AP11" s="257">
        <f t="shared" si="23"/>
        <v>0</v>
      </c>
      <c r="AQ11" s="257">
        <f t="shared" si="23"/>
        <v>0</v>
      </c>
      <c r="AR11" s="257">
        <f t="shared" si="23"/>
        <v>0</v>
      </c>
      <c r="AS11" s="257">
        <f t="shared" si="23"/>
        <v>0</v>
      </c>
      <c r="AT11" s="257">
        <f t="shared" si="23"/>
        <v>0</v>
      </c>
      <c r="AU11" s="257">
        <f t="shared" si="23"/>
        <v>0</v>
      </c>
      <c r="AV11" s="257">
        <f t="shared" si="23"/>
        <v>0</v>
      </c>
      <c r="AW11" s="271">
        <f t="shared" si="23"/>
        <v>134975</v>
      </c>
      <c r="AX11" s="271">
        <f t="shared" si="23"/>
        <v>112983</v>
      </c>
      <c r="AY11" s="271">
        <f t="shared" si="23"/>
        <v>0</v>
      </c>
      <c r="AZ11" s="271">
        <f t="shared" si="23"/>
        <v>0</v>
      </c>
      <c r="BA11" s="271">
        <f t="shared" si="23"/>
        <v>260837</v>
      </c>
      <c r="BB11" s="271">
        <f t="shared" si="23"/>
        <v>219761</v>
      </c>
      <c r="BC11" s="271">
        <f t="shared" si="23"/>
        <v>-1.2212407443105144E-2</v>
      </c>
      <c r="BD11" s="271">
        <f t="shared" si="23"/>
        <v>2.2816353844683057E-2</v>
      </c>
      <c r="BE11" s="271">
        <f t="shared" si="23"/>
        <v>0</v>
      </c>
      <c r="BF11" s="271">
        <f t="shared" si="23"/>
        <v>0</v>
      </c>
      <c r="BG11" s="271">
        <f t="shared" si="23"/>
        <v>0</v>
      </c>
      <c r="BH11" s="271">
        <f t="shared" si="23"/>
        <v>0</v>
      </c>
      <c r="BI11" s="271">
        <f t="shared" si="23"/>
        <v>0</v>
      </c>
      <c r="BJ11" s="271">
        <f t="shared" si="23"/>
        <v>0</v>
      </c>
      <c r="BK11" s="271">
        <f t="shared" si="23"/>
        <v>1</v>
      </c>
      <c r="BL11" s="271">
        <f t="shared" si="23"/>
        <v>1</v>
      </c>
      <c r="BM11" s="271">
        <f t="shared" si="23"/>
        <v>0</v>
      </c>
      <c r="BN11" s="271">
        <f t="shared" si="23"/>
        <v>0</v>
      </c>
      <c r="BO11" s="271">
        <f t="shared" ref="BO11:CT11" si="24">BO12+BO43</f>
        <v>0</v>
      </c>
      <c r="BP11" s="271">
        <f t="shared" si="24"/>
        <v>0</v>
      </c>
      <c r="BQ11" s="271">
        <f t="shared" si="24"/>
        <v>1</v>
      </c>
      <c r="BR11" s="271">
        <f t="shared" si="24"/>
        <v>1</v>
      </c>
      <c r="BS11" s="271">
        <f t="shared" si="24"/>
        <v>0</v>
      </c>
      <c r="BT11" s="271">
        <f t="shared" si="24"/>
        <v>0</v>
      </c>
      <c r="BU11" s="271">
        <f t="shared" si="24"/>
        <v>0</v>
      </c>
      <c r="BV11" s="271">
        <f t="shared" si="24"/>
        <v>0</v>
      </c>
      <c r="BW11" s="271">
        <f t="shared" si="24"/>
        <v>1</v>
      </c>
      <c r="BX11" s="271">
        <f t="shared" si="24"/>
        <v>1</v>
      </c>
      <c r="BY11" s="271">
        <f t="shared" si="24"/>
        <v>0</v>
      </c>
      <c r="BZ11" s="271">
        <f t="shared" si="24"/>
        <v>0</v>
      </c>
      <c r="CA11" s="271">
        <f t="shared" si="24"/>
        <v>0</v>
      </c>
      <c r="CB11" s="271">
        <f t="shared" si="24"/>
        <v>0</v>
      </c>
      <c r="CC11" s="271">
        <f t="shared" si="24"/>
        <v>1</v>
      </c>
      <c r="CD11" s="271">
        <f t="shared" si="24"/>
        <v>1</v>
      </c>
      <c r="CE11" s="271">
        <f t="shared" si="24"/>
        <v>0</v>
      </c>
      <c r="CF11" s="271">
        <f t="shared" si="24"/>
        <v>0</v>
      </c>
      <c r="CG11" s="271">
        <f t="shared" si="24"/>
        <v>0</v>
      </c>
      <c r="CH11" s="271">
        <f t="shared" si="24"/>
        <v>0</v>
      </c>
      <c r="CI11" s="271">
        <f t="shared" si="24"/>
        <v>1</v>
      </c>
      <c r="CJ11" s="271">
        <f t="shared" si="24"/>
        <v>1</v>
      </c>
      <c r="CK11" s="271">
        <f t="shared" si="24"/>
        <v>0</v>
      </c>
      <c r="CL11" s="271">
        <f t="shared" si="24"/>
        <v>0</v>
      </c>
      <c r="CM11" s="271">
        <f t="shared" si="24"/>
        <v>0</v>
      </c>
      <c r="CN11" s="271">
        <f t="shared" si="24"/>
        <v>0</v>
      </c>
      <c r="CO11" s="271">
        <f t="shared" si="24"/>
        <v>1</v>
      </c>
      <c r="CP11" s="271">
        <f t="shared" si="24"/>
        <v>1</v>
      </c>
      <c r="CQ11" s="271">
        <f t="shared" si="24"/>
        <v>0</v>
      </c>
      <c r="CR11" s="271">
        <f t="shared" si="24"/>
        <v>0</v>
      </c>
      <c r="CS11" s="271">
        <f t="shared" si="24"/>
        <v>0</v>
      </c>
      <c r="CT11" s="271">
        <f t="shared" si="24"/>
        <v>0</v>
      </c>
      <c r="CU11" s="271">
        <f t="shared" ref="CU11:DL11" si="25">CU12+CU43</f>
        <v>1</v>
      </c>
      <c r="CV11" s="271">
        <f t="shared" si="25"/>
        <v>1</v>
      </c>
      <c r="CW11" s="271">
        <f t="shared" si="25"/>
        <v>0</v>
      </c>
      <c r="CX11" s="271">
        <f t="shared" si="25"/>
        <v>0</v>
      </c>
      <c r="CY11" s="271">
        <f t="shared" si="25"/>
        <v>0</v>
      </c>
      <c r="CZ11" s="271">
        <f t="shared" si="25"/>
        <v>0</v>
      </c>
      <c r="DA11" s="271">
        <f t="shared" si="25"/>
        <v>1</v>
      </c>
      <c r="DB11" s="271">
        <f t="shared" si="25"/>
        <v>1</v>
      </c>
      <c r="DC11" s="271">
        <f t="shared" si="25"/>
        <v>0</v>
      </c>
      <c r="DD11" s="271">
        <f t="shared" si="25"/>
        <v>0</v>
      </c>
      <c r="DE11" s="271">
        <f t="shared" si="25"/>
        <v>0</v>
      </c>
      <c r="DF11" s="271">
        <f t="shared" si="25"/>
        <v>0</v>
      </c>
      <c r="DG11" s="271">
        <f t="shared" si="25"/>
        <v>1</v>
      </c>
      <c r="DH11" s="271">
        <f t="shared" si="25"/>
        <v>1</v>
      </c>
      <c r="DI11" s="271">
        <f t="shared" si="25"/>
        <v>0</v>
      </c>
      <c r="DJ11" s="271">
        <f t="shared" si="25"/>
        <v>0</v>
      </c>
      <c r="DK11" s="271">
        <f t="shared" si="25"/>
        <v>131003</v>
      </c>
      <c r="DL11" s="271">
        <f t="shared" si="25"/>
        <v>111761</v>
      </c>
      <c r="DM11" s="131">
        <f t="shared" ref="DM11:DM71" si="26">IF(AW11=0,1,DK11/AW11)</f>
        <v>0.97057232820892758</v>
      </c>
      <c r="DN11" s="131">
        <f t="shared" ref="DN11:DN71" si="27">IF(AX11=0,1,DL11/AX11)</f>
        <v>0.98918421355425157</v>
      </c>
      <c r="DO11" s="257">
        <f>DO13+DO44</f>
        <v>0</v>
      </c>
      <c r="DP11" s="257">
        <f>DP13+DP44</f>
        <v>0</v>
      </c>
      <c r="DQ11" s="257">
        <f>DQ13+DQ44</f>
        <v>0</v>
      </c>
      <c r="DR11" s="257">
        <f>DR13+DR44</f>
        <v>0</v>
      </c>
      <c r="DS11" s="257">
        <f>DS12+DS43</f>
        <v>260642</v>
      </c>
      <c r="DT11" s="257">
        <f>DT12+DT43</f>
        <v>219600</v>
      </c>
      <c r="DU11" s="131">
        <f>IF($BA$10=0,1,DS11/$BA11)</f>
        <v>0.99925240667543336</v>
      </c>
      <c r="DV11" s="131">
        <f>IF($BA$10=0,1,DT11/$BB11)</f>
        <v>0.99926738593289988</v>
      </c>
      <c r="DW11" s="131">
        <f>IF($G11=0,1,DS11/$G11)</f>
        <v>0.95530648448152</v>
      </c>
      <c r="DX11" s="131">
        <f>IF($G11=0,1,DT11/$H11)</f>
        <v>0.9707064143537244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30" customHeight="1">
      <c r="A12" s="366" t="s">
        <v>279</v>
      </c>
      <c r="B12" s="329"/>
      <c r="C12" s="261">
        <f>C13+C15+C16+C17+C18+C21+C22+C23+C24+C30+C31+C35+C39+C41+C36</f>
        <v>178394</v>
      </c>
      <c r="D12" s="261">
        <f>D13+D15+D16+D21+D22+D23+D24+D30+D31+D35+D39+D41+D36</f>
        <v>118585</v>
      </c>
      <c r="E12" s="261">
        <f>E13+E15+E16+E17+E18+E21+E22+E23+E24+E30+E31+E35+E39+E41+E36</f>
        <v>172355</v>
      </c>
      <c r="F12" s="261">
        <f>F13+F15+F16+F21+F22+F23+F24+F30+F31+F35+F39+F41+F36</f>
        <v>123145</v>
      </c>
      <c r="G12" s="261">
        <f>G13+G15+G16+G17+G18+G21+G22+G23+G24+G30+G31+G35+G39+G41+G36</f>
        <v>176378</v>
      </c>
      <c r="H12" s="261">
        <f>H13+H15+H16+H21+H22+H23+H24+H30+H31+H35+H39+H41+H36</f>
        <v>125524</v>
      </c>
      <c r="I12" s="261">
        <f>I13+I15+I16+I17+I18+I21+I22+I23+I24+I30+I31+I35+I39+I41+I36</f>
        <v>0</v>
      </c>
      <c r="J12" s="261">
        <f>J13+J15+J16+J21+J22+J23+J24+J30+J31+J35+J39+J41+J36</f>
        <v>0</v>
      </c>
      <c r="K12" s="261">
        <f>K13+K15+K16+K17+K18+K21+K22+K23+K24+K30+K31+K35+K39+K41+K36</f>
        <v>0</v>
      </c>
      <c r="L12" s="261">
        <f>L13+L15+L16+L21+L22+L23+L24+L30+L31+L35+L39+L41+L36</f>
        <v>0</v>
      </c>
      <c r="M12" s="261">
        <f>M13+M15+M16+M17+M18+M21+M22+M23+M24+M30+M31+M35+M39+M41+M36</f>
        <v>0</v>
      </c>
      <c r="N12" s="261">
        <f>N13+N15+N16+N21+N22+N23+N24+N30+N31+N35+N39+N41+N36</f>
        <v>0</v>
      </c>
      <c r="O12" s="261">
        <f>O13+O15+O16+O17+O18+O21+O22+O23+O24+O30+O31+O35+O39+O41+O36</f>
        <v>0</v>
      </c>
      <c r="P12" s="261">
        <f>P13+P15+P16+P21+P22+P23+P24+P30+P31+P35+P39+P41+P36</f>
        <v>0</v>
      </c>
      <c r="Q12" s="261">
        <f>Q13+Q15+Q16+Q17+Q18+Q21+Q22+Q23+Q24+Q30+Q31+Q35+Q39+Q41+Q36</f>
        <v>0</v>
      </c>
      <c r="R12" s="261">
        <f>R13+R15+R16+R21+R22+R23+R24+R30+R31+R35+R39+R41+R36</f>
        <v>0</v>
      </c>
      <c r="S12" s="261">
        <f>S13+S15+S16+S17+S18+S21+S22+S23+S24+S30+S31+S35+S39+S41+S36</f>
        <v>0</v>
      </c>
      <c r="T12" s="261">
        <f>T13+T15+T16+T21+T22+T23+T24+T30+T31+T35+T39+T41+T36</f>
        <v>0</v>
      </c>
      <c r="U12" s="261">
        <f>U13+U15+U16+U17+U18+U21+U22+U23+U24+U30+U31+U35+U39+U41+U36</f>
        <v>0</v>
      </c>
      <c r="V12" s="261">
        <f>V13+V15+V16+V21+V22+V23+V24+V30+V31+V35+V39+V41+V36</f>
        <v>0</v>
      </c>
      <c r="W12" s="261">
        <f>W13+W15+W16+W17+W18+W21+W22+W23+W24+W30+W31+W35+W39+W41+W36</f>
        <v>0</v>
      </c>
      <c r="X12" s="261">
        <f>X13+X15+X16+X21+X22+X23+X24+X30+X31+X35+X39+X41+X36</f>
        <v>0</v>
      </c>
      <c r="Y12" s="261">
        <f>Y13+Y15+Y16+Y17+Y18+Y21+Y22+Y23+Y24+Y30+Y31+Y35+Y39+Y41+Y36</f>
        <v>0</v>
      </c>
      <c r="Z12" s="261">
        <f>Z13+Z15+Z16+Z21+Z22+Z23+Z24+Z30+Z31+Z35+Z39+Z41+Z36</f>
        <v>0</v>
      </c>
      <c r="AA12" s="261">
        <f>AA13+AA15+AA16+AA17+AA18+AA21+AA22+AA23+AA24+AA30+AA31+AA35+AA39+AA41+AA36</f>
        <v>0</v>
      </c>
      <c r="AB12" s="261">
        <f>AB13+AB15+AB16+AB21+AB22+AB23+AB24+AB30+AB31+AB35+AB39+AB41+AB36</f>
        <v>0</v>
      </c>
      <c r="AC12" s="261">
        <f>AC13+AC15+AC16+AC17+AC18+AC21+AC22+AC23+AC24+AC30+AC31+AC35+AC39+AC41+AC36</f>
        <v>0</v>
      </c>
      <c r="AD12" s="261">
        <f>AD13+AD15+AD16+AD21+AD22+AD23+AD24+AD30+AD31+AD35+AD39+AD41+AD36</f>
        <v>0</v>
      </c>
      <c r="AE12" s="261">
        <f>AE13+AE15+AE16+AE17+AE18+AE21+AE22+AE23+AE24+AE30+AE31+AE35+AE39+AE41+AE36</f>
        <v>0</v>
      </c>
      <c r="AF12" s="261">
        <f>AF13+AF15+AF16+AF21+AF22+AF23+AF24+AF30+AF31+AF35+AF39+AF41+AF36</f>
        <v>0</v>
      </c>
      <c r="AG12" s="261">
        <f>AG13+AG15+AG16+AG17+AG18+AG21+AG22+AG23+AG24+AG30+AG31+AG35+AG39+AG41+AG36</f>
        <v>0</v>
      </c>
      <c r="AH12" s="261">
        <f>AH13+AH15+AH16+AH21+AH22+AH23+AH24+AH30+AH31+AH35+AH39+AH41+AH36</f>
        <v>0</v>
      </c>
      <c r="AI12" s="261">
        <f>AI13+AI15+AI16+AI17+AI18+AI21+AI22+AI23+AI24+AI30+AI31+AI35+AI39+AI41+AI36</f>
        <v>0</v>
      </c>
      <c r="AJ12" s="261">
        <f>AJ13+AJ15+AJ16+AJ21+AJ22+AJ23+AJ24+AJ30+AJ31+AJ35+AJ39+AJ41+AJ36</f>
        <v>0</v>
      </c>
      <c r="AK12" s="261">
        <f>AK13+AK15+AK16+AK17+AK18+AK21+AK22+AK23+AK24+AK30+AK31+AK35+AK39+AK41+AK36</f>
        <v>0</v>
      </c>
      <c r="AL12" s="261">
        <f>AL13+AL15+AL16+AL21+AL22+AL23+AL24+AL30+AL31+AL35+AL39+AL41+AL36</f>
        <v>0</v>
      </c>
      <c r="AM12" s="261">
        <f>AM13+AM15+AM16+AM17+AM18+AM21+AM22+AM23+AM24+AM30+AM31+AM35+AM39+AM41+AM36</f>
        <v>0</v>
      </c>
      <c r="AN12" s="261">
        <f>AN13+AN15+AN16+AN21+AN22+AN23+AN24+AN30+AN31+AN35+AN39+AN41+AN36</f>
        <v>0</v>
      </c>
      <c r="AO12" s="261">
        <f>AO13+AO15+AO16+AO17+AO18+AO21+AO22+AO23+AO24+AO30+AO31+AO35+AO39+AO41+AO36</f>
        <v>0</v>
      </c>
      <c r="AP12" s="261">
        <f>AP13+AP15+AP16+AP21+AP22+AP23+AP24+AP30+AP31+AP35+AP39+AP41+AP36</f>
        <v>0</v>
      </c>
      <c r="AQ12" s="261">
        <f>AQ13+AQ15+AQ16+AQ17+AQ18+AQ21+AQ22+AQ23+AQ24+AQ30+AQ31+AQ35+AQ39+AQ41+AQ36</f>
        <v>0</v>
      </c>
      <c r="AR12" s="261">
        <f>AR13+AR15+AR16+AR21+AR22+AR23+AR24+AR30+AR31+AR35+AR39+AR41+AR36</f>
        <v>0</v>
      </c>
      <c r="AS12" s="261">
        <f>AS13+AS15+AS16+AS17+AS18+AS21+AS22+AS23+AS24+AS30+AS31+AS35+AS39+AS41+AS36</f>
        <v>0</v>
      </c>
      <c r="AT12" s="261">
        <f>AT13+AT15+AT16+AT21+AT22+AT23+AT24+AT30+AT31+AT35+AT39+AT41+AT36</f>
        <v>0</v>
      </c>
      <c r="AU12" s="261">
        <f>AU13+AU15+AU16+AU17+AU18+AU21+AU22+AU23+AU24+AU30+AU31+AU35+AU39+AU41+AU36</f>
        <v>0</v>
      </c>
      <c r="AV12" s="261">
        <f>AV13+AV15+AV16+AV21+AV22+AV23+AV24+AV30+AV31+AV35+AV39+AV41+AV36</f>
        <v>0</v>
      </c>
      <c r="AW12" s="261">
        <f>AW13+AW15+AW16+AW17+AW18+AW21+AW22+AW23+AW24+AW30+AW31+AW35+AW39+AW41+AW36</f>
        <v>80348</v>
      </c>
      <c r="AX12" s="261">
        <f>AX13+AX15+AX16+AX21+AX22+AX23+AX24+AX30+AX31+AX35+AX39+AX41+AX36</f>
        <v>55212</v>
      </c>
      <c r="AY12" s="261">
        <f>AY13+AY15+AY16+AY17+AY18+AY21+AY22+AY23+AY24+AY30+AY31+AY35+AY39+AY41+AY36</f>
        <v>0</v>
      </c>
      <c r="AZ12" s="261">
        <f>AZ13+AZ15+AZ16+AZ21+AZ22+AZ23+AZ24+AZ30+AZ31+AZ35+AZ39+AZ41+AZ36</f>
        <v>0</v>
      </c>
      <c r="BA12" s="261">
        <f>BA13+BA15+BA16+BA17+BA18+BA21+BA22+BA23+BA24+BA30+BA31+BA35+BA39+BA41+BA36</f>
        <v>174224</v>
      </c>
      <c r="BB12" s="261">
        <f>BB13+BB15+BB16+BB21+BB22+BB23+BB24+BB30+BB31+BB35+BB39+BB41+BB36</f>
        <v>128388</v>
      </c>
      <c r="BC12" s="131">
        <f>IF(G12=0,1,BA12/G12-1)</f>
        <v>-1.2212407443105144E-2</v>
      </c>
      <c r="BD12" s="131">
        <f>IF(H12=0,1,BB12/H12-1)</f>
        <v>2.2816353844683057E-2</v>
      </c>
      <c r="BE12" s="261">
        <f>BE13+BE15+BE16+BE17+BE18+BE21+BE22+BE23+BE24+BE30+BE31+BE35+BE39+BE41+BE36</f>
        <v>0</v>
      </c>
      <c r="BF12" s="261">
        <f>BF13+BF15+BF16+BF21+BF22+BF23+BF24+BF30+BF31+BF35+BF39+BF41+BF36</f>
        <v>0</v>
      </c>
      <c r="BG12" s="261">
        <f>BG13+BG15+BG16+BG17+BG18+BG21+BG22+BG23+BG24+BG30+BG31+BG35+BG39+BG41+BG36</f>
        <v>0</v>
      </c>
      <c r="BH12" s="261">
        <f>BH13+BH15+BH16+BH21+BH22+BH23+BH24+BH30+BH31+BH35+BH39+BH41+BH36</f>
        <v>0</v>
      </c>
      <c r="BI12" s="261">
        <f>BI13+BI15+BI16+BI17+BI18+BI21+BI22+BI23+BI24+BI30+BI31+BI35+BI39+BI41+BI36</f>
        <v>0</v>
      </c>
      <c r="BJ12" s="261">
        <f>BJ13+BJ15+BJ16+BJ21+BJ22+BJ23+BJ24+BJ30+BJ31+BJ35+BJ39+BJ41+BJ36</f>
        <v>0</v>
      </c>
      <c r="BK12" s="131">
        <f>IF(M12=0,1,BI12/M12-1)</f>
        <v>1</v>
      </c>
      <c r="BL12" s="131">
        <f>IF(N12=0,1,BJ12/N12-1)</f>
        <v>1</v>
      </c>
      <c r="BM12" s="261">
        <f>BM13+BM15+BM16+BM17+BM18+BM21+BM22+BM23+BM24+BM30+BM31+BM35+BM39+BM41+BM36</f>
        <v>0</v>
      </c>
      <c r="BN12" s="261">
        <f>BN13+BN15+BN16+BN21+BN22+BN23+BN24+BN30+BN31+BN35+BN39+BN41+BN36</f>
        <v>0</v>
      </c>
      <c r="BO12" s="261">
        <f>BO13+BO15+BO16+BO17+BO18+BO21+BO22+BO23+BO24+BO30+BO31+BO35+BO39+BO41+BO36</f>
        <v>0</v>
      </c>
      <c r="BP12" s="261">
        <f>BP13+BP15+BP16+BP21+BP22+BP23+BP24+BP30+BP31+BP35+BP39+BP41+BP36</f>
        <v>0</v>
      </c>
      <c r="BQ12" s="131">
        <f t="shared" si="5"/>
        <v>1</v>
      </c>
      <c r="BR12" s="131">
        <f t="shared" si="6"/>
        <v>1</v>
      </c>
      <c r="BS12" s="261">
        <f>BS13+BS15+BS16+BS17+BS18+BS21+BS22+BS23+BS24+BS30+BS31+BS35+BS39+BS41+BS36</f>
        <v>0</v>
      </c>
      <c r="BT12" s="261">
        <f>BT13+BT15+BT16+BT21+BT22+BT23+BT24+BT30+BT31+BT35+BT39+BT41+BT36</f>
        <v>0</v>
      </c>
      <c r="BU12" s="261">
        <f>BU13+BU15+BU16+BU17+BU18+BU21+BU22+BU23+BU24+BU30+BU31+BU35+BU39+BU41+BU36</f>
        <v>0</v>
      </c>
      <c r="BV12" s="261">
        <f>BV13+BV15+BV16+BV21+BV22+BV23+BV24+BV30+BV31+BV35+BV39+BV41+BV36</f>
        <v>0</v>
      </c>
      <c r="BW12" s="131">
        <f t="shared" si="7"/>
        <v>1</v>
      </c>
      <c r="BX12" s="131">
        <f t="shared" si="8"/>
        <v>1</v>
      </c>
      <c r="BY12" s="261">
        <f>BY13+BY15+BY16+BY17+BY18+BY21+BY22+BY23+BY24+BY30+BY31+BY35+BY39+BY41+BY36</f>
        <v>0</v>
      </c>
      <c r="BZ12" s="261">
        <f>BZ13+BZ15+BZ16+BZ21+BZ22+BZ23+BZ24+BZ30+BZ31+BZ35+BZ39+BZ41+BZ36</f>
        <v>0</v>
      </c>
      <c r="CA12" s="261">
        <f>CA13+CA15+CA16+CA17+CA18+CA21+CA22+CA23+CA24+CA30+CA31+CA35+CA39+CA41+CA36</f>
        <v>0</v>
      </c>
      <c r="CB12" s="261">
        <f>CB13+CB15+CB16+CB21+CB22+CB23+CB24+CB30+CB31+CB35+CB39+CB41+CB36</f>
        <v>0</v>
      </c>
      <c r="CC12" s="131">
        <f t="shared" si="9"/>
        <v>1</v>
      </c>
      <c r="CD12" s="131">
        <f t="shared" si="10"/>
        <v>1</v>
      </c>
      <c r="CE12" s="261">
        <f>CE13+CE15+CE16+CE17+CE18+CE21+CE22+CE23+CE24+CE30+CE31+CE35+CE39+CE41+CE36</f>
        <v>0</v>
      </c>
      <c r="CF12" s="261">
        <f>CF13+CF15+CF16+CF21+CF22+CF23+CF24+CF30+CF31+CF35+CF39+CF41+CF36</f>
        <v>0</v>
      </c>
      <c r="CG12" s="261">
        <f>CG13+CG15+CG16+CG17+CG18+CG21+CG22+CG23+CG24+CG30+CG31+CG35+CG39+CG41+CG36</f>
        <v>0</v>
      </c>
      <c r="CH12" s="261">
        <f>CH13+CH15+CH16+CH21+CH22+CH23+CH24+CH30+CH31+CH35+CH39+CH41+CH36</f>
        <v>0</v>
      </c>
      <c r="CI12" s="131">
        <f t="shared" si="11"/>
        <v>1</v>
      </c>
      <c r="CJ12" s="131">
        <f>IF(AD12=0,1,CH12/AD12-1)</f>
        <v>1</v>
      </c>
      <c r="CK12" s="261">
        <f>CK13+CK15+CK16+CK17+CK18+CK21+CK22+CK23+CK24+CK30+CK31+CK35+CK39+CK41+CK36</f>
        <v>0</v>
      </c>
      <c r="CL12" s="261">
        <f>CL13+CL15+CL16+CL21+CL22+CL23+CL24+CL30+CL31+CL35+CL39+CL41+CL36</f>
        <v>0</v>
      </c>
      <c r="CM12" s="261">
        <f>CM13+CM15+CM16+CM17+CM18+CM21+CM22+CM23+CM24+CM30+CM31+CM35+CM39+CM41+CM36</f>
        <v>0</v>
      </c>
      <c r="CN12" s="261">
        <f>CN13+CN15+CN16+CN21+CN22+CN23+CN24+CN30+CN31+CN35+CN39+CN41+CN36</f>
        <v>0</v>
      </c>
      <c r="CO12" s="131">
        <f t="shared" si="13"/>
        <v>1</v>
      </c>
      <c r="CP12" s="131">
        <f t="shared" si="14"/>
        <v>1</v>
      </c>
      <c r="CQ12" s="261">
        <f>CQ13+CQ15+CQ16+CQ17+CQ18+CQ21+CQ22+CQ23+CQ24+CQ30+CQ31+CQ35+CQ39+CQ41+CQ36</f>
        <v>0</v>
      </c>
      <c r="CR12" s="261">
        <f>CR13+CR15+CR16+CR21+CR22+CR23+CR24+CR30+CR31+CR35+CR39+CR41+CR36</f>
        <v>0</v>
      </c>
      <c r="CS12" s="261">
        <f>CS13+CS15+CS16+CS17+CS18+CS21+CS22+CS23+CS24+CS30+CS31+CS35+CS39+CS41+CS36</f>
        <v>0</v>
      </c>
      <c r="CT12" s="261">
        <f>CT13+CT15+CT16+CT21+CT22+CT23+CT24+CT30+CT31+CT35+CT39+CT41+CT36</f>
        <v>0</v>
      </c>
      <c r="CU12" s="131">
        <f t="shared" si="15"/>
        <v>1</v>
      </c>
      <c r="CV12" s="131">
        <f t="shared" si="16"/>
        <v>1</v>
      </c>
      <c r="CW12" s="261">
        <f>CW13+CW15+CW16+CW17+CW18+CW21+CW22+CW23+CW24+CW30+CW31+CW35+CW39+CW41+CW36</f>
        <v>0</v>
      </c>
      <c r="CX12" s="261">
        <f>CX13+CX15+CX16+CX21+CX22+CX23+CX24+CX30+CX31+CX35+CX39+CX41+CX36</f>
        <v>0</v>
      </c>
      <c r="CY12" s="261">
        <f>CY13+CY15+CY16+CY17+CY18+CY21+CY22+CY23+CY24+CY30+CY31+CY35+CY39+CY41+CY36</f>
        <v>0</v>
      </c>
      <c r="CZ12" s="261">
        <f>CZ13+CZ15+CZ16+CZ21+CZ22+CZ23+CZ24+CZ30+CZ31+CZ35+CZ39+CZ41+CZ36</f>
        <v>0</v>
      </c>
      <c r="DA12" s="131">
        <f t="shared" si="17"/>
        <v>1</v>
      </c>
      <c r="DB12" s="131">
        <f t="shared" si="18"/>
        <v>1</v>
      </c>
      <c r="DC12" s="261">
        <f>DC13+DC15+DC16+DC17+DC18+DC21+DC22+DC23+DC24+DC30+DC31+DC35+DC39+DC41+DC36</f>
        <v>0</v>
      </c>
      <c r="DD12" s="261">
        <f>DD13+DD15+DD16+DD21+DD22+DD23+DD24+DD30+DD31+DD35+DD39+DD41+DD36</f>
        <v>0</v>
      </c>
      <c r="DE12" s="261">
        <f>DE13+DE15+DE16+DE17+DE18+DE21+DE22+DE23+DE24+DE30+DE31+DE35+DE39+DE41+DE36</f>
        <v>0</v>
      </c>
      <c r="DF12" s="261">
        <f>DF13+DF15+DF16+DF21+DF22+DF23+DF24+DF30+DF31+DF35+DF39+DF41+DF36</f>
        <v>0</v>
      </c>
      <c r="DG12" s="131">
        <f t="shared" si="19"/>
        <v>1</v>
      </c>
      <c r="DH12" s="131">
        <f t="shared" si="20"/>
        <v>1</v>
      </c>
      <c r="DI12" s="261">
        <f>DI13+DI15+DI16+DI17+DI18+DI21+DI22+DI23+DI24+DI30+DI31+DI35+DI39+DI41+DI36</f>
        <v>0</v>
      </c>
      <c r="DJ12" s="261">
        <f>DJ13+DJ15+DJ16+DJ21+DJ22+DJ23+DJ24+DJ30+DJ31+DJ35+DJ39+DJ41+DJ36</f>
        <v>0</v>
      </c>
      <c r="DK12" s="261">
        <f>DK13+DK15+DK16+DK17+DK18+DK21+DK22+DK23+DK24+DK30+DK31+DK35+DK39+DK41+DK36</f>
        <v>84006</v>
      </c>
      <c r="DL12" s="261">
        <f>DL13+DL15+DL16+DL21+DL22+DL23+DL24+DL30+DL31+DL35+DL39+DL41+DL36</f>
        <v>61837</v>
      </c>
      <c r="DM12" s="131">
        <f>IF(AW12=0,1,DK12/AW12)</f>
        <v>1.0455269577338577</v>
      </c>
      <c r="DN12" s="131">
        <f t="shared" si="27"/>
        <v>1.1199920307179598</v>
      </c>
      <c r="DO12" s="261">
        <f>DO13+DO15+DO16+DO17+DO18+DO21+DO22+DO23+DO24+DO30+DO31+DO35+DO39+DO41+DO36</f>
        <v>0</v>
      </c>
      <c r="DP12" s="261">
        <f>DP13+DP15+DP16+DP21+DP22+DP23+DP24+DP30+DP31+DP35+DP39+DP41+DP36</f>
        <v>0</v>
      </c>
      <c r="DQ12" s="261">
        <f>DQ13+DQ15+DQ16+DQ17+DQ18+DQ21+DQ22+DQ23+DQ24+DQ30+DQ31+DQ35+DQ39+DQ41+DQ36</f>
        <v>0</v>
      </c>
      <c r="DR12" s="261">
        <f>DR13+DR15+DR16+DR21+DR22+DR23+DR24+DR30+DR31+DR35+DR39+DR41+DR36</f>
        <v>0</v>
      </c>
      <c r="DS12" s="261">
        <f>DS13+DS15+DS16+DS17+DS18+DS21+DS22+DS23+DS24+DS30+DS31+DS35+DS39+DS41+DS36</f>
        <v>174029</v>
      </c>
      <c r="DT12" s="261">
        <f>DT13+DT15+DT16+DT21+DT22+DT23+DT24+DT30+DT31+DT35+DT39+DT41+DT36</f>
        <v>128227</v>
      </c>
      <c r="DU12" s="131">
        <f>IF($BA$10=0,1,DS12/$BA12)</f>
        <v>0.99888075121682429</v>
      </c>
      <c r="DV12" s="131">
        <f>IF($BA$10=0,1,DT12/$BB12)</f>
        <v>0.99874598872168741</v>
      </c>
      <c r="DW12" s="131">
        <f>IF($G12=0,1,DS12/$G12)</f>
        <v>0.98668201249588949</v>
      </c>
      <c r="DX12" s="131">
        <f>IF($G12=0,1,DT12/$H12)</f>
        <v>1.0215337306013192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72" t="s">
        <v>31</v>
      </c>
      <c r="B13" s="327"/>
      <c r="C13" s="273">
        <v>107037</v>
      </c>
      <c r="D13" s="273">
        <v>81061</v>
      </c>
      <c r="E13" s="273">
        <v>109023</v>
      </c>
      <c r="F13" s="273">
        <v>87667</v>
      </c>
      <c r="G13" s="273">
        <v>116179</v>
      </c>
      <c r="H13" s="273">
        <v>93944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273">
        <v>53436</v>
      </c>
      <c r="AX13" s="273">
        <v>42961</v>
      </c>
      <c r="AY13" s="134"/>
      <c r="AZ13" s="134"/>
      <c r="BA13" s="273">
        <v>118920</v>
      </c>
      <c r="BB13" s="273">
        <v>97096</v>
      </c>
      <c r="BC13" s="283"/>
      <c r="BD13" s="283"/>
      <c r="BE13" s="273"/>
      <c r="BF13" s="273"/>
      <c r="BG13" s="273"/>
      <c r="BH13" s="273"/>
      <c r="BI13" s="273"/>
      <c r="BJ13" s="273"/>
      <c r="BK13" s="283"/>
      <c r="BL13" s="283"/>
      <c r="BM13" s="273"/>
      <c r="BN13" s="273"/>
      <c r="BO13" s="273"/>
      <c r="BP13" s="273"/>
      <c r="BQ13" s="283"/>
      <c r="BR13" s="283"/>
      <c r="BS13" s="273"/>
      <c r="BT13" s="273"/>
      <c r="BU13" s="273"/>
      <c r="BV13" s="273"/>
      <c r="BW13" s="283"/>
      <c r="BX13" s="283"/>
      <c r="BY13" s="273"/>
      <c r="BZ13" s="273"/>
      <c r="CA13" s="273"/>
      <c r="CB13" s="273"/>
      <c r="CC13" s="283"/>
      <c r="CD13" s="283"/>
      <c r="CE13" s="273"/>
      <c r="CF13" s="273"/>
      <c r="CG13" s="273"/>
      <c r="CH13" s="273"/>
      <c r="CI13" s="283"/>
      <c r="CJ13" s="283"/>
      <c r="CK13" s="273"/>
      <c r="CL13" s="273"/>
      <c r="CM13" s="273"/>
      <c r="CN13" s="273"/>
      <c r="CO13" s="283"/>
      <c r="CP13" s="283"/>
      <c r="CQ13" s="273"/>
      <c r="CR13" s="273"/>
      <c r="CS13" s="273"/>
      <c r="CT13" s="273"/>
      <c r="CU13" s="283"/>
      <c r="CV13" s="283"/>
      <c r="CW13" s="273"/>
      <c r="CX13" s="273"/>
      <c r="CY13" s="273"/>
      <c r="CZ13" s="273"/>
      <c r="DA13" s="283"/>
      <c r="DB13" s="283"/>
      <c r="DC13" s="273"/>
      <c r="DD13" s="273"/>
      <c r="DE13" s="273"/>
      <c r="DF13" s="273"/>
      <c r="DG13" s="283"/>
      <c r="DH13" s="283"/>
      <c r="DI13" s="273"/>
      <c r="DJ13" s="273"/>
      <c r="DK13" s="273">
        <v>57059</v>
      </c>
      <c r="DL13" s="273">
        <v>46209</v>
      </c>
      <c r="DM13" s="135">
        <f t="shared" si="26"/>
        <v>1.0678007335878434</v>
      </c>
      <c r="DN13" s="135">
        <f t="shared" si="27"/>
        <v>1.0756034542957567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273">
        <v>118920</v>
      </c>
      <c r="DT13" s="273">
        <v>97096</v>
      </c>
      <c r="DU13" s="135">
        <f>IF($BA$10=0,1,DS13/$BA13)</f>
        <v>1</v>
      </c>
      <c r="DV13" s="135">
        <f>IF($BA$10=0,1,DT13/$BB13)</f>
        <v>1</v>
      </c>
      <c r="DW13" s="135">
        <f>IF($G13=0,1,DS13/$G13)</f>
        <v>1.0235929040532281</v>
      </c>
      <c r="DX13" s="135">
        <f>IF($G13=0,1,DT13/$H13)</f>
        <v>1.0335519032615175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35" customFormat="1" ht="18" customHeight="1">
      <c r="A14" s="229" t="s">
        <v>230</v>
      </c>
      <c r="B14" s="230">
        <f>'бюджет округа (района)'!B12</f>
        <v>0</v>
      </c>
      <c r="C14" s="274"/>
      <c r="D14" s="274"/>
      <c r="E14" s="274"/>
      <c r="F14" s="274"/>
      <c r="G14" s="274"/>
      <c r="H14" s="274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74"/>
      <c r="AX14" s="274"/>
      <c r="AY14" s="231"/>
      <c r="AZ14" s="231"/>
      <c r="BA14" s="284"/>
      <c r="BB14" s="274"/>
      <c r="BC14" s="285">
        <f t="shared" ref="BC14:BC36" si="28">IF(G14=0,1,BA14/G14-1)</f>
        <v>1</v>
      </c>
      <c r="BD14" s="285">
        <f t="shared" ref="BD14:BD36" si="29">IF(H14=0,1,BB14/H14-1)</f>
        <v>1</v>
      </c>
      <c r="BE14" s="284"/>
      <c r="BF14" s="274"/>
      <c r="BG14" s="284">
        <f>BG13*$B$14/(43+$B$14)</f>
        <v>0</v>
      </c>
      <c r="BH14" s="274">
        <f>BG14</f>
        <v>0</v>
      </c>
      <c r="BI14" s="274">
        <f t="shared" ref="BI14:BI41" si="30">BE14+BG14</f>
        <v>0</v>
      </c>
      <c r="BJ14" s="274">
        <f t="shared" ref="BJ14:BJ16" si="31">BF14+BH14</f>
        <v>0</v>
      </c>
      <c r="BK14" s="285">
        <f t="shared" si="3"/>
        <v>1</v>
      </c>
      <c r="BL14" s="285">
        <f t="shared" si="4"/>
        <v>1</v>
      </c>
      <c r="BM14" s="284">
        <f>BM13*$B$14/(43+$B$14)</f>
        <v>0</v>
      </c>
      <c r="BN14" s="274">
        <f>BM14</f>
        <v>0</v>
      </c>
      <c r="BO14" s="274">
        <f t="shared" ref="BO14:BO41" si="32">BI14+BM14</f>
        <v>0</v>
      </c>
      <c r="BP14" s="274">
        <f t="shared" ref="BP14:BP16" si="33">BJ14+BN14</f>
        <v>0</v>
      </c>
      <c r="BQ14" s="285">
        <f t="shared" si="5"/>
        <v>1</v>
      </c>
      <c r="BR14" s="285">
        <f t="shared" si="6"/>
        <v>1</v>
      </c>
      <c r="BS14" s="284">
        <f>BS13*$B$14/(43+$B$14)</f>
        <v>0</v>
      </c>
      <c r="BT14" s="274">
        <f>BS14</f>
        <v>0</v>
      </c>
      <c r="BU14" s="274">
        <f t="shared" ref="BU14:BU41" si="34">BO14+BS14</f>
        <v>0</v>
      </c>
      <c r="BV14" s="274">
        <f t="shared" ref="BV14:BV16" si="35">BP14+BT14</f>
        <v>0</v>
      </c>
      <c r="BW14" s="285">
        <f t="shared" si="7"/>
        <v>1</v>
      </c>
      <c r="BX14" s="285">
        <f t="shared" si="8"/>
        <v>1</v>
      </c>
      <c r="BY14" s="284">
        <f>BY13*$B$14/(43+$B$14)</f>
        <v>0</v>
      </c>
      <c r="BZ14" s="274">
        <f>BY14</f>
        <v>0</v>
      </c>
      <c r="CA14" s="274">
        <f t="shared" ref="CA14:CA41" si="36">BU14+BY14</f>
        <v>0</v>
      </c>
      <c r="CB14" s="274">
        <f t="shared" ref="CB14:CB16" si="37">BV14+BZ14</f>
        <v>0</v>
      </c>
      <c r="CC14" s="285">
        <f t="shared" si="9"/>
        <v>1</v>
      </c>
      <c r="CD14" s="285">
        <f t="shared" si="10"/>
        <v>1</v>
      </c>
      <c r="CE14" s="284">
        <f>CE13*$B$14/(43+$B$14)</f>
        <v>0</v>
      </c>
      <c r="CF14" s="274">
        <f>CE14</f>
        <v>0</v>
      </c>
      <c r="CG14" s="274">
        <f t="shared" ref="CG14:CG41" si="38">CA14+CE14</f>
        <v>0</v>
      </c>
      <c r="CH14" s="274">
        <f t="shared" ref="CH14:CH16" si="39">CB14+CF14</f>
        <v>0</v>
      </c>
      <c r="CI14" s="285">
        <f t="shared" si="11"/>
        <v>1</v>
      </c>
      <c r="CJ14" s="285">
        <f t="shared" si="12"/>
        <v>1</v>
      </c>
      <c r="CK14" s="284">
        <f>CK13*$B$14/(43+$B$14)</f>
        <v>0</v>
      </c>
      <c r="CL14" s="274">
        <f>CK14</f>
        <v>0</v>
      </c>
      <c r="CM14" s="274">
        <f t="shared" ref="CM14:CM41" si="40">CG14+CK14</f>
        <v>0</v>
      </c>
      <c r="CN14" s="274">
        <f t="shared" ref="CN14:CN16" si="41">CH14+CL14</f>
        <v>0</v>
      </c>
      <c r="CO14" s="285">
        <f t="shared" si="13"/>
        <v>1</v>
      </c>
      <c r="CP14" s="285">
        <f t="shared" si="14"/>
        <v>1</v>
      </c>
      <c r="CQ14" s="284">
        <f>CQ13*$B$14/(43+$B$14)</f>
        <v>0</v>
      </c>
      <c r="CR14" s="274">
        <f>CQ14</f>
        <v>0</v>
      </c>
      <c r="CS14" s="274">
        <f t="shared" ref="CS14:CS41" si="42">CM14+CQ14</f>
        <v>0</v>
      </c>
      <c r="CT14" s="274">
        <f t="shared" ref="CT14:CT16" si="43">CN14+CR14</f>
        <v>0</v>
      </c>
      <c r="CU14" s="285">
        <f t="shared" si="15"/>
        <v>1</v>
      </c>
      <c r="CV14" s="285">
        <f t="shared" si="16"/>
        <v>1</v>
      </c>
      <c r="CW14" s="284">
        <f>CW13*$B$14/(43+$B$14)</f>
        <v>0</v>
      </c>
      <c r="CX14" s="274">
        <f>CW14</f>
        <v>0</v>
      </c>
      <c r="CY14" s="274">
        <f t="shared" ref="CY14:CY41" si="44">CS14+CW14</f>
        <v>0</v>
      </c>
      <c r="CZ14" s="274">
        <f t="shared" ref="CZ14:CZ16" si="45">CT14+CX14</f>
        <v>0</v>
      </c>
      <c r="DA14" s="285">
        <f t="shared" si="17"/>
        <v>1</v>
      </c>
      <c r="DB14" s="285">
        <f t="shared" si="18"/>
        <v>1</v>
      </c>
      <c r="DC14" s="284">
        <f>DC13*$B$14/(43+$B$14)</f>
        <v>0</v>
      </c>
      <c r="DD14" s="274">
        <f>DC14</f>
        <v>0</v>
      </c>
      <c r="DE14" s="274">
        <f t="shared" ref="DE14:DE41" si="46">CY14+DC14</f>
        <v>0</v>
      </c>
      <c r="DF14" s="274">
        <f t="shared" ref="DF14:DF16" si="47">CZ14+DD14</f>
        <v>0</v>
      </c>
      <c r="DG14" s="285">
        <f t="shared" si="19"/>
        <v>1</v>
      </c>
      <c r="DH14" s="285">
        <f t="shared" si="20"/>
        <v>1</v>
      </c>
      <c r="DI14" s="284">
        <f>DI13*$B$14/(43+$B$14)</f>
        <v>0</v>
      </c>
      <c r="DJ14" s="274">
        <f>DI14</f>
        <v>0</v>
      </c>
      <c r="DK14" s="274"/>
      <c r="DL14" s="274"/>
      <c r="DM14" s="232">
        <f t="shared" si="26"/>
        <v>1</v>
      </c>
      <c r="DN14" s="232">
        <f t="shared" si="27"/>
        <v>1</v>
      </c>
      <c r="DO14" s="249">
        <f>DO13*$B$14/(43+$B$14)</f>
        <v>0</v>
      </c>
      <c r="DP14" s="231">
        <f>DO14</f>
        <v>0</v>
      </c>
      <c r="DQ14" s="249">
        <f>DQ13*$B$14/(43+$B$14)</f>
        <v>0</v>
      </c>
      <c r="DR14" s="231">
        <f>DQ14</f>
        <v>0</v>
      </c>
      <c r="DS14" s="284"/>
      <c r="DT14" s="274"/>
      <c r="DU14" s="232">
        <f t="shared" ref="DU14" si="48">IF($BA$10=0,1,DS14/$BA$10)</f>
        <v>0</v>
      </c>
      <c r="DV14" s="232">
        <f t="shared" ref="DV14" si="49">IF($BA$10=0,1,DT14/$BA$10)</f>
        <v>0</v>
      </c>
      <c r="DW14" s="232">
        <f t="shared" ref="DW14" si="50">IF($G14=0,1,DS14/$G14)</f>
        <v>1</v>
      </c>
      <c r="DX14" s="232">
        <f t="shared" ref="DX14" si="51">IF($G14=0,1,DT14/$G14)</f>
        <v>1</v>
      </c>
      <c r="DY14" s="233"/>
      <c r="DZ14" s="233"/>
      <c r="EA14" s="233"/>
      <c r="EB14" s="233"/>
      <c r="EC14" s="233"/>
      <c r="ED14" s="233"/>
      <c r="EE14" s="233"/>
      <c r="EF14" s="233"/>
      <c r="EG14" s="233"/>
      <c r="EH14" s="233"/>
      <c r="EI14" s="233"/>
      <c r="EJ14" s="233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</row>
    <row r="15" spans="1:268" s="62" customFormat="1" ht="27.75" customHeight="1">
      <c r="A15" s="372" t="s">
        <v>32</v>
      </c>
      <c r="B15" s="327"/>
      <c r="C15" s="273">
        <v>5483</v>
      </c>
      <c r="D15" s="273">
        <v>5483</v>
      </c>
      <c r="E15" s="273">
        <v>4491</v>
      </c>
      <c r="F15" s="273">
        <v>4491</v>
      </c>
      <c r="G15" s="273">
        <v>4489</v>
      </c>
      <c r="H15" s="273">
        <v>4489</v>
      </c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273">
        <v>1953</v>
      </c>
      <c r="AX15" s="273">
        <v>1953</v>
      </c>
      <c r="AY15" s="134"/>
      <c r="AZ15" s="134"/>
      <c r="BA15" s="273">
        <v>1600</v>
      </c>
      <c r="BB15" s="273">
        <v>1600</v>
      </c>
      <c r="BC15" s="283">
        <f t="shared" si="28"/>
        <v>-0.64357317888171084</v>
      </c>
      <c r="BD15" s="283">
        <f t="shared" si="29"/>
        <v>-0.64357317888171084</v>
      </c>
      <c r="BE15" s="273"/>
      <c r="BF15" s="273"/>
      <c r="BG15" s="273">
        <f>'бюджет округа (района)'!AD13+'бюджеты поселений'!AD13</f>
        <v>0</v>
      </c>
      <c r="BH15" s="273">
        <f>'бюджет округа (района)'!AD13</f>
        <v>0</v>
      </c>
      <c r="BI15" s="273">
        <f t="shared" si="30"/>
        <v>0</v>
      </c>
      <c r="BJ15" s="273">
        <f t="shared" si="31"/>
        <v>0</v>
      </c>
      <c r="BK15" s="283">
        <f t="shared" si="3"/>
        <v>1</v>
      </c>
      <c r="BL15" s="283">
        <f t="shared" si="4"/>
        <v>1</v>
      </c>
      <c r="BM15" s="273">
        <f>'бюджет округа (района)'!AG13+'бюджеты поселений'!AG13</f>
        <v>0</v>
      </c>
      <c r="BN15" s="273">
        <f>'бюджет округа (района)'!AG13</f>
        <v>0</v>
      </c>
      <c r="BO15" s="273">
        <f t="shared" si="32"/>
        <v>0</v>
      </c>
      <c r="BP15" s="273">
        <f t="shared" si="33"/>
        <v>0</v>
      </c>
      <c r="BQ15" s="283">
        <f t="shared" si="5"/>
        <v>1</v>
      </c>
      <c r="BR15" s="283">
        <f t="shared" si="6"/>
        <v>1</v>
      </c>
      <c r="BS15" s="273">
        <f>'бюджет округа (района)'!AJ13+'бюджеты поселений'!AJ13</f>
        <v>0</v>
      </c>
      <c r="BT15" s="273">
        <f>'бюджет округа (района)'!AJ13</f>
        <v>0</v>
      </c>
      <c r="BU15" s="273">
        <f t="shared" si="34"/>
        <v>0</v>
      </c>
      <c r="BV15" s="273">
        <f t="shared" si="35"/>
        <v>0</v>
      </c>
      <c r="BW15" s="283">
        <f t="shared" si="7"/>
        <v>1</v>
      </c>
      <c r="BX15" s="283">
        <f t="shared" si="8"/>
        <v>1</v>
      </c>
      <c r="BY15" s="273">
        <f>'бюджет округа (района)'!AM13+'бюджеты поселений'!AM13</f>
        <v>0</v>
      </c>
      <c r="BZ15" s="273">
        <f>'бюджет округа (района)'!AM13</f>
        <v>0</v>
      </c>
      <c r="CA15" s="273">
        <f t="shared" si="36"/>
        <v>0</v>
      </c>
      <c r="CB15" s="273">
        <f t="shared" si="37"/>
        <v>0</v>
      </c>
      <c r="CC15" s="283">
        <f t="shared" si="9"/>
        <v>1</v>
      </c>
      <c r="CD15" s="283">
        <f t="shared" si="10"/>
        <v>1</v>
      </c>
      <c r="CE15" s="273">
        <f>'бюджет округа (района)'!AP13+'бюджеты поселений'!AP13</f>
        <v>0</v>
      </c>
      <c r="CF15" s="273">
        <f>'бюджет округа (района)'!AP13</f>
        <v>0</v>
      </c>
      <c r="CG15" s="273">
        <f t="shared" si="38"/>
        <v>0</v>
      </c>
      <c r="CH15" s="273">
        <f t="shared" si="39"/>
        <v>0</v>
      </c>
      <c r="CI15" s="283">
        <f t="shared" si="11"/>
        <v>1</v>
      </c>
      <c r="CJ15" s="283">
        <f t="shared" si="12"/>
        <v>1</v>
      </c>
      <c r="CK15" s="273">
        <f>'бюджет округа (района)'!AS13+'бюджеты поселений'!AS13</f>
        <v>0</v>
      </c>
      <c r="CL15" s="273">
        <f>'бюджет округа (района)'!AS13</f>
        <v>0</v>
      </c>
      <c r="CM15" s="273">
        <f t="shared" si="40"/>
        <v>0</v>
      </c>
      <c r="CN15" s="273">
        <f t="shared" si="41"/>
        <v>0</v>
      </c>
      <c r="CO15" s="283">
        <f t="shared" si="13"/>
        <v>1</v>
      </c>
      <c r="CP15" s="283">
        <f t="shared" si="14"/>
        <v>1</v>
      </c>
      <c r="CQ15" s="273">
        <f>'бюджет округа (района)'!AV13+'бюджеты поселений'!AV13</f>
        <v>0</v>
      </c>
      <c r="CR15" s="273">
        <f>'бюджет округа (района)'!AV13</f>
        <v>0</v>
      </c>
      <c r="CS15" s="273">
        <f t="shared" si="42"/>
        <v>0</v>
      </c>
      <c r="CT15" s="273">
        <f t="shared" si="43"/>
        <v>0</v>
      </c>
      <c r="CU15" s="283">
        <f t="shared" si="15"/>
        <v>1</v>
      </c>
      <c r="CV15" s="283">
        <f t="shared" si="16"/>
        <v>1</v>
      </c>
      <c r="CW15" s="273">
        <f>'бюджет округа (района)'!AY13+'бюджеты поселений'!AY13</f>
        <v>0</v>
      </c>
      <c r="CX15" s="273">
        <f>'бюджет округа (района)'!AY13</f>
        <v>0</v>
      </c>
      <c r="CY15" s="273">
        <f t="shared" si="44"/>
        <v>0</v>
      </c>
      <c r="CZ15" s="273">
        <f t="shared" si="45"/>
        <v>0</v>
      </c>
      <c r="DA15" s="283">
        <f t="shared" si="17"/>
        <v>1</v>
      </c>
      <c r="DB15" s="283">
        <f t="shared" si="18"/>
        <v>1</v>
      </c>
      <c r="DC15" s="273">
        <f>'бюджет округа (района)'!BB13+'бюджеты поселений'!BB13</f>
        <v>0</v>
      </c>
      <c r="DD15" s="273">
        <f>'бюджет округа (района)'!BB13</f>
        <v>0</v>
      </c>
      <c r="DE15" s="273">
        <f t="shared" si="46"/>
        <v>0</v>
      </c>
      <c r="DF15" s="273">
        <f t="shared" si="47"/>
        <v>0</v>
      </c>
      <c r="DG15" s="283">
        <f t="shared" si="19"/>
        <v>1</v>
      </c>
      <c r="DH15" s="283">
        <f t="shared" si="20"/>
        <v>1</v>
      </c>
      <c r="DI15" s="273">
        <f>'бюджет округа (района)'!BE13+'бюджеты поселений'!BE13</f>
        <v>0</v>
      </c>
      <c r="DJ15" s="273">
        <f>'бюджет округа (района)'!BE13</f>
        <v>0</v>
      </c>
      <c r="DK15" s="273">
        <v>1048</v>
      </c>
      <c r="DL15" s="273">
        <v>1048</v>
      </c>
      <c r="DM15" s="135">
        <f t="shared" si="26"/>
        <v>0.53661034306195599</v>
      </c>
      <c r="DN15" s="135">
        <f t="shared" si="27"/>
        <v>0.53661034306195599</v>
      </c>
      <c r="DO15" s="134">
        <f>'бюджет округа (района)'!BH13+'бюджеты поселений'!BH13</f>
        <v>0</v>
      </c>
      <c r="DP15" s="134">
        <f>'бюджет округа (района)'!BH13</f>
        <v>0</v>
      </c>
      <c r="DQ15" s="134">
        <f>'бюджет округа (района)'!BI13+'бюджеты поселений'!BI13</f>
        <v>0</v>
      </c>
      <c r="DR15" s="134">
        <f>'бюджет округа (района)'!BI13</f>
        <v>0</v>
      </c>
      <c r="DS15" s="273">
        <v>1600</v>
      </c>
      <c r="DT15" s="273">
        <v>1600</v>
      </c>
      <c r="DU15" s="135">
        <f t="shared" ref="DU15:DU37" si="52">IF($BA$10=0,1,DS15/$BA15)</f>
        <v>1</v>
      </c>
      <c r="DV15" s="135">
        <f>IF($BA$10=0,1,DT15/$BB15)</f>
        <v>1</v>
      </c>
      <c r="DW15" s="135">
        <f t="shared" ref="DW15:DW21" si="53">IF($G15=0,1,DS15/$G15)</f>
        <v>0.35642682111828916</v>
      </c>
      <c r="DX15" s="135">
        <f>IF($G15=0,1,DT15/$H15)</f>
        <v>0.35642682111828916</v>
      </c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28.5" customHeight="1">
      <c r="A16" s="372" t="s">
        <v>80</v>
      </c>
      <c r="B16" s="327"/>
      <c r="C16" s="273">
        <v>7</v>
      </c>
      <c r="D16" s="273">
        <v>4</v>
      </c>
      <c r="E16" s="273">
        <v>383</v>
      </c>
      <c r="F16" s="273">
        <v>262</v>
      </c>
      <c r="G16" s="273">
        <v>73</v>
      </c>
      <c r="H16" s="273">
        <v>51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273">
        <v>72</v>
      </c>
      <c r="AX16" s="273">
        <v>50</v>
      </c>
      <c r="AY16" s="134"/>
      <c r="AZ16" s="134"/>
      <c r="BA16" s="273">
        <v>84</v>
      </c>
      <c r="BB16" s="273">
        <v>43</v>
      </c>
      <c r="BC16" s="283">
        <f t="shared" si="28"/>
        <v>0.15068493150684925</v>
      </c>
      <c r="BD16" s="283">
        <f t="shared" si="29"/>
        <v>-0.15686274509803921</v>
      </c>
      <c r="BE16" s="273"/>
      <c r="BF16" s="273"/>
      <c r="BG16" s="273">
        <f>'бюджет округа (района)'!AD14+'бюджеты поселений'!AD14</f>
        <v>0</v>
      </c>
      <c r="BH16" s="273">
        <f>'бюджет округа (района)'!AD14</f>
        <v>0</v>
      </c>
      <c r="BI16" s="273">
        <f t="shared" si="30"/>
        <v>0</v>
      </c>
      <c r="BJ16" s="273">
        <f t="shared" si="31"/>
        <v>0</v>
      </c>
      <c r="BK16" s="283">
        <f t="shared" si="3"/>
        <v>1</v>
      </c>
      <c r="BL16" s="283">
        <f t="shared" si="4"/>
        <v>1</v>
      </c>
      <c r="BM16" s="273">
        <f>'бюджет округа (района)'!AG14+'бюджеты поселений'!AG14</f>
        <v>0</v>
      </c>
      <c r="BN16" s="273">
        <f>'бюджет округа (района)'!AG14</f>
        <v>0</v>
      </c>
      <c r="BO16" s="273">
        <f t="shared" si="32"/>
        <v>0</v>
      </c>
      <c r="BP16" s="273">
        <f t="shared" si="33"/>
        <v>0</v>
      </c>
      <c r="BQ16" s="283">
        <f t="shared" si="5"/>
        <v>1</v>
      </c>
      <c r="BR16" s="283">
        <f t="shared" si="6"/>
        <v>1</v>
      </c>
      <c r="BS16" s="273">
        <f>'бюджет округа (района)'!AJ14+'бюджеты поселений'!AJ14</f>
        <v>0</v>
      </c>
      <c r="BT16" s="273">
        <f>'бюджет округа (района)'!AJ14</f>
        <v>0</v>
      </c>
      <c r="BU16" s="273">
        <f t="shared" si="34"/>
        <v>0</v>
      </c>
      <c r="BV16" s="273">
        <f t="shared" si="35"/>
        <v>0</v>
      </c>
      <c r="BW16" s="283">
        <f t="shared" si="7"/>
        <v>1</v>
      </c>
      <c r="BX16" s="283">
        <f t="shared" si="8"/>
        <v>1</v>
      </c>
      <c r="BY16" s="273">
        <f>'бюджет округа (района)'!AM14+'бюджеты поселений'!AM14</f>
        <v>0</v>
      </c>
      <c r="BZ16" s="273">
        <f>'бюджет округа (района)'!AM14</f>
        <v>0</v>
      </c>
      <c r="CA16" s="273">
        <f t="shared" si="36"/>
        <v>0</v>
      </c>
      <c r="CB16" s="273">
        <f t="shared" si="37"/>
        <v>0</v>
      </c>
      <c r="CC16" s="283">
        <f t="shared" si="9"/>
        <v>1</v>
      </c>
      <c r="CD16" s="283">
        <f t="shared" si="10"/>
        <v>1</v>
      </c>
      <c r="CE16" s="273">
        <f>'бюджет округа (района)'!AP14+'бюджеты поселений'!AP14</f>
        <v>0</v>
      </c>
      <c r="CF16" s="273">
        <f>'бюджет округа (района)'!AP14</f>
        <v>0</v>
      </c>
      <c r="CG16" s="273">
        <f t="shared" si="38"/>
        <v>0</v>
      </c>
      <c r="CH16" s="273">
        <f t="shared" si="39"/>
        <v>0</v>
      </c>
      <c r="CI16" s="283">
        <f t="shared" si="11"/>
        <v>1</v>
      </c>
      <c r="CJ16" s="283">
        <f t="shared" si="12"/>
        <v>1</v>
      </c>
      <c r="CK16" s="273">
        <f>'бюджет округа (района)'!AS14+'бюджеты поселений'!AS14</f>
        <v>0</v>
      </c>
      <c r="CL16" s="273">
        <f>'бюджет округа (района)'!AS14</f>
        <v>0</v>
      </c>
      <c r="CM16" s="273">
        <f t="shared" si="40"/>
        <v>0</v>
      </c>
      <c r="CN16" s="273">
        <f t="shared" si="41"/>
        <v>0</v>
      </c>
      <c r="CO16" s="283">
        <f t="shared" si="13"/>
        <v>1</v>
      </c>
      <c r="CP16" s="283">
        <f t="shared" si="14"/>
        <v>1</v>
      </c>
      <c r="CQ16" s="273">
        <f>'бюджет округа (района)'!AV14+'бюджеты поселений'!AV14</f>
        <v>0</v>
      </c>
      <c r="CR16" s="273">
        <f>'бюджет округа (района)'!AV14</f>
        <v>0</v>
      </c>
      <c r="CS16" s="273">
        <f t="shared" si="42"/>
        <v>0</v>
      </c>
      <c r="CT16" s="273">
        <f t="shared" si="43"/>
        <v>0</v>
      </c>
      <c r="CU16" s="283">
        <f t="shared" si="15"/>
        <v>1</v>
      </c>
      <c r="CV16" s="283">
        <f t="shared" si="16"/>
        <v>1</v>
      </c>
      <c r="CW16" s="273">
        <f>'бюджет округа (района)'!AY14+'бюджеты поселений'!AY14</f>
        <v>0</v>
      </c>
      <c r="CX16" s="273">
        <f>'бюджет округа (района)'!AY14</f>
        <v>0</v>
      </c>
      <c r="CY16" s="273">
        <f t="shared" si="44"/>
        <v>0</v>
      </c>
      <c r="CZ16" s="273">
        <f t="shared" si="45"/>
        <v>0</v>
      </c>
      <c r="DA16" s="283">
        <f t="shared" si="17"/>
        <v>1</v>
      </c>
      <c r="DB16" s="283">
        <f t="shared" si="18"/>
        <v>1</v>
      </c>
      <c r="DC16" s="273">
        <f>'бюджет округа (района)'!BB14+'бюджеты поселений'!BB14</f>
        <v>0</v>
      </c>
      <c r="DD16" s="273">
        <f>'бюджет округа (района)'!BB14</f>
        <v>0</v>
      </c>
      <c r="DE16" s="273">
        <f t="shared" si="46"/>
        <v>0</v>
      </c>
      <c r="DF16" s="273">
        <f t="shared" si="47"/>
        <v>0</v>
      </c>
      <c r="DG16" s="283">
        <f t="shared" si="19"/>
        <v>1</v>
      </c>
      <c r="DH16" s="283">
        <f t="shared" si="20"/>
        <v>1</v>
      </c>
      <c r="DI16" s="273">
        <f>'бюджет округа (района)'!BE14+'бюджеты поселений'!BE14</f>
        <v>0</v>
      </c>
      <c r="DJ16" s="273">
        <f>'бюджет округа (района)'!BE14</f>
        <v>0</v>
      </c>
      <c r="DK16" s="273">
        <v>84</v>
      </c>
      <c r="DL16" s="273">
        <v>43</v>
      </c>
      <c r="DM16" s="135">
        <f t="shared" si="26"/>
        <v>1.1666666666666667</v>
      </c>
      <c r="DN16" s="135">
        <f t="shared" si="27"/>
        <v>0.86</v>
      </c>
      <c r="DO16" s="134">
        <f>'бюджет округа (района)'!BH14+'бюджеты поселений'!BH14</f>
        <v>0</v>
      </c>
      <c r="DP16" s="134">
        <f>'бюджет округа (района)'!BH14</f>
        <v>0</v>
      </c>
      <c r="DQ16" s="134">
        <f>'бюджет округа (района)'!BI14+'бюджеты поселений'!BI14</f>
        <v>0</v>
      </c>
      <c r="DR16" s="134">
        <f>'бюджет округа (района)'!BI14</f>
        <v>0</v>
      </c>
      <c r="DS16" s="273">
        <v>84</v>
      </c>
      <c r="DT16" s="273">
        <v>43</v>
      </c>
      <c r="DU16" s="135">
        <f t="shared" si="52"/>
        <v>1</v>
      </c>
      <c r="DV16" s="135">
        <f>IF($BA$10=0,1,DT16/$BB16)</f>
        <v>1</v>
      </c>
      <c r="DW16" s="135">
        <f t="shared" si="53"/>
        <v>1.1506849315068493</v>
      </c>
      <c r="DX16" s="135">
        <f>IF($G16=0,1,DT16/$H16)</f>
        <v>0.84313725490196079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30.75" customHeight="1">
      <c r="A17" s="372" t="s">
        <v>33</v>
      </c>
      <c r="B17" s="327"/>
      <c r="C17" s="273">
        <v>1058</v>
      </c>
      <c r="D17" s="273">
        <v>0</v>
      </c>
      <c r="E17" s="273">
        <v>1770</v>
      </c>
      <c r="F17" s="273">
        <v>0</v>
      </c>
      <c r="G17" s="273">
        <v>2718</v>
      </c>
      <c r="H17" s="273">
        <v>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273">
        <v>498</v>
      </c>
      <c r="AX17" s="273">
        <v>0</v>
      </c>
      <c r="AY17" s="134"/>
      <c r="AZ17" s="134"/>
      <c r="BA17" s="273">
        <v>868</v>
      </c>
      <c r="BB17" s="273">
        <v>0</v>
      </c>
      <c r="BC17" s="283">
        <f t="shared" si="28"/>
        <v>-0.68064753495217079</v>
      </c>
      <c r="BD17" s="283" t="s">
        <v>34</v>
      </c>
      <c r="BE17" s="273"/>
      <c r="BF17" s="273"/>
      <c r="BG17" s="273">
        <f>'бюджеты поселений'!AD15</f>
        <v>0</v>
      </c>
      <c r="BH17" s="273" t="s">
        <v>34</v>
      </c>
      <c r="BI17" s="273">
        <f t="shared" si="30"/>
        <v>0</v>
      </c>
      <c r="BJ17" s="273" t="s">
        <v>34</v>
      </c>
      <c r="BK17" s="283">
        <f t="shared" si="3"/>
        <v>1</v>
      </c>
      <c r="BL17" s="283" t="s">
        <v>34</v>
      </c>
      <c r="BM17" s="273">
        <f>'бюджеты поселений'!AG15</f>
        <v>0</v>
      </c>
      <c r="BN17" s="273" t="s">
        <v>34</v>
      </c>
      <c r="BO17" s="273">
        <f t="shared" si="32"/>
        <v>0</v>
      </c>
      <c r="BP17" s="273" t="s">
        <v>34</v>
      </c>
      <c r="BQ17" s="283">
        <f t="shared" si="5"/>
        <v>1</v>
      </c>
      <c r="BR17" s="283" t="s">
        <v>34</v>
      </c>
      <c r="BS17" s="273">
        <f>'бюджеты поселений'!AJ15</f>
        <v>0</v>
      </c>
      <c r="BT17" s="273" t="s">
        <v>34</v>
      </c>
      <c r="BU17" s="273">
        <f t="shared" si="34"/>
        <v>0</v>
      </c>
      <c r="BV17" s="273" t="s">
        <v>34</v>
      </c>
      <c r="BW17" s="283">
        <f t="shared" si="7"/>
        <v>1</v>
      </c>
      <c r="BX17" s="273" t="s">
        <v>34</v>
      </c>
      <c r="BY17" s="273">
        <f>'бюджеты поселений'!AM15</f>
        <v>0</v>
      </c>
      <c r="BZ17" s="273" t="s">
        <v>34</v>
      </c>
      <c r="CA17" s="273">
        <f t="shared" si="36"/>
        <v>0</v>
      </c>
      <c r="CB17" s="273" t="s">
        <v>34</v>
      </c>
      <c r="CC17" s="283">
        <f t="shared" si="9"/>
        <v>1</v>
      </c>
      <c r="CD17" s="273" t="s">
        <v>34</v>
      </c>
      <c r="CE17" s="273">
        <f>'бюджеты поселений'!AP15</f>
        <v>0</v>
      </c>
      <c r="CF17" s="273" t="s">
        <v>34</v>
      </c>
      <c r="CG17" s="273">
        <f t="shared" si="38"/>
        <v>0</v>
      </c>
      <c r="CH17" s="273" t="s">
        <v>34</v>
      </c>
      <c r="CI17" s="283">
        <f t="shared" si="11"/>
        <v>1</v>
      </c>
      <c r="CJ17" s="273" t="s">
        <v>34</v>
      </c>
      <c r="CK17" s="273">
        <f>'бюджеты поселений'!AS15</f>
        <v>0</v>
      </c>
      <c r="CL17" s="273" t="s">
        <v>34</v>
      </c>
      <c r="CM17" s="273">
        <f t="shared" si="40"/>
        <v>0</v>
      </c>
      <c r="CN17" s="273" t="s">
        <v>34</v>
      </c>
      <c r="CO17" s="283">
        <f t="shared" si="13"/>
        <v>1</v>
      </c>
      <c r="CP17" s="273" t="s">
        <v>34</v>
      </c>
      <c r="CQ17" s="273">
        <f>'бюджеты поселений'!AV15</f>
        <v>0</v>
      </c>
      <c r="CR17" s="273" t="s">
        <v>34</v>
      </c>
      <c r="CS17" s="273">
        <f t="shared" si="42"/>
        <v>0</v>
      </c>
      <c r="CT17" s="273" t="s">
        <v>34</v>
      </c>
      <c r="CU17" s="283">
        <f t="shared" si="15"/>
        <v>1</v>
      </c>
      <c r="CV17" s="273" t="s">
        <v>34</v>
      </c>
      <c r="CW17" s="273">
        <f>'бюджеты поселений'!AY15</f>
        <v>0</v>
      </c>
      <c r="CX17" s="273" t="s">
        <v>34</v>
      </c>
      <c r="CY17" s="273">
        <f t="shared" si="44"/>
        <v>0</v>
      </c>
      <c r="CZ17" s="273" t="s">
        <v>34</v>
      </c>
      <c r="DA17" s="283">
        <f t="shared" si="17"/>
        <v>1</v>
      </c>
      <c r="DB17" s="273" t="s">
        <v>34</v>
      </c>
      <c r="DC17" s="273">
        <f>'бюджеты поселений'!BB15</f>
        <v>0</v>
      </c>
      <c r="DD17" s="273" t="s">
        <v>34</v>
      </c>
      <c r="DE17" s="273">
        <f t="shared" si="46"/>
        <v>0</v>
      </c>
      <c r="DF17" s="273" t="s">
        <v>34</v>
      </c>
      <c r="DG17" s="283">
        <f t="shared" si="19"/>
        <v>1</v>
      </c>
      <c r="DH17" s="273" t="s">
        <v>34</v>
      </c>
      <c r="DI17" s="273">
        <f>'бюджеты поселений'!BE15</f>
        <v>0</v>
      </c>
      <c r="DJ17" s="273" t="s">
        <v>34</v>
      </c>
      <c r="DK17" s="273">
        <v>465</v>
      </c>
      <c r="DL17" s="273">
        <v>0</v>
      </c>
      <c r="DM17" s="135">
        <f t="shared" si="26"/>
        <v>0.9337349397590361</v>
      </c>
      <c r="DN17" s="135">
        <f t="shared" si="27"/>
        <v>1</v>
      </c>
      <c r="DO17" s="134">
        <f>'бюджеты поселений'!BH15</f>
        <v>0</v>
      </c>
      <c r="DP17" s="134" t="s">
        <v>34</v>
      </c>
      <c r="DQ17" s="134">
        <f>'бюджеты поселений'!BI15</f>
        <v>0</v>
      </c>
      <c r="DR17" s="134" t="s">
        <v>34</v>
      </c>
      <c r="DS17" s="273">
        <v>868</v>
      </c>
      <c r="DT17" s="273">
        <v>0</v>
      </c>
      <c r="DU17" s="135">
        <f t="shared" si="52"/>
        <v>1</v>
      </c>
      <c r="DV17" s="247" t="s">
        <v>34</v>
      </c>
      <c r="DW17" s="135">
        <f t="shared" si="53"/>
        <v>0.31935246504782927</v>
      </c>
      <c r="DX17" s="247" t="s">
        <v>34</v>
      </c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72" t="s">
        <v>224</v>
      </c>
      <c r="B18" s="327"/>
      <c r="C18" s="262">
        <f t="shared" ref="C18:H18" si="54">SUM(C19+C20)</f>
        <v>15515</v>
      </c>
      <c r="D18" s="262">
        <f t="shared" si="54"/>
        <v>5991</v>
      </c>
      <c r="E18" s="262">
        <f t="shared" si="54"/>
        <v>8481</v>
      </c>
      <c r="F18" s="262">
        <f t="shared" si="54"/>
        <v>3656</v>
      </c>
      <c r="G18" s="262">
        <f t="shared" si="54"/>
        <v>10057</v>
      </c>
      <c r="H18" s="262">
        <f t="shared" si="54"/>
        <v>0</v>
      </c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>
        <f>SUM(AW19+AW20)</f>
        <v>6310</v>
      </c>
      <c r="AX18" s="262">
        <f>SUM(AX19+AX20)</f>
        <v>0</v>
      </c>
      <c r="AY18" s="262"/>
      <c r="AZ18" s="262"/>
      <c r="BA18" s="262">
        <f>SUM(BA19+BA20)</f>
        <v>8155</v>
      </c>
      <c r="BB18" s="262">
        <f>SUM(BB19+BB20)</f>
        <v>0</v>
      </c>
      <c r="BC18" s="248">
        <f t="shared" si="28"/>
        <v>-0.18912200457392858</v>
      </c>
      <c r="BD18" s="248" t="s">
        <v>34</v>
      </c>
      <c r="BE18" s="262"/>
      <c r="BF18" s="262"/>
      <c r="BG18" s="262">
        <f>'бюджеты поселений'!AD16</f>
        <v>0</v>
      </c>
      <c r="BH18" s="262" t="s">
        <v>34</v>
      </c>
      <c r="BI18" s="262">
        <f t="shared" si="30"/>
        <v>0</v>
      </c>
      <c r="BJ18" s="262" t="s">
        <v>34</v>
      </c>
      <c r="BK18" s="248">
        <f t="shared" si="3"/>
        <v>1</v>
      </c>
      <c r="BL18" s="248" t="s">
        <v>34</v>
      </c>
      <c r="BM18" s="262">
        <f>'бюджеты поселений'!AG16</f>
        <v>0</v>
      </c>
      <c r="BN18" s="262" t="s">
        <v>34</v>
      </c>
      <c r="BO18" s="262">
        <f t="shared" si="32"/>
        <v>0</v>
      </c>
      <c r="BP18" s="262" t="s">
        <v>34</v>
      </c>
      <c r="BQ18" s="248">
        <f t="shared" si="5"/>
        <v>1</v>
      </c>
      <c r="BR18" s="248" t="s">
        <v>34</v>
      </c>
      <c r="BS18" s="262">
        <f>'бюджеты поселений'!AJ16</f>
        <v>0</v>
      </c>
      <c r="BT18" s="262" t="s">
        <v>34</v>
      </c>
      <c r="BU18" s="262">
        <f t="shared" si="34"/>
        <v>0</v>
      </c>
      <c r="BV18" s="262" t="s">
        <v>34</v>
      </c>
      <c r="BW18" s="248">
        <f t="shared" si="7"/>
        <v>1</v>
      </c>
      <c r="BX18" s="262" t="s">
        <v>34</v>
      </c>
      <c r="BY18" s="262">
        <f>'бюджеты поселений'!AM16</f>
        <v>0</v>
      </c>
      <c r="BZ18" s="262" t="s">
        <v>34</v>
      </c>
      <c r="CA18" s="262">
        <f t="shared" si="36"/>
        <v>0</v>
      </c>
      <c r="CB18" s="262" t="s">
        <v>34</v>
      </c>
      <c r="CC18" s="248">
        <f t="shared" si="9"/>
        <v>1</v>
      </c>
      <c r="CD18" s="262" t="s">
        <v>34</v>
      </c>
      <c r="CE18" s="262">
        <f>'бюджеты поселений'!AP16</f>
        <v>0</v>
      </c>
      <c r="CF18" s="262" t="s">
        <v>34</v>
      </c>
      <c r="CG18" s="262">
        <f t="shared" si="38"/>
        <v>0</v>
      </c>
      <c r="CH18" s="262" t="s">
        <v>34</v>
      </c>
      <c r="CI18" s="248">
        <f t="shared" si="11"/>
        <v>1</v>
      </c>
      <c r="CJ18" s="262" t="s">
        <v>34</v>
      </c>
      <c r="CK18" s="262">
        <f>'бюджеты поселений'!AS16</f>
        <v>0</v>
      </c>
      <c r="CL18" s="262" t="s">
        <v>34</v>
      </c>
      <c r="CM18" s="262">
        <f t="shared" si="40"/>
        <v>0</v>
      </c>
      <c r="CN18" s="262" t="s">
        <v>34</v>
      </c>
      <c r="CO18" s="248">
        <f t="shared" si="13"/>
        <v>1</v>
      </c>
      <c r="CP18" s="262" t="s">
        <v>34</v>
      </c>
      <c r="CQ18" s="262">
        <f>'бюджеты поселений'!AV16</f>
        <v>0</v>
      </c>
      <c r="CR18" s="262" t="s">
        <v>34</v>
      </c>
      <c r="CS18" s="262">
        <f t="shared" si="42"/>
        <v>0</v>
      </c>
      <c r="CT18" s="262" t="s">
        <v>34</v>
      </c>
      <c r="CU18" s="248">
        <f t="shared" si="15"/>
        <v>1</v>
      </c>
      <c r="CV18" s="262" t="s">
        <v>34</v>
      </c>
      <c r="CW18" s="262">
        <f>'бюджеты поселений'!AY16</f>
        <v>0</v>
      </c>
      <c r="CX18" s="262" t="s">
        <v>34</v>
      </c>
      <c r="CY18" s="262">
        <f t="shared" si="44"/>
        <v>0</v>
      </c>
      <c r="CZ18" s="262" t="s">
        <v>34</v>
      </c>
      <c r="DA18" s="248">
        <f t="shared" si="17"/>
        <v>1</v>
      </c>
      <c r="DB18" s="262" t="s">
        <v>34</v>
      </c>
      <c r="DC18" s="262">
        <f>'бюджеты поселений'!BB16</f>
        <v>0</v>
      </c>
      <c r="DD18" s="262" t="s">
        <v>34</v>
      </c>
      <c r="DE18" s="262">
        <f t="shared" si="46"/>
        <v>0</v>
      </c>
      <c r="DF18" s="262" t="s">
        <v>34</v>
      </c>
      <c r="DG18" s="248">
        <f t="shared" si="19"/>
        <v>1</v>
      </c>
      <c r="DH18" s="262" t="s">
        <v>34</v>
      </c>
      <c r="DI18" s="262">
        <f>'бюджеты поселений'!BE16</f>
        <v>0</v>
      </c>
      <c r="DJ18" s="262" t="s">
        <v>34</v>
      </c>
      <c r="DK18" s="262">
        <f>SUM(DK19+DK20)</f>
        <v>3411</v>
      </c>
      <c r="DL18" s="262">
        <f>SUM(DL19+DL20)</f>
        <v>0</v>
      </c>
      <c r="DM18" s="248">
        <f t="shared" si="26"/>
        <v>0.54057052297939778</v>
      </c>
      <c r="DN18" s="248">
        <f t="shared" si="27"/>
        <v>1</v>
      </c>
      <c r="DO18" s="262">
        <f>'бюджеты поселений'!BH16</f>
        <v>0</v>
      </c>
      <c r="DP18" s="262" t="s">
        <v>34</v>
      </c>
      <c r="DQ18" s="262">
        <f>'бюджеты поселений'!BI16</f>
        <v>0</v>
      </c>
      <c r="DR18" s="262" t="s">
        <v>34</v>
      </c>
      <c r="DS18" s="262">
        <f>SUM(DS19+DS20)</f>
        <v>8155</v>
      </c>
      <c r="DT18" s="262">
        <f>SUM(DT19+DT20)</f>
        <v>0</v>
      </c>
      <c r="DU18" s="248">
        <f t="shared" si="52"/>
        <v>1</v>
      </c>
      <c r="DV18" s="263" t="s">
        <v>34</v>
      </c>
      <c r="DW18" s="248">
        <f t="shared" si="53"/>
        <v>0.81087799542607142</v>
      </c>
      <c r="DX18" s="263" t="s">
        <v>34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235" customFormat="1" ht="18" customHeight="1">
      <c r="A19" s="229" t="s">
        <v>226</v>
      </c>
      <c r="B19" s="236"/>
      <c r="C19" s="274">
        <v>13278</v>
      </c>
      <c r="D19" s="274">
        <v>4539</v>
      </c>
      <c r="E19" s="274">
        <v>6915</v>
      </c>
      <c r="F19" s="274">
        <v>2606</v>
      </c>
      <c r="G19" s="274">
        <v>8611</v>
      </c>
      <c r="H19" s="274">
        <v>0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74">
        <v>6065</v>
      </c>
      <c r="AX19" s="274">
        <v>0</v>
      </c>
      <c r="AY19" s="231"/>
      <c r="AZ19" s="231"/>
      <c r="BA19" s="274">
        <v>7582</v>
      </c>
      <c r="BB19" s="274">
        <v>0</v>
      </c>
      <c r="BC19" s="285"/>
      <c r="BD19" s="285"/>
      <c r="BE19" s="274"/>
      <c r="BF19" s="274"/>
      <c r="BG19" s="274"/>
      <c r="BH19" s="274"/>
      <c r="BI19" s="274"/>
      <c r="BJ19" s="274"/>
      <c r="BK19" s="285"/>
      <c r="BL19" s="285"/>
      <c r="BM19" s="274"/>
      <c r="BN19" s="274"/>
      <c r="BO19" s="274"/>
      <c r="BP19" s="274"/>
      <c r="BQ19" s="285"/>
      <c r="BR19" s="285"/>
      <c r="BS19" s="274"/>
      <c r="BT19" s="274"/>
      <c r="BU19" s="274"/>
      <c r="BV19" s="274"/>
      <c r="BW19" s="285"/>
      <c r="BX19" s="274"/>
      <c r="BY19" s="274"/>
      <c r="BZ19" s="274"/>
      <c r="CA19" s="274"/>
      <c r="CB19" s="274"/>
      <c r="CC19" s="285"/>
      <c r="CD19" s="274"/>
      <c r="CE19" s="274"/>
      <c r="CF19" s="274"/>
      <c r="CG19" s="274"/>
      <c r="CH19" s="274"/>
      <c r="CI19" s="285"/>
      <c r="CJ19" s="274"/>
      <c r="CK19" s="274"/>
      <c r="CL19" s="274"/>
      <c r="CM19" s="274"/>
      <c r="CN19" s="274"/>
      <c r="CO19" s="285"/>
      <c r="CP19" s="274"/>
      <c r="CQ19" s="274"/>
      <c r="CR19" s="274"/>
      <c r="CS19" s="274"/>
      <c r="CT19" s="274"/>
      <c r="CU19" s="285"/>
      <c r="CV19" s="274"/>
      <c r="CW19" s="274"/>
      <c r="CX19" s="274"/>
      <c r="CY19" s="274"/>
      <c r="CZ19" s="274"/>
      <c r="DA19" s="285"/>
      <c r="DB19" s="274"/>
      <c r="DC19" s="274"/>
      <c r="DD19" s="274"/>
      <c r="DE19" s="274"/>
      <c r="DF19" s="274"/>
      <c r="DG19" s="285"/>
      <c r="DH19" s="274"/>
      <c r="DI19" s="274"/>
      <c r="DJ19" s="274"/>
      <c r="DK19" s="274">
        <v>3217</v>
      </c>
      <c r="DL19" s="274">
        <v>0</v>
      </c>
      <c r="DM19" s="232">
        <f t="shared" ref="DM19:DM20" si="55">IF(AW19=0,1,DK19/AW19)</f>
        <v>0.53042044517724651</v>
      </c>
      <c r="DN19" s="232">
        <f t="shared" ref="DN19:DN20" si="56">IF(AX19=0,1,DL19/AX19)</f>
        <v>1</v>
      </c>
      <c r="DO19" s="231"/>
      <c r="DP19" s="231"/>
      <c r="DQ19" s="231"/>
      <c r="DR19" s="231"/>
      <c r="DS19" s="274">
        <v>7582</v>
      </c>
      <c r="DT19" s="274">
        <v>0</v>
      </c>
      <c r="DU19" s="135">
        <f t="shared" si="52"/>
        <v>1</v>
      </c>
      <c r="DV19" s="247" t="s">
        <v>34</v>
      </c>
      <c r="DW19" s="135">
        <f t="shared" si="53"/>
        <v>0.88050168389269534</v>
      </c>
      <c r="DX19" s="247" t="s">
        <v>34</v>
      </c>
      <c r="DY19" s="233"/>
      <c r="DZ19" s="233"/>
      <c r="EA19" s="233"/>
      <c r="EB19" s="233"/>
      <c r="EC19" s="233"/>
      <c r="ED19" s="233"/>
      <c r="EE19" s="233"/>
      <c r="EF19" s="233"/>
      <c r="EG19" s="233"/>
      <c r="EH19" s="233"/>
      <c r="EI19" s="233"/>
      <c r="EJ19" s="233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</row>
    <row r="20" spans="1:268" s="235" customFormat="1" ht="18" customHeight="1">
      <c r="A20" s="229" t="s">
        <v>225</v>
      </c>
      <c r="B20" s="236"/>
      <c r="C20" s="274">
        <v>2237</v>
      </c>
      <c r="D20" s="274">
        <v>1452</v>
      </c>
      <c r="E20" s="274">
        <v>1566</v>
      </c>
      <c r="F20" s="274">
        <v>1050</v>
      </c>
      <c r="G20" s="274">
        <v>1446</v>
      </c>
      <c r="H20" s="274">
        <v>0</v>
      </c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74">
        <v>245</v>
      </c>
      <c r="AX20" s="274">
        <v>0</v>
      </c>
      <c r="AY20" s="231"/>
      <c r="AZ20" s="231"/>
      <c r="BA20" s="274">
        <v>573</v>
      </c>
      <c r="BB20" s="274">
        <v>0</v>
      </c>
      <c r="BC20" s="285"/>
      <c r="BD20" s="285"/>
      <c r="BE20" s="274"/>
      <c r="BF20" s="274"/>
      <c r="BG20" s="274"/>
      <c r="BH20" s="274"/>
      <c r="BI20" s="274"/>
      <c r="BJ20" s="274"/>
      <c r="BK20" s="285"/>
      <c r="BL20" s="285"/>
      <c r="BM20" s="274"/>
      <c r="BN20" s="274"/>
      <c r="BO20" s="274"/>
      <c r="BP20" s="274"/>
      <c r="BQ20" s="285"/>
      <c r="BR20" s="285"/>
      <c r="BS20" s="274"/>
      <c r="BT20" s="274"/>
      <c r="BU20" s="274"/>
      <c r="BV20" s="274"/>
      <c r="BW20" s="285"/>
      <c r="BX20" s="274"/>
      <c r="BY20" s="274"/>
      <c r="BZ20" s="274"/>
      <c r="CA20" s="274"/>
      <c r="CB20" s="274"/>
      <c r="CC20" s="285"/>
      <c r="CD20" s="274"/>
      <c r="CE20" s="274"/>
      <c r="CF20" s="274"/>
      <c r="CG20" s="274"/>
      <c r="CH20" s="274"/>
      <c r="CI20" s="285"/>
      <c r="CJ20" s="274"/>
      <c r="CK20" s="274"/>
      <c r="CL20" s="274"/>
      <c r="CM20" s="274"/>
      <c r="CN20" s="274"/>
      <c r="CO20" s="285"/>
      <c r="CP20" s="274"/>
      <c r="CQ20" s="274"/>
      <c r="CR20" s="274"/>
      <c r="CS20" s="274"/>
      <c r="CT20" s="274"/>
      <c r="CU20" s="285"/>
      <c r="CV20" s="274"/>
      <c r="CW20" s="274"/>
      <c r="CX20" s="274"/>
      <c r="CY20" s="274"/>
      <c r="CZ20" s="274"/>
      <c r="DA20" s="285"/>
      <c r="DB20" s="274"/>
      <c r="DC20" s="274"/>
      <c r="DD20" s="274"/>
      <c r="DE20" s="274"/>
      <c r="DF20" s="274"/>
      <c r="DG20" s="285"/>
      <c r="DH20" s="274"/>
      <c r="DI20" s="274"/>
      <c r="DJ20" s="274"/>
      <c r="DK20" s="274">
        <v>194</v>
      </c>
      <c r="DL20" s="274">
        <v>0</v>
      </c>
      <c r="DM20" s="232">
        <f t="shared" si="55"/>
        <v>0.7918367346938775</v>
      </c>
      <c r="DN20" s="232">
        <f t="shared" si="56"/>
        <v>1</v>
      </c>
      <c r="DO20" s="231"/>
      <c r="DP20" s="231"/>
      <c r="DQ20" s="231"/>
      <c r="DR20" s="231"/>
      <c r="DS20" s="274">
        <v>573</v>
      </c>
      <c r="DT20" s="274">
        <v>0</v>
      </c>
      <c r="DU20" s="135">
        <f t="shared" si="52"/>
        <v>1</v>
      </c>
      <c r="DV20" s="247" t="s">
        <v>34</v>
      </c>
      <c r="DW20" s="135">
        <f t="shared" si="53"/>
        <v>0.39626556016597508</v>
      </c>
      <c r="DX20" s="247" t="s">
        <v>34</v>
      </c>
      <c r="DY20" s="233"/>
      <c r="DZ20" s="233"/>
      <c r="EA20" s="233"/>
      <c r="EB20" s="233"/>
      <c r="EC20" s="233"/>
      <c r="ED20" s="233"/>
      <c r="EE20" s="233"/>
      <c r="EF20" s="233"/>
      <c r="EG20" s="233"/>
      <c r="EH20" s="233"/>
      <c r="EI20" s="233"/>
      <c r="EJ20" s="233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</row>
    <row r="21" spans="1:268" s="62" customFormat="1" ht="33" customHeight="1">
      <c r="A21" s="372" t="s">
        <v>36</v>
      </c>
      <c r="B21" s="327"/>
      <c r="C21" s="273">
        <v>670</v>
      </c>
      <c r="D21" s="273">
        <v>670</v>
      </c>
      <c r="E21" s="273">
        <v>812</v>
      </c>
      <c r="F21" s="273">
        <v>812</v>
      </c>
      <c r="G21" s="273">
        <v>733</v>
      </c>
      <c r="H21" s="273">
        <v>733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273">
        <v>369</v>
      </c>
      <c r="AX21" s="273">
        <v>369</v>
      </c>
      <c r="AY21" s="134"/>
      <c r="AZ21" s="134"/>
      <c r="BA21" s="273">
        <v>1000</v>
      </c>
      <c r="BB21" s="273">
        <v>1000</v>
      </c>
      <c r="BC21" s="283">
        <f t="shared" si="28"/>
        <v>0.36425648021828105</v>
      </c>
      <c r="BD21" s="283">
        <f t="shared" si="29"/>
        <v>0.36425648021828105</v>
      </c>
      <c r="BE21" s="273"/>
      <c r="BF21" s="273"/>
      <c r="BG21" s="273">
        <f>'бюджет округа (района)'!AD17+'бюджеты поселений'!AD17</f>
        <v>0</v>
      </c>
      <c r="BH21" s="273">
        <f>'бюджет округа (района)'!AD17</f>
        <v>0</v>
      </c>
      <c r="BI21" s="273">
        <f t="shared" si="30"/>
        <v>0</v>
      </c>
      <c r="BJ21" s="273">
        <f t="shared" ref="BJ21:BJ41" si="57">BF21+BH21</f>
        <v>0</v>
      </c>
      <c r="BK21" s="283">
        <f t="shared" si="3"/>
        <v>1</v>
      </c>
      <c r="BL21" s="283">
        <f t="shared" si="4"/>
        <v>1</v>
      </c>
      <c r="BM21" s="273">
        <f>'бюджет округа (района)'!AG17+'бюджеты поселений'!AG17</f>
        <v>0</v>
      </c>
      <c r="BN21" s="273">
        <f>'бюджет округа (района)'!AG17</f>
        <v>0</v>
      </c>
      <c r="BO21" s="273">
        <f t="shared" si="32"/>
        <v>0</v>
      </c>
      <c r="BP21" s="273">
        <f t="shared" ref="BP21:BP41" si="58">BJ21+BN21</f>
        <v>0</v>
      </c>
      <c r="BQ21" s="283">
        <f t="shared" si="5"/>
        <v>1</v>
      </c>
      <c r="BR21" s="283">
        <f t="shared" si="6"/>
        <v>1</v>
      </c>
      <c r="BS21" s="273">
        <f>'бюджет округа (района)'!AJ17+'бюджеты поселений'!AJ17</f>
        <v>0</v>
      </c>
      <c r="BT21" s="273">
        <f>'бюджет округа (района)'!AJ17</f>
        <v>0</v>
      </c>
      <c r="BU21" s="273">
        <f t="shared" si="34"/>
        <v>0</v>
      </c>
      <c r="BV21" s="273">
        <f t="shared" ref="BV21:BV41" si="59">BP21+BT21</f>
        <v>0</v>
      </c>
      <c r="BW21" s="283">
        <f t="shared" si="7"/>
        <v>1</v>
      </c>
      <c r="BX21" s="283">
        <f t="shared" si="8"/>
        <v>1</v>
      </c>
      <c r="BY21" s="273">
        <f>'бюджет округа (района)'!AM17+'бюджеты поселений'!AM17</f>
        <v>0</v>
      </c>
      <c r="BZ21" s="273">
        <f>'бюджет округа (района)'!AM17</f>
        <v>0</v>
      </c>
      <c r="CA21" s="273">
        <f t="shared" si="36"/>
        <v>0</v>
      </c>
      <c r="CB21" s="273">
        <f t="shared" ref="CB21:CB41" si="60">BV21+BZ21</f>
        <v>0</v>
      </c>
      <c r="CC21" s="283">
        <f t="shared" si="9"/>
        <v>1</v>
      </c>
      <c r="CD21" s="283">
        <f t="shared" si="10"/>
        <v>1</v>
      </c>
      <c r="CE21" s="273">
        <f>'бюджет округа (района)'!AP17+'бюджеты поселений'!AP17</f>
        <v>0</v>
      </c>
      <c r="CF21" s="273">
        <f>'бюджет округа (района)'!AP17</f>
        <v>0</v>
      </c>
      <c r="CG21" s="273">
        <f t="shared" si="38"/>
        <v>0</v>
      </c>
      <c r="CH21" s="273">
        <f t="shared" ref="CH21:CH41" si="61">CB21+CF21</f>
        <v>0</v>
      </c>
      <c r="CI21" s="283">
        <f t="shared" si="11"/>
        <v>1</v>
      </c>
      <c r="CJ21" s="283">
        <f t="shared" si="12"/>
        <v>1</v>
      </c>
      <c r="CK21" s="273">
        <f>'бюджет округа (района)'!AS17+'бюджеты поселений'!AS17</f>
        <v>0</v>
      </c>
      <c r="CL21" s="273">
        <f>'бюджет округа (района)'!AS17</f>
        <v>0</v>
      </c>
      <c r="CM21" s="273">
        <f t="shared" si="40"/>
        <v>0</v>
      </c>
      <c r="CN21" s="273">
        <f t="shared" ref="CN21:CN41" si="62">CH21+CL21</f>
        <v>0</v>
      </c>
      <c r="CO21" s="283">
        <f t="shared" si="13"/>
        <v>1</v>
      </c>
      <c r="CP21" s="283">
        <f t="shared" si="14"/>
        <v>1</v>
      </c>
      <c r="CQ21" s="273">
        <f>'бюджет округа (района)'!AV17+'бюджеты поселений'!AV17</f>
        <v>0</v>
      </c>
      <c r="CR21" s="273">
        <f>'бюджет округа (района)'!AV17</f>
        <v>0</v>
      </c>
      <c r="CS21" s="273">
        <f t="shared" si="42"/>
        <v>0</v>
      </c>
      <c r="CT21" s="273">
        <f t="shared" ref="CT21:CT41" si="63">CN21+CR21</f>
        <v>0</v>
      </c>
      <c r="CU21" s="283">
        <f t="shared" si="15"/>
        <v>1</v>
      </c>
      <c r="CV21" s="283">
        <f t="shared" si="16"/>
        <v>1</v>
      </c>
      <c r="CW21" s="273">
        <f>'бюджет округа (района)'!AY17+'бюджеты поселений'!AY17</f>
        <v>0</v>
      </c>
      <c r="CX21" s="273">
        <f>'бюджет округа (района)'!AY17</f>
        <v>0</v>
      </c>
      <c r="CY21" s="273">
        <f t="shared" si="44"/>
        <v>0</v>
      </c>
      <c r="CZ21" s="273">
        <f t="shared" ref="CZ21:CZ41" si="64">CT21+CX21</f>
        <v>0</v>
      </c>
      <c r="DA21" s="283">
        <f t="shared" si="17"/>
        <v>1</v>
      </c>
      <c r="DB21" s="283">
        <f t="shared" si="18"/>
        <v>1</v>
      </c>
      <c r="DC21" s="273">
        <f>'бюджет округа (района)'!BB17+'бюджеты поселений'!BB17</f>
        <v>0</v>
      </c>
      <c r="DD21" s="273">
        <f>'бюджет округа (района)'!BB17</f>
        <v>0</v>
      </c>
      <c r="DE21" s="273">
        <f t="shared" si="46"/>
        <v>0</v>
      </c>
      <c r="DF21" s="273">
        <f t="shared" ref="DF21:DF41" si="65">CZ21+DD21</f>
        <v>0</v>
      </c>
      <c r="DG21" s="283">
        <f t="shared" si="19"/>
        <v>1</v>
      </c>
      <c r="DH21" s="283">
        <f t="shared" si="20"/>
        <v>1</v>
      </c>
      <c r="DI21" s="273">
        <f>'бюджет округа (района)'!BE17+'бюджеты поселений'!BE17</f>
        <v>0</v>
      </c>
      <c r="DJ21" s="273">
        <f>'бюджет округа (района)'!BE17</f>
        <v>0</v>
      </c>
      <c r="DK21" s="273">
        <v>679</v>
      </c>
      <c r="DL21" s="273">
        <v>679</v>
      </c>
      <c r="DM21" s="135">
        <f t="shared" si="26"/>
        <v>1.8401084010840107</v>
      </c>
      <c r="DN21" s="135">
        <f t="shared" si="27"/>
        <v>1.8401084010840107</v>
      </c>
      <c r="DO21" s="134">
        <f>'бюджет округа (района)'!BH17+'бюджеты поселений'!BH17</f>
        <v>0</v>
      </c>
      <c r="DP21" s="134">
        <f>'бюджет округа (района)'!BH17</f>
        <v>0</v>
      </c>
      <c r="DQ21" s="134">
        <f>'бюджет округа (района)'!BI17+'бюджеты поселений'!BI17</f>
        <v>0</v>
      </c>
      <c r="DR21" s="134">
        <f>'бюджет округа (района)'!BI17</f>
        <v>0</v>
      </c>
      <c r="DS21" s="273">
        <v>1000</v>
      </c>
      <c r="DT21" s="273">
        <v>1000</v>
      </c>
      <c r="DU21" s="135">
        <f t="shared" si="52"/>
        <v>1</v>
      </c>
      <c r="DV21" s="135">
        <f>IF($BA$10=0,1,DT21/$BB21)</f>
        <v>1</v>
      </c>
      <c r="DW21" s="135">
        <f t="shared" si="53"/>
        <v>1.3642564802182811</v>
      </c>
      <c r="DX21" s="135">
        <f>IF($G21=0,1,DT21/$H21)</f>
        <v>1.3642564802182811</v>
      </c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72" t="s">
        <v>37</v>
      </c>
      <c r="B22" s="327"/>
      <c r="C22" s="273">
        <v>2353</v>
      </c>
      <c r="D22" s="273">
        <v>2318</v>
      </c>
      <c r="E22" s="273">
        <v>2558</v>
      </c>
      <c r="F22" s="273">
        <v>2535</v>
      </c>
      <c r="G22" s="273">
        <v>3199</v>
      </c>
      <c r="H22" s="273">
        <v>3177</v>
      </c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273">
        <v>1331</v>
      </c>
      <c r="AX22" s="273">
        <v>1324</v>
      </c>
      <c r="AY22" s="134"/>
      <c r="AZ22" s="134"/>
      <c r="BA22" s="273">
        <v>3297</v>
      </c>
      <c r="BB22" s="273">
        <v>3280</v>
      </c>
      <c r="BC22" s="283">
        <f t="shared" si="28"/>
        <v>3.0634573304157531E-2</v>
      </c>
      <c r="BD22" s="283">
        <f t="shared" si="29"/>
        <v>3.2420522505508309E-2</v>
      </c>
      <c r="BE22" s="273"/>
      <c r="BF22" s="273"/>
      <c r="BG22" s="273">
        <f>'бюджет округа (района)'!AD18+'бюджеты поселений'!AD18</f>
        <v>0</v>
      </c>
      <c r="BH22" s="273">
        <f>'бюджет округа (района)'!AD18</f>
        <v>0</v>
      </c>
      <c r="BI22" s="273">
        <f t="shared" si="30"/>
        <v>0</v>
      </c>
      <c r="BJ22" s="273">
        <f t="shared" si="57"/>
        <v>0</v>
      </c>
      <c r="BK22" s="283">
        <f t="shared" si="3"/>
        <v>1</v>
      </c>
      <c r="BL22" s="283">
        <f t="shared" si="4"/>
        <v>1</v>
      </c>
      <c r="BM22" s="273">
        <f>'бюджет округа (района)'!AG18+'бюджеты поселений'!AG18</f>
        <v>0</v>
      </c>
      <c r="BN22" s="273">
        <f>'бюджет округа (района)'!AG18</f>
        <v>0</v>
      </c>
      <c r="BO22" s="273">
        <f t="shared" si="32"/>
        <v>0</v>
      </c>
      <c r="BP22" s="273">
        <f t="shared" si="58"/>
        <v>0</v>
      </c>
      <c r="BQ22" s="283">
        <f t="shared" si="5"/>
        <v>1</v>
      </c>
      <c r="BR22" s="283">
        <f t="shared" si="6"/>
        <v>1</v>
      </c>
      <c r="BS22" s="273">
        <f>'бюджет округа (района)'!AJ18+'бюджеты поселений'!AJ18</f>
        <v>0</v>
      </c>
      <c r="BT22" s="273">
        <f>'бюджет округа (района)'!AJ18</f>
        <v>0</v>
      </c>
      <c r="BU22" s="273">
        <f t="shared" si="34"/>
        <v>0</v>
      </c>
      <c r="BV22" s="273">
        <f t="shared" si="59"/>
        <v>0</v>
      </c>
      <c r="BW22" s="283">
        <f t="shared" si="7"/>
        <v>1</v>
      </c>
      <c r="BX22" s="283">
        <f t="shared" si="8"/>
        <v>1</v>
      </c>
      <c r="BY22" s="273">
        <f>'бюджет округа (района)'!AM18+'бюджеты поселений'!AM18</f>
        <v>0</v>
      </c>
      <c r="BZ22" s="273">
        <f>'бюджет округа (района)'!AM18</f>
        <v>0</v>
      </c>
      <c r="CA22" s="273">
        <f t="shared" si="36"/>
        <v>0</v>
      </c>
      <c r="CB22" s="273">
        <f t="shared" si="60"/>
        <v>0</v>
      </c>
      <c r="CC22" s="283">
        <f t="shared" si="9"/>
        <v>1</v>
      </c>
      <c r="CD22" s="283">
        <f t="shared" si="10"/>
        <v>1</v>
      </c>
      <c r="CE22" s="273">
        <f>'бюджет округа (района)'!AP18+'бюджеты поселений'!AP18</f>
        <v>0</v>
      </c>
      <c r="CF22" s="273">
        <f>'бюджет округа (района)'!AP18</f>
        <v>0</v>
      </c>
      <c r="CG22" s="273">
        <f t="shared" si="38"/>
        <v>0</v>
      </c>
      <c r="CH22" s="273">
        <f t="shared" si="61"/>
        <v>0</v>
      </c>
      <c r="CI22" s="283">
        <f t="shared" si="11"/>
        <v>1</v>
      </c>
      <c r="CJ22" s="283">
        <f t="shared" si="12"/>
        <v>1</v>
      </c>
      <c r="CK22" s="273">
        <f>'бюджет округа (района)'!AS18+'бюджеты поселений'!AS18</f>
        <v>0</v>
      </c>
      <c r="CL22" s="273">
        <f>'бюджет округа (района)'!AS18</f>
        <v>0</v>
      </c>
      <c r="CM22" s="273">
        <f t="shared" si="40"/>
        <v>0</v>
      </c>
      <c r="CN22" s="273">
        <f t="shared" si="62"/>
        <v>0</v>
      </c>
      <c r="CO22" s="283">
        <f t="shared" si="13"/>
        <v>1</v>
      </c>
      <c r="CP22" s="283">
        <f t="shared" si="14"/>
        <v>1</v>
      </c>
      <c r="CQ22" s="273">
        <f>'бюджет округа (района)'!AV18+'бюджеты поселений'!AV18</f>
        <v>0</v>
      </c>
      <c r="CR22" s="273">
        <f>'бюджет округа (района)'!AV18</f>
        <v>0</v>
      </c>
      <c r="CS22" s="273">
        <f t="shared" si="42"/>
        <v>0</v>
      </c>
      <c r="CT22" s="273">
        <f t="shared" si="63"/>
        <v>0</v>
      </c>
      <c r="CU22" s="283">
        <f t="shared" si="15"/>
        <v>1</v>
      </c>
      <c r="CV22" s="283">
        <f t="shared" si="16"/>
        <v>1</v>
      </c>
      <c r="CW22" s="273">
        <f>'бюджет округа (района)'!AY18+'бюджеты поселений'!AY18</f>
        <v>0</v>
      </c>
      <c r="CX22" s="273">
        <f>'бюджет округа (района)'!AY18</f>
        <v>0</v>
      </c>
      <c r="CY22" s="273">
        <f t="shared" si="44"/>
        <v>0</v>
      </c>
      <c r="CZ22" s="273">
        <f t="shared" si="64"/>
        <v>0</v>
      </c>
      <c r="DA22" s="283">
        <f t="shared" si="17"/>
        <v>1</v>
      </c>
      <c r="DB22" s="283">
        <f t="shared" si="18"/>
        <v>1</v>
      </c>
      <c r="DC22" s="273">
        <f>'бюджет округа (района)'!BB18+'бюджеты поселений'!BB18</f>
        <v>0</v>
      </c>
      <c r="DD22" s="273">
        <f>'бюджет округа (района)'!BB18</f>
        <v>0</v>
      </c>
      <c r="DE22" s="273">
        <f t="shared" si="46"/>
        <v>0</v>
      </c>
      <c r="DF22" s="273">
        <f t="shared" si="65"/>
        <v>0</v>
      </c>
      <c r="DG22" s="283">
        <f t="shared" si="19"/>
        <v>1</v>
      </c>
      <c r="DH22" s="283">
        <f t="shared" si="20"/>
        <v>1</v>
      </c>
      <c r="DI22" s="273">
        <f>'бюджет округа (района)'!BE18+'бюджеты поселений'!BE18</f>
        <v>0</v>
      </c>
      <c r="DJ22" s="273">
        <f>'бюджет округа (района)'!BE18</f>
        <v>0</v>
      </c>
      <c r="DK22" s="273">
        <v>1601</v>
      </c>
      <c r="DL22" s="273">
        <v>1592</v>
      </c>
      <c r="DM22" s="135">
        <f t="shared" si="26"/>
        <v>1.2028549962434261</v>
      </c>
      <c r="DN22" s="135">
        <f t="shared" si="27"/>
        <v>1.202416918429003</v>
      </c>
      <c r="DO22" s="134">
        <f>'бюджет округа (района)'!BH18+'бюджеты поселений'!BH18</f>
        <v>0</v>
      </c>
      <c r="DP22" s="134">
        <f>'бюджет округа (района)'!BH18</f>
        <v>0</v>
      </c>
      <c r="DQ22" s="134">
        <f>'бюджет округа (района)'!BI18+'бюджеты поселений'!BI18</f>
        <v>0</v>
      </c>
      <c r="DR22" s="134">
        <f>'бюджет округа (района)'!BI18</f>
        <v>0</v>
      </c>
      <c r="DS22" s="273">
        <v>3297</v>
      </c>
      <c r="DT22" s="273">
        <v>3280</v>
      </c>
      <c r="DU22" s="135">
        <f t="shared" si="52"/>
        <v>1</v>
      </c>
      <c r="DV22" s="135">
        <f>IF($BA$10=0,1,DT22/$BB22)</f>
        <v>1</v>
      </c>
      <c r="DW22" s="232">
        <f t="shared" ref="DW22" si="66">IF($G22=0,1,DS22/$G22)</f>
        <v>1.0306345733041575</v>
      </c>
      <c r="DX22" s="232">
        <f t="shared" ref="DX22" si="67">IF($G22=0,1,DT22/$G22)</f>
        <v>1.0253204126289466</v>
      </c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30.75" customHeight="1">
      <c r="A23" s="372" t="s">
        <v>38</v>
      </c>
      <c r="B23" s="327"/>
      <c r="C23" s="273">
        <v>9750</v>
      </c>
      <c r="D23" s="273">
        <v>0</v>
      </c>
      <c r="E23" s="273">
        <v>9989</v>
      </c>
      <c r="F23" s="273">
        <v>0</v>
      </c>
      <c r="G23" s="273">
        <v>9474</v>
      </c>
      <c r="H23" s="273">
        <v>0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273">
        <v>4314</v>
      </c>
      <c r="AX23" s="273">
        <v>0</v>
      </c>
      <c r="AY23" s="134"/>
      <c r="AZ23" s="134"/>
      <c r="BA23" s="273">
        <v>10558</v>
      </c>
      <c r="BB23" s="273">
        <v>0</v>
      </c>
      <c r="BC23" s="283">
        <f t="shared" si="28"/>
        <v>0.11441840827527971</v>
      </c>
      <c r="BD23" s="283">
        <f t="shared" si="29"/>
        <v>1</v>
      </c>
      <c r="BE23" s="273"/>
      <c r="BF23" s="273"/>
      <c r="BG23" s="273">
        <f>'бюджет округа (района)'!AD19+'бюджеты поселений'!AD19</f>
        <v>0</v>
      </c>
      <c r="BH23" s="273">
        <f>'бюджет округа (района)'!AD19</f>
        <v>0</v>
      </c>
      <c r="BI23" s="273">
        <f t="shared" si="30"/>
        <v>0</v>
      </c>
      <c r="BJ23" s="273">
        <f t="shared" si="57"/>
        <v>0</v>
      </c>
      <c r="BK23" s="283">
        <f t="shared" si="3"/>
        <v>1</v>
      </c>
      <c r="BL23" s="283">
        <f t="shared" si="4"/>
        <v>1</v>
      </c>
      <c r="BM23" s="273">
        <f>'бюджет округа (района)'!AG19+'бюджеты поселений'!AG19</f>
        <v>0</v>
      </c>
      <c r="BN23" s="273">
        <f>'бюджет округа (района)'!AG19</f>
        <v>0</v>
      </c>
      <c r="BO23" s="273">
        <f t="shared" si="32"/>
        <v>0</v>
      </c>
      <c r="BP23" s="273">
        <f t="shared" si="58"/>
        <v>0</v>
      </c>
      <c r="BQ23" s="283">
        <f t="shared" si="5"/>
        <v>1</v>
      </c>
      <c r="BR23" s="283">
        <f t="shared" si="6"/>
        <v>1</v>
      </c>
      <c r="BS23" s="273">
        <f>'бюджет округа (района)'!AJ19+'бюджеты поселений'!AJ19</f>
        <v>0</v>
      </c>
      <c r="BT23" s="273">
        <f>'бюджет округа (района)'!AJ19</f>
        <v>0</v>
      </c>
      <c r="BU23" s="273">
        <f t="shared" si="34"/>
        <v>0</v>
      </c>
      <c r="BV23" s="273">
        <f t="shared" si="59"/>
        <v>0</v>
      </c>
      <c r="BW23" s="283">
        <f t="shared" si="7"/>
        <v>1</v>
      </c>
      <c r="BX23" s="283">
        <f t="shared" si="8"/>
        <v>1</v>
      </c>
      <c r="BY23" s="273">
        <f>'бюджет округа (района)'!AM19+'бюджеты поселений'!AM19</f>
        <v>0</v>
      </c>
      <c r="BZ23" s="273">
        <f>'бюджет округа (района)'!AM19</f>
        <v>0</v>
      </c>
      <c r="CA23" s="273">
        <f t="shared" si="36"/>
        <v>0</v>
      </c>
      <c r="CB23" s="273">
        <f t="shared" si="60"/>
        <v>0</v>
      </c>
      <c r="CC23" s="283">
        <f t="shared" si="9"/>
        <v>1</v>
      </c>
      <c r="CD23" s="283">
        <f t="shared" si="10"/>
        <v>1</v>
      </c>
      <c r="CE23" s="273">
        <f>'бюджет округа (района)'!AP19+'бюджеты поселений'!AP19</f>
        <v>0</v>
      </c>
      <c r="CF23" s="273">
        <f>'бюджет округа (района)'!AP19</f>
        <v>0</v>
      </c>
      <c r="CG23" s="273">
        <f t="shared" si="38"/>
        <v>0</v>
      </c>
      <c r="CH23" s="273">
        <f t="shared" si="61"/>
        <v>0</v>
      </c>
      <c r="CI23" s="283">
        <f t="shared" si="11"/>
        <v>1</v>
      </c>
      <c r="CJ23" s="283">
        <f t="shared" si="12"/>
        <v>1</v>
      </c>
      <c r="CK23" s="273">
        <f>'бюджет округа (района)'!AS19+'бюджеты поселений'!AS19</f>
        <v>0</v>
      </c>
      <c r="CL23" s="273">
        <f>'бюджет округа (района)'!AS19</f>
        <v>0</v>
      </c>
      <c r="CM23" s="273">
        <f t="shared" si="40"/>
        <v>0</v>
      </c>
      <c r="CN23" s="273">
        <f t="shared" si="62"/>
        <v>0</v>
      </c>
      <c r="CO23" s="283">
        <f t="shared" si="13"/>
        <v>1</v>
      </c>
      <c r="CP23" s="283">
        <f t="shared" si="14"/>
        <v>1</v>
      </c>
      <c r="CQ23" s="273">
        <f>'бюджет округа (района)'!AV19+'бюджеты поселений'!AV19</f>
        <v>0</v>
      </c>
      <c r="CR23" s="273">
        <f>'бюджет округа (района)'!AV19</f>
        <v>0</v>
      </c>
      <c r="CS23" s="273">
        <f t="shared" si="42"/>
        <v>0</v>
      </c>
      <c r="CT23" s="273">
        <f t="shared" si="63"/>
        <v>0</v>
      </c>
      <c r="CU23" s="283">
        <f t="shared" si="15"/>
        <v>1</v>
      </c>
      <c r="CV23" s="283">
        <f t="shared" si="16"/>
        <v>1</v>
      </c>
      <c r="CW23" s="273">
        <f>'бюджет округа (района)'!AY19+'бюджеты поселений'!AY19</f>
        <v>0</v>
      </c>
      <c r="CX23" s="273">
        <f>'бюджет округа (района)'!AY19</f>
        <v>0</v>
      </c>
      <c r="CY23" s="273">
        <f t="shared" si="44"/>
        <v>0</v>
      </c>
      <c r="CZ23" s="273">
        <f t="shared" si="64"/>
        <v>0</v>
      </c>
      <c r="DA23" s="283">
        <f t="shared" si="17"/>
        <v>1</v>
      </c>
      <c r="DB23" s="283">
        <f t="shared" si="18"/>
        <v>1</v>
      </c>
      <c r="DC23" s="273">
        <f>'бюджет округа (района)'!BB19+'бюджеты поселений'!BB19</f>
        <v>0</v>
      </c>
      <c r="DD23" s="273">
        <f>'бюджет округа (района)'!BB19</f>
        <v>0</v>
      </c>
      <c r="DE23" s="273">
        <f t="shared" si="46"/>
        <v>0</v>
      </c>
      <c r="DF23" s="273">
        <f t="shared" si="65"/>
        <v>0</v>
      </c>
      <c r="DG23" s="283">
        <f t="shared" si="19"/>
        <v>1</v>
      </c>
      <c r="DH23" s="283">
        <f t="shared" si="20"/>
        <v>1</v>
      </c>
      <c r="DI23" s="273">
        <f>'бюджет округа (района)'!BE19+'бюджеты поселений'!BE19</f>
        <v>0</v>
      </c>
      <c r="DJ23" s="273">
        <f>'бюджет округа (района)'!BE19</f>
        <v>0</v>
      </c>
      <c r="DK23" s="273">
        <v>4780</v>
      </c>
      <c r="DL23" s="273">
        <v>0</v>
      </c>
      <c r="DM23" s="135">
        <f t="shared" si="26"/>
        <v>1.1080203987019008</v>
      </c>
      <c r="DN23" s="135">
        <f t="shared" si="27"/>
        <v>1</v>
      </c>
      <c r="DO23" s="134">
        <f>'бюджет округа (района)'!BH19+'бюджеты поселений'!BH19</f>
        <v>0</v>
      </c>
      <c r="DP23" s="134">
        <f>'бюджет округа (района)'!BH19</f>
        <v>0</v>
      </c>
      <c r="DQ23" s="134">
        <f>'бюджет округа (района)'!BI19+'бюджеты поселений'!BI19</f>
        <v>0</v>
      </c>
      <c r="DR23" s="134">
        <f>'бюджет округа (района)'!BI19</f>
        <v>0</v>
      </c>
      <c r="DS23" s="273">
        <v>10558</v>
      </c>
      <c r="DT23" s="273">
        <v>0</v>
      </c>
      <c r="DU23" s="135">
        <f t="shared" si="52"/>
        <v>1</v>
      </c>
      <c r="DV23" s="247" t="s">
        <v>34</v>
      </c>
      <c r="DW23" s="135">
        <f t="shared" ref="DW23:DW54" si="68">IF($G23=0,1,DS23/$G23)</f>
        <v>1.1144184082752797</v>
      </c>
      <c r="DX23" s="247" t="s">
        <v>34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29.45" customHeight="1">
      <c r="A24" s="372" t="s">
        <v>227</v>
      </c>
      <c r="B24" s="327"/>
      <c r="C24" s="262">
        <f t="shared" ref="C24:J24" si="69">SUM(C25:C29)</f>
        <v>12679</v>
      </c>
      <c r="D24" s="262">
        <f t="shared" si="69"/>
        <v>7486</v>
      </c>
      <c r="E24" s="262">
        <f t="shared" si="69"/>
        <v>7964</v>
      </c>
      <c r="F24" s="262">
        <f t="shared" si="69"/>
        <v>4381</v>
      </c>
      <c r="G24" s="262">
        <f t="shared" si="69"/>
        <v>9822</v>
      </c>
      <c r="H24" s="262">
        <f t="shared" si="69"/>
        <v>4987</v>
      </c>
      <c r="I24" s="262">
        <f t="shared" si="69"/>
        <v>0</v>
      </c>
      <c r="J24" s="262">
        <f t="shared" si="69"/>
        <v>0</v>
      </c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>
        <f>SUM(AW25:AW29)</f>
        <v>4579</v>
      </c>
      <c r="AX24" s="262">
        <f>SUM(AX25:AX29)</f>
        <v>2287</v>
      </c>
      <c r="AY24" s="262"/>
      <c r="AZ24" s="262"/>
      <c r="BA24" s="262">
        <f>SUM(BA25:BA29)</f>
        <v>8414</v>
      </c>
      <c r="BB24" s="262">
        <f>SUM(BB25:BB29)</f>
        <v>4465</v>
      </c>
      <c r="BC24" s="262">
        <f>SUM(BC25:BC29)</f>
        <v>0</v>
      </c>
      <c r="BD24" s="262">
        <f>SUM(BD25:BD29)</f>
        <v>0</v>
      </c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  <c r="BS24" s="262"/>
      <c r="BT24" s="262"/>
      <c r="BU24" s="262"/>
      <c r="BV24" s="262"/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2"/>
      <c r="CM24" s="262"/>
      <c r="CN24" s="262"/>
      <c r="CO24" s="262"/>
      <c r="CP24" s="262"/>
      <c r="CQ24" s="262">
        <f>SUM(CQ25:CQ29)</f>
        <v>0</v>
      </c>
      <c r="CR24" s="262">
        <f>SUM(CR25:CR29)</f>
        <v>0</v>
      </c>
      <c r="CS24" s="262"/>
      <c r="CT24" s="262"/>
      <c r="CU24" s="248"/>
      <c r="CV24" s="248"/>
      <c r="CW24" s="262"/>
      <c r="CX24" s="262"/>
      <c r="CY24" s="262"/>
      <c r="CZ24" s="262"/>
      <c r="DA24" s="248"/>
      <c r="DB24" s="248"/>
      <c r="DC24" s="262"/>
      <c r="DD24" s="262"/>
      <c r="DE24" s="262"/>
      <c r="DF24" s="262"/>
      <c r="DG24" s="248"/>
      <c r="DH24" s="248"/>
      <c r="DI24" s="262"/>
      <c r="DJ24" s="262"/>
      <c r="DK24" s="262">
        <f>SUM(DK25:DK29)</f>
        <v>4517</v>
      </c>
      <c r="DL24" s="262">
        <f>SUM(DL25:DL29)</f>
        <v>2298</v>
      </c>
      <c r="DM24" s="248">
        <f t="shared" si="26"/>
        <v>0.98645992574797992</v>
      </c>
      <c r="DN24" s="248">
        <f t="shared" si="27"/>
        <v>1.0048097944905989</v>
      </c>
      <c r="DO24" s="262">
        <f>'бюджет округа (района)'!BH20+'бюджеты поселений'!BH20</f>
        <v>0</v>
      </c>
      <c r="DP24" s="262">
        <f>'бюджет округа (района)'!BH20</f>
        <v>0</v>
      </c>
      <c r="DQ24" s="262">
        <f>'бюджет округа (района)'!BI20+'бюджеты поселений'!BI20</f>
        <v>0</v>
      </c>
      <c r="DR24" s="262">
        <f>'бюджет округа (района)'!BI20</f>
        <v>0</v>
      </c>
      <c r="DS24" s="262">
        <f>SUM(DS25:DS29)</f>
        <v>8219</v>
      </c>
      <c r="DT24" s="262">
        <f>SUM(DT25:DT29)</f>
        <v>4304</v>
      </c>
      <c r="DU24" s="248">
        <f t="shared" si="52"/>
        <v>0.97682434038507249</v>
      </c>
      <c r="DV24" s="248">
        <f t="shared" ref="DV24:DV37" si="70">IF($BA$10=0,1,DT24/$BB24)</f>
        <v>0.96394176931690934</v>
      </c>
      <c r="DW24" s="248">
        <f t="shared" si="68"/>
        <v>0.83679495011199345</v>
      </c>
      <c r="DX24" s="248">
        <f t="shared" ref="DX24:DX58" si="71">IF($G24=0,1,DT24/$H24)</f>
        <v>0.86304391417685988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235" customFormat="1" ht="38.450000000000003" customHeight="1">
      <c r="A25" s="229" t="s">
        <v>228</v>
      </c>
      <c r="B25" s="236"/>
      <c r="C25" s="274">
        <v>5893</v>
      </c>
      <c r="D25" s="274">
        <v>3988</v>
      </c>
      <c r="E25" s="274">
        <v>2521</v>
      </c>
      <c r="F25" s="274">
        <v>1905</v>
      </c>
      <c r="G25" s="274">
        <v>3888</v>
      </c>
      <c r="H25" s="274">
        <v>2784</v>
      </c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74">
        <v>1925</v>
      </c>
      <c r="AX25" s="274">
        <v>1175</v>
      </c>
      <c r="AY25" s="231"/>
      <c r="AZ25" s="231"/>
      <c r="BA25" s="274">
        <v>3013</v>
      </c>
      <c r="BB25" s="274">
        <v>2214</v>
      </c>
      <c r="BC25" s="285"/>
      <c r="BD25" s="285"/>
      <c r="BE25" s="274"/>
      <c r="BF25" s="274"/>
      <c r="BG25" s="274"/>
      <c r="BH25" s="274"/>
      <c r="BI25" s="274"/>
      <c r="BJ25" s="274"/>
      <c r="BK25" s="285"/>
      <c r="BL25" s="285"/>
      <c r="BM25" s="274"/>
      <c r="BN25" s="274"/>
      <c r="BO25" s="274"/>
      <c r="BP25" s="274"/>
      <c r="BQ25" s="285"/>
      <c r="BR25" s="285"/>
      <c r="BS25" s="274"/>
      <c r="BT25" s="274"/>
      <c r="BU25" s="274"/>
      <c r="BV25" s="274"/>
      <c r="BW25" s="285"/>
      <c r="BX25" s="285"/>
      <c r="BY25" s="274"/>
      <c r="BZ25" s="274"/>
      <c r="CA25" s="274"/>
      <c r="CB25" s="274"/>
      <c r="CC25" s="285"/>
      <c r="CD25" s="285"/>
      <c r="CE25" s="274"/>
      <c r="CF25" s="274"/>
      <c r="CG25" s="274"/>
      <c r="CH25" s="274"/>
      <c r="CI25" s="285"/>
      <c r="CJ25" s="285"/>
      <c r="CK25" s="274"/>
      <c r="CL25" s="274"/>
      <c r="CM25" s="274"/>
      <c r="CN25" s="274"/>
      <c r="CO25" s="285"/>
      <c r="CP25" s="285"/>
      <c r="CQ25" s="274"/>
      <c r="CR25" s="274"/>
      <c r="CS25" s="274"/>
      <c r="CT25" s="274"/>
      <c r="CU25" s="285"/>
      <c r="CV25" s="285"/>
      <c r="CW25" s="274"/>
      <c r="CX25" s="274"/>
      <c r="CY25" s="274"/>
      <c r="CZ25" s="274"/>
      <c r="DA25" s="285"/>
      <c r="DB25" s="285"/>
      <c r="DC25" s="274"/>
      <c r="DD25" s="274"/>
      <c r="DE25" s="274"/>
      <c r="DF25" s="274"/>
      <c r="DG25" s="285"/>
      <c r="DH25" s="285"/>
      <c r="DI25" s="274"/>
      <c r="DJ25" s="274"/>
      <c r="DK25" s="274">
        <v>1834</v>
      </c>
      <c r="DL25" s="274">
        <v>1476</v>
      </c>
      <c r="DM25" s="232">
        <f t="shared" ref="DM25:DM29" si="72">IF(AW25=0,1,DK25/AW25)</f>
        <v>0.95272727272727276</v>
      </c>
      <c r="DN25" s="232">
        <f t="shared" ref="DN25:DN29" si="73">IF(AX25=0,1,DL25/AX25)</f>
        <v>1.2561702127659575</v>
      </c>
      <c r="DO25" s="231"/>
      <c r="DP25" s="231"/>
      <c r="DQ25" s="231"/>
      <c r="DR25" s="231"/>
      <c r="DS25" s="274">
        <v>3013</v>
      </c>
      <c r="DT25" s="274">
        <v>2214</v>
      </c>
      <c r="DU25" s="135">
        <f t="shared" si="52"/>
        <v>1</v>
      </c>
      <c r="DV25" s="135">
        <f t="shared" si="70"/>
        <v>1</v>
      </c>
      <c r="DW25" s="135">
        <f t="shared" si="68"/>
        <v>0.77494855967078191</v>
      </c>
      <c r="DX25" s="135">
        <f t="shared" si="71"/>
        <v>0.79525862068965514</v>
      </c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</row>
    <row r="26" spans="1:268" s="235" customFormat="1" ht="44.25" customHeight="1">
      <c r="A26" s="229" t="s">
        <v>229</v>
      </c>
      <c r="B26" s="236"/>
      <c r="C26" s="274">
        <v>629</v>
      </c>
      <c r="D26" s="274">
        <v>377</v>
      </c>
      <c r="E26" s="274">
        <v>377</v>
      </c>
      <c r="F26" s="274">
        <v>377</v>
      </c>
      <c r="G26" s="274">
        <v>670</v>
      </c>
      <c r="H26" s="274">
        <v>469</v>
      </c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74">
        <v>356</v>
      </c>
      <c r="AX26" s="274">
        <v>205</v>
      </c>
      <c r="AY26" s="231"/>
      <c r="AZ26" s="231"/>
      <c r="BA26" s="274">
        <v>868</v>
      </c>
      <c r="BB26" s="274">
        <v>515</v>
      </c>
      <c r="BC26" s="285"/>
      <c r="BD26" s="285"/>
      <c r="BE26" s="274"/>
      <c r="BF26" s="274"/>
      <c r="BG26" s="274"/>
      <c r="BH26" s="274"/>
      <c r="BI26" s="274"/>
      <c r="BJ26" s="274"/>
      <c r="BK26" s="285"/>
      <c r="BL26" s="285"/>
      <c r="BM26" s="274"/>
      <c r="BN26" s="274"/>
      <c r="BO26" s="274"/>
      <c r="BP26" s="274"/>
      <c r="BQ26" s="285"/>
      <c r="BR26" s="285"/>
      <c r="BS26" s="274"/>
      <c r="BT26" s="274"/>
      <c r="BU26" s="274"/>
      <c r="BV26" s="274"/>
      <c r="BW26" s="285"/>
      <c r="BX26" s="285"/>
      <c r="BY26" s="274"/>
      <c r="BZ26" s="274"/>
      <c r="CA26" s="274"/>
      <c r="CB26" s="274"/>
      <c r="CC26" s="285"/>
      <c r="CD26" s="285"/>
      <c r="CE26" s="274"/>
      <c r="CF26" s="274"/>
      <c r="CG26" s="274"/>
      <c r="CH26" s="274"/>
      <c r="CI26" s="285"/>
      <c r="CJ26" s="285"/>
      <c r="CK26" s="274"/>
      <c r="CL26" s="274"/>
      <c r="CM26" s="274"/>
      <c r="CN26" s="274"/>
      <c r="CO26" s="285"/>
      <c r="CP26" s="285"/>
      <c r="CQ26" s="274"/>
      <c r="CR26" s="274"/>
      <c r="CS26" s="274"/>
      <c r="CT26" s="274"/>
      <c r="CU26" s="285"/>
      <c r="CV26" s="285"/>
      <c r="CW26" s="274"/>
      <c r="CX26" s="274"/>
      <c r="CY26" s="274"/>
      <c r="CZ26" s="274"/>
      <c r="DA26" s="285"/>
      <c r="DB26" s="285"/>
      <c r="DC26" s="274"/>
      <c r="DD26" s="274"/>
      <c r="DE26" s="274"/>
      <c r="DF26" s="274"/>
      <c r="DG26" s="285"/>
      <c r="DH26" s="285"/>
      <c r="DI26" s="274"/>
      <c r="DJ26" s="274"/>
      <c r="DK26" s="274">
        <v>235</v>
      </c>
      <c r="DL26" s="274">
        <v>188</v>
      </c>
      <c r="DM26" s="232">
        <f t="shared" si="72"/>
        <v>0.6601123595505618</v>
      </c>
      <c r="DN26" s="232">
        <f t="shared" si="73"/>
        <v>0.91707317073170735</v>
      </c>
      <c r="DO26" s="231"/>
      <c r="DP26" s="231"/>
      <c r="DQ26" s="231"/>
      <c r="DR26" s="231"/>
      <c r="DS26" s="274">
        <v>868</v>
      </c>
      <c r="DT26" s="274">
        <v>515</v>
      </c>
      <c r="DU26" s="135">
        <f t="shared" si="52"/>
        <v>1</v>
      </c>
      <c r="DV26" s="135">
        <f t="shared" si="70"/>
        <v>1</v>
      </c>
      <c r="DW26" s="135">
        <f t="shared" si="68"/>
        <v>1.2955223880597015</v>
      </c>
      <c r="DX26" s="135">
        <f t="shared" si="71"/>
        <v>1.0980810234541578</v>
      </c>
      <c r="DY26" s="233"/>
      <c r="DZ26" s="233"/>
      <c r="EA26" s="233"/>
      <c r="EB26" s="233"/>
      <c r="EC26" s="233"/>
      <c r="ED26" s="233"/>
      <c r="EE26" s="233"/>
      <c r="EF26" s="233"/>
      <c r="EG26" s="233"/>
      <c r="EH26" s="233"/>
      <c r="EI26" s="233"/>
      <c r="EJ26" s="233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</row>
    <row r="27" spans="1:268" s="235" customFormat="1" ht="36.6" customHeight="1">
      <c r="A27" s="229" t="s">
        <v>231</v>
      </c>
      <c r="B27" s="236"/>
      <c r="C27" s="274">
        <v>725</v>
      </c>
      <c r="D27" s="274">
        <v>409</v>
      </c>
      <c r="E27" s="274">
        <v>958</v>
      </c>
      <c r="F27" s="274">
        <v>475</v>
      </c>
      <c r="G27" s="274">
        <v>594</v>
      </c>
      <c r="H27" s="274">
        <v>162</v>
      </c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74">
        <v>373</v>
      </c>
      <c r="AX27" s="274">
        <v>181</v>
      </c>
      <c r="AY27" s="231"/>
      <c r="AZ27" s="231"/>
      <c r="BA27" s="274">
        <v>670</v>
      </c>
      <c r="BB27" s="274">
        <v>280</v>
      </c>
      <c r="BC27" s="285"/>
      <c r="BD27" s="285"/>
      <c r="BE27" s="274"/>
      <c r="BF27" s="274"/>
      <c r="BG27" s="274"/>
      <c r="BH27" s="274"/>
      <c r="BI27" s="274"/>
      <c r="BJ27" s="274"/>
      <c r="BK27" s="285"/>
      <c r="BL27" s="285"/>
      <c r="BM27" s="274"/>
      <c r="BN27" s="274"/>
      <c r="BO27" s="274"/>
      <c r="BP27" s="274"/>
      <c r="BQ27" s="285"/>
      <c r="BR27" s="285"/>
      <c r="BS27" s="274"/>
      <c r="BT27" s="274"/>
      <c r="BU27" s="274"/>
      <c r="BV27" s="274"/>
      <c r="BW27" s="285"/>
      <c r="BX27" s="285"/>
      <c r="BY27" s="274"/>
      <c r="BZ27" s="274"/>
      <c r="CA27" s="274"/>
      <c r="CB27" s="274"/>
      <c r="CC27" s="285"/>
      <c r="CD27" s="285"/>
      <c r="CE27" s="274"/>
      <c r="CF27" s="274"/>
      <c r="CG27" s="274"/>
      <c r="CH27" s="274"/>
      <c r="CI27" s="285"/>
      <c r="CJ27" s="285"/>
      <c r="CK27" s="274"/>
      <c r="CL27" s="274"/>
      <c r="CM27" s="274"/>
      <c r="CN27" s="274"/>
      <c r="CO27" s="285"/>
      <c r="CP27" s="285"/>
      <c r="CQ27" s="274"/>
      <c r="CR27" s="274"/>
      <c r="CS27" s="274"/>
      <c r="CT27" s="274"/>
      <c r="CU27" s="285"/>
      <c r="CV27" s="285"/>
      <c r="CW27" s="274"/>
      <c r="CX27" s="274"/>
      <c r="CY27" s="274"/>
      <c r="CZ27" s="274"/>
      <c r="DA27" s="285"/>
      <c r="DB27" s="285"/>
      <c r="DC27" s="274"/>
      <c r="DD27" s="274"/>
      <c r="DE27" s="274"/>
      <c r="DF27" s="274"/>
      <c r="DG27" s="285"/>
      <c r="DH27" s="285"/>
      <c r="DI27" s="274"/>
      <c r="DJ27" s="274"/>
      <c r="DK27" s="274">
        <v>200</v>
      </c>
      <c r="DL27" s="274">
        <v>22</v>
      </c>
      <c r="DM27" s="232">
        <f t="shared" si="72"/>
        <v>0.53619302949061665</v>
      </c>
      <c r="DN27" s="232">
        <f t="shared" si="73"/>
        <v>0.12154696132596685</v>
      </c>
      <c r="DO27" s="231"/>
      <c r="DP27" s="231"/>
      <c r="DQ27" s="231"/>
      <c r="DR27" s="231"/>
      <c r="DS27" s="231">
        <v>475</v>
      </c>
      <c r="DT27" s="231">
        <v>119</v>
      </c>
      <c r="DU27" s="135">
        <f t="shared" si="52"/>
        <v>0.70895522388059706</v>
      </c>
      <c r="DV27" s="135">
        <f t="shared" si="70"/>
        <v>0.42499999999999999</v>
      </c>
      <c r="DW27" s="135">
        <f t="shared" si="68"/>
        <v>0.79966329966329963</v>
      </c>
      <c r="DX27" s="135">
        <f t="shared" si="71"/>
        <v>0.73456790123456794</v>
      </c>
      <c r="DY27" s="233"/>
      <c r="DZ27" s="233"/>
      <c r="EA27" s="233"/>
      <c r="EB27" s="233"/>
      <c r="EC27" s="233"/>
      <c r="ED27" s="233"/>
      <c r="EE27" s="233"/>
      <c r="EF27" s="233"/>
      <c r="EG27" s="233"/>
      <c r="EH27" s="233"/>
      <c r="EI27" s="233"/>
      <c r="EJ27" s="233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4"/>
      <c r="HT27" s="234"/>
      <c r="HU27" s="234"/>
      <c r="HV27" s="234"/>
      <c r="HW27" s="234"/>
      <c r="HX27" s="234"/>
      <c r="HY27" s="234"/>
      <c r="HZ27" s="234"/>
      <c r="IA27" s="234"/>
      <c r="IB27" s="234"/>
      <c r="IC27" s="234"/>
      <c r="ID27" s="234"/>
      <c r="IE27" s="234"/>
      <c r="IF27" s="234"/>
      <c r="IG27" s="234"/>
      <c r="IH27" s="234"/>
      <c r="II27" s="234"/>
      <c r="IJ27" s="234"/>
      <c r="IK27" s="234"/>
      <c r="IL27" s="234"/>
      <c r="IM27" s="234"/>
      <c r="IN27" s="234"/>
      <c r="IO27" s="234"/>
      <c r="IP27" s="234"/>
      <c r="IQ27" s="234"/>
      <c r="IR27" s="234"/>
      <c r="IS27" s="234"/>
      <c r="IT27" s="234"/>
      <c r="IU27" s="234"/>
      <c r="IV27" s="234"/>
      <c r="IW27" s="234"/>
      <c r="IX27" s="234"/>
      <c r="IY27" s="234"/>
      <c r="IZ27" s="234"/>
      <c r="JA27" s="234"/>
      <c r="JB27" s="234"/>
      <c r="JC27" s="234"/>
      <c r="JD27" s="234"/>
      <c r="JE27" s="234"/>
      <c r="JF27" s="234"/>
      <c r="JG27" s="234"/>
      <c r="JH27" s="234"/>
    </row>
    <row r="28" spans="1:268" s="235" customFormat="1" ht="42.75" customHeight="1">
      <c r="A28" s="229" t="s">
        <v>232</v>
      </c>
      <c r="B28" s="236"/>
      <c r="C28" s="274">
        <v>2604</v>
      </c>
      <c r="D28" s="274">
        <v>2164</v>
      </c>
      <c r="E28" s="274">
        <v>1057</v>
      </c>
      <c r="F28" s="274">
        <v>874</v>
      </c>
      <c r="G28" s="274">
        <v>916</v>
      </c>
      <c r="H28" s="274">
        <v>803</v>
      </c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74">
        <v>413</v>
      </c>
      <c r="AX28" s="274">
        <v>383</v>
      </c>
      <c r="AY28" s="231"/>
      <c r="AZ28" s="231"/>
      <c r="BA28" s="274">
        <v>832</v>
      </c>
      <c r="BB28" s="274">
        <v>730</v>
      </c>
      <c r="BC28" s="285"/>
      <c r="BD28" s="285"/>
      <c r="BE28" s="274"/>
      <c r="BF28" s="274"/>
      <c r="BG28" s="274"/>
      <c r="BH28" s="274"/>
      <c r="BI28" s="274"/>
      <c r="BJ28" s="274"/>
      <c r="BK28" s="285"/>
      <c r="BL28" s="285"/>
      <c r="BM28" s="274"/>
      <c r="BN28" s="274"/>
      <c r="BO28" s="274"/>
      <c r="BP28" s="274"/>
      <c r="BQ28" s="285"/>
      <c r="BR28" s="285"/>
      <c r="BS28" s="274"/>
      <c r="BT28" s="274"/>
      <c r="BU28" s="274"/>
      <c r="BV28" s="274"/>
      <c r="BW28" s="285"/>
      <c r="BX28" s="285"/>
      <c r="BY28" s="274"/>
      <c r="BZ28" s="274"/>
      <c r="CA28" s="274"/>
      <c r="CB28" s="274"/>
      <c r="CC28" s="285"/>
      <c r="CD28" s="285"/>
      <c r="CE28" s="274"/>
      <c r="CF28" s="274"/>
      <c r="CG28" s="274"/>
      <c r="CH28" s="274"/>
      <c r="CI28" s="285"/>
      <c r="CJ28" s="285"/>
      <c r="CK28" s="274"/>
      <c r="CL28" s="274"/>
      <c r="CM28" s="274"/>
      <c r="CN28" s="274"/>
      <c r="CO28" s="285"/>
      <c r="CP28" s="285"/>
      <c r="CQ28" s="274"/>
      <c r="CR28" s="274"/>
      <c r="CS28" s="274"/>
      <c r="CT28" s="274"/>
      <c r="CU28" s="285"/>
      <c r="CV28" s="285"/>
      <c r="CW28" s="274"/>
      <c r="CX28" s="274"/>
      <c r="CY28" s="274"/>
      <c r="CZ28" s="274"/>
      <c r="DA28" s="285"/>
      <c r="DB28" s="285"/>
      <c r="DC28" s="274"/>
      <c r="DD28" s="274"/>
      <c r="DE28" s="274"/>
      <c r="DF28" s="274"/>
      <c r="DG28" s="285"/>
      <c r="DH28" s="285"/>
      <c r="DI28" s="274"/>
      <c r="DJ28" s="274"/>
      <c r="DK28" s="274">
        <v>334</v>
      </c>
      <c r="DL28" s="274">
        <v>216</v>
      </c>
      <c r="DM28" s="232">
        <f t="shared" si="72"/>
        <v>0.80871670702179177</v>
      </c>
      <c r="DN28" s="232">
        <f t="shared" si="73"/>
        <v>0.56396866840731075</v>
      </c>
      <c r="DO28" s="231"/>
      <c r="DP28" s="231"/>
      <c r="DQ28" s="231"/>
      <c r="DR28" s="231"/>
      <c r="DS28" s="274">
        <v>832</v>
      </c>
      <c r="DT28" s="274">
        <v>730</v>
      </c>
      <c r="DU28" s="135">
        <f t="shared" si="52"/>
        <v>1</v>
      </c>
      <c r="DV28" s="135">
        <f t="shared" si="70"/>
        <v>1</v>
      </c>
      <c r="DW28" s="135">
        <f t="shared" si="68"/>
        <v>0.90829694323144106</v>
      </c>
      <c r="DX28" s="135">
        <f t="shared" si="71"/>
        <v>0.90909090909090906</v>
      </c>
      <c r="DY28" s="233"/>
      <c r="DZ28" s="233"/>
      <c r="EA28" s="233"/>
      <c r="EB28" s="233"/>
      <c r="EC28" s="233"/>
      <c r="ED28" s="233"/>
      <c r="EE28" s="233"/>
      <c r="EF28" s="233"/>
      <c r="EG28" s="233"/>
      <c r="EH28" s="233"/>
      <c r="EI28" s="233"/>
      <c r="EJ28" s="233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</row>
    <row r="29" spans="1:268" s="235" customFormat="1" ht="33" customHeight="1">
      <c r="A29" s="229" t="s">
        <v>233</v>
      </c>
      <c r="B29" s="236"/>
      <c r="C29" s="274">
        <v>2828</v>
      </c>
      <c r="D29" s="274">
        <v>548</v>
      </c>
      <c r="E29" s="274">
        <v>3051</v>
      </c>
      <c r="F29" s="274">
        <v>750</v>
      </c>
      <c r="G29" s="274">
        <v>3754</v>
      </c>
      <c r="H29" s="274">
        <v>769</v>
      </c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74">
        <v>1512</v>
      </c>
      <c r="AX29" s="274">
        <v>343</v>
      </c>
      <c r="AY29" s="231"/>
      <c r="AZ29" s="231"/>
      <c r="BA29" s="274">
        <v>3031</v>
      </c>
      <c r="BB29" s="274">
        <v>726</v>
      </c>
      <c r="BC29" s="285"/>
      <c r="BD29" s="285"/>
      <c r="BE29" s="274"/>
      <c r="BF29" s="274"/>
      <c r="BG29" s="274"/>
      <c r="BH29" s="274"/>
      <c r="BI29" s="274"/>
      <c r="BJ29" s="274"/>
      <c r="BK29" s="285"/>
      <c r="BL29" s="285"/>
      <c r="BM29" s="274"/>
      <c r="BN29" s="274"/>
      <c r="BO29" s="274"/>
      <c r="BP29" s="274"/>
      <c r="BQ29" s="285"/>
      <c r="BR29" s="285"/>
      <c r="BS29" s="274"/>
      <c r="BT29" s="274"/>
      <c r="BU29" s="274"/>
      <c r="BV29" s="274"/>
      <c r="BW29" s="285"/>
      <c r="BX29" s="285"/>
      <c r="BY29" s="274"/>
      <c r="BZ29" s="274"/>
      <c r="CA29" s="274"/>
      <c r="CB29" s="274"/>
      <c r="CC29" s="285"/>
      <c r="CD29" s="285"/>
      <c r="CE29" s="274"/>
      <c r="CF29" s="274"/>
      <c r="CG29" s="274"/>
      <c r="CH29" s="274"/>
      <c r="CI29" s="285"/>
      <c r="CJ29" s="285"/>
      <c r="CK29" s="274"/>
      <c r="CL29" s="274"/>
      <c r="CM29" s="274"/>
      <c r="CN29" s="274"/>
      <c r="CO29" s="285"/>
      <c r="CP29" s="285"/>
      <c r="CQ29" s="274"/>
      <c r="CR29" s="274"/>
      <c r="CS29" s="274"/>
      <c r="CT29" s="274"/>
      <c r="CU29" s="285"/>
      <c r="CV29" s="285"/>
      <c r="CW29" s="274"/>
      <c r="CX29" s="274"/>
      <c r="CY29" s="274"/>
      <c r="CZ29" s="274"/>
      <c r="DA29" s="285"/>
      <c r="DB29" s="285"/>
      <c r="DC29" s="274"/>
      <c r="DD29" s="274"/>
      <c r="DE29" s="274"/>
      <c r="DF29" s="274"/>
      <c r="DG29" s="285"/>
      <c r="DH29" s="285"/>
      <c r="DI29" s="274"/>
      <c r="DJ29" s="274"/>
      <c r="DK29" s="274">
        <v>1914</v>
      </c>
      <c r="DL29" s="274">
        <v>396</v>
      </c>
      <c r="DM29" s="232">
        <f t="shared" si="72"/>
        <v>1.2658730158730158</v>
      </c>
      <c r="DN29" s="232">
        <f t="shared" si="73"/>
        <v>1.1545189504373179</v>
      </c>
      <c r="DO29" s="231"/>
      <c r="DP29" s="231"/>
      <c r="DQ29" s="231"/>
      <c r="DR29" s="231"/>
      <c r="DS29" s="274">
        <v>3031</v>
      </c>
      <c r="DT29" s="274">
        <v>726</v>
      </c>
      <c r="DU29" s="135">
        <f t="shared" si="52"/>
        <v>1</v>
      </c>
      <c r="DV29" s="135">
        <f t="shared" si="70"/>
        <v>1</v>
      </c>
      <c r="DW29" s="135">
        <f t="shared" si="68"/>
        <v>0.80740543420351629</v>
      </c>
      <c r="DX29" s="135">
        <f t="shared" si="71"/>
        <v>0.9440832249674902</v>
      </c>
      <c r="DY29" s="233"/>
      <c r="DZ29" s="233"/>
      <c r="EA29" s="233"/>
      <c r="EB29" s="233"/>
      <c r="EC29" s="233"/>
      <c r="ED29" s="233"/>
      <c r="EE29" s="233"/>
      <c r="EF29" s="233"/>
      <c r="EG29" s="233"/>
      <c r="EH29" s="233"/>
      <c r="EI29" s="233"/>
      <c r="EJ29" s="233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</row>
    <row r="30" spans="1:268" s="62" customFormat="1" ht="18" customHeight="1">
      <c r="A30" s="372" t="s">
        <v>40</v>
      </c>
      <c r="B30" s="327"/>
      <c r="C30" s="273">
        <v>-141</v>
      </c>
      <c r="D30" s="273">
        <v>-141</v>
      </c>
      <c r="E30" s="273">
        <v>65</v>
      </c>
      <c r="F30" s="273">
        <v>65</v>
      </c>
      <c r="G30" s="273">
        <v>391</v>
      </c>
      <c r="H30" s="273">
        <v>391</v>
      </c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273">
        <v>122</v>
      </c>
      <c r="AX30" s="273">
        <v>122</v>
      </c>
      <c r="AY30" s="134"/>
      <c r="AZ30" s="134"/>
      <c r="BA30" s="273">
        <v>440</v>
      </c>
      <c r="BB30" s="273">
        <v>440</v>
      </c>
      <c r="BC30" s="283">
        <f t="shared" si="28"/>
        <v>0.1253196930946292</v>
      </c>
      <c r="BD30" s="283">
        <f t="shared" si="29"/>
        <v>0.1253196930946292</v>
      </c>
      <c r="BE30" s="273"/>
      <c r="BF30" s="273"/>
      <c r="BG30" s="273">
        <f>'бюджет округа (района)'!AD21+'бюджеты поселений'!AD21</f>
        <v>0</v>
      </c>
      <c r="BH30" s="273">
        <f>'бюджет округа (района)'!AD21</f>
        <v>0</v>
      </c>
      <c r="BI30" s="273">
        <f t="shared" si="30"/>
        <v>0</v>
      </c>
      <c r="BJ30" s="273">
        <f t="shared" si="57"/>
        <v>0</v>
      </c>
      <c r="BK30" s="283">
        <f t="shared" si="3"/>
        <v>1</v>
      </c>
      <c r="BL30" s="283">
        <f t="shared" si="4"/>
        <v>1</v>
      </c>
      <c r="BM30" s="273">
        <f>'бюджет округа (района)'!AG21+'бюджеты поселений'!AG21</f>
        <v>0</v>
      </c>
      <c r="BN30" s="273">
        <f>'бюджет округа (района)'!AG21</f>
        <v>0</v>
      </c>
      <c r="BO30" s="273">
        <f t="shared" si="32"/>
        <v>0</v>
      </c>
      <c r="BP30" s="273">
        <f t="shared" si="58"/>
        <v>0</v>
      </c>
      <c r="BQ30" s="283">
        <f t="shared" si="5"/>
        <v>1</v>
      </c>
      <c r="BR30" s="283">
        <f t="shared" si="6"/>
        <v>1</v>
      </c>
      <c r="BS30" s="273">
        <f>'бюджет округа (района)'!AJ21+'бюджеты поселений'!AJ21</f>
        <v>0</v>
      </c>
      <c r="BT30" s="273">
        <f>'бюджет округа (района)'!AJ21</f>
        <v>0</v>
      </c>
      <c r="BU30" s="273">
        <f t="shared" si="34"/>
        <v>0</v>
      </c>
      <c r="BV30" s="273">
        <f t="shared" si="59"/>
        <v>0</v>
      </c>
      <c r="BW30" s="283">
        <f t="shared" si="7"/>
        <v>1</v>
      </c>
      <c r="BX30" s="283">
        <f t="shared" si="8"/>
        <v>1</v>
      </c>
      <c r="BY30" s="273">
        <f>'бюджет округа (района)'!AM21+'бюджеты поселений'!AM21</f>
        <v>0</v>
      </c>
      <c r="BZ30" s="273">
        <f>'бюджет округа (района)'!AM21</f>
        <v>0</v>
      </c>
      <c r="CA30" s="273">
        <f t="shared" si="36"/>
        <v>0</v>
      </c>
      <c r="CB30" s="273">
        <f t="shared" si="60"/>
        <v>0</v>
      </c>
      <c r="CC30" s="283">
        <f t="shared" si="9"/>
        <v>1</v>
      </c>
      <c r="CD30" s="283">
        <f t="shared" si="10"/>
        <v>1</v>
      </c>
      <c r="CE30" s="273">
        <f>'бюджет округа (района)'!AP21+'бюджеты поселений'!AP21</f>
        <v>0</v>
      </c>
      <c r="CF30" s="273">
        <f>'бюджет округа (района)'!AP21</f>
        <v>0</v>
      </c>
      <c r="CG30" s="273">
        <f t="shared" si="38"/>
        <v>0</v>
      </c>
      <c r="CH30" s="273">
        <f t="shared" si="61"/>
        <v>0</v>
      </c>
      <c r="CI30" s="283">
        <f t="shared" si="11"/>
        <v>1</v>
      </c>
      <c r="CJ30" s="283">
        <f t="shared" si="12"/>
        <v>1</v>
      </c>
      <c r="CK30" s="273">
        <f>'бюджет округа (района)'!AS21+'бюджеты поселений'!AS21</f>
        <v>0</v>
      </c>
      <c r="CL30" s="273">
        <f>'бюджет округа (района)'!AS21</f>
        <v>0</v>
      </c>
      <c r="CM30" s="273">
        <f t="shared" si="40"/>
        <v>0</v>
      </c>
      <c r="CN30" s="273">
        <f t="shared" si="62"/>
        <v>0</v>
      </c>
      <c r="CO30" s="283">
        <f t="shared" si="13"/>
        <v>1</v>
      </c>
      <c r="CP30" s="283">
        <f t="shared" si="14"/>
        <v>1</v>
      </c>
      <c r="CQ30" s="273">
        <f>'бюджет округа (района)'!AV21+'бюджеты поселений'!AV21</f>
        <v>0</v>
      </c>
      <c r="CR30" s="273">
        <f>'бюджет округа (района)'!AV21</f>
        <v>0</v>
      </c>
      <c r="CS30" s="273">
        <f t="shared" si="42"/>
        <v>0</v>
      </c>
      <c r="CT30" s="273">
        <f t="shared" si="63"/>
        <v>0</v>
      </c>
      <c r="CU30" s="283">
        <f t="shared" si="15"/>
        <v>1</v>
      </c>
      <c r="CV30" s="283">
        <f t="shared" si="16"/>
        <v>1</v>
      </c>
      <c r="CW30" s="273">
        <f>'бюджет округа (района)'!AY21+'бюджеты поселений'!AY21</f>
        <v>0</v>
      </c>
      <c r="CX30" s="273">
        <f>'бюджет округа (района)'!AY21</f>
        <v>0</v>
      </c>
      <c r="CY30" s="273">
        <f t="shared" si="44"/>
        <v>0</v>
      </c>
      <c r="CZ30" s="273">
        <f t="shared" si="64"/>
        <v>0</v>
      </c>
      <c r="DA30" s="283">
        <f t="shared" si="17"/>
        <v>1</v>
      </c>
      <c r="DB30" s="283">
        <f t="shared" si="18"/>
        <v>1</v>
      </c>
      <c r="DC30" s="273">
        <f>'бюджет округа (района)'!BB21+'бюджеты поселений'!BB21</f>
        <v>0</v>
      </c>
      <c r="DD30" s="273">
        <f>'бюджет округа (района)'!BB21</f>
        <v>0</v>
      </c>
      <c r="DE30" s="273">
        <f t="shared" si="46"/>
        <v>0</v>
      </c>
      <c r="DF30" s="273">
        <f t="shared" si="65"/>
        <v>0</v>
      </c>
      <c r="DG30" s="283">
        <f t="shared" si="19"/>
        <v>1</v>
      </c>
      <c r="DH30" s="283">
        <f t="shared" si="20"/>
        <v>1</v>
      </c>
      <c r="DI30" s="273">
        <f>'бюджет округа (района)'!BE21+'бюджеты поселений'!BE21</f>
        <v>0</v>
      </c>
      <c r="DJ30" s="273">
        <f>'бюджет округа (района)'!BE21</f>
        <v>0</v>
      </c>
      <c r="DK30" s="273">
        <v>289</v>
      </c>
      <c r="DL30" s="273">
        <v>289</v>
      </c>
      <c r="DM30" s="135">
        <f t="shared" si="26"/>
        <v>2.3688524590163933</v>
      </c>
      <c r="DN30" s="135">
        <f t="shared" si="27"/>
        <v>2.3688524590163933</v>
      </c>
      <c r="DO30" s="134">
        <f>'бюджет округа (района)'!BH21+'бюджеты поселений'!BH21</f>
        <v>0</v>
      </c>
      <c r="DP30" s="134">
        <f>'бюджет округа (района)'!BH21</f>
        <v>0</v>
      </c>
      <c r="DQ30" s="134">
        <f>'бюджет округа (района)'!BI21+'бюджеты поселений'!BI21</f>
        <v>0</v>
      </c>
      <c r="DR30" s="134">
        <f>'бюджет округа (района)'!BI21</f>
        <v>0</v>
      </c>
      <c r="DS30" s="273">
        <v>440</v>
      </c>
      <c r="DT30" s="273">
        <v>440</v>
      </c>
      <c r="DU30" s="135">
        <f t="shared" si="52"/>
        <v>1</v>
      </c>
      <c r="DV30" s="135">
        <f t="shared" si="70"/>
        <v>1</v>
      </c>
      <c r="DW30" s="135">
        <f t="shared" si="68"/>
        <v>1.1253196930946292</v>
      </c>
      <c r="DX30" s="135">
        <f t="shared" si="71"/>
        <v>1.1253196930946292</v>
      </c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</row>
    <row r="31" spans="1:268" s="62" customFormat="1" ht="35.25" customHeight="1">
      <c r="A31" s="372" t="s">
        <v>237</v>
      </c>
      <c r="B31" s="327"/>
      <c r="C31" s="262">
        <f t="shared" ref="C31:H31" si="74">SUM(C32+C33)</f>
        <v>17220</v>
      </c>
      <c r="D31" s="262">
        <f t="shared" si="74"/>
        <v>17220</v>
      </c>
      <c r="E31" s="262">
        <f t="shared" si="74"/>
        <v>19029</v>
      </c>
      <c r="F31" s="262">
        <f t="shared" si="74"/>
        <v>19029</v>
      </c>
      <c r="G31" s="262">
        <f t="shared" si="74"/>
        <v>11416</v>
      </c>
      <c r="H31" s="262">
        <f t="shared" si="74"/>
        <v>11292</v>
      </c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>
        <f>SUM(AW32+AW33)</f>
        <v>4966</v>
      </c>
      <c r="AX31" s="262">
        <f>SUM(AX32+AX33)</f>
        <v>4966</v>
      </c>
      <c r="AY31" s="262"/>
      <c r="AZ31" s="262"/>
      <c r="BA31" s="262">
        <f>SUM(BA32+BA33)</f>
        <v>16311</v>
      </c>
      <c r="BB31" s="262">
        <f>SUM(BB32+BB33)</f>
        <v>16309</v>
      </c>
      <c r="BC31" s="248">
        <f t="shared" si="28"/>
        <v>0.42878416257883667</v>
      </c>
      <c r="BD31" s="248">
        <f t="shared" si="29"/>
        <v>0.4442968473255402</v>
      </c>
      <c r="BE31" s="262"/>
      <c r="BF31" s="262"/>
      <c r="BG31" s="262">
        <f>'бюджет округа (района)'!AD22+'бюджеты поселений'!AD22</f>
        <v>0</v>
      </c>
      <c r="BH31" s="262">
        <f>'бюджет округа (района)'!AD22</f>
        <v>0</v>
      </c>
      <c r="BI31" s="262">
        <f t="shared" si="30"/>
        <v>0</v>
      </c>
      <c r="BJ31" s="262">
        <f t="shared" si="57"/>
        <v>0</v>
      </c>
      <c r="BK31" s="248">
        <f t="shared" si="3"/>
        <v>1</v>
      </c>
      <c r="BL31" s="248">
        <f t="shared" si="4"/>
        <v>1</v>
      </c>
      <c r="BM31" s="262">
        <f>'бюджет округа (района)'!AG22+'бюджеты поселений'!AG22</f>
        <v>0</v>
      </c>
      <c r="BN31" s="262">
        <f>'бюджет округа (района)'!AG22</f>
        <v>0</v>
      </c>
      <c r="BO31" s="262">
        <f t="shared" si="32"/>
        <v>0</v>
      </c>
      <c r="BP31" s="262">
        <f t="shared" si="58"/>
        <v>0</v>
      </c>
      <c r="BQ31" s="248">
        <f t="shared" si="5"/>
        <v>1</v>
      </c>
      <c r="BR31" s="248">
        <f t="shared" si="6"/>
        <v>1</v>
      </c>
      <c r="BS31" s="262">
        <f>'бюджет округа (района)'!AJ22+'бюджеты поселений'!AJ22</f>
        <v>0</v>
      </c>
      <c r="BT31" s="262">
        <f>'бюджет округа (района)'!AJ22</f>
        <v>0</v>
      </c>
      <c r="BU31" s="262">
        <f t="shared" si="34"/>
        <v>0</v>
      </c>
      <c r="BV31" s="262">
        <f t="shared" si="59"/>
        <v>0</v>
      </c>
      <c r="BW31" s="248">
        <f t="shared" si="7"/>
        <v>1</v>
      </c>
      <c r="BX31" s="248">
        <f t="shared" si="8"/>
        <v>1</v>
      </c>
      <c r="BY31" s="262">
        <f>'бюджет округа (района)'!AM22+'бюджеты поселений'!AM22</f>
        <v>0</v>
      </c>
      <c r="BZ31" s="262">
        <f>'бюджет округа (района)'!AM22</f>
        <v>0</v>
      </c>
      <c r="CA31" s="262">
        <f t="shared" si="36"/>
        <v>0</v>
      </c>
      <c r="CB31" s="262">
        <f t="shared" si="60"/>
        <v>0</v>
      </c>
      <c r="CC31" s="248">
        <f t="shared" si="9"/>
        <v>1</v>
      </c>
      <c r="CD31" s="248">
        <f t="shared" si="10"/>
        <v>1</v>
      </c>
      <c r="CE31" s="262">
        <f>'бюджет округа (района)'!AP22+'бюджеты поселений'!AP22</f>
        <v>0</v>
      </c>
      <c r="CF31" s="262">
        <f>'бюджет округа (района)'!AP22</f>
        <v>0</v>
      </c>
      <c r="CG31" s="262">
        <f t="shared" si="38"/>
        <v>0</v>
      </c>
      <c r="CH31" s="262">
        <f t="shared" si="61"/>
        <v>0</v>
      </c>
      <c r="CI31" s="248">
        <f t="shared" si="11"/>
        <v>1</v>
      </c>
      <c r="CJ31" s="248">
        <f t="shared" si="12"/>
        <v>1</v>
      </c>
      <c r="CK31" s="262">
        <f>'бюджет округа (района)'!AS22+'бюджеты поселений'!AS22</f>
        <v>0</v>
      </c>
      <c r="CL31" s="262">
        <f>'бюджет округа (района)'!AS22</f>
        <v>0</v>
      </c>
      <c r="CM31" s="262">
        <f t="shared" si="40"/>
        <v>0</v>
      </c>
      <c r="CN31" s="262">
        <f t="shared" si="62"/>
        <v>0</v>
      </c>
      <c r="CO31" s="248">
        <f t="shared" si="13"/>
        <v>1</v>
      </c>
      <c r="CP31" s="248">
        <f t="shared" si="14"/>
        <v>1</v>
      </c>
      <c r="CQ31" s="262">
        <f>'бюджет округа (района)'!AV22+'бюджеты поселений'!AV22</f>
        <v>0</v>
      </c>
      <c r="CR31" s="262">
        <f>'бюджет округа (района)'!AV22</f>
        <v>0</v>
      </c>
      <c r="CS31" s="262">
        <f t="shared" si="42"/>
        <v>0</v>
      </c>
      <c r="CT31" s="262">
        <f t="shared" si="63"/>
        <v>0</v>
      </c>
      <c r="CU31" s="248">
        <f t="shared" si="15"/>
        <v>1</v>
      </c>
      <c r="CV31" s="248">
        <f t="shared" si="16"/>
        <v>1</v>
      </c>
      <c r="CW31" s="262">
        <f>'бюджет округа (района)'!AY22+'бюджеты поселений'!AY22</f>
        <v>0</v>
      </c>
      <c r="CX31" s="262">
        <f>'бюджет округа (района)'!AY22</f>
        <v>0</v>
      </c>
      <c r="CY31" s="262">
        <f t="shared" si="44"/>
        <v>0</v>
      </c>
      <c r="CZ31" s="262">
        <f t="shared" si="64"/>
        <v>0</v>
      </c>
      <c r="DA31" s="248">
        <f t="shared" si="17"/>
        <v>1</v>
      </c>
      <c r="DB31" s="248">
        <f t="shared" si="18"/>
        <v>1</v>
      </c>
      <c r="DC31" s="262">
        <f>'бюджет округа (района)'!BB22+'бюджеты поселений'!BB22</f>
        <v>0</v>
      </c>
      <c r="DD31" s="262">
        <f>'бюджет округа (района)'!BB22</f>
        <v>0</v>
      </c>
      <c r="DE31" s="262">
        <f t="shared" si="46"/>
        <v>0</v>
      </c>
      <c r="DF31" s="262">
        <f t="shared" si="65"/>
        <v>0</v>
      </c>
      <c r="DG31" s="248">
        <f t="shared" si="19"/>
        <v>1</v>
      </c>
      <c r="DH31" s="248">
        <f t="shared" si="20"/>
        <v>1</v>
      </c>
      <c r="DI31" s="262">
        <f>'бюджет округа (района)'!BE22+'бюджеты поселений'!BE22</f>
        <v>0</v>
      </c>
      <c r="DJ31" s="262">
        <f>'бюджет округа (района)'!BE22</f>
        <v>0</v>
      </c>
      <c r="DK31" s="262">
        <f>SUM(DK32+DK33)</f>
        <v>7831</v>
      </c>
      <c r="DL31" s="262">
        <f>SUM(DL32+DL33)</f>
        <v>7774</v>
      </c>
      <c r="DM31" s="248">
        <f t="shared" si="26"/>
        <v>1.5769230769230769</v>
      </c>
      <c r="DN31" s="248">
        <f t="shared" si="27"/>
        <v>1.5654450261780104</v>
      </c>
      <c r="DO31" s="262">
        <f>'бюджет округа (района)'!BH22+'бюджеты поселений'!BH22</f>
        <v>0</v>
      </c>
      <c r="DP31" s="262">
        <f>'бюджет округа (района)'!BH22</f>
        <v>0</v>
      </c>
      <c r="DQ31" s="262">
        <f>'бюджет округа (района)'!BI22+'бюджеты поселений'!BI22</f>
        <v>0</v>
      </c>
      <c r="DR31" s="262">
        <f>'бюджет округа (района)'!BI22</f>
        <v>0</v>
      </c>
      <c r="DS31" s="262">
        <f>SUM(DS32+DS33)</f>
        <v>16311</v>
      </c>
      <c r="DT31" s="262">
        <f>SUM(DT32+DT33)</f>
        <v>16309</v>
      </c>
      <c r="DU31" s="248">
        <f t="shared" si="52"/>
        <v>1</v>
      </c>
      <c r="DV31" s="248">
        <f t="shared" si="70"/>
        <v>1</v>
      </c>
      <c r="DW31" s="248">
        <f t="shared" si="68"/>
        <v>1.4287841625788367</v>
      </c>
      <c r="DX31" s="248">
        <f t="shared" si="71"/>
        <v>1.4442968473255402</v>
      </c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</row>
    <row r="32" spans="1:268" s="235" customFormat="1" ht="47.25" customHeight="1">
      <c r="A32" s="229" t="s">
        <v>257</v>
      </c>
      <c r="B32" s="236"/>
      <c r="C32" s="274">
        <v>17220</v>
      </c>
      <c r="D32" s="274">
        <v>17220</v>
      </c>
      <c r="E32" s="274">
        <v>16523</v>
      </c>
      <c r="F32" s="274">
        <v>16523</v>
      </c>
      <c r="G32" s="274">
        <v>11050</v>
      </c>
      <c r="H32" s="274">
        <v>10984</v>
      </c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74">
        <v>4966</v>
      </c>
      <c r="AX32" s="274">
        <v>4966</v>
      </c>
      <c r="AY32" s="231"/>
      <c r="AZ32" s="231"/>
      <c r="BA32" s="274">
        <v>16061</v>
      </c>
      <c r="BB32" s="274">
        <v>16059</v>
      </c>
      <c r="BC32" s="285"/>
      <c r="BD32" s="285"/>
      <c r="BE32" s="274"/>
      <c r="BF32" s="274"/>
      <c r="BG32" s="274"/>
      <c r="BH32" s="274"/>
      <c r="BI32" s="274"/>
      <c r="BJ32" s="274"/>
      <c r="BK32" s="285"/>
      <c r="BL32" s="285"/>
      <c r="BM32" s="274"/>
      <c r="BN32" s="274"/>
      <c r="BO32" s="274"/>
      <c r="BP32" s="274"/>
      <c r="BQ32" s="285"/>
      <c r="BR32" s="285"/>
      <c r="BS32" s="274"/>
      <c r="BT32" s="274"/>
      <c r="BU32" s="274"/>
      <c r="BV32" s="274"/>
      <c r="BW32" s="285"/>
      <c r="BX32" s="285"/>
      <c r="BY32" s="274"/>
      <c r="BZ32" s="274"/>
      <c r="CA32" s="274"/>
      <c r="CB32" s="274"/>
      <c r="CC32" s="285"/>
      <c r="CD32" s="285"/>
      <c r="CE32" s="274"/>
      <c r="CF32" s="274"/>
      <c r="CG32" s="274"/>
      <c r="CH32" s="274"/>
      <c r="CI32" s="285"/>
      <c r="CJ32" s="285"/>
      <c r="CK32" s="274"/>
      <c r="CL32" s="274"/>
      <c r="CM32" s="274"/>
      <c r="CN32" s="274"/>
      <c r="CO32" s="285"/>
      <c r="CP32" s="285"/>
      <c r="CQ32" s="274"/>
      <c r="CR32" s="274"/>
      <c r="CS32" s="274"/>
      <c r="CT32" s="274"/>
      <c r="CU32" s="285"/>
      <c r="CV32" s="285"/>
      <c r="CW32" s="274"/>
      <c r="CX32" s="274"/>
      <c r="CY32" s="274"/>
      <c r="CZ32" s="274"/>
      <c r="DA32" s="285"/>
      <c r="DB32" s="285"/>
      <c r="DC32" s="274"/>
      <c r="DD32" s="274"/>
      <c r="DE32" s="274"/>
      <c r="DF32" s="274"/>
      <c r="DG32" s="285"/>
      <c r="DH32" s="285"/>
      <c r="DI32" s="274"/>
      <c r="DJ32" s="274"/>
      <c r="DK32" s="274">
        <v>7801</v>
      </c>
      <c r="DL32" s="274">
        <v>7744</v>
      </c>
      <c r="DM32" s="232">
        <f t="shared" ref="DM32:DM34" si="75">IF(AW32=0,1,DK32/AW32)</f>
        <v>1.5708819975835682</v>
      </c>
      <c r="DN32" s="232">
        <f t="shared" ref="DN32:DN34" si="76">IF(AX32=0,1,DL32/AX32)</f>
        <v>1.5594039468385019</v>
      </c>
      <c r="DO32" s="231"/>
      <c r="DP32" s="231"/>
      <c r="DQ32" s="231"/>
      <c r="DR32" s="231"/>
      <c r="DS32" s="274">
        <v>16061</v>
      </c>
      <c r="DT32" s="274">
        <v>16059</v>
      </c>
      <c r="DU32" s="135">
        <f t="shared" si="52"/>
        <v>1</v>
      </c>
      <c r="DV32" s="135">
        <f t="shared" si="70"/>
        <v>1</v>
      </c>
      <c r="DW32" s="135">
        <f t="shared" si="68"/>
        <v>1.4534841628959276</v>
      </c>
      <c r="DX32" s="135">
        <f t="shared" si="71"/>
        <v>1.4620356882738528</v>
      </c>
      <c r="DY32" s="233"/>
      <c r="DZ32" s="233"/>
      <c r="EA32" s="233"/>
      <c r="EB32" s="233"/>
      <c r="EC32" s="233"/>
      <c r="ED32" s="233"/>
      <c r="EE32" s="233"/>
      <c r="EF32" s="233"/>
      <c r="EG32" s="233"/>
      <c r="EH32" s="233"/>
      <c r="EI32" s="233"/>
      <c r="EJ32" s="233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  <c r="GL32" s="234"/>
      <c r="GM32" s="234"/>
      <c r="GN32" s="234"/>
      <c r="GO32" s="234"/>
      <c r="GP32" s="234"/>
      <c r="GQ32" s="234"/>
      <c r="GR32" s="234"/>
      <c r="GS32" s="234"/>
      <c r="GT32" s="234"/>
      <c r="GU32" s="234"/>
      <c r="GV32" s="234"/>
      <c r="GW32" s="234"/>
      <c r="GX32" s="234"/>
      <c r="GY32" s="234"/>
      <c r="GZ32" s="234"/>
      <c r="HA32" s="234"/>
      <c r="HB32" s="234"/>
      <c r="HC32" s="234"/>
      <c r="HD32" s="234"/>
      <c r="HE32" s="234"/>
      <c r="HF32" s="234"/>
      <c r="HG32" s="234"/>
      <c r="HH32" s="234"/>
      <c r="HI32" s="234"/>
      <c r="HJ32" s="234"/>
      <c r="HK32" s="234"/>
      <c r="HL32" s="234"/>
      <c r="HM32" s="234"/>
      <c r="HN32" s="234"/>
      <c r="HO32" s="234"/>
      <c r="HP32" s="234"/>
      <c r="HQ32" s="234"/>
      <c r="HR32" s="234"/>
      <c r="HS32" s="234"/>
      <c r="HT32" s="234"/>
      <c r="HU32" s="234"/>
      <c r="HV32" s="234"/>
      <c r="HW32" s="234"/>
      <c r="HX32" s="234"/>
      <c r="HY32" s="234"/>
      <c r="HZ32" s="234"/>
      <c r="IA32" s="234"/>
      <c r="IB32" s="234"/>
      <c r="IC32" s="234"/>
      <c r="ID32" s="234"/>
      <c r="IE32" s="234"/>
      <c r="IF32" s="234"/>
      <c r="IG32" s="234"/>
      <c r="IH32" s="234"/>
      <c r="II32" s="234"/>
      <c r="IJ32" s="234"/>
      <c r="IK32" s="234"/>
      <c r="IL32" s="234"/>
      <c r="IM32" s="234"/>
      <c r="IN32" s="234"/>
      <c r="IO32" s="234"/>
      <c r="IP32" s="234"/>
      <c r="IQ32" s="234"/>
      <c r="IR32" s="234"/>
      <c r="IS32" s="234"/>
      <c r="IT32" s="234"/>
      <c r="IU32" s="234"/>
      <c r="IV32" s="234"/>
      <c r="IW32" s="234"/>
      <c r="IX32" s="234"/>
      <c r="IY32" s="234"/>
      <c r="IZ32" s="234"/>
      <c r="JA32" s="234"/>
      <c r="JB32" s="234"/>
      <c r="JC32" s="234"/>
      <c r="JD32" s="234"/>
      <c r="JE32" s="234"/>
      <c r="JF32" s="234"/>
      <c r="JG32" s="234"/>
      <c r="JH32" s="234"/>
    </row>
    <row r="33" spans="1:268" s="235" customFormat="1" ht="57" customHeight="1">
      <c r="A33" s="229" t="s">
        <v>258</v>
      </c>
      <c r="B33" s="236"/>
      <c r="C33" s="274">
        <v>0</v>
      </c>
      <c r="D33" s="274">
        <v>0</v>
      </c>
      <c r="E33" s="274">
        <v>2506</v>
      </c>
      <c r="F33" s="274">
        <v>2506</v>
      </c>
      <c r="G33" s="274">
        <v>366</v>
      </c>
      <c r="H33" s="274">
        <v>308</v>
      </c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74">
        <v>0</v>
      </c>
      <c r="AX33" s="274">
        <v>0</v>
      </c>
      <c r="AY33" s="231"/>
      <c r="AZ33" s="231"/>
      <c r="BA33" s="274">
        <v>250</v>
      </c>
      <c r="BB33" s="274">
        <v>250</v>
      </c>
      <c r="BC33" s="285"/>
      <c r="BD33" s="285"/>
      <c r="BE33" s="274"/>
      <c r="BF33" s="274"/>
      <c r="BG33" s="274"/>
      <c r="BH33" s="274"/>
      <c r="BI33" s="274"/>
      <c r="BJ33" s="274"/>
      <c r="BK33" s="285"/>
      <c r="BL33" s="285"/>
      <c r="BM33" s="274"/>
      <c r="BN33" s="274"/>
      <c r="BO33" s="274"/>
      <c r="BP33" s="274"/>
      <c r="BQ33" s="285"/>
      <c r="BR33" s="285"/>
      <c r="BS33" s="274"/>
      <c r="BT33" s="274"/>
      <c r="BU33" s="274"/>
      <c r="BV33" s="274"/>
      <c r="BW33" s="285"/>
      <c r="BX33" s="285"/>
      <c r="BY33" s="274"/>
      <c r="BZ33" s="274"/>
      <c r="CA33" s="274"/>
      <c r="CB33" s="274"/>
      <c r="CC33" s="285"/>
      <c r="CD33" s="285"/>
      <c r="CE33" s="274"/>
      <c r="CF33" s="274"/>
      <c r="CG33" s="274"/>
      <c r="CH33" s="274"/>
      <c r="CI33" s="285"/>
      <c r="CJ33" s="285"/>
      <c r="CK33" s="274"/>
      <c r="CL33" s="274"/>
      <c r="CM33" s="274"/>
      <c r="CN33" s="274"/>
      <c r="CO33" s="285"/>
      <c r="CP33" s="285"/>
      <c r="CQ33" s="274"/>
      <c r="CR33" s="274"/>
      <c r="CS33" s="274"/>
      <c r="CT33" s="274"/>
      <c r="CU33" s="285"/>
      <c r="CV33" s="285"/>
      <c r="CW33" s="274"/>
      <c r="CX33" s="274"/>
      <c r="CY33" s="274"/>
      <c r="CZ33" s="274"/>
      <c r="DA33" s="285"/>
      <c r="DB33" s="285"/>
      <c r="DC33" s="274"/>
      <c r="DD33" s="274"/>
      <c r="DE33" s="274"/>
      <c r="DF33" s="274"/>
      <c r="DG33" s="285"/>
      <c r="DH33" s="285"/>
      <c r="DI33" s="274"/>
      <c r="DJ33" s="274"/>
      <c r="DK33" s="274">
        <v>30</v>
      </c>
      <c r="DL33" s="274">
        <v>30</v>
      </c>
      <c r="DM33" s="232">
        <f t="shared" si="75"/>
        <v>1</v>
      </c>
      <c r="DN33" s="232">
        <f t="shared" si="76"/>
        <v>1</v>
      </c>
      <c r="DO33" s="231"/>
      <c r="DP33" s="231"/>
      <c r="DQ33" s="231"/>
      <c r="DR33" s="231"/>
      <c r="DS33" s="274">
        <v>250</v>
      </c>
      <c r="DT33" s="274">
        <v>250</v>
      </c>
      <c r="DU33" s="135">
        <f t="shared" si="52"/>
        <v>1</v>
      </c>
      <c r="DV33" s="135">
        <f t="shared" si="70"/>
        <v>1</v>
      </c>
      <c r="DW33" s="135">
        <f t="shared" si="68"/>
        <v>0.68306010928961747</v>
      </c>
      <c r="DX33" s="135">
        <f t="shared" si="71"/>
        <v>0.81168831168831168</v>
      </c>
      <c r="DY33" s="233"/>
      <c r="DZ33" s="233"/>
      <c r="EA33" s="233"/>
      <c r="EB33" s="233"/>
      <c r="EC33" s="233"/>
      <c r="ED33" s="233"/>
      <c r="EE33" s="233"/>
      <c r="EF33" s="233"/>
      <c r="EG33" s="233"/>
      <c r="EH33" s="233"/>
      <c r="EI33" s="233"/>
      <c r="EJ33" s="233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</row>
    <row r="34" spans="1:268" s="235" customFormat="1" ht="27.75" customHeight="1">
      <c r="A34" s="229" t="s">
        <v>238</v>
      </c>
      <c r="B34" s="236"/>
      <c r="C34" s="274">
        <v>0</v>
      </c>
      <c r="D34" s="274">
        <v>0</v>
      </c>
      <c r="E34" s="274">
        <v>0</v>
      </c>
      <c r="F34" s="274">
        <v>0</v>
      </c>
      <c r="G34" s="274">
        <v>0</v>
      </c>
      <c r="H34" s="274">
        <v>0</v>
      </c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74">
        <v>0</v>
      </c>
      <c r="AX34" s="274">
        <v>0</v>
      </c>
      <c r="AY34" s="231"/>
      <c r="AZ34" s="231"/>
      <c r="BA34" s="274">
        <v>0</v>
      </c>
      <c r="BB34" s="274">
        <v>0</v>
      </c>
      <c r="BC34" s="285"/>
      <c r="BD34" s="285"/>
      <c r="BE34" s="274"/>
      <c r="BF34" s="274"/>
      <c r="BG34" s="274"/>
      <c r="BH34" s="274"/>
      <c r="BI34" s="274"/>
      <c r="BJ34" s="274"/>
      <c r="BK34" s="285"/>
      <c r="BL34" s="285"/>
      <c r="BM34" s="274"/>
      <c r="BN34" s="274"/>
      <c r="BO34" s="274"/>
      <c r="BP34" s="274"/>
      <c r="BQ34" s="285"/>
      <c r="BR34" s="285"/>
      <c r="BS34" s="274"/>
      <c r="BT34" s="274"/>
      <c r="BU34" s="274"/>
      <c r="BV34" s="274"/>
      <c r="BW34" s="285"/>
      <c r="BX34" s="285"/>
      <c r="BY34" s="274"/>
      <c r="BZ34" s="274"/>
      <c r="CA34" s="274"/>
      <c r="CB34" s="274"/>
      <c r="CC34" s="285"/>
      <c r="CD34" s="285"/>
      <c r="CE34" s="274"/>
      <c r="CF34" s="274"/>
      <c r="CG34" s="274"/>
      <c r="CH34" s="274"/>
      <c r="CI34" s="285"/>
      <c r="CJ34" s="285"/>
      <c r="CK34" s="274"/>
      <c r="CL34" s="274"/>
      <c r="CM34" s="274"/>
      <c r="CN34" s="274"/>
      <c r="CO34" s="285"/>
      <c r="CP34" s="285"/>
      <c r="CQ34" s="274"/>
      <c r="CR34" s="274"/>
      <c r="CS34" s="274"/>
      <c r="CT34" s="274"/>
      <c r="CU34" s="285"/>
      <c r="CV34" s="285"/>
      <c r="CW34" s="274"/>
      <c r="CX34" s="274"/>
      <c r="CY34" s="274"/>
      <c r="CZ34" s="274"/>
      <c r="DA34" s="285"/>
      <c r="DB34" s="285"/>
      <c r="DC34" s="274"/>
      <c r="DD34" s="274"/>
      <c r="DE34" s="274"/>
      <c r="DF34" s="274"/>
      <c r="DG34" s="285"/>
      <c r="DH34" s="285"/>
      <c r="DI34" s="274"/>
      <c r="DJ34" s="274"/>
      <c r="DK34" s="274">
        <v>0</v>
      </c>
      <c r="DL34" s="274">
        <v>0</v>
      </c>
      <c r="DM34" s="232">
        <f t="shared" si="75"/>
        <v>1</v>
      </c>
      <c r="DN34" s="232">
        <f t="shared" si="76"/>
        <v>1</v>
      </c>
      <c r="DO34" s="231"/>
      <c r="DP34" s="231"/>
      <c r="DQ34" s="231"/>
      <c r="DR34" s="231"/>
      <c r="DS34" s="274">
        <v>0</v>
      </c>
      <c r="DT34" s="274">
        <v>0</v>
      </c>
      <c r="DU34" s="247" t="s">
        <v>34</v>
      </c>
      <c r="DV34" s="247" t="s">
        <v>34</v>
      </c>
      <c r="DW34" s="135">
        <f t="shared" si="68"/>
        <v>1</v>
      </c>
      <c r="DX34" s="135">
        <f t="shared" si="71"/>
        <v>1</v>
      </c>
      <c r="DY34" s="233"/>
      <c r="DZ34" s="233"/>
      <c r="EA34" s="233"/>
      <c r="EB34" s="233"/>
      <c r="EC34" s="233"/>
      <c r="ED34" s="233"/>
      <c r="EE34" s="233"/>
      <c r="EF34" s="233"/>
      <c r="EG34" s="233"/>
      <c r="EH34" s="233"/>
      <c r="EI34" s="233"/>
      <c r="EJ34" s="233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</row>
    <row r="35" spans="1:268" s="62" customFormat="1" ht="18" customHeight="1">
      <c r="A35" s="372" t="s">
        <v>89</v>
      </c>
      <c r="B35" s="327"/>
      <c r="C35" s="273">
        <v>1242</v>
      </c>
      <c r="D35" s="273">
        <v>1148</v>
      </c>
      <c r="E35" s="273">
        <v>1630</v>
      </c>
      <c r="F35" s="273">
        <v>406</v>
      </c>
      <c r="G35" s="273">
        <v>1430</v>
      </c>
      <c r="H35" s="273">
        <v>326</v>
      </c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273">
        <v>1095</v>
      </c>
      <c r="AX35" s="273">
        <v>266</v>
      </c>
      <c r="AY35" s="134"/>
      <c r="AZ35" s="134"/>
      <c r="BA35" s="273">
        <v>832</v>
      </c>
      <c r="BB35" s="273">
        <v>450</v>
      </c>
      <c r="BC35" s="283">
        <f t="shared" si="28"/>
        <v>-0.41818181818181821</v>
      </c>
      <c r="BD35" s="283">
        <f t="shared" si="29"/>
        <v>0.38036809815950923</v>
      </c>
      <c r="BE35" s="273"/>
      <c r="BF35" s="273"/>
      <c r="BG35" s="273">
        <f>'бюджет округа (района)'!AD23+'бюджеты поселений'!AD23</f>
        <v>0</v>
      </c>
      <c r="BH35" s="273">
        <f>'бюджет округа (района)'!AD23</f>
        <v>0</v>
      </c>
      <c r="BI35" s="273">
        <f t="shared" si="30"/>
        <v>0</v>
      </c>
      <c r="BJ35" s="273">
        <f t="shared" si="57"/>
        <v>0</v>
      </c>
      <c r="BK35" s="283">
        <f t="shared" si="3"/>
        <v>1</v>
      </c>
      <c r="BL35" s="283">
        <f t="shared" si="4"/>
        <v>1</v>
      </c>
      <c r="BM35" s="273">
        <f>'бюджет округа (района)'!AG23+'бюджеты поселений'!AG23</f>
        <v>0</v>
      </c>
      <c r="BN35" s="273">
        <f>'бюджет округа (района)'!AG23</f>
        <v>0</v>
      </c>
      <c r="BO35" s="273">
        <f t="shared" si="32"/>
        <v>0</v>
      </c>
      <c r="BP35" s="273">
        <f t="shared" si="58"/>
        <v>0</v>
      </c>
      <c r="BQ35" s="283">
        <f t="shared" si="5"/>
        <v>1</v>
      </c>
      <c r="BR35" s="283">
        <f t="shared" si="6"/>
        <v>1</v>
      </c>
      <c r="BS35" s="273">
        <f>'бюджет округа (района)'!AJ23+'бюджеты поселений'!AJ23</f>
        <v>0</v>
      </c>
      <c r="BT35" s="273">
        <f>'бюджет округа (района)'!AJ23</f>
        <v>0</v>
      </c>
      <c r="BU35" s="273">
        <f t="shared" si="34"/>
        <v>0</v>
      </c>
      <c r="BV35" s="273">
        <f t="shared" si="59"/>
        <v>0</v>
      </c>
      <c r="BW35" s="283">
        <f t="shared" si="7"/>
        <v>1</v>
      </c>
      <c r="BX35" s="283">
        <f t="shared" si="8"/>
        <v>1</v>
      </c>
      <c r="BY35" s="273">
        <f>'бюджет округа (района)'!AM23+'бюджеты поселений'!AM23</f>
        <v>0</v>
      </c>
      <c r="BZ35" s="273">
        <f>'бюджет округа (района)'!AM23</f>
        <v>0</v>
      </c>
      <c r="CA35" s="273">
        <f t="shared" si="36"/>
        <v>0</v>
      </c>
      <c r="CB35" s="273">
        <f t="shared" si="60"/>
        <v>0</v>
      </c>
      <c r="CC35" s="283">
        <f t="shared" si="9"/>
        <v>1</v>
      </c>
      <c r="CD35" s="283">
        <f t="shared" si="10"/>
        <v>1</v>
      </c>
      <c r="CE35" s="273">
        <f>'бюджет округа (района)'!AP23+'бюджеты поселений'!AP23</f>
        <v>0</v>
      </c>
      <c r="CF35" s="273">
        <f>'бюджет округа (района)'!AP23</f>
        <v>0</v>
      </c>
      <c r="CG35" s="273">
        <f t="shared" si="38"/>
        <v>0</v>
      </c>
      <c r="CH35" s="273">
        <f t="shared" si="61"/>
        <v>0</v>
      </c>
      <c r="CI35" s="283">
        <f t="shared" si="11"/>
        <v>1</v>
      </c>
      <c r="CJ35" s="283">
        <f t="shared" si="12"/>
        <v>1</v>
      </c>
      <c r="CK35" s="273">
        <f>'бюджет округа (района)'!AS23+'бюджеты поселений'!AS23</f>
        <v>0</v>
      </c>
      <c r="CL35" s="273">
        <f>'бюджет округа (района)'!AS23</f>
        <v>0</v>
      </c>
      <c r="CM35" s="273">
        <f t="shared" si="40"/>
        <v>0</v>
      </c>
      <c r="CN35" s="273">
        <f t="shared" si="62"/>
        <v>0</v>
      </c>
      <c r="CO35" s="283">
        <f t="shared" si="13"/>
        <v>1</v>
      </c>
      <c r="CP35" s="283">
        <f t="shared" si="14"/>
        <v>1</v>
      </c>
      <c r="CQ35" s="273">
        <f>'бюджет округа (района)'!AV23+'бюджеты поселений'!AV23</f>
        <v>0</v>
      </c>
      <c r="CR35" s="273">
        <f>'бюджет округа (района)'!AV23</f>
        <v>0</v>
      </c>
      <c r="CS35" s="273">
        <f t="shared" si="42"/>
        <v>0</v>
      </c>
      <c r="CT35" s="273">
        <f t="shared" si="63"/>
        <v>0</v>
      </c>
      <c r="CU35" s="283">
        <f t="shared" si="15"/>
        <v>1</v>
      </c>
      <c r="CV35" s="283">
        <f t="shared" si="16"/>
        <v>1</v>
      </c>
      <c r="CW35" s="273">
        <f>'бюджет округа (района)'!AY23+'бюджеты поселений'!AY23</f>
        <v>0</v>
      </c>
      <c r="CX35" s="273">
        <f>'бюджет округа (района)'!AY23</f>
        <v>0</v>
      </c>
      <c r="CY35" s="273">
        <f t="shared" si="44"/>
        <v>0</v>
      </c>
      <c r="CZ35" s="273">
        <f t="shared" si="64"/>
        <v>0</v>
      </c>
      <c r="DA35" s="283">
        <f t="shared" si="17"/>
        <v>1</v>
      </c>
      <c r="DB35" s="283">
        <f t="shared" si="18"/>
        <v>1</v>
      </c>
      <c r="DC35" s="273">
        <f>'бюджет округа (района)'!BB23+'бюджеты поселений'!BB23</f>
        <v>0</v>
      </c>
      <c r="DD35" s="273">
        <f>'бюджет округа (района)'!BB23</f>
        <v>0</v>
      </c>
      <c r="DE35" s="273">
        <f t="shared" si="46"/>
        <v>0</v>
      </c>
      <c r="DF35" s="273">
        <f t="shared" si="65"/>
        <v>0</v>
      </c>
      <c r="DG35" s="283">
        <f t="shared" si="19"/>
        <v>1</v>
      </c>
      <c r="DH35" s="283">
        <f t="shared" si="20"/>
        <v>1</v>
      </c>
      <c r="DI35" s="273">
        <f>'бюджет округа (района)'!BE23+'бюджеты поселений'!BE23</f>
        <v>0</v>
      </c>
      <c r="DJ35" s="273">
        <f>'бюджет округа (района)'!BE23</f>
        <v>0</v>
      </c>
      <c r="DK35" s="273">
        <v>738</v>
      </c>
      <c r="DL35" s="273">
        <v>406</v>
      </c>
      <c r="DM35" s="135">
        <f t="shared" si="26"/>
        <v>0.67397260273972603</v>
      </c>
      <c r="DN35" s="135">
        <f t="shared" si="27"/>
        <v>1.5263157894736843</v>
      </c>
      <c r="DO35" s="134">
        <f>'бюджет округа (района)'!BH23+'бюджеты поселений'!BH23</f>
        <v>0</v>
      </c>
      <c r="DP35" s="134">
        <f>'бюджет округа (района)'!BH23</f>
        <v>0</v>
      </c>
      <c r="DQ35" s="134">
        <f>'бюджет округа (района)'!BI23+'бюджеты поселений'!BI23</f>
        <v>0</v>
      </c>
      <c r="DR35" s="134">
        <f>'бюджет округа (района)'!BI23</f>
        <v>0</v>
      </c>
      <c r="DS35" s="273">
        <v>832</v>
      </c>
      <c r="DT35" s="273">
        <v>450</v>
      </c>
      <c r="DU35" s="135">
        <f t="shared" si="52"/>
        <v>1</v>
      </c>
      <c r="DV35" s="135">
        <f t="shared" si="70"/>
        <v>1</v>
      </c>
      <c r="DW35" s="135">
        <f t="shared" si="68"/>
        <v>0.58181818181818179</v>
      </c>
      <c r="DX35" s="135">
        <f t="shared" si="71"/>
        <v>1.3803680981595092</v>
      </c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  <c r="IA35" s="61"/>
      <c r="IB35" s="61"/>
      <c r="IC35" s="61"/>
      <c r="ID35" s="61"/>
      <c r="IE35" s="61"/>
      <c r="IF35" s="61"/>
      <c r="IG35" s="61"/>
      <c r="IH35" s="61"/>
      <c r="II35" s="61"/>
      <c r="IJ35" s="61"/>
      <c r="IK35" s="61"/>
      <c r="IL35" s="61"/>
      <c r="IM35" s="61"/>
      <c r="IN35" s="61"/>
      <c r="IO35" s="61"/>
      <c r="IP35" s="61"/>
      <c r="IQ35" s="61"/>
      <c r="IR35" s="61"/>
      <c r="IS35" s="61"/>
      <c r="IT35" s="61"/>
      <c r="IU35" s="61"/>
      <c r="IV35" s="61"/>
      <c r="IW35" s="61"/>
      <c r="IX35" s="61"/>
      <c r="IY35" s="61"/>
      <c r="IZ35" s="61"/>
      <c r="JA35" s="61"/>
      <c r="JB35" s="61"/>
      <c r="JC35" s="61"/>
      <c r="JD35" s="61"/>
      <c r="JE35" s="61"/>
      <c r="JF35" s="61"/>
      <c r="JG35" s="61"/>
      <c r="JH35" s="61"/>
    </row>
    <row r="36" spans="1:268" s="62" customFormat="1" ht="36" customHeight="1">
      <c r="A36" s="372" t="s">
        <v>234</v>
      </c>
      <c r="B36" s="327"/>
      <c r="C36" s="262">
        <f t="shared" ref="C36:H36" si="77">SUM(C37+C38)</f>
        <v>1107</v>
      </c>
      <c r="D36" s="262">
        <f t="shared" si="77"/>
        <v>273</v>
      </c>
      <c r="E36" s="262">
        <f t="shared" si="77"/>
        <v>1575</v>
      </c>
      <c r="F36" s="262">
        <f t="shared" si="77"/>
        <v>554</v>
      </c>
      <c r="G36" s="262">
        <f t="shared" si="77"/>
        <v>2006</v>
      </c>
      <c r="H36" s="262">
        <f t="shared" si="77"/>
        <v>1929</v>
      </c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>
        <f>SUM(AW37+AW38)</f>
        <v>324</v>
      </c>
      <c r="AX36" s="262">
        <f>SUM(AX37+AX38)</f>
        <v>310</v>
      </c>
      <c r="AY36" s="262"/>
      <c r="AZ36" s="262"/>
      <c r="BA36" s="262">
        <f>SUM(BA37+BA38)</f>
        <v>643</v>
      </c>
      <c r="BB36" s="262">
        <f>SUM(BB37+BB38)</f>
        <v>552</v>
      </c>
      <c r="BC36" s="248">
        <f t="shared" si="28"/>
        <v>-0.6794616151545364</v>
      </c>
      <c r="BD36" s="248">
        <f t="shared" si="29"/>
        <v>-0.71384136858475888</v>
      </c>
      <c r="BE36" s="262"/>
      <c r="BF36" s="262"/>
      <c r="BG36" s="262">
        <f>'бюджет округа (района)'!AD24+'бюджеты поселений'!AD24</f>
        <v>0</v>
      </c>
      <c r="BH36" s="262">
        <f>'бюджет округа (района)'!AD24</f>
        <v>0</v>
      </c>
      <c r="BI36" s="262">
        <f t="shared" si="30"/>
        <v>0</v>
      </c>
      <c r="BJ36" s="262">
        <f t="shared" si="57"/>
        <v>0</v>
      </c>
      <c r="BK36" s="248">
        <f t="shared" si="3"/>
        <v>1</v>
      </c>
      <c r="BL36" s="248">
        <f t="shared" si="4"/>
        <v>1</v>
      </c>
      <c r="BM36" s="262">
        <f>'бюджет округа (района)'!AG24+'бюджеты поселений'!AG24</f>
        <v>0</v>
      </c>
      <c r="BN36" s="262">
        <f>'бюджет округа (района)'!AG24</f>
        <v>0</v>
      </c>
      <c r="BO36" s="262">
        <f t="shared" si="32"/>
        <v>0</v>
      </c>
      <c r="BP36" s="262">
        <f t="shared" si="58"/>
        <v>0</v>
      </c>
      <c r="BQ36" s="248">
        <f t="shared" si="5"/>
        <v>1</v>
      </c>
      <c r="BR36" s="248">
        <f t="shared" si="6"/>
        <v>1</v>
      </c>
      <c r="BS36" s="262">
        <f>'бюджет округа (района)'!AJ24+'бюджеты поселений'!AJ24</f>
        <v>0</v>
      </c>
      <c r="BT36" s="262">
        <f>'бюджет округа (района)'!AJ24</f>
        <v>0</v>
      </c>
      <c r="BU36" s="262">
        <f t="shared" si="34"/>
        <v>0</v>
      </c>
      <c r="BV36" s="262">
        <f t="shared" si="59"/>
        <v>0</v>
      </c>
      <c r="BW36" s="248">
        <f t="shared" si="7"/>
        <v>1</v>
      </c>
      <c r="BX36" s="248">
        <f t="shared" si="8"/>
        <v>1</v>
      </c>
      <c r="BY36" s="262">
        <f>'бюджет округа (района)'!AM24+'бюджеты поселений'!AM24</f>
        <v>0</v>
      </c>
      <c r="BZ36" s="262">
        <f>'бюджет округа (района)'!AM24</f>
        <v>0</v>
      </c>
      <c r="CA36" s="262">
        <f t="shared" si="36"/>
        <v>0</v>
      </c>
      <c r="CB36" s="262">
        <f t="shared" si="60"/>
        <v>0</v>
      </c>
      <c r="CC36" s="248">
        <f t="shared" si="9"/>
        <v>1</v>
      </c>
      <c r="CD36" s="248">
        <f t="shared" si="10"/>
        <v>1</v>
      </c>
      <c r="CE36" s="262">
        <f>'бюджет округа (района)'!AP24+'бюджеты поселений'!AP24</f>
        <v>0</v>
      </c>
      <c r="CF36" s="262">
        <f>'бюджет округа (района)'!AP24</f>
        <v>0</v>
      </c>
      <c r="CG36" s="262">
        <f t="shared" si="38"/>
        <v>0</v>
      </c>
      <c r="CH36" s="262">
        <f t="shared" si="61"/>
        <v>0</v>
      </c>
      <c r="CI36" s="248">
        <f t="shared" si="11"/>
        <v>1</v>
      </c>
      <c r="CJ36" s="248">
        <f t="shared" si="12"/>
        <v>1</v>
      </c>
      <c r="CK36" s="262">
        <f>'бюджет округа (района)'!AS24+'бюджеты поселений'!AS24</f>
        <v>0</v>
      </c>
      <c r="CL36" s="262">
        <f>'бюджет округа (района)'!AS24</f>
        <v>0</v>
      </c>
      <c r="CM36" s="262">
        <f t="shared" si="40"/>
        <v>0</v>
      </c>
      <c r="CN36" s="262">
        <f t="shared" si="62"/>
        <v>0</v>
      </c>
      <c r="CO36" s="248">
        <f t="shared" si="13"/>
        <v>1</v>
      </c>
      <c r="CP36" s="248">
        <f t="shared" si="14"/>
        <v>1</v>
      </c>
      <c r="CQ36" s="262">
        <f>'бюджет округа (района)'!AV24+'бюджеты поселений'!AV24</f>
        <v>0</v>
      </c>
      <c r="CR36" s="262">
        <f>'бюджет округа (района)'!AV24</f>
        <v>0</v>
      </c>
      <c r="CS36" s="262">
        <f t="shared" si="42"/>
        <v>0</v>
      </c>
      <c r="CT36" s="262">
        <f t="shared" si="63"/>
        <v>0</v>
      </c>
      <c r="CU36" s="248">
        <f t="shared" si="15"/>
        <v>1</v>
      </c>
      <c r="CV36" s="248">
        <f t="shared" si="16"/>
        <v>1</v>
      </c>
      <c r="CW36" s="262">
        <f>'бюджет округа (района)'!AY24+'бюджеты поселений'!AY24</f>
        <v>0</v>
      </c>
      <c r="CX36" s="262">
        <f>'бюджет округа (района)'!AY24</f>
        <v>0</v>
      </c>
      <c r="CY36" s="262">
        <f t="shared" si="44"/>
        <v>0</v>
      </c>
      <c r="CZ36" s="262">
        <f t="shared" si="64"/>
        <v>0</v>
      </c>
      <c r="DA36" s="248">
        <f t="shared" si="17"/>
        <v>1</v>
      </c>
      <c r="DB36" s="248">
        <f t="shared" si="18"/>
        <v>1</v>
      </c>
      <c r="DC36" s="262">
        <f>'бюджет округа (района)'!BB24+'бюджеты поселений'!BB24</f>
        <v>0</v>
      </c>
      <c r="DD36" s="262">
        <f>'бюджет округа (района)'!BB24</f>
        <v>0</v>
      </c>
      <c r="DE36" s="262">
        <f t="shared" si="46"/>
        <v>0</v>
      </c>
      <c r="DF36" s="262">
        <f t="shared" si="65"/>
        <v>0</v>
      </c>
      <c r="DG36" s="248">
        <f t="shared" si="19"/>
        <v>1</v>
      </c>
      <c r="DH36" s="248">
        <f t="shared" si="20"/>
        <v>1</v>
      </c>
      <c r="DI36" s="262">
        <f>'бюджет округа (района)'!BE24+'бюджеты поселений'!BE24</f>
        <v>0</v>
      </c>
      <c r="DJ36" s="262">
        <f>'бюджет округа (района)'!BE24</f>
        <v>0</v>
      </c>
      <c r="DK36" s="262">
        <f>SUM(DK37+DK38)</f>
        <v>363</v>
      </c>
      <c r="DL36" s="262">
        <f>SUM(DL37+DL38)</f>
        <v>273</v>
      </c>
      <c r="DM36" s="248">
        <f t="shared" si="26"/>
        <v>1.1203703703703705</v>
      </c>
      <c r="DN36" s="248">
        <f t="shared" si="27"/>
        <v>0.88064516129032255</v>
      </c>
      <c r="DO36" s="262">
        <f>'бюджет округа (района)'!BH24+'бюджеты поселений'!BH24</f>
        <v>0</v>
      </c>
      <c r="DP36" s="262">
        <f>'бюджет округа (района)'!BH24</f>
        <v>0</v>
      </c>
      <c r="DQ36" s="262">
        <f>'бюджет округа (района)'!BI24+'бюджеты поселений'!BI24</f>
        <v>0</v>
      </c>
      <c r="DR36" s="262">
        <f>'бюджет округа (района)'!BI24</f>
        <v>0</v>
      </c>
      <c r="DS36" s="262">
        <f>SUM(DS37+DS38)</f>
        <v>643</v>
      </c>
      <c r="DT36" s="262">
        <f>SUM(DT37+DT38)</f>
        <v>552</v>
      </c>
      <c r="DU36" s="248">
        <f t="shared" si="52"/>
        <v>1</v>
      </c>
      <c r="DV36" s="248">
        <f t="shared" si="70"/>
        <v>1</v>
      </c>
      <c r="DW36" s="248">
        <f t="shared" si="68"/>
        <v>0.3205383848454636</v>
      </c>
      <c r="DX36" s="248">
        <f t="shared" si="71"/>
        <v>0.28615863141524106</v>
      </c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  <c r="IM36" s="61"/>
      <c r="IN36" s="61"/>
      <c r="IO36" s="61"/>
      <c r="IP36" s="61"/>
      <c r="IQ36" s="61"/>
      <c r="IR36" s="61"/>
      <c r="IS36" s="61"/>
      <c r="IT36" s="61"/>
      <c r="IU36" s="61"/>
      <c r="IV36" s="61"/>
      <c r="IW36" s="61"/>
      <c r="IX36" s="61"/>
      <c r="IY36" s="61"/>
      <c r="IZ36" s="61"/>
      <c r="JA36" s="61"/>
      <c r="JB36" s="61"/>
      <c r="JC36" s="61"/>
      <c r="JD36" s="61"/>
      <c r="JE36" s="61"/>
      <c r="JF36" s="61"/>
      <c r="JG36" s="61"/>
      <c r="JH36" s="61"/>
    </row>
    <row r="37" spans="1:268" s="235" customFormat="1" ht="18" customHeight="1">
      <c r="A37" s="229" t="s">
        <v>235</v>
      </c>
      <c r="B37" s="236"/>
      <c r="C37" s="274">
        <v>453</v>
      </c>
      <c r="D37" s="274">
        <v>273</v>
      </c>
      <c r="E37" s="274">
        <v>747</v>
      </c>
      <c r="F37" s="274">
        <v>545</v>
      </c>
      <c r="G37" s="274">
        <v>1973</v>
      </c>
      <c r="H37" s="274">
        <v>1896</v>
      </c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74">
        <v>300</v>
      </c>
      <c r="AX37" s="274">
        <v>286</v>
      </c>
      <c r="AY37" s="231"/>
      <c r="AZ37" s="231"/>
      <c r="BA37" s="274">
        <v>590</v>
      </c>
      <c r="BB37" s="274">
        <v>499</v>
      </c>
      <c r="BC37" s="285"/>
      <c r="BD37" s="285"/>
      <c r="BE37" s="274"/>
      <c r="BF37" s="274"/>
      <c r="BG37" s="274"/>
      <c r="BH37" s="274"/>
      <c r="BI37" s="274"/>
      <c r="BJ37" s="274"/>
      <c r="BK37" s="285"/>
      <c r="BL37" s="285"/>
      <c r="BM37" s="274"/>
      <c r="BN37" s="274"/>
      <c r="BO37" s="274"/>
      <c r="BP37" s="274"/>
      <c r="BQ37" s="285"/>
      <c r="BR37" s="285"/>
      <c r="BS37" s="274"/>
      <c r="BT37" s="274"/>
      <c r="BU37" s="274"/>
      <c r="BV37" s="274"/>
      <c r="BW37" s="285"/>
      <c r="BX37" s="285"/>
      <c r="BY37" s="274"/>
      <c r="BZ37" s="274"/>
      <c r="CA37" s="274"/>
      <c r="CB37" s="274"/>
      <c r="CC37" s="285"/>
      <c r="CD37" s="285"/>
      <c r="CE37" s="274"/>
      <c r="CF37" s="274"/>
      <c r="CG37" s="274"/>
      <c r="CH37" s="274"/>
      <c r="CI37" s="285"/>
      <c r="CJ37" s="285"/>
      <c r="CK37" s="274"/>
      <c r="CL37" s="274"/>
      <c r="CM37" s="274"/>
      <c r="CN37" s="274"/>
      <c r="CO37" s="285"/>
      <c r="CP37" s="285"/>
      <c r="CQ37" s="274"/>
      <c r="CR37" s="274"/>
      <c r="CS37" s="274"/>
      <c r="CT37" s="274"/>
      <c r="CU37" s="285"/>
      <c r="CV37" s="285"/>
      <c r="CW37" s="274"/>
      <c r="CX37" s="274"/>
      <c r="CY37" s="274"/>
      <c r="CZ37" s="274"/>
      <c r="DA37" s="285"/>
      <c r="DB37" s="285"/>
      <c r="DC37" s="274"/>
      <c r="DD37" s="274"/>
      <c r="DE37" s="274"/>
      <c r="DF37" s="274"/>
      <c r="DG37" s="285"/>
      <c r="DH37" s="285"/>
      <c r="DI37" s="274"/>
      <c r="DJ37" s="274"/>
      <c r="DK37" s="274">
        <v>315</v>
      </c>
      <c r="DL37" s="274">
        <v>273</v>
      </c>
      <c r="DM37" s="232">
        <f t="shared" ref="DM37:DM38" si="78">IF(AW37=0,1,DK37/AW37)</f>
        <v>1.05</v>
      </c>
      <c r="DN37" s="232">
        <f t="shared" ref="DN37:DN38" si="79">IF(AX37=0,1,DL37/AX37)</f>
        <v>0.95454545454545459</v>
      </c>
      <c r="DO37" s="231"/>
      <c r="DP37" s="231"/>
      <c r="DQ37" s="231"/>
      <c r="DR37" s="231"/>
      <c r="DS37" s="274">
        <v>590</v>
      </c>
      <c r="DT37" s="274">
        <v>499</v>
      </c>
      <c r="DU37" s="135">
        <f t="shared" si="52"/>
        <v>1</v>
      </c>
      <c r="DV37" s="135">
        <f t="shared" si="70"/>
        <v>1</v>
      </c>
      <c r="DW37" s="135">
        <f t="shared" si="68"/>
        <v>0.29903699949315765</v>
      </c>
      <c r="DX37" s="135">
        <f t="shared" si="71"/>
        <v>0.2631856540084388</v>
      </c>
      <c r="DY37" s="233"/>
      <c r="DZ37" s="233"/>
      <c r="EA37" s="233"/>
      <c r="EB37" s="233"/>
      <c r="EC37" s="233"/>
      <c r="ED37" s="233"/>
      <c r="EE37" s="233"/>
      <c r="EF37" s="233"/>
      <c r="EG37" s="233"/>
      <c r="EH37" s="233"/>
      <c r="EI37" s="233"/>
      <c r="EJ37" s="233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234"/>
      <c r="GK37" s="234"/>
      <c r="GL37" s="234"/>
      <c r="GM37" s="234"/>
      <c r="GN37" s="234"/>
      <c r="GO37" s="234"/>
      <c r="GP37" s="234"/>
      <c r="GQ37" s="234"/>
      <c r="GR37" s="234"/>
      <c r="GS37" s="234"/>
      <c r="GT37" s="234"/>
      <c r="GU37" s="234"/>
      <c r="GV37" s="234"/>
      <c r="GW37" s="234"/>
      <c r="GX37" s="234"/>
      <c r="GY37" s="234"/>
      <c r="GZ37" s="234"/>
      <c r="HA37" s="234"/>
      <c r="HB37" s="234"/>
      <c r="HC37" s="234"/>
      <c r="HD37" s="234"/>
      <c r="HE37" s="234"/>
      <c r="HF37" s="234"/>
      <c r="HG37" s="234"/>
      <c r="HH37" s="234"/>
      <c r="HI37" s="234"/>
      <c r="HJ37" s="234"/>
      <c r="HK37" s="234"/>
      <c r="HL37" s="234"/>
      <c r="HM37" s="234"/>
      <c r="HN37" s="234"/>
      <c r="HO37" s="234"/>
      <c r="HP37" s="234"/>
      <c r="HQ37" s="234"/>
      <c r="HR37" s="234"/>
      <c r="HS37" s="234"/>
      <c r="HT37" s="234"/>
      <c r="HU37" s="234"/>
      <c r="HV37" s="234"/>
      <c r="HW37" s="234"/>
      <c r="HX37" s="234"/>
      <c r="HY37" s="234"/>
      <c r="HZ37" s="234"/>
      <c r="IA37" s="234"/>
      <c r="IB37" s="234"/>
      <c r="IC37" s="234"/>
      <c r="ID37" s="234"/>
      <c r="IE37" s="234"/>
      <c r="IF37" s="234"/>
      <c r="IG37" s="234"/>
      <c r="IH37" s="234"/>
      <c r="II37" s="234"/>
      <c r="IJ37" s="234"/>
      <c r="IK37" s="234"/>
      <c r="IL37" s="234"/>
      <c r="IM37" s="234"/>
      <c r="IN37" s="234"/>
      <c r="IO37" s="234"/>
      <c r="IP37" s="234"/>
      <c r="IQ37" s="234"/>
      <c r="IR37" s="234"/>
      <c r="IS37" s="234"/>
      <c r="IT37" s="234"/>
      <c r="IU37" s="234"/>
      <c r="IV37" s="234"/>
      <c r="IW37" s="234"/>
      <c r="IX37" s="234"/>
      <c r="IY37" s="234"/>
      <c r="IZ37" s="234"/>
      <c r="JA37" s="234"/>
      <c r="JB37" s="234"/>
      <c r="JC37" s="234"/>
      <c r="JD37" s="234"/>
      <c r="JE37" s="234"/>
      <c r="JF37" s="234"/>
      <c r="JG37" s="234"/>
      <c r="JH37" s="234"/>
    </row>
    <row r="38" spans="1:268" s="235" customFormat="1" ht="18" customHeight="1">
      <c r="A38" s="229" t="s">
        <v>236</v>
      </c>
      <c r="B38" s="236"/>
      <c r="C38" s="274">
        <v>654</v>
      </c>
      <c r="D38" s="274">
        <v>0</v>
      </c>
      <c r="E38" s="274">
        <v>828</v>
      </c>
      <c r="F38" s="274">
        <v>9</v>
      </c>
      <c r="G38" s="274">
        <v>33</v>
      </c>
      <c r="H38" s="274">
        <v>33</v>
      </c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74">
        <v>24</v>
      </c>
      <c r="AX38" s="274">
        <v>24</v>
      </c>
      <c r="AY38" s="231"/>
      <c r="AZ38" s="231"/>
      <c r="BA38" s="274">
        <v>53</v>
      </c>
      <c r="BB38" s="274">
        <v>53</v>
      </c>
      <c r="BC38" s="285"/>
      <c r="BD38" s="285"/>
      <c r="BE38" s="274"/>
      <c r="BF38" s="274"/>
      <c r="BG38" s="274"/>
      <c r="BH38" s="274"/>
      <c r="BI38" s="274"/>
      <c r="BJ38" s="274"/>
      <c r="BK38" s="285"/>
      <c r="BL38" s="285"/>
      <c r="BM38" s="274"/>
      <c r="BN38" s="274"/>
      <c r="BO38" s="274"/>
      <c r="BP38" s="274"/>
      <c r="BQ38" s="285"/>
      <c r="BR38" s="285"/>
      <c r="BS38" s="274"/>
      <c r="BT38" s="274"/>
      <c r="BU38" s="274"/>
      <c r="BV38" s="274"/>
      <c r="BW38" s="285"/>
      <c r="BX38" s="285"/>
      <c r="BY38" s="274"/>
      <c r="BZ38" s="274"/>
      <c r="CA38" s="274"/>
      <c r="CB38" s="274"/>
      <c r="CC38" s="285"/>
      <c r="CD38" s="285"/>
      <c r="CE38" s="274"/>
      <c r="CF38" s="274"/>
      <c r="CG38" s="274"/>
      <c r="CH38" s="274"/>
      <c r="CI38" s="285"/>
      <c r="CJ38" s="285"/>
      <c r="CK38" s="274"/>
      <c r="CL38" s="274"/>
      <c r="CM38" s="274"/>
      <c r="CN38" s="274"/>
      <c r="CO38" s="285"/>
      <c r="CP38" s="285"/>
      <c r="CQ38" s="274"/>
      <c r="CR38" s="274"/>
      <c r="CS38" s="274"/>
      <c r="CT38" s="274"/>
      <c r="CU38" s="285"/>
      <c r="CV38" s="285"/>
      <c r="CW38" s="274"/>
      <c r="CX38" s="274"/>
      <c r="CY38" s="274"/>
      <c r="CZ38" s="274"/>
      <c r="DA38" s="285"/>
      <c r="DB38" s="285"/>
      <c r="DC38" s="274"/>
      <c r="DD38" s="274"/>
      <c r="DE38" s="274"/>
      <c r="DF38" s="274"/>
      <c r="DG38" s="285"/>
      <c r="DH38" s="285"/>
      <c r="DI38" s="274"/>
      <c r="DJ38" s="274"/>
      <c r="DK38" s="274">
        <v>48</v>
      </c>
      <c r="DL38" s="274">
        <v>0</v>
      </c>
      <c r="DM38" s="232">
        <f t="shared" si="78"/>
        <v>2</v>
      </c>
      <c r="DN38" s="232">
        <f t="shared" si="79"/>
        <v>0</v>
      </c>
      <c r="DO38" s="231"/>
      <c r="DP38" s="231"/>
      <c r="DQ38" s="231"/>
      <c r="DR38" s="231"/>
      <c r="DS38" s="274">
        <v>53</v>
      </c>
      <c r="DT38" s="274">
        <v>53</v>
      </c>
      <c r="DU38" s="247" t="s">
        <v>34</v>
      </c>
      <c r="DV38" s="247" t="s">
        <v>34</v>
      </c>
      <c r="DW38" s="135">
        <f t="shared" si="68"/>
        <v>1.606060606060606</v>
      </c>
      <c r="DX38" s="135">
        <f t="shared" si="71"/>
        <v>1.606060606060606</v>
      </c>
      <c r="DY38" s="233"/>
      <c r="DZ38" s="233"/>
      <c r="EA38" s="233"/>
      <c r="EB38" s="233"/>
      <c r="EC38" s="233"/>
      <c r="ED38" s="233"/>
      <c r="EE38" s="233"/>
      <c r="EF38" s="233"/>
      <c r="EG38" s="233"/>
      <c r="EH38" s="233"/>
      <c r="EI38" s="233"/>
      <c r="EJ38" s="233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  <c r="HH38" s="234"/>
      <c r="HI38" s="234"/>
      <c r="HJ38" s="234"/>
      <c r="HK38" s="234"/>
      <c r="HL38" s="234"/>
      <c r="HM38" s="234"/>
      <c r="HN38" s="234"/>
      <c r="HO38" s="234"/>
      <c r="HP38" s="234"/>
      <c r="HQ38" s="234"/>
      <c r="HR38" s="234"/>
      <c r="HS38" s="234"/>
      <c r="HT38" s="234"/>
      <c r="HU38" s="234"/>
      <c r="HV38" s="234"/>
      <c r="HW38" s="234"/>
      <c r="HX38" s="234"/>
      <c r="HY38" s="234"/>
      <c r="HZ38" s="234"/>
      <c r="IA38" s="234"/>
      <c r="IB38" s="234"/>
      <c r="IC38" s="234"/>
      <c r="ID38" s="234"/>
      <c r="IE38" s="234"/>
      <c r="IF38" s="234"/>
      <c r="IG38" s="234"/>
      <c r="IH38" s="234"/>
      <c r="II38" s="234"/>
      <c r="IJ38" s="234"/>
      <c r="IK38" s="234"/>
      <c r="IL38" s="234"/>
      <c r="IM38" s="234"/>
      <c r="IN38" s="234"/>
      <c r="IO38" s="234"/>
      <c r="IP38" s="234"/>
      <c r="IQ38" s="234"/>
      <c r="IR38" s="234"/>
      <c r="IS38" s="234"/>
      <c r="IT38" s="234"/>
      <c r="IU38" s="234"/>
      <c r="IV38" s="234"/>
      <c r="IW38" s="234"/>
      <c r="IX38" s="234"/>
      <c r="IY38" s="234"/>
      <c r="IZ38" s="234"/>
      <c r="JA38" s="234"/>
      <c r="JB38" s="234"/>
      <c r="JC38" s="234"/>
      <c r="JD38" s="234"/>
      <c r="JE38" s="234"/>
      <c r="JF38" s="234"/>
      <c r="JG38" s="234"/>
      <c r="JH38" s="234"/>
    </row>
    <row r="39" spans="1:268" s="62" customFormat="1" ht="36" customHeight="1">
      <c r="A39" s="372" t="s">
        <v>239</v>
      </c>
      <c r="B39" s="327"/>
      <c r="C39" s="273">
        <v>1710</v>
      </c>
      <c r="D39" s="273">
        <v>1680</v>
      </c>
      <c r="E39" s="273">
        <v>2521</v>
      </c>
      <c r="F39" s="273">
        <v>2520</v>
      </c>
      <c r="G39" s="273">
        <v>4102</v>
      </c>
      <c r="H39" s="273">
        <v>3988</v>
      </c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273">
        <v>623</v>
      </c>
      <c r="AX39" s="273">
        <v>519</v>
      </c>
      <c r="AY39" s="134"/>
      <c r="AZ39" s="134"/>
      <c r="BA39" s="273">
        <v>3386</v>
      </c>
      <c r="BB39" s="273">
        <v>3383</v>
      </c>
      <c r="BC39" s="283">
        <f t="shared" ref="BC39:BC41" si="80">IF(G39=0,1,BA39/G39-1)</f>
        <v>-0.17454900048756705</v>
      </c>
      <c r="BD39" s="283">
        <f t="shared" ref="BD39:BD41" si="81">IF(H39=0,1,BB39/H39-1)</f>
        <v>-0.15170511534603814</v>
      </c>
      <c r="BE39" s="273"/>
      <c r="BF39" s="273"/>
      <c r="BG39" s="273">
        <f>'бюджет округа (района)'!AD25+'бюджеты поселений'!AD25</f>
        <v>0</v>
      </c>
      <c r="BH39" s="273">
        <f>'бюджет округа (района)'!AD25</f>
        <v>0</v>
      </c>
      <c r="BI39" s="273">
        <f t="shared" si="30"/>
        <v>0</v>
      </c>
      <c r="BJ39" s="273">
        <f t="shared" si="57"/>
        <v>0</v>
      </c>
      <c r="BK39" s="283">
        <f t="shared" si="3"/>
        <v>1</v>
      </c>
      <c r="BL39" s="283">
        <f t="shared" si="4"/>
        <v>1</v>
      </c>
      <c r="BM39" s="273">
        <f>'бюджет округа (района)'!AG25+'бюджеты поселений'!AG25</f>
        <v>0</v>
      </c>
      <c r="BN39" s="273">
        <f>'бюджет округа (района)'!AG25</f>
        <v>0</v>
      </c>
      <c r="BO39" s="273">
        <f t="shared" si="32"/>
        <v>0</v>
      </c>
      <c r="BP39" s="273">
        <f t="shared" si="58"/>
        <v>0</v>
      </c>
      <c r="BQ39" s="283">
        <f t="shared" si="5"/>
        <v>1</v>
      </c>
      <c r="BR39" s="283">
        <f t="shared" si="6"/>
        <v>1</v>
      </c>
      <c r="BS39" s="273">
        <f>'бюджет округа (района)'!AJ25+'бюджеты поселений'!AJ25</f>
        <v>0</v>
      </c>
      <c r="BT39" s="273">
        <f>'бюджет округа (района)'!AJ25</f>
        <v>0</v>
      </c>
      <c r="BU39" s="273">
        <f t="shared" si="34"/>
        <v>0</v>
      </c>
      <c r="BV39" s="273">
        <f t="shared" si="59"/>
        <v>0</v>
      </c>
      <c r="BW39" s="283">
        <f t="shared" si="7"/>
        <v>1</v>
      </c>
      <c r="BX39" s="283">
        <f t="shared" si="8"/>
        <v>1</v>
      </c>
      <c r="BY39" s="273">
        <f>'бюджет округа (района)'!AM25+'бюджеты поселений'!AM25</f>
        <v>0</v>
      </c>
      <c r="BZ39" s="273">
        <f>'бюджет округа (района)'!AM25</f>
        <v>0</v>
      </c>
      <c r="CA39" s="273">
        <f t="shared" si="36"/>
        <v>0</v>
      </c>
      <c r="CB39" s="273">
        <f t="shared" si="60"/>
        <v>0</v>
      </c>
      <c r="CC39" s="283">
        <f t="shared" si="9"/>
        <v>1</v>
      </c>
      <c r="CD39" s="283">
        <f t="shared" si="10"/>
        <v>1</v>
      </c>
      <c r="CE39" s="273">
        <f>'бюджет округа (района)'!AP25+'бюджеты поселений'!AP25</f>
        <v>0</v>
      </c>
      <c r="CF39" s="273">
        <f>'бюджет округа (района)'!AP25</f>
        <v>0</v>
      </c>
      <c r="CG39" s="273">
        <f t="shared" si="38"/>
        <v>0</v>
      </c>
      <c r="CH39" s="273">
        <f t="shared" si="61"/>
        <v>0</v>
      </c>
      <c r="CI39" s="283">
        <f t="shared" si="11"/>
        <v>1</v>
      </c>
      <c r="CJ39" s="283">
        <f t="shared" si="12"/>
        <v>1</v>
      </c>
      <c r="CK39" s="273">
        <f>'бюджет округа (района)'!AS25+'бюджеты поселений'!AS25</f>
        <v>0</v>
      </c>
      <c r="CL39" s="273">
        <f>'бюджет округа (района)'!AS25</f>
        <v>0</v>
      </c>
      <c r="CM39" s="273">
        <f t="shared" si="40"/>
        <v>0</v>
      </c>
      <c r="CN39" s="273">
        <f t="shared" si="62"/>
        <v>0</v>
      </c>
      <c r="CO39" s="283">
        <f t="shared" si="13"/>
        <v>1</v>
      </c>
      <c r="CP39" s="283">
        <f t="shared" si="14"/>
        <v>1</v>
      </c>
      <c r="CQ39" s="273">
        <f>'бюджет округа (района)'!AV25+'бюджеты поселений'!AV25</f>
        <v>0</v>
      </c>
      <c r="CR39" s="273">
        <f>'бюджет округа (района)'!AV25</f>
        <v>0</v>
      </c>
      <c r="CS39" s="273">
        <f t="shared" si="42"/>
        <v>0</v>
      </c>
      <c r="CT39" s="273">
        <f t="shared" si="63"/>
        <v>0</v>
      </c>
      <c r="CU39" s="283">
        <f t="shared" si="15"/>
        <v>1</v>
      </c>
      <c r="CV39" s="283">
        <f t="shared" si="16"/>
        <v>1</v>
      </c>
      <c r="CW39" s="273">
        <f>'бюджет округа (района)'!AY25+'бюджеты поселений'!AY25</f>
        <v>0</v>
      </c>
      <c r="CX39" s="273">
        <f>'бюджет округа (района)'!AY25</f>
        <v>0</v>
      </c>
      <c r="CY39" s="273">
        <f t="shared" si="44"/>
        <v>0</v>
      </c>
      <c r="CZ39" s="273">
        <f t="shared" si="64"/>
        <v>0</v>
      </c>
      <c r="DA39" s="283">
        <f t="shared" si="17"/>
        <v>1</v>
      </c>
      <c r="DB39" s="283">
        <f t="shared" si="18"/>
        <v>1</v>
      </c>
      <c r="DC39" s="273">
        <f>'бюджет округа (района)'!BB25+'бюджеты поселений'!BB25</f>
        <v>0</v>
      </c>
      <c r="DD39" s="273">
        <f>'бюджет округа (района)'!BB25</f>
        <v>0</v>
      </c>
      <c r="DE39" s="273">
        <f t="shared" si="46"/>
        <v>0</v>
      </c>
      <c r="DF39" s="273">
        <f t="shared" si="65"/>
        <v>0</v>
      </c>
      <c r="DG39" s="283">
        <f t="shared" si="19"/>
        <v>1</v>
      </c>
      <c r="DH39" s="283">
        <f t="shared" si="20"/>
        <v>1</v>
      </c>
      <c r="DI39" s="273">
        <f>'бюджет округа (района)'!BE25+'бюджеты поселений'!BE25</f>
        <v>0</v>
      </c>
      <c r="DJ39" s="273">
        <f>'бюджет округа (района)'!BE25</f>
        <v>0</v>
      </c>
      <c r="DK39" s="273">
        <v>1492</v>
      </c>
      <c r="DL39" s="273">
        <v>1487</v>
      </c>
      <c r="DM39" s="135">
        <f t="shared" si="26"/>
        <v>2.3948635634028892</v>
      </c>
      <c r="DN39" s="135">
        <f t="shared" si="27"/>
        <v>2.8651252408477843</v>
      </c>
      <c r="DO39" s="134">
        <f>'бюджет округа (района)'!BH25+'бюджеты поселений'!BH25</f>
        <v>0</v>
      </c>
      <c r="DP39" s="134">
        <f>'бюджет округа (района)'!BH25</f>
        <v>0</v>
      </c>
      <c r="DQ39" s="134">
        <f>'бюджет округа (района)'!BI25+'бюджеты поселений'!BI25</f>
        <v>0</v>
      </c>
      <c r="DR39" s="134">
        <f>'бюджет округа (района)'!BI25</f>
        <v>0</v>
      </c>
      <c r="DS39" s="134">
        <v>3386</v>
      </c>
      <c r="DT39" s="134">
        <v>3383</v>
      </c>
      <c r="DU39" s="135">
        <f>IF($BA$10=0,1,DS39/$BA39)</f>
        <v>1</v>
      </c>
      <c r="DV39" s="135">
        <f>IF($BA$10=0,1,DT39/$BB39)</f>
        <v>1</v>
      </c>
      <c r="DW39" s="135">
        <f t="shared" si="68"/>
        <v>0.82545099951243295</v>
      </c>
      <c r="DX39" s="135">
        <f t="shared" si="71"/>
        <v>0.84829488465396186</v>
      </c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  <c r="IX39" s="61"/>
      <c r="IY39" s="61"/>
      <c r="IZ39" s="61"/>
      <c r="JA39" s="61"/>
      <c r="JB39" s="61"/>
      <c r="JC39" s="61"/>
      <c r="JD39" s="61"/>
      <c r="JE39" s="61"/>
      <c r="JF39" s="61"/>
      <c r="JG39" s="61"/>
      <c r="JH39" s="61"/>
    </row>
    <row r="40" spans="1:268" s="235" customFormat="1" ht="33.75" customHeight="1">
      <c r="A40" s="229" t="s">
        <v>240</v>
      </c>
      <c r="B40" s="236"/>
      <c r="C40" s="274">
        <v>0</v>
      </c>
      <c r="D40" s="274">
        <v>0</v>
      </c>
      <c r="E40" s="274">
        <v>0</v>
      </c>
      <c r="F40" s="274">
        <v>0</v>
      </c>
      <c r="G40" s="274">
        <v>508</v>
      </c>
      <c r="H40" s="274">
        <v>507</v>
      </c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74">
        <v>399</v>
      </c>
      <c r="AX40" s="274">
        <v>398</v>
      </c>
      <c r="AY40" s="231"/>
      <c r="AZ40" s="231"/>
      <c r="BA40" s="274">
        <v>58</v>
      </c>
      <c r="BB40" s="274">
        <v>57</v>
      </c>
      <c r="BC40" s="285"/>
      <c r="BD40" s="285"/>
      <c r="BE40" s="274"/>
      <c r="BF40" s="274"/>
      <c r="BG40" s="274"/>
      <c r="BH40" s="274"/>
      <c r="BI40" s="274"/>
      <c r="BJ40" s="274"/>
      <c r="BK40" s="285"/>
      <c r="BL40" s="285"/>
      <c r="BM40" s="274"/>
      <c r="BN40" s="274"/>
      <c r="BO40" s="274"/>
      <c r="BP40" s="274"/>
      <c r="BQ40" s="285"/>
      <c r="BR40" s="285"/>
      <c r="BS40" s="274"/>
      <c r="BT40" s="274"/>
      <c r="BU40" s="274"/>
      <c r="BV40" s="274"/>
      <c r="BW40" s="285"/>
      <c r="BX40" s="285"/>
      <c r="BY40" s="274"/>
      <c r="BZ40" s="274"/>
      <c r="CA40" s="274"/>
      <c r="CB40" s="274"/>
      <c r="CC40" s="285"/>
      <c r="CD40" s="285"/>
      <c r="CE40" s="274"/>
      <c r="CF40" s="274"/>
      <c r="CG40" s="274"/>
      <c r="CH40" s="274"/>
      <c r="CI40" s="285"/>
      <c r="CJ40" s="285"/>
      <c r="CK40" s="274"/>
      <c r="CL40" s="274"/>
      <c r="CM40" s="274"/>
      <c r="CN40" s="274"/>
      <c r="CO40" s="285"/>
      <c r="CP40" s="285"/>
      <c r="CQ40" s="274"/>
      <c r="CR40" s="274"/>
      <c r="CS40" s="274"/>
      <c r="CT40" s="274"/>
      <c r="CU40" s="285"/>
      <c r="CV40" s="285"/>
      <c r="CW40" s="274"/>
      <c r="CX40" s="274"/>
      <c r="CY40" s="274"/>
      <c r="CZ40" s="274"/>
      <c r="DA40" s="285"/>
      <c r="DB40" s="285"/>
      <c r="DC40" s="274"/>
      <c r="DD40" s="274"/>
      <c r="DE40" s="274"/>
      <c r="DF40" s="274"/>
      <c r="DG40" s="285"/>
      <c r="DH40" s="285"/>
      <c r="DI40" s="274"/>
      <c r="DJ40" s="274"/>
      <c r="DK40" s="274">
        <v>54</v>
      </c>
      <c r="DL40" s="274">
        <v>54</v>
      </c>
      <c r="DM40" s="232">
        <f t="shared" ref="DM40" si="82">IF(AW40=0,1,DK40/AW40)</f>
        <v>0.13533834586466165</v>
      </c>
      <c r="DN40" s="232">
        <f t="shared" ref="DN40" si="83">IF(AX40=0,1,DL40/AX40)</f>
        <v>0.135678391959799</v>
      </c>
      <c r="DO40" s="231"/>
      <c r="DP40" s="231"/>
      <c r="DQ40" s="231"/>
      <c r="DR40" s="231"/>
      <c r="DS40" s="274">
        <v>58</v>
      </c>
      <c r="DT40" s="274">
        <v>57</v>
      </c>
      <c r="DU40" s="135">
        <f>IF($BA$10=0,1,DS40/$BA40)</f>
        <v>1</v>
      </c>
      <c r="DV40" s="135">
        <f>IF($BA$10=0,1,DT40/$BB40)</f>
        <v>1</v>
      </c>
      <c r="DW40" s="135">
        <f t="shared" si="68"/>
        <v>0.1141732283464567</v>
      </c>
      <c r="DX40" s="135">
        <f t="shared" si="71"/>
        <v>0.11242603550295859</v>
      </c>
      <c r="DY40" s="233"/>
      <c r="DZ40" s="233"/>
      <c r="EA40" s="233"/>
      <c r="EB40" s="233"/>
      <c r="EC40" s="233"/>
      <c r="ED40" s="233"/>
      <c r="EE40" s="233"/>
      <c r="EF40" s="233"/>
      <c r="EG40" s="233"/>
      <c r="EH40" s="233"/>
      <c r="EI40" s="233"/>
      <c r="EJ40" s="233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4"/>
      <c r="HT40" s="234"/>
      <c r="HU40" s="234"/>
      <c r="HV40" s="234"/>
      <c r="HW40" s="234"/>
      <c r="HX40" s="234"/>
      <c r="HY40" s="234"/>
      <c r="HZ40" s="234"/>
      <c r="IA40" s="234"/>
      <c r="IB40" s="234"/>
      <c r="IC40" s="234"/>
      <c r="ID40" s="234"/>
      <c r="IE40" s="234"/>
      <c r="IF40" s="234"/>
      <c r="IG40" s="234"/>
      <c r="IH40" s="234"/>
      <c r="II40" s="234"/>
      <c r="IJ40" s="234"/>
      <c r="IK40" s="234"/>
      <c r="IL40" s="234"/>
      <c r="IM40" s="234"/>
      <c r="IN40" s="234"/>
      <c r="IO40" s="234"/>
      <c r="IP40" s="234"/>
      <c r="IQ40" s="234"/>
      <c r="IR40" s="234"/>
      <c r="IS40" s="234"/>
      <c r="IT40" s="234"/>
      <c r="IU40" s="234"/>
      <c r="IV40" s="234"/>
      <c r="IW40" s="234"/>
      <c r="IX40" s="234"/>
      <c r="IY40" s="234"/>
      <c r="IZ40" s="234"/>
      <c r="JA40" s="234"/>
      <c r="JB40" s="234"/>
      <c r="JC40" s="234"/>
      <c r="JD40" s="234"/>
      <c r="JE40" s="234"/>
      <c r="JF40" s="234"/>
      <c r="JG40" s="234"/>
      <c r="JH40" s="234"/>
    </row>
    <row r="41" spans="1:268" s="62" customFormat="1" ht="18" customHeight="1">
      <c r="A41" s="372" t="s">
        <v>43</v>
      </c>
      <c r="B41" s="327"/>
      <c r="C41" s="273">
        <v>2704</v>
      </c>
      <c r="D41" s="273">
        <v>1383</v>
      </c>
      <c r="E41" s="273">
        <v>2064</v>
      </c>
      <c r="F41" s="273">
        <v>423</v>
      </c>
      <c r="G41" s="273">
        <v>289</v>
      </c>
      <c r="H41" s="273">
        <v>217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273">
        <v>356</v>
      </c>
      <c r="AX41" s="273">
        <v>85</v>
      </c>
      <c r="AY41" s="134"/>
      <c r="AZ41" s="134"/>
      <c r="BA41" s="273">
        <v>-284</v>
      </c>
      <c r="BB41" s="273">
        <v>-230</v>
      </c>
      <c r="BC41" s="283">
        <f t="shared" si="80"/>
        <v>-1.9826989619377162</v>
      </c>
      <c r="BD41" s="283">
        <f t="shared" si="81"/>
        <v>-2.0599078341013826</v>
      </c>
      <c r="BE41" s="273"/>
      <c r="BF41" s="273"/>
      <c r="BG41" s="273">
        <f>'бюджет округа (района)'!AD26+'бюджеты поселений'!AD26</f>
        <v>0</v>
      </c>
      <c r="BH41" s="273">
        <f>'бюджет округа (района)'!AD26</f>
        <v>0</v>
      </c>
      <c r="BI41" s="273">
        <f t="shared" si="30"/>
        <v>0</v>
      </c>
      <c r="BJ41" s="273">
        <f t="shared" si="57"/>
        <v>0</v>
      </c>
      <c r="BK41" s="283">
        <f t="shared" si="3"/>
        <v>1</v>
      </c>
      <c r="BL41" s="283">
        <f t="shared" si="4"/>
        <v>1</v>
      </c>
      <c r="BM41" s="273">
        <f>'бюджет округа (района)'!AG26+'бюджеты поселений'!AG26</f>
        <v>0</v>
      </c>
      <c r="BN41" s="273">
        <f>'бюджет округа (района)'!AG26</f>
        <v>0</v>
      </c>
      <c r="BO41" s="273">
        <f t="shared" si="32"/>
        <v>0</v>
      </c>
      <c r="BP41" s="273">
        <f t="shared" si="58"/>
        <v>0</v>
      </c>
      <c r="BQ41" s="283">
        <f t="shared" si="5"/>
        <v>1</v>
      </c>
      <c r="BR41" s="283">
        <f t="shared" si="6"/>
        <v>1</v>
      </c>
      <c r="BS41" s="273">
        <f>'бюджет округа (района)'!AJ26+'бюджеты поселений'!AJ26</f>
        <v>0</v>
      </c>
      <c r="BT41" s="273">
        <f>'бюджет округа (района)'!AJ26</f>
        <v>0</v>
      </c>
      <c r="BU41" s="273">
        <f t="shared" si="34"/>
        <v>0</v>
      </c>
      <c r="BV41" s="273">
        <f t="shared" si="59"/>
        <v>0</v>
      </c>
      <c r="BW41" s="283">
        <f t="shared" si="7"/>
        <v>1</v>
      </c>
      <c r="BX41" s="283">
        <f t="shared" si="8"/>
        <v>1</v>
      </c>
      <c r="BY41" s="273">
        <f>'бюджет округа (района)'!AM26+'бюджеты поселений'!AM26</f>
        <v>0</v>
      </c>
      <c r="BZ41" s="273">
        <f>'бюджет округа (района)'!AM26</f>
        <v>0</v>
      </c>
      <c r="CA41" s="273">
        <f t="shared" si="36"/>
        <v>0</v>
      </c>
      <c r="CB41" s="273">
        <f t="shared" si="60"/>
        <v>0</v>
      </c>
      <c r="CC41" s="283">
        <f t="shared" si="9"/>
        <v>1</v>
      </c>
      <c r="CD41" s="283">
        <f t="shared" si="10"/>
        <v>1</v>
      </c>
      <c r="CE41" s="273">
        <f>'бюджет округа (района)'!AP26+'бюджеты поселений'!AP26</f>
        <v>0</v>
      </c>
      <c r="CF41" s="273">
        <f>'бюджет округа (района)'!AP26</f>
        <v>0</v>
      </c>
      <c r="CG41" s="273">
        <f t="shared" si="38"/>
        <v>0</v>
      </c>
      <c r="CH41" s="273">
        <f t="shared" si="61"/>
        <v>0</v>
      </c>
      <c r="CI41" s="283">
        <f t="shared" si="11"/>
        <v>1</v>
      </c>
      <c r="CJ41" s="283">
        <f t="shared" si="12"/>
        <v>1</v>
      </c>
      <c r="CK41" s="273">
        <f>'бюджет округа (района)'!AS26+'бюджеты поселений'!AS26</f>
        <v>0</v>
      </c>
      <c r="CL41" s="273">
        <f>'бюджет округа (района)'!AS26</f>
        <v>0</v>
      </c>
      <c r="CM41" s="273">
        <f t="shared" si="40"/>
        <v>0</v>
      </c>
      <c r="CN41" s="273">
        <f t="shared" si="62"/>
        <v>0</v>
      </c>
      <c r="CO41" s="283">
        <f t="shared" si="13"/>
        <v>1</v>
      </c>
      <c r="CP41" s="283">
        <f t="shared" si="14"/>
        <v>1</v>
      </c>
      <c r="CQ41" s="273">
        <f>'бюджет округа (района)'!AV26+'бюджеты поселений'!AV26</f>
        <v>0</v>
      </c>
      <c r="CR41" s="273">
        <f>'бюджет округа (района)'!AV26</f>
        <v>0</v>
      </c>
      <c r="CS41" s="273">
        <f t="shared" si="42"/>
        <v>0</v>
      </c>
      <c r="CT41" s="273">
        <f t="shared" si="63"/>
        <v>0</v>
      </c>
      <c r="CU41" s="283">
        <f t="shared" si="15"/>
        <v>1</v>
      </c>
      <c r="CV41" s="283">
        <f t="shared" si="16"/>
        <v>1</v>
      </c>
      <c r="CW41" s="273">
        <f>'бюджет округа (района)'!AY26+'бюджеты поселений'!AY26</f>
        <v>0</v>
      </c>
      <c r="CX41" s="273">
        <f>'бюджет округа (района)'!AY26</f>
        <v>0</v>
      </c>
      <c r="CY41" s="273">
        <f t="shared" si="44"/>
        <v>0</v>
      </c>
      <c r="CZ41" s="273">
        <f t="shared" si="64"/>
        <v>0</v>
      </c>
      <c r="DA41" s="283">
        <f t="shared" si="17"/>
        <v>1</v>
      </c>
      <c r="DB41" s="283">
        <f t="shared" si="18"/>
        <v>1</v>
      </c>
      <c r="DC41" s="273">
        <f>'бюджет округа (района)'!BB26+'бюджеты поселений'!BB26</f>
        <v>0</v>
      </c>
      <c r="DD41" s="273">
        <f>'бюджет округа (района)'!BB26</f>
        <v>0</v>
      </c>
      <c r="DE41" s="273">
        <f t="shared" si="46"/>
        <v>0</v>
      </c>
      <c r="DF41" s="273">
        <f t="shared" si="65"/>
        <v>0</v>
      </c>
      <c r="DG41" s="283">
        <f t="shared" si="19"/>
        <v>1</v>
      </c>
      <c r="DH41" s="283">
        <f t="shared" si="20"/>
        <v>1</v>
      </c>
      <c r="DI41" s="273">
        <f>'бюджет округа (района)'!BE26+'бюджеты поселений'!BE26</f>
        <v>0</v>
      </c>
      <c r="DJ41" s="273">
        <f>'бюджет округа (района)'!BE26</f>
        <v>0</v>
      </c>
      <c r="DK41" s="273">
        <v>-351</v>
      </c>
      <c r="DL41" s="273">
        <v>-261</v>
      </c>
      <c r="DM41" s="135">
        <f t="shared" si="26"/>
        <v>-0.9859550561797753</v>
      </c>
      <c r="DN41" s="135">
        <f t="shared" si="27"/>
        <v>-3.0705882352941178</v>
      </c>
      <c r="DO41" s="134">
        <f>'бюджет округа (района)'!BH26+'бюджеты поселений'!BH26</f>
        <v>0</v>
      </c>
      <c r="DP41" s="134">
        <f>'бюджет округа (района)'!BH26</f>
        <v>0</v>
      </c>
      <c r="DQ41" s="134">
        <f>'бюджет округа (района)'!BI26+'бюджеты поселений'!BI26</f>
        <v>0</v>
      </c>
      <c r="DR41" s="134">
        <f>'бюджет округа (района)'!BI26</f>
        <v>0</v>
      </c>
      <c r="DS41" s="273">
        <v>-284</v>
      </c>
      <c r="DT41" s="273">
        <v>-230</v>
      </c>
      <c r="DU41" s="247" t="s">
        <v>34</v>
      </c>
      <c r="DV41" s="247" t="s">
        <v>34</v>
      </c>
      <c r="DW41" s="135">
        <f t="shared" si="68"/>
        <v>-0.98269896193771622</v>
      </c>
      <c r="DX41" s="135">
        <f t="shared" si="71"/>
        <v>-1.0599078341013826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59" customFormat="1" ht="17.25">
      <c r="A42" s="366" t="s">
        <v>44</v>
      </c>
      <c r="B42" s="329"/>
      <c r="C42" s="275">
        <f>C43+C50+C51+C52</f>
        <v>474097</v>
      </c>
      <c r="D42" s="275">
        <f t="shared" ref="D42" si="84">D43+D50+D51+D52</f>
        <v>442680</v>
      </c>
      <c r="E42" s="275">
        <f>E43+E50+E51+E52</f>
        <v>375385</v>
      </c>
      <c r="F42" s="275">
        <f t="shared" ref="F42:BQ42" si="85">F43+F50+F51+F52</f>
        <v>371751</v>
      </c>
      <c r="G42" s="275">
        <f t="shared" si="85"/>
        <v>588096</v>
      </c>
      <c r="H42" s="275">
        <f t="shared" si="85"/>
        <v>587857</v>
      </c>
      <c r="I42" s="132">
        <f t="shared" si="85"/>
        <v>0</v>
      </c>
      <c r="J42" s="132">
        <f t="shared" si="85"/>
        <v>0</v>
      </c>
      <c r="K42" s="132">
        <f t="shared" si="85"/>
        <v>0</v>
      </c>
      <c r="L42" s="132">
        <f t="shared" si="85"/>
        <v>0</v>
      </c>
      <c r="M42" s="132">
        <f t="shared" si="85"/>
        <v>0</v>
      </c>
      <c r="N42" s="132">
        <f t="shared" si="85"/>
        <v>0</v>
      </c>
      <c r="O42" s="132">
        <f t="shared" si="85"/>
        <v>0</v>
      </c>
      <c r="P42" s="132">
        <f t="shared" si="85"/>
        <v>0</v>
      </c>
      <c r="Q42" s="132">
        <f t="shared" si="85"/>
        <v>0</v>
      </c>
      <c r="R42" s="132">
        <f t="shared" si="85"/>
        <v>0</v>
      </c>
      <c r="S42" s="132">
        <f t="shared" si="85"/>
        <v>0</v>
      </c>
      <c r="T42" s="132">
        <f t="shared" si="85"/>
        <v>0</v>
      </c>
      <c r="U42" s="132">
        <f t="shared" si="85"/>
        <v>0</v>
      </c>
      <c r="V42" s="132">
        <f t="shared" si="85"/>
        <v>0</v>
      </c>
      <c r="W42" s="132">
        <f t="shared" si="85"/>
        <v>0</v>
      </c>
      <c r="X42" s="132">
        <f t="shared" si="85"/>
        <v>0</v>
      </c>
      <c r="Y42" s="132">
        <f t="shared" si="85"/>
        <v>0</v>
      </c>
      <c r="Z42" s="132">
        <f t="shared" si="85"/>
        <v>0</v>
      </c>
      <c r="AA42" s="132">
        <f t="shared" si="85"/>
        <v>0</v>
      </c>
      <c r="AB42" s="132">
        <f t="shared" si="85"/>
        <v>0</v>
      </c>
      <c r="AC42" s="132">
        <f t="shared" si="85"/>
        <v>0</v>
      </c>
      <c r="AD42" s="132">
        <f t="shared" si="85"/>
        <v>0</v>
      </c>
      <c r="AE42" s="132">
        <f t="shared" si="85"/>
        <v>0</v>
      </c>
      <c r="AF42" s="132">
        <f t="shared" si="85"/>
        <v>0</v>
      </c>
      <c r="AG42" s="132">
        <f t="shared" si="85"/>
        <v>0</v>
      </c>
      <c r="AH42" s="132">
        <f t="shared" si="85"/>
        <v>0</v>
      </c>
      <c r="AI42" s="132">
        <f t="shared" si="85"/>
        <v>0</v>
      </c>
      <c r="AJ42" s="132">
        <f t="shared" si="85"/>
        <v>0</v>
      </c>
      <c r="AK42" s="132">
        <f t="shared" si="85"/>
        <v>0</v>
      </c>
      <c r="AL42" s="132">
        <f t="shared" si="85"/>
        <v>0</v>
      </c>
      <c r="AM42" s="132">
        <f t="shared" si="85"/>
        <v>0</v>
      </c>
      <c r="AN42" s="132">
        <f t="shared" si="85"/>
        <v>0</v>
      </c>
      <c r="AO42" s="132">
        <f t="shared" si="85"/>
        <v>0</v>
      </c>
      <c r="AP42" s="132">
        <f t="shared" si="85"/>
        <v>0</v>
      </c>
      <c r="AQ42" s="132">
        <f t="shared" si="85"/>
        <v>0</v>
      </c>
      <c r="AR42" s="132">
        <f t="shared" si="85"/>
        <v>0</v>
      </c>
      <c r="AS42" s="132">
        <f t="shared" si="85"/>
        <v>0</v>
      </c>
      <c r="AT42" s="132">
        <f t="shared" si="85"/>
        <v>0</v>
      </c>
      <c r="AU42" s="132">
        <f t="shared" si="85"/>
        <v>0</v>
      </c>
      <c r="AV42" s="132">
        <f t="shared" si="85"/>
        <v>0</v>
      </c>
      <c r="AW42" s="275">
        <f t="shared" si="85"/>
        <v>197169</v>
      </c>
      <c r="AX42" s="275">
        <f t="shared" si="85"/>
        <v>200650</v>
      </c>
      <c r="AY42" s="132">
        <f t="shared" si="85"/>
        <v>0</v>
      </c>
      <c r="AZ42" s="132">
        <f t="shared" si="85"/>
        <v>0</v>
      </c>
      <c r="BA42" s="275">
        <f t="shared" si="85"/>
        <v>799430</v>
      </c>
      <c r="BB42" s="275">
        <f t="shared" si="85"/>
        <v>799470</v>
      </c>
      <c r="BC42" s="132">
        <f t="shared" si="85"/>
        <v>0</v>
      </c>
      <c r="BD42" s="132">
        <f t="shared" si="85"/>
        <v>0</v>
      </c>
      <c r="BE42" s="132">
        <f t="shared" si="85"/>
        <v>0</v>
      </c>
      <c r="BF42" s="132">
        <f t="shared" si="85"/>
        <v>0</v>
      </c>
      <c r="BG42" s="132">
        <f t="shared" si="85"/>
        <v>0</v>
      </c>
      <c r="BH42" s="132">
        <f t="shared" si="85"/>
        <v>0</v>
      </c>
      <c r="BI42" s="132">
        <f t="shared" si="85"/>
        <v>0</v>
      </c>
      <c r="BJ42" s="132">
        <f t="shared" si="85"/>
        <v>0</v>
      </c>
      <c r="BK42" s="132">
        <f t="shared" si="85"/>
        <v>0</v>
      </c>
      <c r="BL42" s="132">
        <f t="shared" si="85"/>
        <v>0</v>
      </c>
      <c r="BM42" s="132">
        <f t="shared" si="85"/>
        <v>0</v>
      </c>
      <c r="BN42" s="132">
        <f t="shared" si="85"/>
        <v>0</v>
      </c>
      <c r="BO42" s="132">
        <f t="shared" si="85"/>
        <v>0</v>
      </c>
      <c r="BP42" s="132">
        <f t="shared" si="85"/>
        <v>0</v>
      </c>
      <c r="BQ42" s="132">
        <f t="shared" si="85"/>
        <v>0</v>
      </c>
      <c r="BR42" s="132">
        <f t="shared" ref="BR42:DL42" si="86">BR43+BR50+BR51+BR52</f>
        <v>0</v>
      </c>
      <c r="BS42" s="132">
        <f t="shared" si="86"/>
        <v>0</v>
      </c>
      <c r="BT42" s="132">
        <f t="shared" si="86"/>
        <v>0</v>
      </c>
      <c r="BU42" s="132">
        <f t="shared" si="86"/>
        <v>0</v>
      </c>
      <c r="BV42" s="132">
        <f t="shared" si="86"/>
        <v>0</v>
      </c>
      <c r="BW42" s="132">
        <f t="shared" si="86"/>
        <v>0</v>
      </c>
      <c r="BX42" s="132">
        <f t="shared" si="86"/>
        <v>0</v>
      </c>
      <c r="BY42" s="132">
        <f t="shared" si="86"/>
        <v>0</v>
      </c>
      <c r="BZ42" s="132">
        <f t="shared" si="86"/>
        <v>0</v>
      </c>
      <c r="CA42" s="132">
        <f t="shared" si="86"/>
        <v>0</v>
      </c>
      <c r="CB42" s="132">
        <f t="shared" si="86"/>
        <v>0</v>
      </c>
      <c r="CC42" s="132">
        <f t="shared" si="86"/>
        <v>0</v>
      </c>
      <c r="CD42" s="132">
        <f t="shared" si="86"/>
        <v>0</v>
      </c>
      <c r="CE42" s="132">
        <f t="shared" si="86"/>
        <v>0</v>
      </c>
      <c r="CF42" s="132">
        <f t="shared" si="86"/>
        <v>0</v>
      </c>
      <c r="CG42" s="132">
        <f t="shared" si="86"/>
        <v>0</v>
      </c>
      <c r="CH42" s="132">
        <f t="shared" si="86"/>
        <v>0</v>
      </c>
      <c r="CI42" s="132">
        <f t="shared" si="86"/>
        <v>0</v>
      </c>
      <c r="CJ42" s="132">
        <f t="shared" si="86"/>
        <v>0</v>
      </c>
      <c r="CK42" s="132">
        <f t="shared" si="86"/>
        <v>0</v>
      </c>
      <c r="CL42" s="132">
        <f t="shared" si="86"/>
        <v>0</v>
      </c>
      <c r="CM42" s="132">
        <f t="shared" si="86"/>
        <v>0</v>
      </c>
      <c r="CN42" s="132">
        <f t="shared" si="86"/>
        <v>0</v>
      </c>
      <c r="CO42" s="132">
        <f t="shared" si="86"/>
        <v>0</v>
      </c>
      <c r="CP42" s="132">
        <f t="shared" si="86"/>
        <v>0</v>
      </c>
      <c r="CQ42" s="132">
        <f t="shared" si="86"/>
        <v>0</v>
      </c>
      <c r="CR42" s="132">
        <f t="shared" si="86"/>
        <v>0</v>
      </c>
      <c r="CS42" s="132">
        <f t="shared" si="86"/>
        <v>0</v>
      </c>
      <c r="CT42" s="132">
        <f t="shared" si="86"/>
        <v>0</v>
      </c>
      <c r="CU42" s="132">
        <f t="shared" si="86"/>
        <v>0</v>
      </c>
      <c r="CV42" s="132">
        <f t="shared" si="86"/>
        <v>0</v>
      </c>
      <c r="CW42" s="132">
        <f t="shared" si="86"/>
        <v>0</v>
      </c>
      <c r="CX42" s="132">
        <f t="shared" si="86"/>
        <v>0</v>
      </c>
      <c r="CY42" s="132">
        <f t="shared" si="86"/>
        <v>0</v>
      </c>
      <c r="CZ42" s="132">
        <f t="shared" si="86"/>
        <v>0</v>
      </c>
      <c r="DA42" s="132">
        <f t="shared" si="86"/>
        <v>0</v>
      </c>
      <c r="DB42" s="132">
        <f t="shared" si="86"/>
        <v>0</v>
      </c>
      <c r="DC42" s="132">
        <f t="shared" si="86"/>
        <v>0</v>
      </c>
      <c r="DD42" s="132">
        <f t="shared" si="86"/>
        <v>0</v>
      </c>
      <c r="DE42" s="132">
        <f t="shared" si="86"/>
        <v>0</v>
      </c>
      <c r="DF42" s="132">
        <f t="shared" si="86"/>
        <v>0</v>
      </c>
      <c r="DG42" s="132">
        <f t="shared" si="86"/>
        <v>0</v>
      </c>
      <c r="DH42" s="132">
        <f t="shared" si="86"/>
        <v>0</v>
      </c>
      <c r="DI42" s="132">
        <f t="shared" si="86"/>
        <v>0</v>
      </c>
      <c r="DJ42" s="132">
        <f t="shared" si="86"/>
        <v>0</v>
      </c>
      <c r="DK42" s="275">
        <f t="shared" si="86"/>
        <v>355465</v>
      </c>
      <c r="DL42" s="275">
        <f t="shared" si="86"/>
        <v>358773</v>
      </c>
      <c r="DM42" s="133">
        <f t="shared" si="26"/>
        <v>1.8028442605074835</v>
      </c>
      <c r="DN42" s="133">
        <f t="shared" si="27"/>
        <v>1.7880538250685274</v>
      </c>
      <c r="DO42" s="132" t="e">
        <f>DO44+DO47+DO50+#REF!+DO51+DO52</f>
        <v>#REF!</v>
      </c>
      <c r="DP42" s="132" t="e">
        <f>DP44+DP47+DP50+#REF!+DP51+DP52</f>
        <v>#REF!</v>
      </c>
      <c r="DQ42" s="132" t="e">
        <f>DQ44+DQ47+DQ50+#REF!+DQ51+DQ52</f>
        <v>#REF!</v>
      </c>
      <c r="DR42" s="132" t="e">
        <f>DR44+DR47+DR50+#REF!+DR51+DR52</f>
        <v>#REF!</v>
      </c>
      <c r="DS42" s="275">
        <f t="shared" ref="DS42:DT42" si="87">DS43+DS50+DS51+DS52</f>
        <v>799230</v>
      </c>
      <c r="DT42" s="275">
        <f t="shared" si="87"/>
        <v>799270</v>
      </c>
      <c r="DU42" s="133">
        <f>IF($BA$10=0,1,DS42/$BA42)</f>
        <v>0.99974982174799543</v>
      </c>
      <c r="DV42" s="133">
        <f>IF($BA$10=0,1,DT42/$BB42)</f>
        <v>0.9997498342652007</v>
      </c>
      <c r="DW42" s="133">
        <f t="shared" si="68"/>
        <v>1.3590128142344107</v>
      </c>
      <c r="DX42" s="133">
        <f t="shared" si="71"/>
        <v>1.3596333802268239</v>
      </c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</row>
    <row r="43" spans="1:268" s="59" customFormat="1" ht="17.25">
      <c r="A43" s="366" t="s">
        <v>187</v>
      </c>
      <c r="B43" s="329"/>
      <c r="C43" s="275">
        <f>SUM(C44:C49)</f>
        <v>99121</v>
      </c>
      <c r="D43" s="275">
        <f t="shared" ref="D43" si="88">SUM(D44:D49)</f>
        <v>104537</v>
      </c>
      <c r="E43" s="275">
        <f>SUM(E44:E49)</f>
        <v>111931</v>
      </c>
      <c r="F43" s="275">
        <f t="shared" ref="F43:BQ43" si="89">SUM(F44:F49)</f>
        <v>112027</v>
      </c>
      <c r="G43" s="275">
        <f t="shared" si="89"/>
        <v>96458</v>
      </c>
      <c r="H43" s="275">
        <f t="shared" si="89"/>
        <v>100703</v>
      </c>
      <c r="I43" s="132">
        <f t="shared" si="89"/>
        <v>0</v>
      </c>
      <c r="J43" s="132">
        <f t="shared" si="89"/>
        <v>0</v>
      </c>
      <c r="K43" s="132">
        <f t="shared" si="89"/>
        <v>0</v>
      </c>
      <c r="L43" s="132">
        <f t="shared" si="89"/>
        <v>0</v>
      </c>
      <c r="M43" s="132">
        <f t="shared" si="89"/>
        <v>0</v>
      </c>
      <c r="N43" s="132">
        <f t="shared" si="89"/>
        <v>0</v>
      </c>
      <c r="O43" s="132">
        <f t="shared" si="89"/>
        <v>0</v>
      </c>
      <c r="P43" s="132">
        <f t="shared" si="89"/>
        <v>0</v>
      </c>
      <c r="Q43" s="132">
        <f t="shared" si="89"/>
        <v>0</v>
      </c>
      <c r="R43" s="132">
        <f t="shared" si="89"/>
        <v>0</v>
      </c>
      <c r="S43" s="132">
        <f t="shared" si="89"/>
        <v>0</v>
      </c>
      <c r="T43" s="132">
        <f t="shared" si="89"/>
        <v>0</v>
      </c>
      <c r="U43" s="132">
        <f t="shared" si="89"/>
        <v>0</v>
      </c>
      <c r="V43" s="132">
        <f t="shared" si="89"/>
        <v>0</v>
      </c>
      <c r="W43" s="132">
        <f t="shared" si="89"/>
        <v>0</v>
      </c>
      <c r="X43" s="132">
        <f t="shared" si="89"/>
        <v>0</v>
      </c>
      <c r="Y43" s="132">
        <f t="shared" si="89"/>
        <v>0</v>
      </c>
      <c r="Z43" s="132">
        <f t="shared" si="89"/>
        <v>0</v>
      </c>
      <c r="AA43" s="132">
        <f t="shared" si="89"/>
        <v>0</v>
      </c>
      <c r="AB43" s="132">
        <f t="shared" si="89"/>
        <v>0</v>
      </c>
      <c r="AC43" s="132">
        <f t="shared" si="89"/>
        <v>0</v>
      </c>
      <c r="AD43" s="132">
        <f t="shared" si="89"/>
        <v>0</v>
      </c>
      <c r="AE43" s="132">
        <f t="shared" si="89"/>
        <v>0</v>
      </c>
      <c r="AF43" s="132">
        <f t="shared" si="89"/>
        <v>0</v>
      </c>
      <c r="AG43" s="132">
        <f t="shared" si="89"/>
        <v>0</v>
      </c>
      <c r="AH43" s="132">
        <f t="shared" si="89"/>
        <v>0</v>
      </c>
      <c r="AI43" s="132">
        <f t="shared" si="89"/>
        <v>0</v>
      </c>
      <c r="AJ43" s="132">
        <f t="shared" si="89"/>
        <v>0</v>
      </c>
      <c r="AK43" s="132">
        <f t="shared" si="89"/>
        <v>0</v>
      </c>
      <c r="AL43" s="132">
        <f t="shared" si="89"/>
        <v>0</v>
      </c>
      <c r="AM43" s="132">
        <f t="shared" si="89"/>
        <v>0</v>
      </c>
      <c r="AN43" s="132">
        <f t="shared" si="89"/>
        <v>0</v>
      </c>
      <c r="AO43" s="132">
        <f t="shared" si="89"/>
        <v>0</v>
      </c>
      <c r="AP43" s="132">
        <f t="shared" si="89"/>
        <v>0</v>
      </c>
      <c r="AQ43" s="132">
        <f t="shared" si="89"/>
        <v>0</v>
      </c>
      <c r="AR43" s="132">
        <f t="shared" si="89"/>
        <v>0</v>
      </c>
      <c r="AS43" s="132">
        <f t="shared" si="89"/>
        <v>0</v>
      </c>
      <c r="AT43" s="132">
        <f t="shared" si="89"/>
        <v>0</v>
      </c>
      <c r="AU43" s="132">
        <f t="shared" si="89"/>
        <v>0</v>
      </c>
      <c r="AV43" s="132">
        <f t="shared" si="89"/>
        <v>0</v>
      </c>
      <c r="AW43" s="275">
        <f t="shared" si="89"/>
        <v>54627</v>
      </c>
      <c r="AX43" s="275">
        <f t="shared" si="89"/>
        <v>57771</v>
      </c>
      <c r="AY43" s="132">
        <f t="shared" si="89"/>
        <v>0</v>
      </c>
      <c r="AZ43" s="132">
        <f t="shared" si="89"/>
        <v>0</v>
      </c>
      <c r="BA43" s="275">
        <f t="shared" si="89"/>
        <v>86613</v>
      </c>
      <c r="BB43" s="275">
        <f t="shared" si="89"/>
        <v>91373</v>
      </c>
      <c r="BC43" s="132">
        <f t="shared" si="89"/>
        <v>0</v>
      </c>
      <c r="BD43" s="132">
        <f t="shared" si="89"/>
        <v>0</v>
      </c>
      <c r="BE43" s="132">
        <f t="shared" si="89"/>
        <v>0</v>
      </c>
      <c r="BF43" s="132">
        <f t="shared" si="89"/>
        <v>0</v>
      </c>
      <c r="BG43" s="132">
        <f t="shared" si="89"/>
        <v>0</v>
      </c>
      <c r="BH43" s="132">
        <f t="shared" si="89"/>
        <v>0</v>
      </c>
      <c r="BI43" s="132">
        <f t="shared" si="89"/>
        <v>0</v>
      </c>
      <c r="BJ43" s="132">
        <f t="shared" si="89"/>
        <v>0</v>
      </c>
      <c r="BK43" s="132">
        <f t="shared" si="89"/>
        <v>0</v>
      </c>
      <c r="BL43" s="132">
        <f t="shared" si="89"/>
        <v>0</v>
      </c>
      <c r="BM43" s="132">
        <f t="shared" si="89"/>
        <v>0</v>
      </c>
      <c r="BN43" s="132">
        <f t="shared" si="89"/>
        <v>0</v>
      </c>
      <c r="BO43" s="132">
        <f t="shared" si="89"/>
        <v>0</v>
      </c>
      <c r="BP43" s="132">
        <f t="shared" si="89"/>
        <v>0</v>
      </c>
      <c r="BQ43" s="132">
        <f t="shared" si="89"/>
        <v>0</v>
      </c>
      <c r="BR43" s="132">
        <f t="shared" ref="BR43:DL43" si="90">SUM(BR44:BR49)</f>
        <v>0</v>
      </c>
      <c r="BS43" s="132">
        <f t="shared" si="90"/>
        <v>0</v>
      </c>
      <c r="BT43" s="132">
        <f t="shared" si="90"/>
        <v>0</v>
      </c>
      <c r="BU43" s="132">
        <f t="shared" si="90"/>
        <v>0</v>
      </c>
      <c r="BV43" s="132">
        <f t="shared" si="90"/>
        <v>0</v>
      </c>
      <c r="BW43" s="132">
        <f t="shared" si="90"/>
        <v>0</v>
      </c>
      <c r="BX43" s="132">
        <f t="shared" si="90"/>
        <v>0</v>
      </c>
      <c r="BY43" s="132">
        <f t="shared" si="90"/>
        <v>0</v>
      </c>
      <c r="BZ43" s="132">
        <f t="shared" si="90"/>
        <v>0</v>
      </c>
      <c r="CA43" s="132">
        <f t="shared" si="90"/>
        <v>0</v>
      </c>
      <c r="CB43" s="132">
        <f t="shared" si="90"/>
        <v>0</v>
      </c>
      <c r="CC43" s="132">
        <f t="shared" si="90"/>
        <v>0</v>
      </c>
      <c r="CD43" s="132">
        <f t="shared" si="90"/>
        <v>0</v>
      </c>
      <c r="CE43" s="132">
        <f t="shared" si="90"/>
        <v>0</v>
      </c>
      <c r="CF43" s="132">
        <f t="shared" si="90"/>
        <v>0</v>
      </c>
      <c r="CG43" s="132">
        <f t="shared" si="90"/>
        <v>0</v>
      </c>
      <c r="CH43" s="132">
        <f t="shared" si="90"/>
        <v>0</v>
      </c>
      <c r="CI43" s="132">
        <f t="shared" si="90"/>
        <v>0</v>
      </c>
      <c r="CJ43" s="132">
        <f t="shared" si="90"/>
        <v>0</v>
      </c>
      <c r="CK43" s="132">
        <f t="shared" si="90"/>
        <v>0</v>
      </c>
      <c r="CL43" s="132">
        <f t="shared" si="90"/>
        <v>0</v>
      </c>
      <c r="CM43" s="132">
        <f t="shared" si="90"/>
        <v>0</v>
      </c>
      <c r="CN43" s="132">
        <f t="shared" si="90"/>
        <v>0</v>
      </c>
      <c r="CO43" s="132">
        <f t="shared" si="90"/>
        <v>0</v>
      </c>
      <c r="CP43" s="132">
        <f t="shared" si="90"/>
        <v>0</v>
      </c>
      <c r="CQ43" s="132">
        <f t="shared" si="90"/>
        <v>0</v>
      </c>
      <c r="CR43" s="132">
        <f t="shared" si="90"/>
        <v>0</v>
      </c>
      <c r="CS43" s="132">
        <f t="shared" si="90"/>
        <v>0</v>
      </c>
      <c r="CT43" s="132">
        <f t="shared" si="90"/>
        <v>0</v>
      </c>
      <c r="CU43" s="132">
        <f t="shared" si="90"/>
        <v>0</v>
      </c>
      <c r="CV43" s="132">
        <f t="shared" si="90"/>
        <v>0</v>
      </c>
      <c r="CW43" s="132">
        <f t="shared" si="90"/>
        <v>0</v>
      </c>
      <c r="CX43" s="132">
        <f t="shared" si="90"/>
        <v>0</v>
      </c>
      <c r="CY43" s="132">
        <f t="shared" si="90"/>
        <v>0</v>
      </c>
      <c r="CZ43" s="132">
        <f t="shared" si="90"/>
        <v>0</v>
      </c>
      <c r="DA43" s="132">
        <f t="shared" si="90"/>
        <v>0</v>
      </c>
      <c r="DB43" s="132">
        <f t="shared" si="90"/>
        <v>0</v>
      </c>
      <c r="DC43" s="132">
        <f t="shared" si="90"/>
        <v>0</v>
      </c>
      <c r="DD43" s="132">
        <f t="shared" si="90"/>
        <v>0</v>
      </c>
      <c r="DE43" s="132">
        <f t="shared" si="90"/>
        <v>0</v>
      </c>
      <c r="DF43" s="132">
        <f t="shared" si="90"/>
        <v>0</v>
      </c>
      <c r="DG43" s="132">
        <f t="shared" si="90"/>
        <v>0</v>
      </c>
      <c r="DH43" s="132">
        <f t="shared" si="90"/>
        <v>0</v>
      </c>
      <c r="DI43" s="132">
        <f t="shared" si="90"/>
        <v>0</v>
      </c>
      <c r="DJ43" s="132">
        <f t="shared" si="90"/>
        <v>0</v>
      </c>
      <c r="DK43" s="275">
        <f t="shared" si="90"/>
        <v>46997</v>
      </c>
      <c r="DL43" s="275">
        <f t="shared" si="90"/>
        <v>49924</v>
      </c>
      <c r="DM43" s="135">
        <f t="shared" si="26"/>
        <v>0.86032548007395615</v>
      </c>
      <c r="DN43" s="135">
        <f t="shared" si="27"/>
        <v>0.86417060462861994</v>
      </c>
      <c r="DO43" s="132"/>
      <c r="DP43" s="132"/>
      <c r="DQ43" s="132"/>
      <c r="DR43" s="132"/>
      <c r="DS43" s="275">
        <f t="shared" ref="DS43:DT43" si="91">SUM(DS44:DS49)</f>
        <v>86613</v>
      </c>
      <c r="DT43" s="275">
        <f t="shared" si="91"/>
        <v>91373</v>
      </c>
      <c r="DU43" s="135">
        <f>IF($BA$10=0,1,DS43/$BA43)</f>
        <v>1</v>
      </c>
      <c r="DV43" s="135">
        <f>IF($BA$10=0,1,DT43/$BB43)</f>
        <v>1</v>
      </c>
      <c r="DW43" s="135">
        <f t="shared" si="68"/>
        <v>0.89793485247465221</v>
      </c>
      <c r="DX43" s="135">
        <f t="shared" si="71"/>
        <v>0.90735132021886145</v>
      </c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</row>
    <row r="44" spans="1:268" s="64" customFormat="1" ht="18" customHeight="1">
      <c r="A44" s="365" t="s">
        <v>191</v>
      </c>
      <c r="B44" s="313"/>
      <c r="C44" s="273">
        <v>43160</v>
      </c>
      <c r="D44" s="276">
        <v>43160</v>
      </c>
      <c r="E44" s="273">
        <v>68258</v>
      </c>
      <c r="F44" s="276">
        <v>68258</v>
      </c>
      <c r="G44" s="273">
        <v>74178</v>
      </c>
      <c r="H44" s="276">
        <v>74178</v>
      </c>
      <c r="I44" s="134"/>
      <c r="J44" s="137"/>
      <c r="K44" s="134"/>
      <c r="L44" s="137"/>
      <c r="M44" s="134"/>
      <c r="N44" s="134"/>
      <c r="O44" s="134"/>
      <c r="P44" s="137"/>
      <c r="Q44" s="134"/>
      <c r="R44" s="134"/>
      <c r="S44" s="134"/>
      <c r="T44" s="137"/>
      <c r="U44" s="134"/>
      <c r="V44" s="134"/>
      <c r="W44" s="134"/>
      <c r="X44" s="137"/>
      <c r="Y44" s="134"/>
      <c r="Z44" s="134"/>
      <c r="AA44" s="134"/>
      <c r="AB44" s="137"/>
      <c r="AC44" s="134"/>
      <c r="AD44" s="134"/>
      <c r="AE44" s="134"/>
      <c r="AF44" s="137"/>
      <c r="AG44" s="134"/>
      <c r="AH44" s="134"/>
      <c r="AI44" s="134"/>
      <c r="AJ44" s="137"/>
      <c r="AK44" s="134"/>
      <c r="AL44" s="134"/>
      <c r="AM44" s="134"/>
      <c r="AN44" s="137"/>
      <c r="AO44" s="134"/>
      <c r="AP44" s="134"/>
      <c r="AQ44" s="134"/>
      <c r="AR44" s="137"/>
      <c r="AS44" s="134"/>
      <c r="AT44" s="134"/>
      <c r="AU44" s="134"/>
      <c r="AV44" s="137"/>
      <c r="AW44" s="273">
        <v>49338</v>
      </c>
      <c r="AX44" s="273">
        <v>49338</v>
      </c>
      <c r="AY44" s="134"/>
      <c r="AZ44" s="137"/>
      <c r="BA44" s="273">
        <v>77887</v>
      </c>
      <c r="BB44" s="276">
        <v>77887</v>
      </c>
      <c r="BC44" s="283"/>
      <c r="BD44" s="283"/>
      <c r="BE44" s="273"/>
      <c r="BF44" s="276"/>
      <c r="BG44" s="273"/>
      <c r="BH44" s="276"/>
      <c r="BI44" s="273"/>
      <c r="BJ44" s="273"/>
      <c r="BK44" s="283"/>
      <c r="BL44" s="283"/>
      <c r="BM44" s="273"/>
      <c r="BN44" s="276"/>
      <c r="BO44" s="273"/>
      <c r="BP44" s="273"/>
      <c r="BQ44" s="283"/>
      <c r="BR44" s="283"/>
      <c r="BS44" s="273"/>
      <c r="BT44" s="276"/>
      <c r="BU44" s="273"/>
      <c r="BV44" s="273"/>
      <c r="BW44" s="283"/>
      <c r="BX44" s="283"/>
      <c r="BY44" s="273"/>
      <c r="BZ44" s="276"/>
      <c r="CA44" s="273"/>
      <c r="CB44" s="273"/>
      <c r="CC44" s="283"/>
      <c r="CD44" s="283"/>
      <c r="CE44" s="273"/>
      <c r="CF44" s="276"/>
      <c r="CG44" s="273"/>
      <c r="CH44" s="273"/>
      <c r="CI44" s="283"/>
      <c r="CJ44" s="283"/>
      <c r="CK44" s="273"/>
      <c r="CL44" s="276"/>
      <c r="CM44" s="273"/>
      <c r="CN44" s="273"/>
      <c r="CO44" s="283"/>
      <c r="CP44" s="283"/>
      <c r="CQ44" s="273"/>
      <c r="CR44" s="276"/>
      <c r="CS44" s="273"/>
      <c r="CT44" s="273"/>
      <c r="CU44" s="283"/>
      <c r="CV44" s="283"/>
      <c r="CW44" s="273"/>
      <c r="CX44" s="276"/>
      <c r="CY44" s="273"/>
      <c r="CZ44" s="273"/>
      <c r="DA44" s="283"/>
      <c r="DB44" s="283"/>
      <c r="DC44" s="273"/>
      <c r="DD44" s="276"/>
      <c r="DE44" s="273"/>
      <c r="DF44" s="273"/>
      <c r="DG44" s="283"/>
      <c r="DH44" s="283"/>
      <c r="DI44" s="273"/>
      <c r="DJ44" s="276"/>
      <c r="DK44" s="273">
        <v>41946</v>
      </c>
      <c r="DL44" s="273">
        <v>41946</v>
      </c>
      <c r="DM44" s="135">
        <f t="shared" si="26"/>
        <v>0.85017633467104459</v>
      </c>
      <c r="DN44" s="135">
        <f t="shared" si="27"/>
        <v>0.85017633467104459</v>
      </c>
      <c r="DO44" s="134">
        <f>'бюджет округа (района)'!BH28+'бюджеты поселений'!BH28</f>
        <v>0</v>
      </c>
      <c r="DP44" s="137">
        <f>'бюджет округа (района)'!BH28</f>
        <v>0</v>
      </c>
      <c r="DQ44" s="134">
        <f>'бюджет округа (района)'!BI28+'бюджеты поселений'!BI28</f>
        <v>0</v>
      </c>
      <c r="DR44" s="137">
        <f>'бюджет округа (района)'!BI28</f>
        <v>0</v>
      </c>
      <c r="DS44" s="273">
        <v>77887</v>
      </c>
      <c r="DT44" s="276">
        <v>77887</v>
      </c>
      <c r="DU44" s="135">
        <f>IF($BA$10=0,1,DS44/$BA44)</f>
        <v>1</v>
      </c>
      <c r="DV44" s="135">
        <f>IF($BA$10=0,1,DT44/$BB44)</f>
        <v>1</v>
      </c>
      <c r="DW44" s="135">
        <f t="shared" si="68"/>
        <v>1.0500013481086037</v>
      </c>
      <c r="DX44" s="135">
        <f t="shared" si="71"/>
        <v>1.0500013481086037</v>
      </c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</row>
    <row r="45" spans="1:268" s="64" customFormat="1" ht="27.6" customHeight="1">
      <c r="A45" s="365" t="s">
        <v>192</v>
      </c>
      <c r="B45" s="313"/>
      <c r="C45" s="273">
        <v>11326</v>
      </c>
      <c r="D45" s="276">
        <v>11326</v>
      </c>
      <c r="E45" s="273">
        <v>13105</v>
      </c>
      <c r="F45" s="276">
        <v>13105</v>
      </c>
      <c r="G45" s="273">
        <v>12831</v>
      </c>
      <c r="H45" s="276">
        <v>12831</v>
      </c>
      <c r="I45" s="134"/>
      <c r="J45" s="137"/>
      <c r="K45" s="134"/>
      <c r="L45" s="137"/>
      <c r="M45" s="134"/>
      <c r="N45" s="134"/>
      <c r="O45" s="134"/>
      <c r="P45" s="137"/>
      <c r="Q45" s="134"/>
      <c r="R45" s="134"/>
      <c r="S45" s="134"/>
      <c r="T45" s="137"/>
      <c r="U45" s="134"/>
      <c r="V45" s="134"/>
      <c r="W45" s="134"/>
      <c r="X45" s="137"/>
      <c r="Y45" s="134"/>
      <c r="Z45" s="134"/>
      <c r="AA45" s="134"/>
      <c r="AB45" s="137"/>
      <c r="AC45" s="134"/>
      <c r="AD45" s="134"/>
      <c r="AE45" s="134"/>
      <c r="AF45" s="137"/>
      <c r="AG45" s="134"/>
      <c r="AH45" s="134"/>
      <c r="AI45" s="134"/>
      <c r="AJ45" s="137"/>
      <c r="AK45" s="134"/>
      <c r="AL45" s="134"/>
      <c r="AM45" s="134"/>
      <c r="AN45" s="137"/>
      <c r="AO45" s="134"/>
      <c r="AP45" s="134"/>
      <c r="AQ45" s="134"/>
      <c r="AR45" s="137"/>
      <c r="AS45" s="134"/>
      <c r="AT45" s="134"/>
      <c r="AU45" s="134"/>
      <c r="AV45" s="137"/>
      <c r="AW45" s="273">
        <v>776</v>
      </c>
      <c r="AX45" s="273">
        <v>776</v>
      </c>
      <c r="AY45" s="134"/>
      <c r="AZ45" s="137"/>
      <c r="BA45" s="273">
        <v>1215</v>
      </c>
      <c r="BB45" s="276">
        <v>1215</v>
      </c>
      <c r="BC45" s="283"/>
      <c r="BD45" s="283"/>
      <c r="BE45" s="273"/>
      <c r="BF45" s="276"/>
      <c r="BG45" s="273"/>
      <c r="BH45" s="276"/>
      <c r="BI45" s="273"/>
      <c r="BJ45" s="273"/>
      <c r="BK45" s="283"/>
      <c r="BL45" s="283"/>
      <c r="BM45" s="273"/>
      <c r="BN45" s="276"/>
      <c r="BO45" s="273"/>
      <c r="BP45" s="273"/>
      <c r="BQ45" s="283"/>
      <c r="BR45" s="283"/>
      <c r="BS45" s="273"/>
      <c r="BT45" s="276"/>
      <c r="BU45" s="273"/>
      <c r="BV45" s="273"/>
      <c r="BW45" s="283"/>
      <c r="BX45" s="283"/>
      <c r="BY45" s="273"/>
      <c r="BZ45" s="276"/>
      <c r="CA45" s="273"/>
      <c r="CB45" s="273"/>
      <c r="CC45" s="283"/>
      <c r="CD45" s="283"/>
      <c r="CE45" s="273"/>
      <c r="CF45" s="276"/>
      <c r="CG45" s="273"/>
      <c r="CH45" s="273"/>
      <c r="CI45" s="283"/>
      <c r="CJ45" s="283"/>
      <c r="CK45" s="273"/>
      <c r="CL45" s="276"/>
      <c r="CM45" s="273"/>
      <c r="CN45" s="273"/>
      <c r="CO45" s="283"/>
      <c r="CP45" s="283"/>
      <c r="CQ45" s="273"/>
      <c r="CR45" s="276"/>
      <c r="CS45" s="273"/>
      <c r="CT45" s="273"/>
      <c r="CU45" s="283"/>
      <c r="CV45" s="283"/>
      <c r="CW45" s="273"/>
      <c r="CX45" s="276"/>
      <c r="CY45" s="273"/>
      <c r="CZ45" s="273"/>
      <c r="DA45" s="283"/>
      <c r="DB45" s="283"/>
      <c r="DC45" s="273"/>
      <c r="DD45" s="276"/>
      <c r="DE45" s="273"/>
      <c r="DF45" s="273"/>
      <c r="DG45" s="283"/>
      <c r="DH45" s="283"/>
      <c r="DI45" s="273"/>
      <c r="DJ45" s="276"/>
      <c r="DK45" s="273">
        <v>1215</v>
      </c>
      <c r="DL45" s="273">
        <v>1215</v>
      </c>
      <c r="DM45" s="135">
        <f t="shared" si="26"/>
        <v>1.5657216494845361</v>
      </c>
      <c r="DN45" s="135">
        <f t="shared" si="27"/>
        <v>1.5657216494845361</v>
      </c>
      <c r="DO45" s="134">
        <f>'бюджет округа (района)'!BH29+'бюджеты поселений'!BH29</f>
        <v>0</v>
      </c>
      <c r="DP45" s="137">
        <f>'бюджет округа (района)'!BH29</f>
        <v>0</v>
      </c>
      <c r="DQ45" s="134">
        <f>'бюджет округа (района)'!BI29+'бюджеты поселений'!BI29</f>
        <v>0</v>
      </c>
      <c r="DR45" s="137">
        <f>'бюджет округа (района)'!BI29</f>
        <v>0</v>
      </c>
      <c r="DS45" s="273">
        <v>1215</v>
      </c>
      <c r="DT45" s="276">
        <v>1215</v>
      </c>
      <c r="DU45" s="247" t="s">
        <v>34</v>
      </c>
      <c r="DV45" s="247" t="s">
        <v>34</v>
      </c>
      <c r="DW45" s="135">
        <f t="shared" si="68"/>
        <v>9.4692541501052135E-2</v>
      </c>
      <c r="DX45" s="135">
        <f t="shared" si="71"/>
        <v>9.4692541501052135E-2</v>
      </c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</row>
    <row r="46" spans="1:268" s="64" customFormat="1" ht="33.6" customHeight="1">
      <c r="A46" s="221" t="s">
        <v>193</v>
      </c>
      <c r="B46" s="218"/>
      <c r="C46" s="273">
        <v>1732</v>
      </c>
      <c r="D46" s="276">
        <v>1732</v>
      </c>
      <c r="E46" s="273">
        <v>1777</v>
      </c>
      <c r="F46" s="276">
        <v>1777</v>
      </c>
      <c r="G46" s="273">
        <v>3316</v>
      </c>
      <c r="H46" s="276">
        <v>3316</v>
      </c>
      <c r="I46" s="134"/>
      <c r="J46" s="137"/>
      <c r="K46" s="134"/>
      <c r="L46" s="137"/>
      <c r="M46" s="134"/>
      <c r="N46" s="134"/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273">
        <v>1656</v>
      </c>
      <c r="AX46" s="273">
        <v>1656</v>
      </c>
      <c r="AY46" s="134"/>
      <c r="AZ46" s="137"/>
      <c r="BA46" s="273">
        <v>4035</v>
      </c>
      <c r="BB46" s="276">
        <v>4035</v>
      </c>
      <c r="BC46" s="283"/>
      <c r="BD46" s="283"/>
      <c r="BE46" s="273"/>
      <c r="BF46" s="276"/>
      <c r="BG46" s="273"/>
      <c r="BH46" s="276"/>
      <c r="BI46" s="273"/>
      <c r="BJ46" s="273"/>
      <c r="BK46" s="283"/>
      <c r="BL46" s="283"/>
      <c r="BM46" s="273"/>
      <c r="BN46" s="276"/>
      <c r="BO46" s="273"/>
      <c r="BP46" s="273"/>
      <c r="BQ46" s="283"/>
      <c r="BR46" s="283"/>
      <c r="BS46" s="273"/>
      <c r="BT46" s="276"/>
      <c r="BU46" s="273"/>
      <c r="BV46" s="273"/>
      <c r="BW46" s="283"/>
      <c r="BX46" s="283"/>
      <c r="BY46" s="273"/>
      <c r="BZ46" s="276"/>
      <c r="CA46" s="273"/>
      <c r="CB46" s="273"/>
      <c r="CC46" s="283"/>
      <c r="CD46" s="283"/>
      <c r="CE46" s="273"/>
      <c r="CF46" s="276"/>
      <c r="CG46" s="273"/>
      <c r="CH46" s="273"/>
      <c r="CI46" s="283"/>
      <c r="CJ46" s="283"/>
      <c r="CK46" s="273"/>
      <c r="CL46" s="276"/>
      <c r="CM46" s="273"/>
      <c r="CN46" s="273"/>
      <c r="CO46" s="283"/>
      <c r="CP46" s="283"/>
      <c r="CQ46" s="273"/>
      <c r="CR46" s="276"/>
      <c r="CS46" s="273"/>
      <c r="CT46" s="273"/>
      <c r="CU46" s="283"/>
      <c r="CV46" s="283"/>
      <c r="CW46" s="273"/>
      <c r="CX46" s="276"/>
      <c r="CY46" s="273"/>
      <c r="CZ46" s="273"/>
      <c r="DA46" s="283"/>
      <c r="DB46" s="283"/>
      <c r="DC46" s="273"/>
      <c r="DD46" s="276"/>
      <c r="DE46" s="273"/>
      <c r="DF46" s="273"/>
      <c r="DG46" s="283"/>
      <c r="DH46" s="283"/>
      <c r="DI46" s="273"/>
      <c r="DJ46" s="276"/>
      <c r="DK46" s="273">
        <v>2016</v>
      </c>
      <c r="DL46" s="273">
        <v>2016</v>
      </c>
      <c r="DM46" s="135">
        <f t="shared" si="26"/>
        <v>1.2173913043478262</v>
      </c>
      <c r="DN46" s="135">
        <f t="shared" si="27"/>
        <v>1.2173913043478262</v>
      </c>
      <c r="DO46" s="134"/>
      <c r="DP46" s="137"/>
      <c r="DQ46" s="134"/>
      <c r="DR46" s="137"/>
      <c r="DS46" s="273">
        <v>4035</v>
      </c>
      <c r="DT46" s="276">
        <v>4035</v>
      </c>
      <c r="DU46" s="135">
        <f>IF($BA$10=0,1,DS46/$BA46)</f>
        <v>1</v>
      </c>
      <c r="DV46" s="135">
        <f>IF($BA$10=0,1,DT46/$BB46)</f>
        <v>1</v>
      </c>
      <c r="DW46" s="135">
        <f t="shared" si="68"/>
        <v>1.2168275030156814</v>
      </c>
      <c r="DX46" s="135">
        <f t="shared" si="71"/>
        <v>1.2168275030156814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27" customHeight="1">
      <c r="A47" s="365" t="s">
        <v>194</v>
      </c>
      <c r="B47" s="313"/>
      <c r="C47" s="273">
        <v>0</v>
      </c>
      <c r="D47" s="276">
        <v>0</v>
      </c>
      <c r="E47" s="273">
        <v>0</v>
      </c>
      <c r="F47" s="276">
        <v>0</v>
      </c>
      <c r="G47" s="273">
        <v>0</v>
      </c>
      <c r="H47" s="276">
        <v>0</v>
      </c>
      <c r="I47" s="134"/>
      <c r="J47" s="137"/>
      <c r="K47" s="134"/>
      <c r="L47" s="137"/>
      <c r="M47" s="134"/>
      <c r="N47" s="134"/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273">
        <v>0</v>
      </c>
      <c r="AX47" s="273">
        <v>0</v>
      </c>
      <c r="AY47" s="134"/>
      <c r="AZ47" s="137"/>
      <c r="BA47" s="273">
        <v>0</v>
      </c>
      <c r="BB47" s="276">
        <v>0</v>
      </c>
      <c r="BC47" s="283"/>
      <c r="BD47" s="283"/>
      <c r="BE47" s="273"/>
      <c r="BF47" s="276"/>
      <c r="BG47" s="273"/>
      <c r="BH47" s="276"/>
      <c r="BI47" s="273"/>
      <c r="BJ47" s="273"/>
      <c r="BK47" s="283"/>
      <c r="BL47" s="283"/>
      <c r="BM47" s="273"/>
      <c r="BN47" s="276"/>
      <c r="BO47" s="273"/>
      <c r="BP47" s="273"/>
      <c r="BQ47" s="283"/>
      <c r="BR47" s="283"/>
      <c r="BS47" s="273"/>
      <c r="BT47" s="276"/>
      <c r="BU47" s="273"/>
      <c r="BV47" s="273"/>
      <c r="BW47" s="283"/>
      <c r="BX47" s="283"/>
      <c r="BY47" s="273"/>
      <c r="BZ47" s="276"/>
      <c r="CA47" s="273"/>
      <c r="CB47" s="273"/>
      <c r="CC47" s="283"/>
      <c r="CD47" s="283"/>
      <c r="CE47" s="273"/>
      <c r="CF47" s="276"/>
      <c r="CG47" s="273"/>
      <c r="CH47" s="273"/>
      <c r="CI47" s="283"/>
      <c r="CJ47" s="283"/>
      <c r="CK47" s="273"/>
      <c r="CL47" s="276"/>
      <c r="CM47" s="273"/>
      <c r="CN47" s="273"/>
      <c r="CO47" s="283"/>
      <c r="CP47" s="283"/>
      <c r="CQ47" s="273"/>
      <c r="CR47" s="276"/>
      <c r="CS47" s="273"/>
      <c r="CT47" s="273"/>
      <c r="CU47" s="283"/>
      <c r="CV47" s="283"/>
      <c r="CW47" s="273"/>
      <c r="CX47" s="276"/>
      <c r="CY47" s="273"/>
      <c r="CZ47" s="273"/>
      <c r="DA47" s="283"/>
      <c r="DB47" s="283"/>
      <c r="DC47" s="273"/>
      <c r="DD47" s="276"/>
      <c r="DE47" s="273"/>
      <c r="DF47" s="273"/>
      <c r="DG47" s="283"/>
      <c r="DH47" s="283"/>
      <c r="DI47" s="273"/>
      <c r="DJ47" s="276"/>
      <c r="DK47" s="273">
        <v>0</v>
      </c>
      <c r="DL47" s="273">
        <v>0</v>
      </c>
      <c r="DM47" s="135">
        <f t="shared" si="26"/>
        <v>1</v>
      </c>
      <c r="DN47" s="135">
        <f t="shared" si="27"/>
        <v>1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273">
        <v>0</v>
      </c>
      <c r="DT47" s="276">
        <v>0</v>
      </c>
      <c r="DU47" s="247" t="s">
        <v>34</v>
      </c>
      <c r="DV47" s="247" t="s">
        <v>34</v>
      </c>
      <c r="DW47" s="135">
        <f t="shared" si="68"/>
        <v>1</v>
      </c>
      <c r="DX47" s="135">
        <f t="shared" si="71"/>
        <v>1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54" customHeight="1">
      <c r="A48" s="221" t="s">
        <v>195</v>
      </c>
      <c r="B48" s="218"/>
      <c r="C48" s="273">
        <v>42903</v>
      </c>
      <c r="D48" s="276">
        <v>42903</v>
      </c>
      <c r="E48" s="273">
        <v>28791</v>
      </c>
      <c r="F48" s="276">
        <v>27159</v>
      </c>
      <c r="G48" s="273">
        <v>6133</v>
      </c>
      <c r="H48" s="276">
        <v>4380</v>
      </c>
      <c r="I48" s="134"/>
      <c r="J48" s="137"/>
      <c r="K48" s="134"/>
      <c r="L48" s="137"/>
      <c r="M48" s="134"/>
      <c r="N48" s="134"/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273">
        <v>2857</v>
      </c>
      <c r="AX48" s="273">
        <v>1977</v>
      </c>
      <c r="AY48" s="134"/>
      <c r="AZ48" s="137"/>
      <c r="BA48" s="273">
        <v>3476</v>
      </c>
      <c r="BB48" s="276">
        <v>2557</v>
      </c>
      <c r="BC48" s="283"/>
      <c r="BD48" s="283"/>
      <c r="BE48" s="273"/>
      <c r="BF48" s="276"/>
      <c r="BG48" s="273"/>
      <c r="BH48" s="276"/>
      <c r="BI48" s="273"/>
      <c r="BJ48" s="273"/>
      <c r="BK48" s="283"/>
      <c r="BL48" s="283"/>
      <c r="BM48" s="273"/>
      <c r="BN48" s="276"/>
      <c r="BO48" s="273"/>
      <c r="BP48" s="273"/>
      <c r="BQ48" s="283"/>
      <c r="BR48" s="283"/>
      <c r="BS48" s="273"/>
      <c r="BT48" s="276"/>
      <c r="BU48" s="273"/>
      <c r="BV48" s="273"/>
      <c r="BW48" s="283"/>
      <c r="BX48" s="283"/>
      <c r="BY48" s="273"/>
      <c r="BZ48" s="276"/>
      <c r="CA48" s="273"/>
      <c r="CB48" s="273"/>
      <c r="CC48" s="283"/>
      <c r="CD48" s="283"/>
      <c r="CE48" s="273"/>
      <c r="CF48" s="276"/>
      <c r="CG48" s="273"/>
      <c r="CH48" s="273"/>
      <c r="CI48" s="283"/>
      <c r="CJ48" s="283"/>
      <c r="CK48" s="273"/>
      <c r="CL48" s="276"/>
      <c r="CM48" s="273"/>
      <c r="CN48" s="273"/>
      <c r="CO48" s="283"/>
      <c r="CP48" s="283"/>
      <c r="CQ48" s="273"/>
      <c r="CR48" s="276"/>
      <c r="CS48" s="273"/>
      <c r="CT48" s="273"/>
      <c r="CU48" s="283"/>
      <c r="CV48" s="283"/>
      <c r="CW48" s="273"/>
      <c r="CX48" s="276"/>
      <c r="CY48" s="273"/>
      <c r="CZ48" s="273"/>
      <c r="DA48" s="283"/>
      <c r="DB48" s="283"/>
      <c r="DC48" s="273"/>
      <c r="DD48" s="276"/>
      <c r="DE48" s="273"/>
      <c r="DF48" s="273"/>
      <c r="DG48" s="283"/>
      <c r="DH48" s="283"/>
      <c r="DI48" s="273"/>
      <c r="DJ48" s="276"/>
      <c r="DK48" s="273">
        <v>1820</v>
      </c>
      <c r="DL48" s="273">
        <v>1385</v>
      </c>
      <c r="DM48" s="135">
        <f t="shared" si="26"/>
        <v>0.63703185159257958</v>
      </c>
      <c r="DN48" s="135">
        <f t="shared" si="27"/>
        <v>0.70055639858371266</v>
      </c>
      <c r="DO48" s="134"/>
      <c r="DP48" s="137"/>
      <c r="DQ48" s="134"/>
      <c r="DR48" s="137"/>
      <c r="DS48" s="273">
        <v>3476</v>
      </c>
      <c r="DT48" s="276">
        <v>2557</v>
      </c>
      <c r="DU48" s="135">
        <f>IF($BA$10=0,1,DS48/$BA48)</f>
        <v>1</v>
      </c>
      <c r="DV48" s="135">
        <f>IF($BA$10=0,1,DT48/$BB48)</f>
        <v>1</v>
      </c>
      <c r="DW48" s="135">
        <f t="shared" si="68"/>
        <v>0.56676993314854063</v>
      </c>
      <c r="DX48" s="135">
        <f t="shared" si="71"/>
        <v>0.5837899543378996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30.75" customHeight="1">
      <c r="A49" s="365" t="s">
        <v>196</v>
      </c>
      <c r="B49" s="313"/>
      <c r="C49" s="273">
        <v>0</v>
      </c>
      <c r="D49" s="276">
        <v>5416</v>
      </c>
      <c r="E49" s="273">
        <v>0</v>
      </c>
      <c r="F49" s="276">
        <v>1728</v>
      </c>
      <c r="G49" s="273">
        <v>0</v>
      </c>
      <c r="H49" s="276">
        <v>5998</v>
      </c>
      <c r="I49" s="134"/>
      <c r="J49" s="137"/>
      <c r="K49" s="134"/>
      <c r="L49" s="137"/>
      <c r="M49" s="134"/>
      <c r="N49" s="134"/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273">
        <v>0</v>
      </c>
      <c r="AX49" s="273">
        <v>4024</v>
      </c>
      <c r="AY49" s="134"/>
      <c r="AZ49" s="137"/>
      <c r="BA49" s="273">
        <v>0</v>
      </c>
      <c r="BB49" s="276">
        <v>5679</v>
      </c>
      <c r="BC49" s="283"/>
      <c r="BD49" s="283"/>
      <c r="BE49" s="273"/>
      <c r="BF49" s="276"/>
      <c r="BG49" s="273"/>
      <c r="BH49" s="276"/>
      <c r="BI49" s="273"/>
      <c r="BJ49" s="273"/>
      <c r="BK49" s="283"/>
      <c r="BL49" s="283"/>
      <c r="BM49" s="273"/>
      <c r="BN49" s="276"/>
      <c r="BO49" s="273"/>
      <c r="BP49" s="273"/>
      <c r="BQ49" s="283"/>
      <c r="BR49" s="283"/>
      <c r="BS49" s="273"/>
      <c r="BT49" s="276"/>
      <c r="BU49" s="273"/>
      <c r="BV49" s="273"/>
      <c r="BW49" s="283"/>
      <c r="BX49" s="283"/>
      <c r="BY49" s="273"/>
      <c r="BZ49" s="276"/>
      <c r="CA49" s="273"/>
      <c r="CB49" s="273"/>
      <c r="CC49" s="283"/>
      <c r="CD49" s="283"/>
      <c r="CE49" s="273"/>
      <c r="CF49" s="276"/>
      <c r="CG49" s="273"/>
      <c r="CH49" s="273"/>
      <c r="CI49" s="283"/>
      <c r="CJ49" s="283"/>
      <c r="CK49" s="273"/>
      <c r="CL49" s="276"/>
      <c r="CM49" s="273"/>
      <c r="CN49" s="273"/>
      <c r="CO49" s="283"/>
      <c r="CP49" s="283"/>
      <c r="CQ49" s="273"/>
      <c r="CR49" s="276"/>
      <c r="CS49" s="273"/>
      <c r="CT49" s="273"/>
      <c r="CU49" s="283"/>
      <c r="CV49" s="283"/>
      <c r="CW49" s="273"/>
      <c r="CX49" s="276"/>
      <c r="CY49" s="273"/>
      <c r="CZ49" s="273"/>
      <c r="DA49" s="283"/>
      <c r="DB49" s="283"/>
      <c r="DC49" s="273"/>
      <c r="DD49" s="276"/>
      <c r="DE49" s="273"/>
      <c r="DF49" s="273"/>
      <c r="DG49" s="283"/>
      <c r="DH49" s="283"/>
      <c r="DI49" s="273"/>
      <c r="DJ49" s="276"/>
      <c r="DK49" s="273">
        <v>0</v>
      </c>
      <c r="DL49" s="273">
        <v>3362</v>
      </c>
      <c r="DM49" s="135">
        <f t="shared" si="26"/>
        <v>1</v>
      </c>
      <c r="DN49" s="135">
        <f t="shared" si="27"/>
        <v>0.83548707753479123</v>
      </c>
      <c r="DO49" s="134">
        <f>'бюджет округа (района)'!BH30+'бюджеты поселений'!BH30</f>
        <v>0</v>
      </c>
      <c r="DP49" s="137">
        <f>'бюджет округа (района)'!BH30</f>
        <v>0</v>
      </c>
      <c r="DQ49" s="134">
        <f>'бюджет округа (района)'!BI30+'бюджеты поселений'!BI30</f>
        <v>0</v>
      </c>
      <c r="DR49" s="137">
        <f>'бюджет округа (района)'!BI30</f>
        <v>0</v>
      </c>
      <c r="DS49" s="273">
        <v>0</v>
      </c>
      <c r="DT49" s="276">
        <v>5679</v>
      </c>
      <c r="DU49" s="247" t="s">
        <v>34</v>
      </c>
      <c r="DV49" s="135">
        <f>IF($BA$10=0,1,DT49/$BB49)</f>
        <v>1</v>
      </c>
      <c r="DW49" s="135">
        <f t="shared" si="68"/>
        <v>1</v>
      </c>
      <c r="DX49" s="135">
        <f t="shared" si="71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18" customHeight="1">
      <c r="A50" s="366" t="s">
        <v>188</v>
      </c>
      <c r="B50" s="329"/>
      <c r="C50" s="273">
        <v>374153</v>
      </c>
      <c r="D50" s="276">
        <v>337682</v>
      </c>
      <c r="E50" s="273">
        <v>266583</v>
      </c>
      <c r="F50" s="276">
        <v>263216</v>
      </c>
      <c r="G50" s="273">
        <v>494649</v>
      </c>
      <c r="H50" s="276">
        <v>490405</v>
      </c>
      <c r="I50" s="134"/>
      <c r="J50" s="137"/>
      <c r="K50" s="134"/>
      <c r="L50" s="137"/>
      <c r="M50" s="134"/>
      <c r="N50" s="134"/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273">
        <v>145693</v>
      </c>
      <c r="AX50" s="273">
        <v>146139</v>
      </c>
      <c r="AY50" s="134"/>
      <c r="AZ50" s="137"/>
      <c r="BA50" s="273">
        <v>712524</v>
      </c>
      <c r="BB50" s="276">
        <v>708094</v>
      </c>
      <c r="BC50" s="135"/>
      <c r="BD50" s="135"/>
      <c r="BE50" s="134"/>
      <c r="BF50" s="137"/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273">
        <v>308676</v>
      </c>
      <c r="DL50" s="273">
        <v>309111</v>
      </c>
      <c r="DM50" s="135">
        <f t="shared" si="26"/>
        <v>2.118674198485857</v>
      </c>
      <c r="DN50" s="135">
        <f t="shared" si="27"/>
        <v>2.115184858251391</v>
      </c>
      <c r="DO50" s="134">
        <f>'бюджет округа (района)'!BH31+'бюджеты поселений'!BH31</f>
        <v>0</v>
      </c>
      <c r="DP50" s="137">
        <f>'бюджет округа (района)'!BH31</f>
        <v>0</v>
      </c>
      <c r="DQ50" s="134">
        <f>'бюджет округа (района)'!BI31+'бюджеты поселений'!BI31</f>
        <v>0</v>
      </c>
      <c r="DR50" s="137">
        <f>'бюджет округа (района)'!BI31</f>
        <v>0</v>
      </c>
      <c r="DS50" s="273">
        <v>712524</v>
      </c>
      <c r="DT50" s="276">
        <v>708094</v>
      </c>
      <c r="DU50" s="135">
        <f>IF($BA$10=0,1,DS50/$BA50)</f>
        <v>1</v>
      </c>
      <c r="DV50" s="135">
        <f>IF($BA$10=0,1,DT50/$BB50)</f>
        <v>1</v>
      </c>
      <c r="DW50" s="135">
        <f t="shared" si="68"/>
        <v>1.4404638440591206</v>
      </c>
      <c r="DX50" s="135">
        <f t="shared" si="71"/>
        <v>1.4438963713665236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6" customFormat="1" ht="18" customHeight="1">
      <c r="A51" s="366" t="s">
        <v>189</v>
      </c>
      <c r="B51" s="329"/>
      <c r="C51" s="273">
        <v>823</v>
      </c>
      <c r="D51" s="276">
        <v>461</v>
      </c>
      <c r="E51" s="273">
        <v>458</v>
      </c>
      <c r="F51" s="276">
        <v>95</v>
      </c>
      <c r="G51" s="273">
        <v>410</v>
      </c>
      <c r="H51" s="276">
        <v>170</v>
      </c>
      <c r="I51" s="134"/>
      <c r="J51" s="137"/>
      <c r="K51" s="134"/>
      <c r="L51" s="137"/>
      <c r="M51" s="134"/>
      <c r="N51" s="134"/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273">
        <v>169</v>
      </c>
      <c r="AX51" s="273">
        <v>60</v>
      </c>
      <c r="AY51" s="134"/>
      <c r="AZ51" s="137"/>
      <c r="BA51" s="273">
        <v>405</v>
      </c>
      <c r="BB51" s="276">
        <v>115</v>
      </c>
      <c r="BC51" s="283"/>
      <c r="BD51" s="283"/>
      <c r="BE51" s="273"/>
      <c r="BF51" s="276"/>
      <c r="BG51" s="273"/>
      <c r="BH51" s="276"/>
      <c r="BI51" s="273"/>
      <c r="BJ51" s="273"/>
      <c r="BK51" s="283"/>
      <c r="BL51" s="283"/>
      <c r="BM51" s="273"/>
      <c r="BN51" s="276"/>
      <c r="BO51" s="273"/>
      <c r="BP51" s="273"/>
      <c r="BQ51" s="283"/>
      <c r="BR51" s="283"/>
      <c r="BS51" s="273"/>
      <c r="BT51" s="276"/>
      <c r="BU51" s="273"/>
      <c r="BV51" s="273"/>
      <c r="BW51" s="283"/>
      <c r="BX51" s="283"/>
      <c r="BY51" s="273"/>
      <c r="BZ51" s="276"/>
      <c r="CA51" s="273"/>
      <c r="CB51" s="273"/>
      <c r="CC51" s="283"/>
      <c r="CD51" s="283"/>
      <c r="CE51" s="273"/>
      <c r="CF51" s="276"/>
      <c r="CG51" s="273"/>
      <c r="CH51" s="273"/>
      <c r="CI51" s="283"/>
      <c r="CJ51" s="283"/>
      <c r="CK51" s="273"/>
      <c r="CL51" s="276"/>
      <c r="CM51" s="273"/>
      <c r="CN51" s="273"/>
      <c r="CO51" s="283"/>
      <c r="CP51" s="283"/>
      <c r="CQ51" s="273"/>
      <c r="CR51" s="276"/>
      <c r="CS51" s="273"/>
      <c r="CT51" s="273"/>
      <c r="CU51" s="283"/>
      <c r="CV51" s="283"/>
      <c r="CW51" s="273"/>
      <c r="CX51" s="276"/>
      <c r="CY51" s="273"/>
      <c r="CZ51" s="273"/>
      <c r="DA51" s="283"/>
      <c r="DB51" s="283"/>
      <c r="DC51" s="273"/>
      <c r="DD51" s="276"/>
      <c r="DE51" s="273"/>
      <c r="DF51" s="273"/>
      <c r="DG51" s="283"/>
      <c r="DH51" s="283"/>
      <c r="DI51" s="273"/>
      <c r="DJ51" s="276"/>
      <c r="DK51" s="273">
        <v>104</v>
      </c>
      <c r="DL51" s="273">
        <v>50</v>
      </c>
      <c r="DM51" s="135">
        <f t="shared" si="26"/>
        <v>0.61538461538461542</v>
      </c>
      <c r="DN51" s="135">
        <f t="shared" si="27"/>
        <v>0.83333333333333337</v>
      </c>
      <c r="DO51" s="134">
        <f>'бюджет округа (района)'!BH35+'бюджеты поселений'!BH35</f>
        <v>0</v>
      </c>
      <c r="DP51" s="137">
        <f>'бюджет округа (района)'!BH35</f>
        <v>0</v>
      </c>
      <c r="DQ51" s="134">
        <f>'бюджет округа (района)'!BI35+'бюджеты поселений'!BI35</f>
        <v>0</v>
      </c>
      <c r="DR51" s="137">
        <f>'бюджет округа (района)'!BI35</f>
        <v>0</v>
      </c>
      <c r="DS51" s="273">
        <v>405</v>
      </c>
      <c r="DT51" s="276">
        <v>115</v>
      </c>
      <c r="DU51" s="135">
        <f>IF($BA$10=0,1,DS51/$BA51)</f>
        <v>1</v>
      </c>
      <c r="DV51" s="247" t="s">
        <v>34</v>
      </c>
      <c r="DW51" s="135">
        <f t="shared" si="68"/>
        <v>0.98780487804878048</v>
      </c>
      <c r="DX51" s="135">
        <f t="shared" si="71"/>
        <v>0.67647058823529416</v>
      </c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366" t="s">
        <v>190</v>
      </c>
      <c r="B52" s="329"/>
      <c r="C52" s="273">
        <v>0</v>
      </c>
      <c r="D52" s="276">
        <v>0</v>
      </c>
      <c r="E52" s="273">
        <v>-3587</v>
      </c>
      <c r="F52" s="276">
        <v>-3587</v>
      </c>
      <c r="G52" s="273">
        <v>-3421</v>
      </c>
      <c r="H52" s="276">
        <v>-3421</v>
      </c>
      <c r="I52" s="134"/>
      <c r="J52" s="137"/>
      <c r="K52" s="134"/>
      <c r="L52" s="137"/>
      <c r="M52" s="134"/>
      <c r="N52" s="134"/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273">
        <v>-3320</v>
      </c>
      <c r="AX52" s="273">
        <v>-3320</v>
      </c>
      <c r="AY52" s="134"/>
      <c r="AZ52" s="137"/>
      <c r="BA52" s="273">
        <v>-112</v>
      </c>
      <c r="BB52" s="276">
        <v>-112</v>
      </c>
      <c r="BC52" s="283"/>
      <c r="BD52" s="283"/>
      <c r="BE52" s="273"/>
      <c r="BF52" s="276"/>
      <c r="BG52" s="273"/>
      <c r="BH52" s="276"/>
      <c r="BI52" s="273"/>
      <c r="BJ52" s="273"/>
      <c r="BK52" s="283"/>
      <c r="BL52" s="283"/>
      <c r="BM52" s="273"/>
      <c r="BN52" s="276"/>
      <c r="BO52" s="273"/>
      <c r="BP52" s="273"/>
      <c r="BQ52" s="283"/>
      <c r="BR52" s="283"/>
      <c r="BS52" s="273"/>
      <c r="BT52" s="276"/>
      <c r="BU52" s="273"/>
      <c r="BV52" s="273"/>
      <c r="BW52" s="283"/>
      <c r="BX52" s="283"/>
      <c r="BY52" s="273"/>
      <c r="BZ52" s="276"/>
      <c r="CA52" s="273"/>
      <c r="CB52" s="273"/>
      <c r="CC52" s="283"/>
      <c r="CD52" s="283"/>
      <c r="CE52" s="273"/>
      <c r="CF52" s="276"/>
      <c r="CG52" s="273"/>
      <c r="CH52" s="273"/>
      <c r="CI52" s="283"/>
      <c r="CJ52" s="283"/>
      <c r="CK52" s="273"/>
      <c r="CL52" s="276"/>
      <c r="CM52" s="273"/>
      <c r="CN52" s="273"/>
      <c r="CO52" s="283"/>
      <c r="CP52" s="283"/>
      <c r="CQ52" s="273"/>
      <c r="CR52" s="276"/>
      <c r="CS52" s="273"/>
      <c r="CT52" s="273"/>
      <c r="CU52" s="283"/>
      <c r="CV52" s="283"/>
      <c r="CW52" s="273"/>
      <c r="CX52" s="276"/>
      <c r="CY52" s="273"/>
      <c r="CZ52" s="273"/>
      <c r="DA52" s="283"/>
      <c r="DB52" s="283"/>
      <c r="DC52" s="273"/>
      <c r="DD52" s="276"/>
      <c r="DE52" s="273"/>
      <c r="DF52" s="273"/>
      <c r="DG52" s="283"/>
      <c r="DH52" s="283"/>
      <c r="DI52" s="273"/>
      <c r="DJ52" s="276"/>
      <c r="DK52" s="273">
        <v>-312</v>
      </c>
      <c r="DL52" s="273">
        <v>-312</v>
      </c>
      <c r="DM52" s="135">
        <f t="shared" si="26"/>
        <v>9.3975903614457831E-2</v>
      </c>
      <c r="DN52" s="135">
        <f t="shared" si="27"/>
        <v>9.3975903614457831E-2</v>
      </c>
      <c r="DO52" s="134">
        <f>'бюджет округа (района)'!BH36+'бюджеты поселений'!BH36</f>
        <v>0</v>
      </c>
      <c r="DP52" s="137">
        <f>'бюджет округа (района)'!BH36</f>
        <v>0</v>
      </c>
      <c r="DQ52" s="134">
        <f>'бюджет округа (района)'!BI36+'бюджеты поселений'!BI36</f>
        <v>0</v>
      </c>
      <c r="DR52" s="137">
        <f>'бюджет округа (района)'!BI36</f>
        <v>0</v>
      </c>
      <c r="DS52" s="273">
        <v>-312</v>
      </c>
      <c r="DT52" s="276">
        <v>-312</v>
      </c>
      <c r="DU52" s="247" t="s">
        <v>34</v>
      </c>
      <c r="DV52" s="247" t="s">
        <v>34</v>
      </c>
      <c r="DW52" s="135">
        <f t="shared" si="68"/>
        <v>9.1201403098509201E-2</v>
      </c>
      <c r="DX52" s="135">
        <f t="shared" si="71"/>
        <v>9.1201403098509201E-2</v>
      </c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18" customFormat="1" ht="16.5">
      <c r="A53" s="355" t="s">
        <v>49</v>
      </c>
      <c r="B53" s="294"/>
      <c r="C53" s="257">
        <f>C54+C55</f>
        <v>636766</v>
      </c>
      <c r="D53" s="257">
        <f t="shared" ref="D53" si="92">D54+D55</f>
        <v>575635</v>
      </c>
      <c r="E53" s="257">
        <f>E54+E55</f>
        <v>568586</v>
      </c>
      <c r="F53" s="257">
        <f t="shared" ref="F53:BQ53" si="93">F54+F55</f>
        <v>488556</v>
      </c>
      <c r="G53" s="257">
        <f t="shared" si="93"/>
        <v>757349</v>
      </c>
      <c r="H53" s="257">
        <f t="shared" si="93"/>
        <v>712552</v>
      </c>
      <c r="I53" s="257">
        <f t="shared" si="93"/>
        <v>0</v>
      </c>
      <c r="J53" s="257">
        <f t="shared" si="93"/>
        <v>0</v>
      </c>
      <c r="K53" s="257">
        <f t="shared" si="93"/>
        <v>0</v>
      </c>
      <c r="L53" s="257">
        <f t="shared" si="93"/>
        <v>0</v>
      </c>
      <c r="M53" s="257">
        <f t="shared" si="93"/>
        <v>0</v>
      </c>
      <c r="N53" s="257">
        <f t="shared" si="93"/>
        <v>0</v>
      </c>
      <c r="O53" s="257">
        <f t="shared" si="93"/>
        <v>0</v>
      </c>
      <c r="P53" s="257">
        <f t="shared" si="93"/>
        <v>0</v>
      </c>
      <c r="Q53" s="257">
        <f t="shared" si="93"/>
        <v>0</v>
      </c>
      <c r="R53" s="257">
        <f t="shared" si="93"/>
        <v>0</v>
      </c>
      <c r="S53" s="257">
        <f t="shared" si="93"/>
        <v>0</v>
      </c>
      <c r="T53" s="257">
        <f t="shared" si="93"/>
        <v>0</v>
      </c>
      <c r="U53" s="257">
        <f t="shared" si="93"/>
        <v>0</v>
      </c>
      <c r="V53" s="257">
        <f t="shared" si="93"/>
        <v>0</v>
      </c>
      <c r="W53" s="257">
        <f t="shared" si="93"/>
        <v>0</v>
      </c>
      <c r="X53" s="257">
        <f t="shared" si="93"/>
        <v>0</v>
      </c>
      <c r="Y53" s="257">
        <f t="shared" si="93"/>
        <v>0</v>
      </c>
      <c r="Z53" s="257">
        <f t="shared" si="93"/>
        <v>0</v>
      </c>
      <c r="AA53" s="257">
        <f t="shared" si="93"/>
        <v>0</v>
      </c>
      <c r="AB53" s="257">
        <f t="shared" si="93"/>
        <v>0</v>
      </c>
      <c r="AC53" s="257">
        <f t="shared" si="93"/>
        <v>0</v>
      </c>
      <c r="AD53" s="257">
        <f t="shared" si="93"/>
        <v>0</v>
      </c>
      <c r="AE53" s="257">
        <f t="shared" si="93"/>
        <v>0</v>
      </c>
      <c r="AF53" s="257">
        <f t="shared" si="93"/>
        <v>0</v>
      </c>
      <c r="AG53" s="257">
        <f t="shared" si="93"/>
        <v>0</v>
      </c>
      <c r="AH53" s="257">
        <f t="shared" si="93"/>
        <v>0</v>
      </c>
      <c r="AI53" s="257">
        <f t="shared" si="93"/>
        <v>0</v>
      </c>
      <c r="AJ53" s="257">
        <f t="shared" si="93"/>
        <v>0</v>
      </c>
      <c r="AK53" s="257">
        <f t="shared" si="93"/>
        <v>0</v>
      </c>
      <c r="AL53" s="257">
        <f t="shared" si="93"/>
        <v>0</v>
      </c>
      <c r="AM53" s="257">
        <f t="shared" si="93"/>
        <v>0</v>
      </c>
      <c r="AN53" s="257">
        <f t="shared" si="93"/>
        <v>0</v>
      </c>
      <c r="AO53" s="257">
        <f t="shared" si="93"/>
        <v>0</v>
      </c>
      <c r="AP53" s="257">
        <f t="shared" si="93"/>
        <v>0</v>
      </c>
      <c r="AQ53" s="257">
        <f t="shared" si="93"/>
        <v>0</v>
      </c>
      <c r="AR53" s="257">
        <f t="shared" si="93"/>
        <v>0</v>
      </c>
      <c r="AS53" s="257">
        <f t="shared" si="93"/>
        <v>0</v>
      </c>
      <c r="AT53" s="257">
        <f t="shared" si="93"/>
        <v>0</v>
      </c>
      <c r="AU53" s="257">
        <f t="shared" si="93"/>
        <v>0</v>
      </c>
      <c r="AV53" s="257">
        <f t="shared" si="93"/>
        <v>0</v>
      </c>
      <c r="AW53" s="278">
        <f t="shared" si="93"/>
        <v>260384</v>
      </c>
      <c r="AX53" s="278">
        <f t="shared" si="93"/>
        <v>241822</v>
      </c>
      <c r="AY53" s="267">
        <f t="shared" si="93"/>
        <v>0</v>
      </c>
      <c r="AZ53" s="267">
        <f t="shared" si="93"/>
        <v>0</v>
      </c>
      <c r="BA53" s="267">
        <f t="shared" si="93"/>
        <v>994635</v>
      </c>
      <c r="BB53" s="267">
        <f t="shared" si="93"/>
        <v>942085</v>
      </c>
      <c r="BC53" s="131">
        <f t="shared" si="93"/>
        <v>0</v>
      </c>
      <c r="BD53" s="131">
        <f t="shared" si="93"/>
        <v>0</v>
      </c>
      <c r="BE53" s="267">
        <f t="shared" si="93"/>
        <v>0</v>
      </c>
      <c r="BF53" s="267">
        <f t="shared" si="93"/>
        <v>0</v>
      </c>
      <c r="BG53" s="267">
        <f t="shared" si="93"/>
        <v>0</v>
      </c>
      <c r="BH53" s="267">
        <f t="shared" si="93"/>
        <v>0</v>
      </c>
      <c r="BI53" s="267">
        <f t="shared" si="93"/>
        <v>0</v>
      </c>
      <c r="BJ53" s="267">
        <f t="shared" si="93"/>
        <v>0</v>
      </c>
      <c r="BK53" s="131">
        <f t="shared" si="93"/>
        <v>0</v>
      </c>
      <c r="BL53" s="131">
        <f t="shared" si="93"/>
        <v>0</v>
      </c>
      <c r="BM53" s="267">
        <f t="shared" si="93"/>
        <v>0</v>
      </c>
      <c r="BN53" s="267">
        <f t="shared" si="93"/>
        <v>0</v>
      </c>
      <c r="BO53" s="267">
        <f t="shared" si="93"/>
        <v>0</v>
      </c>
      <c r="BP53" s="267">
        <f t="shared" si="93"/>
        <v>0</v>
      </c>
      <c r="BQ53" s="131">
        <f t="shared" si="93"/>
        <v>0</v>
      </c>
      <c r="BR53" s="131">
        <f t="shared" ref="BR53:DL53" si="94">BR54+BR55</f>
        <v>0</v>
      </c>
      <c r="BS53" s="267">
        <f t="shared" si="94"/>
        <v>0</v>
      </c>
      <c r="BT53" s="267">
        <f t="shared" si="94"/>
        <v>0</v>
      </c>
      <c r="BU53" s="267">
        <f t="shared" si="94"/>
        <v>0</v>
      </c>
      <c r="BV53" s="267">
        <f t="shared" si="94"/>
        <v>0</v>
      </c>
      <c r="BW53" s="131">
        <f t="shared" si="94"/>
        <v>0</v>
      </c>
      <c r="BX53" s="131">
        <f t="shared" si="94"/>
        <v>0</v>
      </c>
      <c r="BY53" s="267">
        <f t="shared" si="94"/>
        <v>0</v>
      </c>
      <c r="BZ53" s="267">
        <f t="shared" si="94"/>
        <v>0</v>
      </c>
      <c r="CA53" s="267">
        <f t="shared" si="94"/>
        <v>0</v>
      </c>
      <c r="CB53" s="267">
        <f t="shared" si="94"/>
        <v>0</v>
      </c>
      <c r="CC53" s="131">
        <f t="shared" si="94"/>
        <v>0</v>
      </c>
      <c r="CD53" s="131">
        <f t="shared" si="94"/>
        <v>0</v>
      </c>
      <c r="CE53" s="267">
        <f t="shared" si="94"/>
        <v>0</v>
      </c>
      <c r="CF53" s="267">
        <f t="shared" si="94"/>
        <v>0</v>
      </c>
      <c r="CG53" s="267">
        <f t="shared" si="94"/>
        <v>0</v>
      </c>
      <c r="CH53" s="267">
        <f t="shared" si="94"/>
        <v>0</v>
      </c>
      <c r="CI53" s="131">
        <f t="shared" si="94"/>
        <v>0</v>
      </c>
      <c r="CJ53" s="131">
        <f t="shared" si="94"/>
        <v>0</v>
      </c>
      <c r="CK53" s="267">
        <f t="shared" si="94"/>
        <v>0</v>
      </c>
      <c r="CL53" s="267">
        <f t="shared" si="94"/>
        <v>0</v>
      </c>
      <c r="CM53" s="267">
        <f t="shared" si="94"/>
        <v>0</v>
      </c>
      <c r="CN53" s="267">
        <f t="shared" si="94"/>
        <v>0</v>
      </c>
      <c r="CO53" s="131">
        <f t="shared" si="94"/>
        <v>0</v>
      </c>
      <c r="CP53" s="131">
        <f t="shared" si="94"/>
        <v>0</v>
      </c>
      <c r="CQ53" s="267">
        <f t="shared" si="94"/>
        <v>0</v>
      </c>
      <c r="CR53" s="267">
        <f t="shared" si="94"/>
        <v>0</v>
      </c>
      <c r="CS53" s="267">
        <f t="shared" si="94"/>
        <v>0</v>
      </c>
      <c r="CT53" s="267">
        <f t="shared" si="94"/>
        <v>0</v>
      </c>
      <c r="CU53" s="131">
        <f t="shared" si="94"/>
        <v>0</v>
      </c>
      <c r="CV53" s="131">
        <f t="shared" si="94"/>
        <v>0</v>
      </c>
      <c r="CW53" s="267">
        <f t="shared" si="94"/>
        <v>0</v>
      </c>
      <c r="CX53" s="267">
        <f t="shared" si="94"/>
        <v>0</v>
      </c>
      <c r="CY53" s="267">
        <f t="shared" si="94"/>
        <v>0</v>
      </c>
      <c r="CZ53" s="267">
        <f t="shared" si="94"/>
        <v>0</v>
      </c>
      <c r="DA53" s="131">
        <f t="shared" si="94"/>
        <v>0</v>
      </c>
      <c r="DB53" s="131">
        <f t="shared" si="94"/>
        <v>0</v>
      </c>
      <c r="DC53" s="267">
        <f t="shared" si="94"/>
        <v>0</v>
      </c>
      <c r="DD53" s="267">
        <f t="shared" si="94"/>
        <v>0</v>
      </c>
      <c r="DE53" s="267">
        <f t="shared" si="94"/>
        <v>0</v>
      </c>
      <c r="DF53" s="267">
        <f t="shared" si="94"/>
        <v>0</v>
      </c>
      <c r="DG53" s="131">
        <f t="shared" si="94"/>
        <v>0</v>
      </c>
      <c r="DH53" s="131">
        <f t="shared" si="94"/>
        <v>0</v>
      </c>
      <c r="DI53" s="267">
        <f t="shared" si="94"/>
        <v>0</v>
      </c>
      <c r="DJ53" s="267">
        <f t="shared" si="94"/>
        <v>0</v>
      </c>
      <c r="DK53" s="267">
        <f t="shared" si="94"/>
        <v>427046</v>
      </c>
      <c r="DL53" s="267">
        <f t="shared" si="94"/>
        <v>409106</v>
      </c>
      <c r="DM53" s="131">
        <f t="shared" si="26"/>
        <v>1.6400623694236205</v>
      </c>
      <c r="DN53" s="131">
        <f t="shared" si="27"/>
        <v>1.6917650172440886</v>
      </c>
      <c r="DO53" s="264" t="e">
        <f>DO56+DO58+#REF!+#REF!+#REF!+#REF!</f>
        <v>#REF!</v>
      </c>
      <c r="DP53" s="264" t="e">
        <f>DP56+DP58+#REF!+#REF!+#REF!+#REF!</f>
        <v>#REF!</v>
      </c>
      <c r="DQ53" s="264" t="e">
        <f>DQ56+DQ58+#REF!+#REF!+#REF!+#REF!</f>
        <v>#REF!</v>
      </c>
      <c r="DR53" s="264" t="e">
        <f>DR56+DR58+#REF!+#REF!+#REF!+#REF!</f>
        <v>#REF!</v>
      </c>
      <c r="DS53" s="264">
        <f t="shared" ref="DS53:DT53" si="95">DS54+DS55</f>
        <v>994635</v>
      </c>
      <c r="DT53" s="264">
        <f t="shared" si="95"/>
        <v>942085</v>
      </c>
      <c r="DU53" s="248">
        <f>IF($BA$10=0,1,DS53/$BA53)</f>
        <v>1</v>
      </c>
      <c r="DV53" s="248">
        <f t="shared" ref="DV53:DV58" si="96">IF($BA$10=0,1,DT53/$BB53)</f>
        <v>1</v>
      </c>
      <c r="DW53" s="248">
        <f t="shared" si="68"/>
        <v>1.3133113003384174</v>
      </c>
      <c r="DX53" s="248">
        <f t="shared" si="71"/>
        <v>1.3221280692496828</v>
      </c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</row>
    <row r="54" spans="1:268" s="18" customFormat="1" ht="51" customHeight="1">
      <c r="A54" s="368" t="s">
        <v>175</v>
      </c>
      <c r="B54" s="317"/>
      <c r="C54" s="257">
        <v>351469</v>
      </c>
      <c r="D54" s="257">
        <v>352340</v>
      </c>
      <c r="E54" s="257">
        <v>288073</v>
      </c>
      <c r="F54" s="257">
        <v>247806</v>
      </c>
      <c r="G54" s="257">
        <v>494649</v>
      </c>
      <c r="H54" s="257">
        <v>490405</v>
      </c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  <c r="AW54" s="278">
        <v>145693</v>
      </c>
      <c r="AX54" s="278">
        <v>146139</v>
      </c>
      <c r="AY54" s="271"/>
      <c r="AZ54" s="271"/>
      <c r="BA54" s="286">
        <v>712524</v>
      </c>
      <c r="BB54" s="278">
        <v>708094</v>
      </c>
      <c r="BC54" s="131"/>
      <c r="BD54" s="131"/>
      <c r="BE54" s="272"/>
      <c r="BF54" s="271"/>
      <c r="BG54" s="272"/>
      <c r="BH54" s="271"/>
      <c r="BI54" s="272"/>
      <c r="BJ54" s="272"/>
      <c r="BK54" s="131"/>
      <c r="BL54" s="131"/>
      <c r="BM54" s="272"/>
      <c r="BN54" s="271"/>
      <c r="BO54" s="272"/>
      <c r="BP54" s="272"/>
      <c r="BQ54" s="131"/>
      <c r="BR54" s="131"/>
      <c r="BS54" s="272"/>
      <c r="BT54" s="271"/>
      <c r="BU54" s="272"/>
      <c r="BV54" s="272"/>
      <c r="BW54" s="131"/>
      <c r="BX54" s="131"/>
      <c r="BY54" s="272"/>
      <c r="BZ54" s="271"/>
      <c r="CA54" s="272"/>
      <c r="CB54" s="272"/>
      <c r="CC54" s="131"/>
      <c r="CD54" s="131"/>
      <c r="CE54" s="272"/>
      <c r="CF54" s="271"/>
      <c r="CG54" s="272"/>
      <c r="CH54" s="272"/>
      <c r="CI54" s="131"/>
      <c r="CJ54" s="131"/>
      <c r="CK54" s="272"/>
      <c r="CL54" s="271"/>
      <c r="CM54" s="272"/>
      <c r="CN54" s="272"/>
      <c r="CO54" s="131"/>
      <c r="CP54" s="131"/>
      <c r="CQ54" s="272"/>
      <c r="CR54" s="271"/>
      <c r="CS54" s="272"/>
      <c r="CT54" s="272"/>
      <c r="CU54" s="131"/>
      <c r="CV54" s="131"/>
      <c r="CW54" s="272"/>
      <c r="CX54" s="271"/>
      <c r="CY54" s="272"/>
      <c r="CZ54" s="272"/>
      <c r="DA54" s="131"/>
      <c r="DB54" s="131"/>
      <c r="DC54" s="272"/>
      <c r="DD54" s="271"/>
      <c r="DE54" s="272"/>
      <c r="DF54" s="272"/>
      <c r="DG54" s="131"/>
      <c r="DH54" s="131"/>
      <c r="DI54" s="272"/>
      <c r="DJ54" s="271"/>
      <c r="DK54" s="286">
        <v>308676</v>
      </c>
      <c r="DL54" s="286">
        <v>309111</v>
      </c>
      <c r="DM54" s="131">
        <f t="shared" si="26"/>
        <v>2.118674198485857</v>
      </c>
      <c r="DN54" s="131">
        <f t="shared" si="27"/>
        <v>2.115184858251391</v>
      </c>
      <c r="DO54" s="264" t="e">
        <f>#REF!+#REF!+#REF!</f>
        <v>#REF!</v>
      </c>
      <c r="DP54" s="264" t="e">
        <f>#REF!+#REF!+#REF!</f>
        <v>#REF!</v>
      </c>
      <c r="DQ54" s="264" t="e">
        <f>#REF!+#REF!+#REF!</f>
        <v>#REF!</v>
      </c>
      <c r="DR54" s="264" t="e">
        <f>#REF!+#REF!+#REF!</f>
        <v>#REF!</v>
      </c>
      <c r="DS54" s="273">
        <v>712524</v>
      </c>
      <c r="DT54" s="276">
        <v>708094</v>
      </c>
      <c r="DU54" s="248">
        <f>IF($BA$10=0,1,DS54/$BA54)</f>
        <v>1</v>
      </c>
      <c r="DV54" s="248">
        <f t="shared" si="96"/>
        <v>1</v>
      </c>
      <c r="DW54" s="248">
        <f t="shared" si="68"/>
        <v>1.4404638440591206</v>
      </c>
      <c r="DX54" s="248">
        <f t="shared" si="71"/>
        <v>1.4438963713665236</v>
      </c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</row>
    <row r="55" spans="1:268" s="18" customFormat="1" ht="49.5" customHeight="1">
      <c r="A55" s="368" t="s">
        <v>200</v>
      </c>
      <c r="B55" s="317"/>
      <c r="C55" s="257">
        <f>C56+C57+C58+C59+C60</f>
        <v>285297</v>
      </c>
      <c r="D55" s="257">
        <f t="shared" ref="D55" si="97">D56+D57+D58+D59+D60</f>
        <v>223295</v>
      </c>
      <c r="E55" s="257">
        <f>E56+E57+E58+E59+E60</f>
        <v>280513</v>
      </c>
      <c r="F55" s="257">
        <f t="shared" ref="F55:BQ55" si="98">F56+F57+F58+F59+F60</f>
        <v>240750</v>
      </c>
      <c r="G55" s="257">
        <f t="shared" si="98"/>
        <v>262700</v>
      </c>
      <c r="H55" s="257">
        <f t="shared" si="98"/>
        <v>222147</v>
      </c>
      <c r="I55" s="257">
        <f t="shared" si="98"/>
        <v>0</v>
      </c>
      <c r="J55" s="257">
        <f t="shared" si="98"/>
        <v>0</v>
      </c>
      <c r="K55" s="257">
        <f t="shared" si="98"/>
        <v>0</v>
      </c>
      <c r="L55" s="257">
        <f t="shared" si="98"/>
        <v>0</v>
      </c>
      <c r="M55" s="257">
        <f t="shared" si="98"/>
        <v>0</v>
      </c>
      <c r="N55" s="257">
        <f t="shared" si="98"/>
        <v>0</v>
      </c>
      <c r="O55" s="257">
        <f t="shared" si="98"/>
        <v>0</v>
      </c>
      <c r="P55" s="257">
        <f t="shared" si="98"/>
        <v>0</v>
      </c>
      <c r="Q55" s="257">
        <f t="shared" si="98"/>
        <v>0</v>
      </c>
      <c r="R55" s="257">
        <f t="shared" si="98"/>
        <v>0</v>
      </c>
      <c r="S55" s="257">
        <f t="shared" si="98"/>
        <v>0</v>
      </c>
      <c r="T55" s="257">
        <f t="shared" si="98"/>
        <v>0</v>
      </c>
      <c r="U55" s="257">
        <f t="shared" si="98"/>
        <v>0</v>
      </c>
      <c r="V55" s="257">
        <f t="shared" si="98"/>
        <v>0</v>
      </c>
      <c r="W55" s="257">
        <f t="shared" si="98"/>
        <v>0</v>
      </c>
      <c r="X55" s="257">
        <f t="shared" si="98"/>
        <v>0</v>
      </c>
      <c r="Y55" s="257">
        <f t="shared" si="98"/>
        <v>0</v>
      </c>
      <c r="Z55" s="257">
        <f t="shared" si="98"/>
        <v>0</v>
      </c>
      <c r="AA55" s="257">
        <f t="shared" si="98"/>
        <v>0</v>
      </c>
      <c r="AB55" s="257">
        <f t="shared" si="98"/>
        <v>0</v>
      </c>
      <c r="AC55" s="257">
        <f t="shared" si="98"/>
        <v>0</v>
      </c>
      <c r="AD55" s="257">
        <f t="shared" si="98"/>
        <v>0</v>
      </c>
      <c r="AE55" s="257">
        <f t="shared" si="98"/>
        <v>0</v>
      </c>
      <c r="AF55" s="257">
        <f t="shared" si="98"/>
        <v>0</v>
      </c>
      <c r="AG55" s="257">
        <f t="shared" si="98"/>
        <v>0</v>
      </c>
      <c r="AH55" s="257">
        <f t="shared" si="98"/>
        <v>0</v>
      </c>
      <c r="AI55" s="257">
        <f t="shared" si="98"/>
        <v>0</v>
      </c>
      <c r="AJ55" s="257">
        <f t="shared" si="98"/>
        <v>0</v>
      </c>
      <c r="AK55" s="257">
        <f t="shared" si="98"/>
        <v>0</v>
      </c>
      <c r="AL55" s="257">
        <f t="shared" si="98"/>
        <v>0</v>
      </c>
      <c r="AM55" s="257">
        <f t="shared" si="98"/>
        <v>0</v>
      </c>
      <c r="AN55" s="257">
        <f t="shared" si="98"/>
        <v>0</v>
      </c>
      <c r="AO55" s="257">
        <f t="shared" si="98"/>
        <v>0</v>
      </c>
      <c r="AP55" s="257">
        <f t="shared" si="98"/>
        <v>0</v>
      </c>
      <c r="AQ55" s="257">
        <f t="shared" si="98"/>
        <v>0</v>
      </c>
      <c r="AR55" s="257">
        <f t="shared" si="98"/>
        <v>0</v>
      </c>
      <c r="AS55" s="257">
        <f t="shared" si="98"/>
        <v>0</v>
      </c>
      <c r="AT55" s="257">
        <f t="shared" si="98"/>
        <v>0</v>
      </c>
      <c r="AU55" s="257">
        <f t="shared" si="98"/>
        <v>0</v>
      </c>
      <c r="AV55" s="257">
        <f t="shared" si="98"/>
        <v>0</v>
      </c>
      <c r="AW55" s="278">
        <f t="shared" si="98"/>
        <v>114691</v>
      </c>
      <c r="AX55" s="278">
        <f t="shared" si="98"/>
        <v>95683</v>
      </c>
      <c r="AY55" s="267">
        <f t="shared" si="98"/>
        <v>0</v>
      </c>
      <c r="AZ55" s="267">
        <f t="shared" si="98"/>
        <v>0</v>
      </c>
      <c r="BA55" s="267">
        <f t="shared" si="98"/>
        <v>282111</v>
      </c>
      <c r="BB55" s="267">
        <f t="shared" si="98"/>
        <v>233991</v>
      </c>
      <c r="BC55" s="131">
        <f t="shared" si="98"/>
        <v>0</v>
      </c>
      <c r="BD55" s="131">
        <f t="shared" si="98"/>
        <v>0</v>
      </c>
      <c r="BE55" s="267">
        <f t="shared" si="98"/>
        <v>0</v>
      </c>
      <c r="BF55" s="267">
        <f t="shared" si="98"/>
        <v>0</v>
      </c>
      <c r="BG55" s="267">
        <f t="shared" si="98"/>
        <v>0</v>
      </c>
      <c r="BH55" s="267">
        <f t="shared" si="98"/>
        <v>0</v>
      </c>
      <c r="BI55" s="267">
        <f t="shared" si="98"/>
        <v>0</v>
      </c>
      <c r="BJ55" s="267">
        <f t="shared" si="98"/>
        <v>0</v>
      </c>
      <c r="BK55" s="131">
        <f t="shared" si="98"/>
        <v>0</v>
      </c>
      <c r="BL55" s="131">
        <f t="shared" si="98"/>
        <v>0</v>
      </c>
      <c r="BM55" s="267">
        <f t="shared" si="98"/>
        <v>0</v>
      </c>
      <c r="BN55" s="267">
        <f t="shared" si="98"/>
        <v>0</v>
      </c>
      <c r="BO55" s="267">
        <f t="shared" si="98"/>
        <v>0</v>
      </c>
      <c r="BP55" s="267">
        <f t="shared" si="98"/>
        <v>0</v>
      </c>
      <c r="BQ55" s="131">
        <f t="shared" si="98"/>
        <v>0</v>
      </c>
      <c r="BR55" s="131">
        <f t="shared" ref="BR55:DL55" si="99">BR56+BR57+BR58+BR59+BR60</f>
        <v>0</v>
      </c>
      <c r="BS55" s="267">
        <f t="shared" si="99"/>
        <v>0</v>
      </c>
      <c r="BT55" s="267">
        <f t="shared" si="99"/>
        <v>0</v>
      </c>
      <c r="BU55" s="267">
        <f t="shared" si="99"/>
        <v>0</v>
      </c>
      <c r="BV55" s="267">
        <f t="shared" si="99"/>
        <v>0</v>
      </c>
      <c r="BW55" s="131">
        <f t="shared" si="99"/>
        <v>0</v>
      </c>
      <c r="BX55" s="131">
        <f t="shared" si="99"/>
        <v>0</v>
      </c>
      <c r="BY55" s="267">
        <f t="shared" si="99"/>
        <v>0</v>
      </c>
      <c r="BZ55" s="267">
        <f t="shared" si="99"/>
        <v>0</v>
      </c>
      <c r="CA55" s="267">
        <f t="shared" si="99"/>
        <v>0</v>
      </c>
      <c r="CB55" s="267">
        <f t="shared" si="99"/>
        <v>0</v>
      </c>
      <c r="CC55" s="131">
        <f t="shared" si="99"/>
        <v>0</v>
      </c>
      <c r="CD55" s="131">
        <f t="shared" si="99"/>
        <v>0</v>
      </c>
      <c r="CE55" s="267">
        <f t="shared" si="99"/>
        <v>0</v>
      </c>
      <c r="CF55" s="267">
        <f t="shared" si="99"/>
        <v>0</v>
      </c>
      <c r="CG55" s="267">
        <f t="shared" si="99"/>
        <v>0</v>
      </c>
      <c r="CH55" s="267">
        <f t="shared" si="99"/>
        <v>0</v>
      </c>
      <c r="CI55" s="131">
        <f t="shared" si="99"/>
        <v>0</v>
      </c>
      <c r="CJ55" s="131">
        <f t="shared" si="99"/>
        <v>0</v>
      </c>
      <c r="CK55" s="267">
        <f t="shared" si="99"/>
        <v>0</v>
      </c>
      <c r="CL55" s="267">
        <f t="shared" si="99"/>
        <v>0</v>
      </c>
      <c r="CM55" s="267">
        <f t="shared" si="99"/>
        <v>0</v>
      </c>
      <c r="CN55" s="267">
        <f t="shared" si="99"/>
        <v>0</v>
      </c>
      <c r="CO55" s="131">
        <f t="shared" si="99"/>
        <v>0</v>
      </c>
      <c r="CP55" s="131">
        <f t="shared" si="99"/>
        <v>0</v>
      </c>
      <c r="CQ55" s="267">
        <f t="shared" si="99"/>
        <v>0</v>
      </c>
      <c r="CR55" s="267">
        <f t="shared" si="99"/>
        <v>0</v>
      </c>
      <c r="CS55" s="267">
        <f t="shared" si="99"/>
        <v>0</v>
      </c>
      <c r="CT55" s="267">
        <f t="shared" si="99"/>
        <v>0</v>
      </c>
      <c r="CU55" s="131">
        <f t="shared" si="99"/>
        <v>0</v>
      </c>
      <c r="CV55" s="131">
        <f t="shared" si="99"/>
        <v>0</v>
      </c>
      <c r="CW55" s="267">
        <f t="shared" si="99"/>
        <v>0</v>
      </c>
      <c r="CX55" s="267">
        <f t="shared" si="99"/>
        <v>0</v>
      </c>
      <c r="CY55" s="267">
        <f t="shared" si="99"/>
        <v>0</v>
      </c>
      <c r="CZ55" s="267">
        <f t="shared" si="99"/>
        <v>0</v>
      </c>
      <c r="DA55" s="131">
        <f t="shared" si="99"/>
        <v>0</v>
      </c>
      <c r="DB55" s="131">
        <f t="shared" si="99"/>
        <v>0</v>
      </c>
      <c r="DC55" s="267">
        <f t="shared" si="99"/>
        <v>0</v>
      </c>
      <c r="DD55" s="267">
        <f t="shared" si="99"/>
        <v>0</v>
      </c>
      <c r="DE55" s="267">
        <f t="shared" si="99"/>
        <v>0</v>
      </c>
      <c r="DF55" s="267">
        <f t="shared" si="99"/>
        <v>0</v>
      </c>
      <c r="DG55" s="131">
        <f t="shared" si="99"/>
        <v>0</v>
      </c>
      <c r="DH55" s="131">
        <f t="shared" si="99"/>
        <v>0</v>
      </c>
      <c r="DI55" s="267">
        <f t="shared" si="99"/>
        <v>0</v>
      </c>
      <c r="DJ55" s="267">
        <f t="shared" si="99"/>
        <v>0</v>
      </c>
      <c r="DK55" s="267">
        <f t="shared" si="99"/>
        <v>118370</v>
      </c>
      <c r="DL55" s="267">
        <f t="shared" si="99"/>
        <v>99995</v>
      </c>
      <c r="DM55" s="131">
        <f t="shared" si="26"/>
        <v>1.0320774951827083</v>
      </c>
      <c r="DN55" s="131">
        <f t="shared" si="27"/>
        <v>1.045065476625942</v>
      </c>
      <c r="DO55" s="264" t="e">
        <f t="shared" ref="DO55:DR55" si="100">DO53-DO54</f>
        <v>#REF!</v>
      </c>
      <c r="DP55" s="264" t="e">
        <f t="shared" si="100"/>
        <v>#REF!</v>
      </c>
      <c r="DQ55" s="264" t="e">
        <f t="shared" si="100"/>
        <v>#REF!</v>
      </c>
      <c r="DR55" s="264" t="e">
        <f t="shared" si="100"/>
        <v>#REF!</v>
      </c>
      <c r="DS55" s="264">
        <f t="shared" ref="DS55:DT55" si="101">DS56+DS57+DS58+DS59+DS60</f>
        <v>282111</v>
      </c>
      <c r="DT55" s="264">
        <f t="shared" si="101"/>
        <v>233991</v>
      </c>
      <c r="DU55" s="248">
        <f>IF($BA$10=0,1,DS55/$BA55)</f>
        <v>1</v>
      </c>
      <c r="DV55" s="248">
        <f t="shared" si="96"/>
        <v>1</v>
      </c>
      <c r="DW55" s="248">
        <f t="shared" ref="DW55:DW71" si="102">IF($G55=0,1,DS55/$G55)</f>
        <v>1.0738903692424819</v>
      </c>
      <c r="DX55" s="248">
        <f t="shared" si="71"/>
        <v>1.0533160474820726</v>
      </c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</row>
    <row r="56" spans="1:268" s="68" customFormat="1" ht="17.25">
      <c r="A56" s="374" t="s">
        <v>100</v>
      </c>
      <c r="B56" s="325"/>
      <c r="C56" s="277">
        <v>143495</v>
      </c>
      <c r="D56" s="277">
        <v>124573</v>
      </c>
      <c r="E56" s="277">
        <v>149110</v>
      </c>
      <c r="F56" s="277">
        <v>133507</v>
      </c>
      <c r="G56" s="277">
        <v>126963</v>
      </c>
      <c r="H56" s="277">
        <v>112846</v>
      </c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277">
        <v>65261</v>
      </c>
      <c r="AX56" s="277">
        <v>58732</v>
      </c>
      <c r="AY56" s="140"/>
      <c r="AZ56" s="140"/>
      <c r="BA56" s="277">
        <v>130419</v>
      </c>
      <c r="BB56" s="277">
        <v>116083</v>
      </c>
      <c r="BC56" s="133"/>
      <c r="BD56" s="133"/>
      <c r="BE56" s="140"/>
      <c r="BF56" s="140"/>
      <c r="BG56" s="140"/>
      <c r="BH56" s="140"/>
      <c r="BI56" s="140"/>
      <c r="BJ56" s="140"/>
      <c r="BK56" s="133"/>
      <c r="BL56" s="133"/>
      <c r="BM56" s="140"/>
      <c r="BN56" s="140"/>
      <c r="BO56" s="140"/>
      <c r="BP56" s="140"/>
      <c r="BQ56" s="133"/>
      <c r="BR56" s="133"/>
      <c r="BS56" s="140"/>
      <c r="BT56" s="140"/>
      <c r="BU56" s="140"/>
      <c r="BV56" s="140"/>
      <c r="BW56" s="133"/>
      <c r="BX56" s="133"/>
      <c r="BY56" s="140"/>
      <c r="BZ56" s="140"/>
      <c r="CA56" s="140"/>
      <c r="CB56" s="140"/>
      <c r="CC56" s="133"/>
      <c r="CD56" s="133"/>
      <c r="CE56" s="140"/>
      <c r="CF56" s="140"/>
      <c r="CG56" s="140"/>
      <c r="CH56" s="140"/>
      <c r="CI56" s="133"/>
      <c r="CJ56" s="133"/>
      <c r="CK56" s="140"/>
      <c r="CL56" s="140"/>
      <c r="CM56" s="140"/>
      <c r="CN56" s="140"/>
      <c r="CO56" s="133"/>
      <c r="CP56" s="133"/>
      <c r="CQ56" s="140"/>
      <c r="CR56" s="140"/>
      <c r="CS56" s="140"/>
      <c r="CT56" s="140"/>
      <c r="CU56" s="133"/>
      <c r="CV56" s="133"/>
      <c r="CW56" s="140"/>
      <c r="CX56" s="140"/>
      <c r="CY56" s="140"/>
      <c r="CZ56" s="140"/>
      <c r="DA56" s="133"/>
      <c r="DB56" s="133"/>
      <c r="DC56" s="140"/>
      <c r="DD56" s="140"/>
      <c r="DE56" s="140"/>
      <c r="DF56" s="140"/>
      <c r="DG56" s="133"/>
      <c r="DH56" s="133"/>
      <c r="DI56" s="140"/>
      <c r="DJ56" s="140"/>
      <c r="DK56" s="277">
        <v>60872</v>
      </c>
      <c r="DL56" s="277">
        <v>54558</v>
      </c>
      <c r="DM56" s="142">
        <f t="shared" si="26"/>
        <v>0.93274696985948724</v>
      </c>
      <c r="DN56" s="142">
        <f t="shared" si="27"/>
        <v>0.92893141728529594</v>
      </c>
      <c r="DO56" s="140">
        <f>'бюджет округа (района)'!BH41+'бюджеты поселений'!BH41</f>
        <v>0</v>
      </c>
      <c r="DP56" s="140">
        <f>'бюджет округа (района)'!BH41</f>
        <v>0</v>
      </c>
      <c r="DQ56" s="140">
        <f>'бюджет округа (района)'!BI41+'бюджеты поселений'!BI41</f>
        <v>0</v>
      </c>
      <c r="DR56" s="140">
        <f>'бюджет округа (района)'!BI41</f>
        <v>0</v>
      </c>
      <c r="DS56" s="277">
        <v>130419</v>
      </c>
      <c r="DT56" s="277">
        <v>116083</v>
      </c>
      <c r="DU56" s="135">
        <f>IF($BA$10=0,1,DS56/$BA56)</f>
        <v>1</v>
      </c>
      <c r="DV56" s="135">
        <f t="shared" si="96"/>
        <v>1</v>
      </c>
      <c r="DW56" s="135">
        <f t="shared" si="102"/>
        <v>1.0272205288154816</v>
      </c>
      <c r="DX56" s="135">
        <f t="shared" si="71"/>
        <v>1.0286851106818142</v>
      </c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</row>
    <row r="57" spans="1:268" s="64" customFormat="1" ht="18" customHeight="1">
      <c r="A57" s="370" t="s">
        <v>197</v>
      </c>
      <c r="B57" s="323"/>
      <c r="C57" s="273">
        <v>44309</v>
      </c>
      <c r="D57" s="276">
        <v>41012</v>
      </c>
      <c r="E57" s="273">
        <v>43217</v>
      </c>
      <c r="F57" s="276">
        <v>40315</v>
      </c>
      <c r="G57" s="273">
        <v>54735</v>
      </c>
      <c r="H57" s="276">
        <v>51363</v>
      </c>
      <c r="I57" s="134"/>
      <c r="J57" s="137"/>
      <c r="K57" s="134"/>
      <c r="L57" s="137"/>
      <c r="M57" s="134"/>
      <c r="N57" s="134"/>
      <c r="O57" s="134"/>
      <c r="P57" s="137"/>
      <c r="Q57" s="134"/>
      <c r="R57" s="134"/>
      <c r="S57" s="134"/>
      <c r="T57" s="137"/>
      <c r="U57" s="134"/>
      <c r="V57" s="134"/>
      <c r="W57" s="134"/>
      <c r="X57" s="137"/>
      <c r="Y57" s="134"/>
      <c r="Z57" s="134"/>
      <c r="AA57" s="134"/>
      <c r="AB57" s="137"/>
      <c r="AC57" s="134"/>
      <c r="AD57" s="134"/>
      <c r="AE57" s="134"/>
      <c r="AF57" s="137"/>
      <c r="AG57" s="134"/>
      <c r="AH57" s="134"/>
      <c r="AI57" s="134"/>
      <c r="AJ57" s="137"/>
      <c r="AK57" s="134"/>
      <c r="AL57" s="134"/>
      <c r="AM57" s="134"/>
      <c r="AN57" s="137"/>
      <c r="AO57" s="134"/>
      <c r="AP57" s="134"/>
      <c r="AQ57" s="134"/>
      <c r="AR57" s="137"/>
      <c r="AS57" s="134"/>
      <c r="AT57" s="134"/>
      <c r="AU57" s="134"/>
      <c r="AV57" s="137"/>
      <c r="AW57" s="273">
        <v>19586</v>
      </c>
      <c r="AX57" s="273">
        <v>17737</v>
      </c>
      <c r="AY57" s="134"/>
      <c r="AZ57" s="137"/>
      <c r="BA57" s="273">
        <v>53924</v>
      </c>
      <c r="BB57" s="276">
        <v>49428</v>
      </c>
      <c r="BC57" s="283"/>
      <c r="BD57" s="283"/>
      <c r="BE57" s="273"/>
      <c r="BF57" s="276"/>
      <c r="BG57" s="273"/>
      <c r="BH57" s="276"/>
      <c r="BI57" s="273"/>
      <c r="BJ57" s="273"/>
      <c r="BK57" s="283"/>
      <c r="BL57" s="283"/>
      <c r="BM57" s="273"/>
      <c r="BN57" s="276"/>
      <c r="BO57" s="273"/>
      <c r="BP57" s="273"/>
      <c r="BQ57" s="283"/>
      <c r="BR57" s="283"/>
      <c r="BS57" s="273"/>
      <c r="BT57" s="276"/>
      <c r="BU57" s="273"/>
      <c r="BV57" s="273"/>
      <c r="BW57" s="283"/>
      <c r="BX57" s="283"/>
      <c r="BY57" s="273"/>
      <c r="BZ57" s="276"/>
      <c r="CA57" s="273"/>
      <c r="CB57" s="273"/>
      <c r="CC57" s="283"/>
      <c r="CD57" s="283"/>
      <c r="CE57" s="273"/>
      <c r="CF57" s="276"/>
      <c r="CG57" s="273"/>
      <c r="CH57" s="273"/>
      <c r="CI57" s="283"/>
      <c r="CJ57" s="283"/>
      <c r="CK57" s="273"/>
      <c r="CL57" s="276"/>
      <c r="CM57" s="273"/>
      <c r="CN57" s="273"/>
      <c r="CO57" s="283"/>
      <c r="CP57" s="283"/>
      <c r="CQ57" s="273"/>
      <c r="CR57" s="276"/>
      <c r="CS57" s="273"/>
      <c r="CT57" s="273"/>
      <c r="CU57" s="283"/>
      <c r="CV57" s="283"/>
      <c r="CW57" s="273"/>
      <c r="CX57" s="276"/>
      <c r="CY57" s="273"/>
      <c r="CZ57" s="273"/>
      <c r="DA57" s="283"/>
      <c r="DB57" s="283"/>
      <c r="DC57" s="273"/>
      <c r="DD57" s="276"/>
      <c r="DE57" s="273"/>
      <c r="DF57" s="273"/>
      <c r="DG57" s="283"/>
      <c r="DH57" s="283"/>
      <c r="DI57" s="273"/>
      <c r="DJ57" s="276"/>
      <c r="DK57" s="273">
        <v>26702</v>
      </c>
      <c r="DL57" s="273">
        <v>24272</v>
      </c>
      <c r="DM57" s="142">
        <f t="shared" si="26"/>
        <v>1.3633207393035842</v>
      </c>
      <c r="DN57" s="142">
        <f t="shared" si="27"/>
        <v>1.3684388566273891</v>
      </c>
      <c r="DO57" s="140">
        <f>'бюджет округа (района)'!BH42+'бюджеты поселений'!BH42</f>
        <v>0</v>
      </c>
      <c r="DP57" s="140">
        <f>'бюджет округа (района)'!BH42</f>
        <v>0</v>
      </c>
      <c r="DQ57" s="140">
        <f>'бюджет округа (района)'!BI42+'бюджеты поселений'!BI42</f>
        <v>0</v>
      </c>
      <c r="DR57" s="140">
        <f>'бюджет округа (района)'!BI42</f>
        <v>0</v>
      </c>
      <c r="DS57" s="140">
        <v>53924</v>
      </c>
      <c r="DT57" s="140">
        <v>49428</v>
      </c>
      <c r="DU57" s="135">
        <f>IF($BA$10=0,1,DS57/$BA57)</f>
        <v>1</v>
      </c>
      <c r="DV57" s="135">
        <f t="shared" si="96"/>
        <v>1</v>
      </c>
      <c r="DW57" s="135">
        <f t="shared" si="102"/>
        <v>0.98518315520233857</v>
      </c>
      <c r="DX57" s="135">
        <f t="shared" si="71"/>
        <v>0.96232696688277553</v>
      </c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8" customFormat="1" ht="18" customHeight="1">
      <c r="A58" s="370" t="s">
        <v>198</v>
      </c>
      <c r="B58" s="323"/>
      <c r="C58" s="277">
        <v>0</v>
      </c>
      <c r="D58" s="277">
        <v>3732</v>
      </c>
      <c r="E58" s="277">
        <v>0</v>
      </c>
      <c r="F58" s="277">
        <v>5777</v>
      </c>
      <c r="G58" s="277">
        <v>0</v>
      </c>
      <c r="H58" s="277">
        <v>8316</v>
      </c>
      <c r="I58" s="140"/>
      <c r="J58" s="140"/>
      <c r="K58" s="140"/>
      <c r="L58" s="140"/>
      <c r="M58" s="132"/>
      <c r="N58" s="132"/>
      <c r="O58" s="140"/>
      <c r="P58" s="140"/>
      <c r="Q58" s="132"/>
      <c r="R58" s="132"/>
      <c r="S58" s="140"/>
      <c r="T58" s="140"/>
      <c r="U58" s="132"/>
      <c r="V58" s="132"/>
      <c r="W58" s="140"/>
      <c r="X58" s="140"/>
      <c r="Y58" s="132"/>
      <c r="Z58" s="132"/>
      <c r="AA58" s="140"/>
      <c r="AB58" s="140"/>
      <c r="AC58" s="132"/>
      <c r="AD58" s="132"/>
      <c r="AE58" s="140"/>
      <c r="AF58" s="140"/>
      <c r="AG58" s="132"/>
      <c r="AH58" s="132"/>
      <c r="AI58" s="140"/>
      <c r="AJ58" s="140"/>
      <c r="AK58" s="132"/>
      <c r="AL58" s="132"/>
      <c r="AM58" s="140"/>
      <c r="AN58" s="140"/>
      <c r="AO58" s="132"/>
      <c r="AP58" s="132"/>
      <c r="AQ58" s="140"/>
      <c r="AR58" s="140"/>
      <c r="AS58" s="132"/>
      <c r="AT58" s="132"/>
      <c r="AU58" s="140"/>
      <c r="AV58" s="140"/>
      <c r="AW58" s="275">
        <v>0</v>
      </c>
      <c r="AX58" s="275">
        <v>4158</v>
      </c>
      <c r="AY58" s="140"/>
      <c r="AZ58" s="140"/>
      <c r="BA58" s="277">
        <v>0</v>
      </c>
      <c r="BB58" s="277">
        <v>8735</v>
      </c>
      <c r="BC58" s="287"/>
      <c r="BD58" s="287"/>
      <c r="BE58" s="277"/>
      <c r="BF58" s="277"/>
      <c r="BG58" s="277"/>
      <c r="BH58" s="277"/>
      <c r="BI58" s="275"/>
      <c r="BJ58" s="275"/>
      <c r="BK58" s="287"/>
      <c r="BL58" s="287"/>
      <c r="BM58" s="277"/>
      <c r="BN58" s="277"/>
      <c r="BO58" s="275"/>
      <c r="BP58" s="275"/>
      <c r="BQ58" s="287"/>
      <c r="BR58" s="287"/>
      <c r="BS58" s="277"/>
      <c r="BT58" s="277"/>
      <c r="BU58" s="275"/>
      <c r="BV58" s="275"/>
      <c r="BW58" s="287"/>
      <c r="BX58" s="287"/>
      <c r="BY58" s="277"/>
      <c r="BZ58" s="277"/>
      <c r="CA58" s="275"/>
      <c r="CB58" s="275"/>
      <c r="CC58" s="287"/>
      <c r="CD58" s="287"/>
      <c r="CE58" s="277"/>
      <c r="CF58" s="277"/>
      <c r="CG58" s="275"/>
      <c r="CH58" s="275"/>
      <c r="CI58" s="287"/>
      <c r="CJ58" s="287"/>
      <c r="CK58" s="277"/>
      <c r="CL58" s="277"/>
      <c r="CM58" s="275"/>
      <c r="CN58" s="275"/>
      <c r="CO58" s="287"/>
      <c r="CP58" s="287"/>
      <c r="CQ58" s="277"/>
      <c r="CR58" s="277"/>
      <c r="CS58" s="275"/>
      <c r="CT58" s="275"/>
      <c r="CU58" s="287"/>
      <c r="CV58" s="287"/>
      <c r="CW58" s="277"/>
      <c r="CX58" s="277"/>
      <c r="CY58" s="275"/>
      <c r="CZ58" s="275"/>
      <c r="DA58" s="287"/>
      <c r="DB58" s="287"/>
      <c r="DC58" s="277"/>
      <c r="DD58" s="277"/>
      <c r="DE58" s="275"/>
      <c r="DF58" s="275"/>
      <c r="DG58" s="287"/>
      <c r="DH58" s="287"/>
      <c r="DI58" s="277"/>
      <c r="DJ58" s="277"/>
      <c r="DK58" s="275">
        <v>0</v>
      </c>
      <c r="DL58" s="275">
        <v>4699</v>
      </c>
      <c r="DM58" s="142">
        <f t="shared" si="26"/>
        <v>1</v>
      </c>
      <c r="DN58" s="142">
        <f t="shared" si="27"/>
        <v>1.1301106301106301</v>
      </c>
      <c r="DO58" s="140">
        <f>'бюджет округа (района)'!BH43+'бюджеты поселений'!BH43</f>
        <v>0</v>
      </c>
      <c r="DP58" s="140">
        <f>'бюджет округа (района)'!BH43</f>
        <v>0</v>
      </c>
      <c r="DQ58" s="140">
        <f>'бюджет округа (района)'!BI43+'бюджеты поселений'!BI43</f>
        <v>0</v>
      </c>
      <c r="DR58" s="140">
        <f>'бюджет округа (района)'!BI43</f>
        <v>0</v>
      </c>
      <c r="DS58" s="277">
        <v>0</v>
      </c>
      <c r="DT58" s="277">
        <v>8735</v>
      </c>
      <c r="DU58" s="247" t="s">
        <v>34</v>
      </c>
      <c r="DV58" s="135">
        <f t="shared" si="96"/>
        <v>1</v>
      </c>
      <c r="DW58" s="135">
        <f t="shared" si="102"/>
        <v>1</v>
      </c>
      <c r="DX58" s="135">
        <f t="shared" si="71"/>
        <v>1</v>
      </c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</row>
    <row r="59" spans="1:268" s="68" customFormat="1" ht="18" customHeight="1">
      <c r="A59" s="370" t="s">
        <v>199</v>
      </c>
      <c r="B59" s="323"/>
      <c r="C59" s="277">
        <v>22154</v>
      </c>
      <c r="D59" s="277">
        <v>0</v>
      </c>
      <c r="E59" s="277">
        <v>11891</v>
      </c>
      <c r="F59" s="277">
        <v>0</v>
      </c>
      <c r="G59" s="277">
        <v>10848</v>
      </c>
      <c r="H59" s="277">
        <v>0</v>
      </c>
      <c r="I59" s="140"/>
      <c r="J59" s="140"/>
      <c r="K59" s="140"/>
      <c r="L59" s="140"/>
      <c r="M59" s="132"/>
      <c r="N59" s="132"/>
      <c r="O59" s="140"/>
      <c r="P59" s="140"/>
      <c r="Q59" s="132"/>
      <c r="R59" s="132"/>
      <c r="S59" s="140"/>
      <c r="T59" s="140"/>
      <c r="U59" s="132"/>
      <c r="V59" s="132"/>
      <c r="W59" s="140"/>
      <c r="X59" s="140"/>
      <c r="Y59" s="132"/>
      <c r="Z59" s="132"/>
      <c r="AA59" s="140"/>
      <c r="AB59" s="140"/>
      <c r="AC59" s="132"/>
      <c r="AD59" s="132"/>
      <c r="AE59" s="140"/>
      <c r="AF59" s="140"/>
      <c r="AG59" s="132"/>
      <c r="AH59" s="132"/>
      <c r="AI59" s="140"/>
      <c r="AJ59" s="140"/>
      <c r="AK59" s="132"/>
      <c r="AL59" s="132"/>
      <c r="AM59" s="140"/>
      <c r="AN59" s="140"/>
      <c r="AO59" s="132"/>
      <c r="AP59" s="132"/>
      <c r="AQ59" s="140"/>
      <c r="AR59" s="140"/>
      <c r="AS59" s="132"/>
      <c r="AT59" s="132"/>
      <c r="AU59" s="140"/>
      <c r="AV59" s="140"/>
      <c r="AW59" s="275">
        <v>5883</v>
      </c>
      <c r="AX59" s="275">
        <v>0</v>
      </c>
      <c r="AY59" s="140"/>
      <c r="AZ59" s="140"/>
      <c r="BA59" s="277">
        <v>15813</v>
      </c>
      <c r="BB59" s="277">
        <v>0</v>
      </c>
      <c r="BC59" s="287"/>
      <c r="BD59" s="287"/>
      <c r="BE59" s="277"/>
      <c r="BF59" s="277"/>
      <c r="BG59" s="277"/>
      <c r="BH59" s="277"/>
      <c r="BI59" s="275"/>
      <c r="BJ59" s="275"/>
      <c r="BK59" s="287"/>
      <c r="BL59" s="287"/>
      <c r="BM59" s="277"/>
      <c r="BN59" s="277"/>
      <c r="BO59" s="275"/>
      <c r="BP59" s="275"/>
      <c r="BQ59" s="287"/>
      <c r="BR59" s="287"/>
      <c r="BS59" s="277"/>
      <c r="BT59" s="277"/>
      <c r="BU59" s="275"/>
      <c r="BV59" s="275"/>
      <c r="BW59" s="287"/>
      <c r="BX59" s="287"/>
      <c r="BY59" s="277"/>
      <c r="BZ59" s="277"/>
      <c r="CA59" s="275"/>
      <c r="CB59" s="275"/>
      <c r="CC59" s="287"/>
      <c r="CD59" s="287"/>
      <c r="CE59" s="277"/>
      <c r="CF59" s="277"/>
      <c r="CG59" s="275"/>
      <c r="CH59" s="275"/>
      <c r="CI59" s="287"/>
      <c r="CJ59" s="287"/>
      <c r="CK59" s="277"/>
      <c r="CL59" s="277"/>
      <c r="CM59" s="275"/>
      <c r="CN59" s="275"/>
      <c r="CO59" s="287"/>
      <c r="CP59" s="287"/>
      <c r="CQ59" s="277"/>
      <c r="CR59" s="277"/>
      <c r="CS59" s="275"/>
      <c r="CT59" s="275"/>
      <c r="CU59" s="287"/>
      <c r="CV59" s="287"/>
      <c r="CW59" s="277"/>
      <c r="CX59" s="277"/>
      <c r="CY59" s="275"/>
      <c r="CZ59" s="275"/>
      <c r="DA59" s="287"/>
      <c r="DB59" s="287"/>
      <c r="DC59" s="277"/>
      <c r="DD59" s="277"/>
      <c r="DE59" s="275"/>
      <c r="DF59" s="275"/>
      <c r="DG59" s="287"/>
      <c r="DH59" s="287"/>
      <c r="DI59" s="277"/>
      <c r="DJ59" s="277"/>
      <c r="DK59" s="275">
        <v>7332</v>
      </c>
      <c r="DL59" s="275">
        <v>0</v>
      </c>
      <c r="DM59" s="142">
        <f t="shared" si="26"/>
        <v>1.2463029066802651</v>
      </c>
      <c r="DN59" s="142">
        <f t="shared" si="27"/>
        <v>1</v>
      </c>
      <c r="DO59" s="140">
        <f>'бюджет округа (района)'!BH44+'бюджеты поселений'!BH44</f>
        <v>0</v>
      </c>
      <c r="DP59" s="140">
        <f>'бюджет округа (района)'!BH44</f>
        <v>0</v>
      </c>
      <c r="DQ59" s="140">
        <f>'бюджет округа (района)'!BI44+'бюджеты поселений'!BI44</f>
        <v>0</v>
      </c>
      <c r="DR59" s="140">
        <f>'бюджет округа (района)'!BI44</f>
        <v>0</v>
      </c>
      <c r="DS59" s="277">
        <v>15813</v>
      </c>
      <c r="DT59" s="277">
        <v>0</v>
      </c>
      <c r="DU59" s="135">
        <f t="shared" ref="DU59:DU64" si="103">IF($BA$10=0,1,DS59/$BA59)</f>
        <v>1</v>
      </c>
      <c r="DV59" s="247" t="s">
        <v>34</v>
      </c>
      <c r="DW59" s="135">
        <f t="shared" si="102"/>
        <v>1.4576880530973451</v>
      </c>
      <c r="DX59" s="247" t="s">
        <v>34</v>
      </c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</row>
    <row r="60" spans="1:268" s="68" customFormat="1" ht="66.75" customHeight="1">
      <c r="A60" s="370" t="s">
        <v>201</v>
      </c>
      <c r="B60" s="323"/>
      <c r="C60" s="277">
        <f>SUM(C61:C69)</f>
        <v>75339</v>
      </c>
      <c r="D60" s="277">
        <f t="shared" ref="D60" si="104">SUM(D61:D69)</f>
        <v>53978</v>
      </c>
      <c r="E60" s="277">
        <f>SUM(E61:E69)</f>
        <v>76295</v>
      </c>
      <c r="F60" s="277">
        <f t="shared" ref="F60:BQ60" si="105">SUM(F61:F69)</f>
        <v>61151</v>
      </c>
      <c r="G60" s="277">
        <f t="shared" si="105"/>
        <v>70154</v>
      </c>
      <c r="H60" s="277">
        <f t="shared" si="105"/>
        <v>49622</v>
      </c>
      <c r="I60" s="140">
        <f t="shared" si="105"/>
        <v>0</v>
      </c>
      <c r="J60" s="140">
        <f t="shared" si="105"/>
        <v>0</v>
      </c>
      <c r="K60" s="140">
        <f t="shared" si="105"/>
        <v>0</v>
      </c>
      <c r="L60" s="140">
        <f t="shared" si="105"/>
        <v>0</v>
      </c>
      <c r="M60" s="132">
        <f t="shared" si="105"/>
        <v>0</v>
      </c>
      <c r="N60" s="132">
        <f t="shared" si="105"/>
        <v>0</v>
      </c>
      <c r="O60" s="140">
        <f t="shared" si="105"/>
        <v>0</v>
      </c>
      <c r="P60" s="140">
        <f t="shared" si="105"/>
        <v>0</v>
      </c>
      <c r="Q60" s="132">
        <f t="shared" si="105"/>
        <v>0</v>
      </c>
      <c r="R60" s="132">
        <f t="shared" si="105"/>
        <v>0</v>
      </c>
      <c r="S60" s="140">
        <f t="shared" si="105"/>
        <v>0</v>
      </c>
      <c r="T60" s="140">
        <f t="shared" si="105"/>
        <v>0</v>
      </c>
      <c r="U60" s="132">
        <f t="shared" si="105"/>
        <v>0</v>
      </c>
      <c r="V60" s="132">
        <f t="shared" si="105"/>
        <v>0</v>
      </c>
      <c r="W60" s="140">
        <f t="shared" si="105"/>
        <v>0</v>
      </c>
      <c r="X60" s="140">
        <f t="shared" si="105"/>
        <v>0</v>
      </c>
      <c r="Y60" s="132">
        <f t="shared" si="105"/>
        <v>0</v>
      </c>
      <c r="Z60" s="132">
        <f t="shared" si="105"/>
        <v>0</v>
      </c>
      <c r="AA60" s="140">
        <f t="shared" si="105"/>
        <v>0</v>
      </c>
      <c r="AB60" s="140">
        <f t="shared" si="105"/>
        <v>0</v>
      </c>
      <c r="AC60" s="132">
        <f t="shared" si="105"/>
        <v>0</v>
      </c>
      <c r="AD60" s="132">
        <f t="shared" si="105"/>
        <v>0</v>
      </c>
      <c r="AE60" s="140">
        <f t="shared" si="105"/>
        <v>0</v>
      </c>
      <c r="AF60" s="140">
        <f t="shared" si="105"/>
        <v>0</v>
      </c>
      <c r="AG60" s="132">
        <f t="shared" si="105"/>
        <v>0</v>
      </c>
      <c r="AH60" s="132">
        <f t="shared" si="105"/>
        <v>0</v>
      </c>
      <c r="AI60" s="140">
        <f t="shared" si="105"/>
        <v>0</v>
      </c>
      <c r="AJ60" s="140">
        <f t="shared" si="105"/>
        <v>0</v>
      </c>
      <c r="AK60" s="132">
        <f t="shared" si="105"/>
        <v>0</v>
      </c>
      <c r="AL60" s="132">
        <f t="shared" si="105"/>
        <v>0</v>
      </c>
      <c r="AM60" s="140">
        <f t="shared" si="105"/>
        <v>0</v>
      </c>
      <c r="AN60" s="140">
        <f t="shared" si="105"/>
        <v>0</v>
      </c>
      <c r="AO60" s="132">
        <f t="shared" si="105"/>
        <v>0</v>
      </c>
      <c r="AP60" s="132">
        <f t="shared" si="105"/>
        <v>0</v>
      </c>
      <c r="AQ60" s="140">
        <f t="shared" si="105"/>
        <v>0</v>
      </c>
      <c r="AR60" s="140">
        <f t="shared" si="105"/>
        <v>0</v>
      </c>
      <c r="AS60" s="132">
        <f t="shared" si="105"/>
        <v>0</v>
      </c>
      <c r="AT60" s="132">
        <f t="shared" si="105"/>
        <v>0</v>
      </c>
      <c r="AU60" s="140">
        <f t="shared" si="105"/>
        <v>0</v>
      </c>
      <c r="AV60" s="140">
        <f t="shared" si="105"/>
        <v>0</v>
      </c>
      <c r="AW60" s="275">
        <f t="shared" si="105"/>
        <v>23961</v>
      </c>
      <c r="AX60" s="275">
        <f t="shared" si="105"/>
        <v>15056</v>
      </c>
      <c r="AY60" s="140">
        <f t="shared" si="105"/>
        <v>0</v>
      </c>
      <c r="AZ60" s="140">
        <f t="shared" si="105"/>
        <v>0</v>
      </c>
      <c r="BA60" s="277">
        <f t="shared" si="105"/>
        <v>81955</v>
      </c>
      <c r="BB60" s="277">
        <f t="shared" si="105"/>
        <v>59745</v>
      </c>
      <c r="BC60" s="287">
        <f t="shared" si="105"/>
        <v>0</v>
      </c>
      <c r="BD60" s="287">
        <f t="shared" si="105"/>
        <v>0</v>
      </c>
      <c r="BE60" s="277">
        <f t="shared" si="105"/>
        <v>0</v>
      </c>
      <c r="BF60" s="277">
        <f t="shared" si="105"/>
        <v>0</v>
      </c>
      <c r="BG60" s="277">
        <f t="shared" si="105"/>
        <v>0</v>
      </c>
      <c r="BH60" s="277">
        <f t="shared" si="105"/>
        <v>0</v>
      </c>
      <c r="BI60" s="275">
        <f t="shared" si="105"/>
        <v>0</v>
      </c>
      <c r="BJ60" s="275">
        <f t="shared" si="105"/>
        <v>0</v>
      </c>
      <c r="BK60" s="287">
        <f t="shared" si="105"/>
        <v>0</v>
      </c>
      <c r="BL60" s="287">
        <f t="shared" si="105"/>
        <v>0</v>
      </c>
      <c r="BM60" s="277">
        <f t="shared" si="105"/>
        <v>0</v>
      </c>
      <c r="BN60" s="277">
        <f t="shared" si="105"/>
        <v>0</v>
      </c>
      <c r="BO60" s="275">
        <f t="shared" si="105"/>
        <v>0</v>
      </c>
      <c r="BP60" s="275">
        <f t="shared" si="105"/>
        <v>0</v>
      </c>
      <c r="BQ60" s="287">
        <f t="shared" si="105"/>
        <v>0</v>
      </c>
      <c r="BR60" s="287">
        <f t="shared" ref="BR60:DL60" si="106">SUM(BR61:BR69)</f>
        <v>0</v>
      </c>
      <c r="BS60" s="277">
        <f t="shared" si="106"/>
        <v>0</v>
      </c>
      <c r="BT60" s="277">
        <f t="shared" si="106"/>
        <v>0</v>
      </c>
      <c r="BU60" s="275">
        <f t="shared" si="106"/>
        <v>0</v>
      </c>
      <c r="BV60" s="275">
        <f t="shared" si="106"/>
        <v>0</v>
      </c>
      <c r="BW60" s="287">
        <f t="shared" si="106"/>
        <v>0</v>
      </c>
      <c r="BX60" s="287">
        <f t="shared" si="106"/>
        <v>0</v>
      </c>
      <c r="BY60" s="277">
        <f t="shared" si="106"/>
        <v>0</v>
      </c>
      <c r="BZ60" s="277">
        <f t="shared" si="106"/>
        <v>0</v>
      </c>
      <c r="CA60" s="275">
        <f t="shared" si="106"/>
        <v>0</v>
      </c>
      <c r="CB60" s="275">
        <f t="shared" si="106"/>
        <v>0</v>
      </c>
      <c r="CC60" s="287">
        <f t="shared" si="106"/>
        <v>0</v>
      </c>
      <c r="CD60" s="287">
        <f t="shared" si="106"/>
        <v>0</v>
      </c>
      <c r="CE60" s="277">
        <f t="shared" si="106"/>
        <v>0</v>
      </c>
      <c r="CF60" s="277">
        <f t="shared" si="106"/>
        <v>0</v>
      </c>
      <c r="CG60" s="275">
        <f t="shared" si="106"/>
        <v>0</v>
      </c>
      <c r="CH60" s="275">
        <f t="shared" si="106"/>
        <v>0</v>
      </c>
      <c r="CI60" s="287">
        <f t="shared" si="106"/>
        <v>0</v>
      </c>
      <c r="CJ60" s="287">
        <f t="shared" si="106"/>
        <v>0</v>
      </c>
      <c r="CK60" s="277">
        <f t="shared" si="106"/>
        <v>0</v>
      </c>
      <c r="CL60" s="277">
        <f t="shared" si="106"/>
        <v>0</v>
      </c>
      <c r="CM60" s="275">
        <f t="shared" si="106"/>
        <v>0</v>
      </c>
      <c r="CN60" s="275">
        <f t="shared" si="106"/>
        <v>0</v>
      </c>
      <c r="CO60" s="287">
        <f t="shared" si="106"/>
        <v>0</v>
      </c>
      <c r="CP60" s="287">
        <f t="shared" si="106"/>
        <v>0</v>
      </c>
      <c r="CQ60" s="277">
        <f t="shared" si="106"/>
        <v>0</v>
      </c>
      <c r="CR60" s="277">
        <f t="shared" si="106"/>
        <v>0</v>
      </c>
      <c r="CS60" s="275">
        <f t="shared" si="106"/>
        <v>0</v>
      </c>
      <c r="CT60" s="275">
        <f t="shared" si="106"/>
        <v>0</v>
      </c>
      <c r="CU60" s="287">
        <f t="shared" si="106"/>
        <v>0</v>
      </c>
      <c r="CV60" s="287">
        <f t="shared" si="106"/>
        <v>0</v>
      </c>
      <c r="CW60" s="277">
        <f t="shared" si="106"/>
        <v>0</v>
      </c>
      <c r="CX60" s="277">
        <f t="shared" si="106"/>
        <v>0</v>
      </c>
      <c r="CY60" s="275">
        <f t="shared" si="106"/>
        <v>0</v>
      </c>
      <c r="CZ60" s="275">
        <f t="shared" si="106"/>
        <v>0</v>
      </c>
      <c r="DA60" s="287">
        <f t="shared" si="106"/>
        <v>0</v>
      </c>
      <c r="DB60" s="287">
        <f t="shared" si="106"/>
        <v>0</v>
      </c>
      <c r="DC60" s="277">
        <f t="shared" si="106"/>
        <v>0</v>
      </c>
      <c r="DD60" s="277">
        <f t="shared" si="106"/>
        <v>0</v>
      </c>
      <c r="DE60" s="275">
        <f t="shared" si="106"/>
        <v>0</v>
      </c>
      <c r="DF60" s="275">
        <f t="shared" si="106"/>
        <v>0</v>
      </c>
      <c r="DG60" s="287">
        <f t="shared" si="106"/>
        <v>0</v>
      </c>
      <c r="DH60" s="287">
        <f t="shared" si="106"/>
        <v>0</v>
      </c>
      <c r="DI60" s="277">
        <f t="shared" si="106"/>
        <v>0</v>
      </c>
      <c r="DJ60" s="277">
        <f t="shared" si="106"/>
        <v>0</v>
      </c>
      <c r="DK60" s="275">
        <f t="shared" si="106"/>
        <v>23464</v>
      </c>
      <c r="DL60" s="275">
        <f t="shared" si="106"/>
        <v>16466</v>
      </c>
      <c r="DM60" s="142">
        <f t="shared" si="26"/>
        <v>0.97925796085305283</v>
      </c>
      <c r="DN60" s="142">
        <f t="shared" si="27"/>
        <v>1.0936503719447397</v>
      </c>
      <c r="DO60" s="140"/>
      <c r="DP60" s="140"/>
      <c r="DQ60" s="140"/>
      <c r="DR60" s="140"/>
      <c r="DS60" s="277">
        <f t="shared" ref="DS60:DT60" si="107">SUM(DS61:DS69)</f>
        <v>81955</v>
      </c>
      <c r="DT60" s="277">
        <f t="shared" si="107"/>
        <v>59745</v>
      </c>
      <c r="DU60" s="135">
        <f t="shared" si="103"/>
        <v>1</v>
      </c>
      <c r="DV60" s="135">
        <f>IF($BA$10=0,1,DT60/$BB60)</f>
        <v>1</v>
      </c>
      <c r="DW60" s="135">
        <f t="shared" si="102"/>
        <v>1.1682156398779828</v>
      </c>
      <c r="DX60" s="135">
        <f>IF($G60=0,1,DT60/$H60)</f>
        <v>1.2040022570633993</v>
      </c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</row>
    <row r="61" spans="1:268" s="68" customFormat="1" ht="17.25">
      <c r="A61" s="365" t="s">
        <v>202</v>
      </c>
      <c r="B61" s="313"/>
      <c r="C61" s="277">
        <v>8298</v>
      </c>
      <c r="D61" s="277">
        <v>7007</v>
      </c>
      <c r="E61" s="277">
        <v>6705</v>
      </c>
      <c r="F61" s="277">
        <v>5558</v>
      </c>
      <c r="G61" s="277">
        <v>7452</v>
      </c>
      <c r="H61" s="277">
        <v>6401</v>
      </c>
      <c r="I61" s="140"/>
      <c r="J61" s="140"/>
      <c r="K61" s="140"/>
      <c r="L61" s="140"/>
      <c r="M61" s="132"/>
      <c r="N61" s="132"/>
      <c r="O61" s="140"/>
      <c r="P61" s="140"/>
      <c r="Q61" s="132"/>
      <c r="R61" s="132"/>
      <c r="S61" s="140"/>
      <c r="T61" s="140"/>
      <c r="U61" s="132"/>
      <c r="V61" s="132"/>
      <c r="W61" s="140"/>
      <c r="X61" s="140"/>
      <c r="Y61" s="132"/>
      <c r="Z61" s="132"/>
      <c r="AA61" s="140"/>
      <c r="AB61" s="140"/>
      <c r="AC61" s="132"/>
      <c r="AD61" s="132"/>
      <c r="AE61" s="140"/>
      <c r="AF61" s="140"/>
      <c r="AG61" s="132"/>
      <c r="AH61" s="132"/>
      <c r="AI61" s="140"/>
      <c r="AJ61" s="140"/>
      <c r="AK61" s="132"/>
      <c r="AL61" s="132"/>
      <c r="AM61" s="140"/>
      <c r="AN61" s="140"/>
      <c r="AO61" s="132"/>
      <c r="AP61" s="132"/>
      <c r="AQ61" s="140"/>
      <c r="AR61" s="140"/>
      <c r="AS61" s="132"/>
      <c r="AT61" s="132"/>
      <c r="AU61" s="140"/>
      <c r="AV61" s="140"/>
      <c r="AW61" s="275">
        <v>3517</v>
      </c>
      <c r="AX61" s="275">
        <v>3202</v>
      </c>
      <c r="AY61" s="140"/>
      <c r="AZ61" s="140"/>
      <c r="BA61" s="277">
        <v>7261</v>
      </c>
      <c r="BB61" s="277">
        <v>6310</v>
      </c>
      <c r="BC61" s="287"/>
      <c r="BD61" s="287"/>
      <c r="BE61" s="277"/>
      <c r="BF61" s="277"/>
      <c r="BG61" s="277"/>
      <c r="BH61" s="277"/>
      <c r="BI61" s="275"/>
      <c r="BJ61" s="275"/>
      <c r="BK61" s="287"/>
      <c r="BL61" s="287"/>
      <c r="BM61" s="277"/>
      <c r="BN61" s="277"/>
      <c r="BO61" s="275"/>
      <c r="BP61" s="275"/>
      <c r="BQ61" s="287"/>
      <c r="BR61" s="287"/>
      <c r="BS61" s="277"/>
      <c r="BT61" s="277"/>
      <c r="BU61" s="275"/>
      <c r="BV61" s="275"/>
      <c r="BW61" s="287"/>
      <c r="BX61" s="287"/>
      <c r="BY61" s="277"/>
      <c r="BZ61" s="277"/>
      <c r="CA61" s="275"/>
      <c r="CB61" s="275"/>
      <c r="CC61" s="287"/>
      <c r="CD61" s="287"/>
      <c r="CE61" s="277"/>
      <c r="CF61" s="277"/>
      <c r="CG61" s="275"/>
      <c r="CH61" s="275"/>
      <c r="CI61" s="287"/>
      <c r="CJ61" s="287"/>
      <c r="CK61" s="277"/>
      <c r="CL61" s="277"/>
      <c r="CM61" s="275"/>
      <c r="CN61" s="275"/>
      <c r="CO61" s="287"/>
      <c r="CP61" s="287"/>
      <c r="CQ61" s="277"/>
      <c r="CR61" s="277"/>
      <c r="CS61" s="275"/>
      <c r="CT61" s="275"/>
      <c r="CU61" s="287"/>
      <c r="CV61" s="287"/>
      <c r="CW61" s="277"/>
      <c r="CX61" s="277"/>
      <c r="CY61" s="275"/>
      <c r="CZ61" s="275"/>
      <c r="DA61" s="287"/>
      <c r="DB61" s="287"/>
      <c r="DC61" s="277"/>
      <c r="DD61" s="277"/>
      <c r="DE61" s="275"/>
      <c r="DF61" s="275"/>
      <c r="DG61" s="287"/>
      <c r="DH61" s="287"/>
      <c r="DI61" s="277"/>
      <c r="DJ61" s="277"/>
      <c r="DK61" s="275">
        <v>3515</v>
      </c>
      <c r="DL61" s="275">
        <v>3078</v>
      </c>
      <c r="DM61" s="142">
        <f t="shared" si="26"/>
        <v>0.99943133352288882</v>
      </c>
      <c r="DN61" s="142">
        <f t="shared" si="27"/>
        <v>0.96127420362273575</v>
      </c>
      <c r="DO61" s="140"/>
      <c r="DP61" s="140"/>
      <c r="DQ61" s="140"/>
      <c r="DR61" s="140"/>
      <c r="DS61" s="277">
        <v>7261</v>
      </c>
      <c r="DT61" s="277">
        <v>6310</v>
      </c>
      <c r="DU61" s="135">
        <f t="shared" si="103"/>
        <v>1</v>
      </c>
      <c r="DV61" s="135">
        <f>IF($BA$10=0,1,DT61/$BB61)</f>
        <v>1</v>
      </c>
      <c r="DW61" s="135">
        <f t="shared" si="102"/>
        <v>0.97436929683306495</v>
      </c>
      <c r="DX61" s="135">
        <f>IF($G61=0,1,DT61/$H61)</f>
        <v>0.98578347133260424</v>
      </c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</row>
    <row r="62" spans="1:268" s="68" customFormat="1" ht="30" customHeight="1">
      <c r="A62" s="365" t="s">
        <v>203</v>
      </c>
      <c r="B62" s="313"/>
      <c r="C62" s="277">
        <v>1300</v>
      </c>
      <c r="D62" s="277">
        <v>650</v>
      </c>
      <c r="E62" s="277">
        <v>16034</v>
      </c>
      <c r="F62" s="277">
        <v>4260</v>
      </c>
      <c r="G62" s="277">
        <v>1751</v>
      </c>
      <c r="H62" s="277">
        <v>0</v>
      </c>
      <c r="I62" s="140"/>
      <c r="J62" s="140"/>
      <c r="K62" s="140"/>
      <c r="L62" s="140"/>
      <c r="M62" s="132"/>
      <c r="N62" s="132"/>
      <c r="O62" s="140"/>
      <c r="P62" s="140"/>
      <c r="Q62" s="132"/>
      <c r="R62" s="132"/>
      <c r="S62" s="140"/>
      <c r="T62" s="140"/>
      <c r="U62" s="132"/>
      <c r="V62" s="132"/>
      <c r="W62" s="140"/>
      <c r="X62" s="140"/>
      <c r="Y62" s="132"/>
      <c r="Z62" s="132"/>
      <c r="AA62" s="140"/>
      <c r="AB62" s="140"/>
      <c r="AC62" s="132"/>
      <c r="AD62" s="132"/>
      <c r="AE62" s="140"/>
      <c r="AF62" s="140"/>
      <c r="AG62" s="132"/>
      <c r="AH62" s="132"/>
      <c r="AI62" s="140"/>
      <c r="AJ62" s="140"/>
      <c r="AK62" s="132"/>
      <c r="AL62" s="132"/>
      <c r="AM62" s="140"/>
      <c r="AN62" s="140"/>
      <c r="AO62" s="132"/>
      <c r="AP62" s="132"/>
      <c r="AQ62" s="140"/>
      <c r="AR62" s="140"/>
      <c r="AS62" s="132"/>
      <c r="AT62" s="132"/>
      <c r="AU62" s="140"/>
      <c r="AV62" s="140"/>
      <c r="AW62" s="275">
        <v>1751</v>
      </c>
      <c r="AX62" s="275">
        <v>0</v>
      </c>
      <c r="AY62" s="140"/>
      <c r="AZ62" s="140"/>
      <c r="BA62" s="277">
        <v>1323</v>
      </c>
      <c r="BB62" s="277">
        <v>798</v>
      </c>
      <c r="BC62" s="287"/>
      <c r="BD62" s="287"/>
      <c r="BE62" s="277"/>
      <c r="BF62" s="277"/>
      <c r="BG62" s="277"/>
      <c r="BH62" s="277"/>
      <c r="BI62" s="275"/>
      <c r="BJ62" s="275"/>
      <c r="BK62" s="287"/>
      <c r="BL62" s="287"/>
      <c r="BM62" s="277"/>
      <c r="BN62" s="277"/>
      <c r="BO62" s="275"/>
      <c r="BP62" s="275"/>
      <c r="BQ62" s="287"/>
      <c r="BR62" s="287"/>
      <c r="BS62" s="277"/>
      <c r="BT62" s="277"/>
      <c r="BU62" s="275"/>
      <c r="BV62" s="275"/>
      <c r="BW62" s="287"/>
      <c r="BX62" s="287"/>
      <c r="BY62" s="277"/>
      <c r="BZ62" s="277"/>
      <c r="CA62" s="275"/>
      <c r="CB62" s="275"/>
      <c r="CC62" s="287"/>
      <c r="CD62" s="287"/>
      <c r="CE62" s="277"/>
      <c r="CF62" s="277"/>
      <c r="CG62" s="275"/>
      <c r="CH62" s="275"/>
      <c r="CI62" s="287"/>
      <c r="CJ62" s="287"/>
      <c r="CK62" s="277"/>
      <c r="CL62" s="277"/>
      <c r="CM62" s="275"/>
      <c r="CN62" s="275"/>
      <c r="CO62" s="287"/>
      <c r="CP62" s="287"/>
      <c r="CQ62" s="277"/>
      <c r="CR62" s="277"/>
      <c r="CS62" s="275"/>
      <c r="CT62" s="275"/>
      <c r="CU62" s="287"/>
      <c r="CV62" s="287"/>
      <c r="CW62" s="277"/>
      <c r="CX62" s="277"/>
      <c r="CY62" s="275"/>
      <c r="CZ62" s="275"/>
      <c r="DA62" s="287"/>
      <c r="DB62" s="287"/>
      <c r="DC62" s="277"/>
      <c r="DD62" s="277"/>
      <c r="DE62" s="275"/>
      <c r="DF62" s="275"/>
      <c r="DG62" s="287"/>
      <c r="DH62" s="287"/>
      <c r="DI62" s="277"/>
      <c r="DJ62" s="277"/>
      <c r="DK62" s="275">
        <v>0</v>
      </c>
      <c r="DL62" s="275">
        <v>0</v>
      </c>
      <c r="DM62" s="142">
        <f t="shared" si="26"/>
        <v>0</v>
      </c>
      <c r="DN62" s="142">
        <f t="shared" si="27"/>
        <v>1</v>
      </c>
      <c r="DO62" s="140"/>
      <c r="DP62" s="140"/>
      <c r="DQ62" s="140"/>
      <c r="DR62" s="140"/>
      <c r="DS62" s="277">
        <v>1323</v>
      </c>
      <c r="DT62" s="277">
        <v>798</v>
      </c>
      <c r="DU62" s="135">
        <f t="shared" si="103"/>
        <v>1</v>
      </c>
      <c r="DV62" s="135">
        <f>IF($BA$10=0,1,DT62/$BB62)</f>
        <v>1</v>
      </c>
      <c r="DW62" s="135">
        <f t="shared" si="102"/>
        <v>0.75556824671616218</v>
      </c>
      <c r="DX62" s="247" t="s">
        <v>34</v>
      </c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</row>
    <row r="63" spans="1:268" s="68" customFormat="1" ht="17.25">
      <c r="A63" s="222" t="s">
        <v>205</v>
      </c>
      <c r="B63" s="220"/>
      <c r="C63" s="277">
        <v>775</v>
      </c>
      <c r="D63" s="277">
        <v>675</v>
      </c>
      <c r="E63" s="277">
        <v>75</v>
      </c>
      <c r="F63" s="277">
        <v>75</v>
      </c>
      <c r="G63" s="277">
        <v>400</v>
      </c>
      <c r="H63" s="277">
        <v>200</v>
      </c>
      <c r="I63" s="140"/>
      <c r="J63" s="140"/>
      <c r="K63" s="140"/>
      <c r="L63" s="140"/>
      <c r="M63" s="132"/>
      <c r="N63" s="132"/>
      <c r="O63" s="140"/>
      <c r="P63" s="140"/>
      <c r="Q63" s="132"/>
      <c r="R63" s="132"/>
      <c r="S63" s="140"/>
      <c r="T63" s="140"/>
      <c r="U63" s="132"/>
      <c r="V63" s="132"/>
      <c r="W63" s="140"/>
      <c r="X63" s="140"/>
      <c r="Y63" s="132"/>
      <c r="Z63" s="132"/>
      <c r="AA63" s="140"/>
      <c r="AB63" s="140"/>
      <c r="AC63" s="132"/>
      <c r="AD63" s="132"/>
      <c r="AE63" s="140"/>
      <c r="AF63" s="140"/>
      <c r="AG63" s="132"/>
      <c r="AH63" s="132"/>
      <c r="AI63" s="140"/>
      <c r="AJ63" s="140"/>
      <c r="AK63" s="132"/>
      <c r="AL63" s="132"/>
      <c r="AM63" s="140"/>
      <c r="AN63" s="140"/>
      <c r="AO63" s="132"/>
      <c r="AP63" s="132"/>
      <c r="AQ63" s="140"/>
      <c r="AR63" s="140"/>
      <c r="AS63" s="132"/>
      <c r="AT63" s="132"/>
      <c r="AU63" s="140"/>
      <c r="AV63" s="140"/>
      <c r="AW63" s="275">
        <v>0</v>
      </c>
      <c r="AX63" s="275">
        <v>0</v>
      </c>
      <c r="AY63" s="140"/>
      <c r="AZ63" s="140"/>
      <c r="BA63" s="277">
        <v>700</v>
      </c>
      <c r="BB63" s="277">
        <v>200</v>
      </c>
      <c r="BC63" s="287"/>
      <c r="BD63" s="287"/>
      <c r="BE63" s="277"/>
      <c r="BF63" s="277"/>
      <c r="BG63" s="277"/>
      <c r="BH63" s="277"/>
      <c r="BI63" s="275"/>
      <c r="BJ63" s="275"/>
      <c r="BK63" s="287"/>
      <c r="BL63" s="287"/>
      <c r="BM63" s="277"/>
      <c r="BN63" s="277"/>
      <c r="BO63" s="275"/>
      <c r="BP63" s="275"/>
      <c r="BQ63" s="287"/>
      <c r="BR63" s="287"/>
      <c r="BS63" s="277"/>
      <c r="BT63" s="277"/>
      <c r="BU63" s="275"/>
      <c r="BV63" s="275"/>
      <c r="BW63" s="287"/>
      <c r="BX63" s="287"/>
      <c r="BY63" s="277"/>
      <c r="BZ63" s="277"/>
      <c r="CA63" s="275"/>
      <c r="CB63" s="275"/>
      <c r="CC63" s="287"/>
      <c r="CD63" s="287"/>
      <c r="CE63" s="277"/>
      <c r="CF63" s="277"/>
      <c r="CG63" s="275"/>
      <c r="CH63" s="275"/>
      <c r="CI63" s="287"/>
      <c r="CJ63" s="287"/>
      <c r="CK63" s="277"/>
      <c r="CL63" s="277"/>
      <c r="CM63" s="275"/>
      <c r="CN63" s="275"/>
      <c r="CO63" s="287"/>
      <c r="CP63" s="287"/>
      <c r="CQ63" s="277"/>
      <c r="CR63" s="277"/>
      <c r="CS63" s="275"/>
      <c r="CT63" s="275"/>
      <c r="CU63" s="287"/>
      <c r="CV63" s="287"/>
      <c r="CW63" s="277"/>
      <c r="CX63" s="277"/>
      <c r="CY63" s="275"/>
      <c r="CZ63" s="275"/>
      <c r="DA63" s="287"/>
      <c r="DB63" s="287"/>
      <c r="DC63" s="277"/>
      <c r="DD63" s="277"/>
      <c r="DE63" s="275"/>
      <c r="DF63" s="275"/>
      <c r="DG63" s="287"/>
      <c r="DH63" s="287"/>
      <c r="DI63" s="277"/>
      <c r="DJ63" s="277"/>
      <c r="DK63" s="275">
        <v>0</v>
      </c>
      <c r="DL63" s="275">
        <v>0</v>
      </c>
      <c r="DM63" s="142">
        <f t="shared" si="26"/>
        <v>1</v>
      </c>
      <c r="DN63" s="142">
        <f t="shared" si="27"/>
        <v>1</v>
      </c>
      <c r="DO63" s="140"/>
      <c r="DP63" s="140"/>
      <c r="DQ63" s="140"/>
      <c r="DR63" s="140"/>
      <c r="DS63" s="277">
        <v>700</v>
      </c>
      <c r="DT63" s="277">
        <v>200</v>
      </c>
      <c r="DU63" s="135">
        <f t="shared" si="103"/>
        <v>1</v>
      </c>
      <c r="DV63" s="135">
        <f>IF($BA$10=0,1,DT63/$BB63)</f>
        <v>1</v>
      </c>
      <c r="DW63" s="135">
        <f t="shared" si="102"/>
        <v>1.75</v>
      </c>
      <c r="DX63" s="135">
        <f t="shared" ref="DX63:DX71" si="108">IF($G63=0,1,DT63/$H63)</f>
        <v>1</v>
      </c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</row>
    <row r="64" spans="1:268" s="68" customFormat="1" ht="29.25">
      <c r="A64" s="222" t="s">
        <v>204</v>
      </c>
      <c r="B64" s="220"/>
      <c r="C64" s="277">
        <v>800</v>
      </c>
      <c r="D64" s="277">
        <v>579</v>
      </c>
      <c r="E64" s="277">
        <v>1023</v>
      </c>
      <c r="F64" s="277">
        <v>868</v>
      </c>
      <c r="G64" s="277">
        <v>2329</v>
      </c>
      <c r="H64" s="277">
        <v>1238</v>
      </c>
      <c r="I64" s="140"/>
      <c r="J64" s="140"/>
      <c r="K64" s="140"/>
      <c r="L64" s="140"/>
      <c r="M64" s="132"/>
      <c r="N64" s="132"/>
      <c r="O64" s="140"/>
      <c r="P64" s="140"/>
      <c r="Q64" s="132"/>
      <c r="R64" s="132"/>
      <c r="S64" s="140"/>
      <c r="T64" s="140"/>
      <c r="U64" s="132"/>
      <c r="V64" s="132"/>
      <c r="W64" s="140"/>
      <c r="X64" s="140"/>
      <c r="Y64" s="132"/>
      <c r="Z64" s="132"/>
      <c r="AA64" s="140"/>
      <c r="AB64" s="140"/>
      <c r="AC64" s="132"/>
      <c r="AD64" s="132"/>
      <c r="AE64" s="140"/>
      <c r="AF64" s="140"/>
      <c r="AG64" s="132"/>
      <c r="AH64" s="132"/>
      <c r="AI64" s="140"/>
      <c r="AJ64" s="140"/>
      <c r="AK64" s="132"/>
      <c r="AL64" s="132"/>
      <c r="AM64" s="140"/>
      <c r="AN64" s="140"/>
      <c r="AO64" s="132"/>
      <c r="AP64" s="132"/>
      <c r="AQ64" s="140"/>
      <c r="AR64" s="140"/>
      <c r="AS64" s="132"/>
      <c r="AT64" s="132"/>
      <c r="AU64" s="140"/>
      <c r="AV64" s="140"/>
      <c r="AW64" s="275">
        <v>476</v>
      </c>
      <c r="AX64" s="275">
        <v>420</v>
      </c>
      <c r="AY64" s="140"/>
      <c r="AZ64" s="140"/>
      <c r="BA64" s="277">
        <v>635</v>
      </c>
      <c r="BB64" s="277">
        <v>445</v>
      </c>
      <c r="BC64" s="287"/>
      <c r="BD64" s="287"/>
      <c r="BE64" s="277"/>
      <c r="BF64" s="277"/>
      <c r="BG64" s="277"/>
      <c r="BH64" s="277"/>
      <c r="BI64" s="275"/>
      <c r="BJ64" s="275"/>
      <c r="BK64" s="287"/>
      <c r="BL64" s="287"/>
      <c r="BM64" s="277"/>
      <c r="BN64" s="277"/>
      <c r="BO64" s="275"/>
      <c r="BP64" s="275"/>
      <c r="BQ64" s="287"/>
      <c r="BR64" s="287"/>
      <c r="BS64" s="277"/>
      <c r="BT64" s="277"/>
      <c r="BU64" s="275"/>
      <c r="BV64" s="275"/>
      <c r="BW64" s="287"/>
      <c r="BX64" s="287"/>
      <c r="BY64" s="277"/>
      <c r="BZ64" s="277"/>
      <c r="CA64" s="275"/>
      <c r="CB64" s="275"/>
      <c r="CC64" s="287"/>
      <c r="CD64" s="287"/>
      <c r="CE64" s="277"/>
      <c r="CF64" s="277"/>
      <c r="CG64" s="275"/>
      <c r="CH64" s="275"/>
      <c r="CI64" s="287"/>
      <c r="CJ64" s="287"/>
      <c r="CK64" s="277"/>
      <c r="CL64" s="277"/>
      <c r="CM64" s="275"/>
      <c r="CN64" s="275"/>
      <c r="CO64" s="287"/>
      <c r="CP64" s="287"/>
      <c r="CQ64" s="277"/>
      <c r="CR64" s="277"/>
      <c r="CS64" s="275"/>
      <c r="CT64" s="275"/>
      <c r="CU64" s="287"/>
      <c r="CV64" s="287"/>
      <c r="CW64" s="277"/>
      <c r="CX64" s="277"/>
      <c r="CY64" s="275"/>
      <c r="CZ64" s="275"/>
      <c r="DA64" s="287"/>
      <c r="DB64" s="287"/>
      <c r="DC64" s="277"/>
      <c r="DD64" s="277"/>
      <c r="DE64" s="275"/>
      <c r="DF64" s="275"/>
      <c r="DG64" s="287"/>
      <c r="DH64" s="287"/>
      <c r="DI64" s="277"/>
      <c r="DJ64" s="277"/>
      <c r="DK64" s="275">
        <v>95</v>
      </c>
      <c r="DL64" s="275">
        <v>82</v>
      </c>
      <c r="DM64" s="142">
        <f t="shared" si="26"/>
        <v>0.19957983193277312</v>
      </c>
      <c r="DN64" s="142">
        <f t="shared" si="27"/>
        <v>0.19523809523809524</v>
      </c>
      <c r="DO64" s="140"/>
      <c r="DP64" s="140"/>
      <c r="DQ64" s="140"/>
      <c r="DR64" s="140"/>
      <c r="DS64" s="277">
        <v>635</v>
      </c>
      <c r="DT64" s="277">
        <v>445</v>
      </c>
      <c r="DU64" s="135">
        <f t="shared" si="103"/>
        <v>1</v>
      </c>
      <c r="DV64" s="135">
        <f>IF($BA$10=0,1,DT64/$BB64)</f>
        <v>1</v>
      </c>
      <c r="DW64" s="135">
        <f t="shared" si="102"/>
        <v>0.27264920566766854</v>
      </c>
      <c r="DX64" s="135">
        <f t="shared" si="108"/>
        <v>0.35945072697899838</v>
      </c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</row>
    <row r="65" spans="1:268" s="68" customFormat="1" ht="29.25">
      <c r="A65" s="222" t="s">
        <v>206</v>
      </c>
      <c r="B65" s="220"/>
      <c r="C65" s="277">
        <v>0</v>
      </c>
      <c r="D65" s="277">
        <v>0</v>
      </c>
      <c r="E65" s="277">
        <v>0</v>
      </c>
      <c r="F65" s="277">
        <v>0</v>
      </c>
      <c r="G65" s="277">
        <v>0</v>
      </c>
      <c r="H65" s="277">
        <v>0</v>
      </c>
      <c r="I65" s="140"/>
      <c r="J65" s="140"/>
      <c r="K65" s="140"/>
      <c r="L65" s="140"/>
      <c r="M65" s="132"/>
      <c r="N65" s="132"/>
      <c r="O65" s="140"/>
      <c r="P65" s="140"/>
      <c r="Q65" s="132"/>
      <c r="R65" s="132"/>
      <c r="S65" s="140"/>
      <c r="T65" s="140"/>
      <c r="U65" s="132"/>
      <c r="V65" s="132"/>
      <c r="W65" s="140"/>
      <c r="X65" s="140"/>
      <c r="Y65" s="132"/>
      <c r="Z65" s="132"/>
      <c r="AA65" s="140"/>
      <c r="AB65" s="140"/>
      <c r="AC65" s="132"/>
      <c r="AD65" s="132"/>
      <c r="AE65" s="140"/>
      <c r="AF65" s="140"/>
      <c r="AG65" s="132"/>
      <c r="AH65" s="132"/>
      <c r="AI65" s="140"/>
      <c r="AJ65" s="140"/>
      <c r="AK65" s="132"/>
      <c r="AL65" s="132"/>
      <c r="AM65" s="140"/>
      <c r="AN65" s="140"/>
      <c r="AO65" s="132"/>
      <c r="AP65" s="132"/>
      <c r="AQ65" s="140"/>
      <c r="AR65" s="140"/>
      <c r="AS65" s="132"/>
      <c r="AT65" s="132"/>
      <c r="AU65" s="140"/>
      <c r="AV65" s="140"/>
      <c r="AW65" s="275">
        <v>0</v>
      </c>
      <c r="AX65" s="275">
        <v>0</v>
      </c>
      <c r="AY65" s="140"/>
      <c r="AZ65" s="140"/>
      <c r="BA65" s="277">
        <v>0</v>
      </c>
      <c r="BB65" s="277">
        <v>0</v>
      </c>
      <c r="BC65" s="287"/>
      <c r="BD65" s="287"/>
      <c r="BE65" s="277"/>
      <c r="BF65" s="277"/>
      <c r="BG65" s="277"/>
      <c r="BH65" s="277"/>
      <c r="BI65" s="275"/>
      <c r="BJ65" s="275"/>
      <c r="BK65" s="287"/>
      <c r="BL65" s="287"/>
      <c r="BM65" s="277"/>
      <c r="BN65" s="277"/>
      <c r="BO65" s="275"/>
      <c r="BP65" s="275"/>
      <c r="BQ65" s="287"/>
      <c r="BR65" s="287"/>
      <c r="BS65" s="277"/>
      <c r="BT65" s="277"/>
      <c r="BU65" s="275"/>
      <c r="BV65" s="275"/>
      <c r="BW65" s="287"/>
      <c r="BX65" s="287"/>
      <c r="BY65" s="277"/>
      <c r="BZ65" s="277"/>
      <c r="CA65" s="275"/>
      <c r="CB65" s="275"/>
      <c r="CC65" s="287"/>
      <c r="CD65" s="287"/>
      <c r="CE65" s="277"/>
      <c r="CF65" s="277"/>
      <c r="CG65" s="275"/>
      <c r="CH65" s="275"/>
      <c r="CI65" s="287"/>
      <c r="CJ65" s="287"/>
      <c r="CK65" s="277"/>
      <c r="CL65" s="277"/>
      <c r="CM65" s="275"/>
      <c r="CN65" s="275"/>
      <c r="CO65" s="287"/>
      <c r="CP65" s="287"/>
      <c r="CQ65" s="277"/>
      <c r="CR65" s="277"/>
      <c r="CS65" s="275"/>
      <c r="CT65" s="275"/>
      <c r="CU65" s="287"/>
      <c r="CV65" s="287"/>
      <c r="CW65" s="277"/>
      <c r="CX65" s="277"/>
      <c r="CY65" s="275"/>
      <c r="CZ65" s="275"/>
      <c r="DA65" s="287"/>
      <c r="DB65" s="287"/>
      <c r="DC65" s="277"/>
      <c r="DD65" s="277"/>
      <c r="DE65" s="275"/>
      <c r="DF65" s="275"/>
      <c r="DG65" s="287"/>
      <c r="DH65" s="287"/>
      <c r="DI65" s="277"/>
      <c r="DJ65" s="277"/>
      <c r="DK65" s="275">
        <v>0</v>
      </c>
      <c r="DL65" s="275">
        <v>0</v>
      </c>
      <c r="DM65" s="142">
        <f t="shared" si="26"/>
        <v>1</v>
      </c>
      <c r="DN65" s="142">
        <f t="shared" si="27"/>
        <v>1</v>
      </c>
      <c r="DO65" s="140"/>
      <c r="DP65" s="140"/>
      <c r="DQ65" s="140"/>
      <c r="DR65" s="140"/>
      <c r="DS65" s="277">
        <v>0</v>
      </c>
      <c r="DT65" s="277">
        <v>0</v>
      </c>
      <c r="DU65" s="247" t="s">
        <v>34</v>
      </c>
      <c r="DV65" s="247" t="s">
        <v>34</v>
      </c>
      <c r="DW65" s="135">
        <f t="shared" si="102"/>
        <v>1</v>
      </c>
      <c r="DX65" s="135">
        <f t="shared" si="108"/>
        <v>1</v>
      </c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</row>
    <row r="66" spans="1:268" s="68" customFormat="1" ht="30.75" customHeight="1">
      <c r="A66" s="360" t="s">
        <v>207</v>
      </c>
      <c r="B66" s="305"/>
      <c r="C66" s="277">
        <v>2523</v>
      </c>
      <c r="D66" s="277">
        <v>2326</v>
      </c>
      <c r="E66" s="277">
        <v>4093</v>
      </c>
      <c r="F66" s="277">
        <v>3784</v>
      </c>
      <c r="G66" s="277">
        <v>3469</v>
      </c>
      <c r="H66" s="277">
        <v>3336</v>
      </c>
      <c r="I66" s="140"/>
      <c r="J66" s="140"/>
      <c r="K66" s="140"/>
      <c r="L66" s="140"/>
      <c r="M66" s="132"/>
      <c r="N66" s="132"/>
      <c r="O66" s="140"/>
      <c r="P66" s="140"/>
      <c r="Q66" s="132"/>
      <c r="R66" s="132"/>
      <c r="S66" s="140"/>
      <c r="T66" s="140"/>
      <c r="U66" s="132"/>
      <c r="V66" s="132"/>
      <c r="W66" s="140"/>
      <c r="X66" s="140"/>
      <c r="Y66" s="132"/>
      <c r="Z66" s="132"/>
      <c r="AA66" s="140"/>
      <c r="AB66" s="140"/>
      <c r="AC66" s="132"/>
      <c r="AD66" s="132"/>
      <c r="AE66" s="140"/>
      <c r="AF66" s="140"/>
      <c r="AG66" s="132"/>
      <c r="AH66" s="132"/>
      <c r="AI66" s="140"/>
      <c r="AJ66" s="140"/>
      <c r="AK66" s="132"/>
      <c r="AL66" s="132"/>
      <c r="AM66" s="140"/>
      <c r="AN66" s="140"/>
      <c r="AO66" s="132"/>
      <c r="AP66" s="132"/>
      <c r="AQ66" s="140"/>
      <c r="AR66" s="140"/>
      <c r="AS66" s="132"/>
      <c r="AT66" s="132"/>
      <c r="AU66" s="140"/>
      <c r="AV66" s="140"/>
      <c r="AW66" s="275">
        <v>931</v>
      </c>
      <c r="AX66" s="275">
        <v>827</v>
      </c>
      <c r="AY66" s="140"/>
      <c r="AZ66" s="140"/>
      <c r="BA66" s="277">
        <v>3947</v>
      </c>
      <c r="BB66" s="277">
        <v>3603</v>
      </c>
      <c r="BC66" s="287"/>
      <c r="BD66" s="287"/>
      <c r="BE66" s="277"/>
      <c r="BF66" s="277"/>
      <c r="BG66" s="277"/>
      <c r="BH66" s="277"/>
      <c r="BI66" s="275"/>
      <c r="BJ66" s="275"/>
      <c r="BK66" s="287"/>
      <c r="BL66" s="287"/>
      <c r="BM66" s="277"/>
      <c r="BN66" s="277"/>
      <c r="BO66" s="275"/>
      <c r="BP66" s="275"/>
      <c r="BQ66" s="287"/>
      <c r="BR66" s="287"/>
      <c r="BS66" s="277"/>
      <c r="BT66" s="277"/>
      <c r="BU66" s="275"/>
      <c r="BV66" s="275"/>
      <c r="BW66" s="287"/>
      <c r="BX66" s="287"/>
      <c r="BY66" s="277"/>
      <c r="BZ66" s="277"/>
      <c r="CA66" s="275"/>
      <c r="CB66" s="275"/>
      <c r="CC66" s="287"/>
      <c r="CD66" s="287"/>
      <c r="CE66" s="277"/>
      <c r="CF66" s="277"/>
      <c r="CG66" s="275"/>
      <c r="CH66" s="275"/>
      <c r="CI66" s="287"/>
      <c r="CJ66" s="287"/>
      <c r="CK66" s="277"/>
      <c r="CL66" s="277"/>
      <c r="CM66" s="275"/>
      <c r="CN66" s="275"/>
      <c r="CO66" s="287"/>
      <c r="CP66" s="287"/>
      <c r="CQ66" s="277"/>
      <c r="CR66" s="277"/>
      <c r="CS66" s="275"/>
      <c r="CT66" s="275"/>
      <c r="CU66" s="287"/>
      <c r="CV66" s="287"/>
      <c r="CW66" s="277"/>
      <c r="CX66" s="277"/>
      <c r="CY66" s="275"/>
      <c r="CZ66" s="275"/>
      <c r="DA66" s="287"/>
      <c r="DB66" s="287"/>
      <c r="DC66" s="277"/>
      <c r="DD66" s="277"/>
      <c r="DE66" s="275"/>
      <c r="DF66" s="275"/>
      <c r="DG66" s="287"/>
      <c r="DH66" s="287"/>
      <c r="DI66" s="277"/>
      <c r="DJ66" s="277"/>
      <c r="DK66" s="275">
        <v>1913</v>
      </c>
      <c r="DL66" s="275">
        <v>1716</v>
      </c>
      <c r="DM66" s="142">
        <f t="shared" si="26"/>
        <v>2.0547798066595058</v>
      </c>
      <c r="DN66" s="142">
        <f t="shared" si="27"/>
        <v>2.0749697702539298</v>
      </c>
      <c r="DO66" s="140"/>
      <c r="DP66" s="140"/>
      <c r="DQ66" s="140"/>
      <c r="DR66" s="140"/>
      <c r="DS66" s="277">
        <v>3947</v>
      </c>
      <c r="DT66" s="277">
        <v>3603</v>
      </c>
      <c r="DU66" s="135">
        <f>IF($BA$10=0,1,DS66/$BA66)</f>
        <v>1</v>
      </c>
      <c r="DV66" s="135">
        <f>IF($BA$10=0,1,DT66/$BB66)</f>
        <v>1</v>
      </c>
      <c r="DW66" s="135">
        <f t="shared" si="102"/>
        <v>1.1377918708561545</v>
      </c>
      <c r="DX66" s="135">
        <f t="shared" si="108"/>
        <v>1.0800359712230216</v>
      </c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</row>
    <row r="67" spans="1:268" s="68" customFormat="1" ht="17.25">
      <c r="A67" s="360" t="s">
        <v>208</v>
      </c>
      <c r="B67" s="305"/>
      <c r="C67" s="277">
        <v>0</v>
      </c>
      <c r="D67" s="277">
        <v>0</v>
      </c>
      <c r="E67" s="277">
        <v>0</v>
      </c>
      <c r="F67" s="277">
        <v>0</v>
      </c>
      <c r="G67" s="277">
        <v>0</v>
      </c>
      <c r="H67" s="277">
        <v>0</v>
      </c>
      <c r="I67" s="140"/>
      <c r="J67" s="140"/>
      <c r="K67" s="140"/>
      <c r="L67" s="140"/>
      <c r="M67" s="132"/>
      <c r="N67" s="132"/>
      <c r="O67" s="140"/>
      <c r="P67" s="140"/>
      <c r="Q67" s="132"/>
      <c r="R67" s="132"/>
      <c r="S67" s="140"/>
      <c r="T67" s="140"/>
      <c r="U67" s="132"/>
      <c r="V67" s="132"/>
      <c r="W67" s="140"/>
      <c r="X67" s="140"/>
      <c r="Y67" s="132"/>
      <c r="Z67" s="132"/>
      <c r="AA67" s="140"/>
      <c r="AB67" s="140"/>
      <c r="AC67" s="132"/>
      <c r="AD67" s="132"/>
      <c r="AE67" s="140"/>
      <c r="AF67" s="140"/>
      <c r="AG67" s="132"/>
      <c r="AH67" s="132"/>
      <c r="AI67" s="140"/>
      <c r="AJ67" s="140"/>
      <c r="AK67" s="132"/>
      <c r="AL67" s="132"/>
      <c r="AM67" s="140"/>
      <c r="AN67" s="140"/>
      <c r="AO67" s="132"/>
      <c r="AP67" s="132"/>
      <c r="AQ67" s="140"/>
      <c r="AR67" s="140"/>
      <c r="AS67" s="132"/>
      <c r="AT67" s="132"/>
      <c r="AU67" s="140"/>
      <c r="AV67" s="140"/>
      <c r="AW67" s="275">
        <v>0</v>
      </c>
      <c r="AX67" s="275">
        <v>0</v>
      </c>
      <c r="AY67" s="140"/>
      <c r="AZ67" s="140"/>
      <c r="BA67" s="277">
        <v>148</v>
      </c>
      <c r="BB67" s="277">
        <v>45</v>
      </c>
      <c r="BC67" s="287"/>
      <c r="BD67" s="287"/>
      <c r="BE67" s="277"/>
      <c r="BF67" s="277"/>
      <c r="BG67" s="277"/>
      <c r="BH67" s="277"/>
      <c r="BI67" s="275"/>
      <c r="BJ67" s="275"/>
      <c r="BK67" s="287"/>
      <c r="BL67" s="287"/>
      <c r="BM67" s="277"/>
      <c r="BN67" s="277"/>
      <c r="BO67" s="275"/>
      <c r="BP67" s="275"/>
      <c r="BQ67" s="287"/>
      <c r="BR67" s="287"/>
      <c r="BS67" s="277"/>
      <c r="BT67" s="277"/>
      <c r="BU67" s="275"/>
      <c r="BV67" s="275"/>
      <c r="BW67" s="287"/>
      <c r="BX67" s="287"/>
      <c r="BY67" s="277"/>
      <c r="BZ67" s="277"/>
      <c r="CA67" s="275"/>
      <c r="CB67" s="275"/>
      <c r="CC67" s="287"/>
      <c r="CD67" s="287"/>
      <c r="CE67" s="277"/>
      <c r="CF67" s="277"/>
      <c r="CG67" s="275"/>
      <c r="CH67" s="275"/>
      <c r="CI67" s="287"/>
      <c r="CJ67" s="287"/>
      <c r="CK67" s="277"/>
      <c r="CL67" s="277"/>
      <c r="CM67" s="275"/>
      <c r="CN67" s="275"/>
      <c r="CO67" s="287"/>
      <c r="CP67" s="287"/>
      <c r="CQ67" s="277"/>
      <c r="CR67" s="277"/>
      <c r="CS67" s="275"/>
      <c r="CT67" s="275"/>
      <c r="CU67" s="287"/>
      <c r="CV67" s="287"/>
      <c r="CW67" s="277"/>
      <c r="CX67" s="277"/>
      <c r="CY67" s="275"/>
      <c r="CZ67" s="275"/>
      <c r="DA67" s="287"/>
      <c r="DB67" s="287"/>
      <c r="DC67" s="277"/>
      <c r="DD67" s="277"/>
      <c r="DE67" s="275"/>
      <c r="DF67" s="275"/>
      <c r="DG67" s="287"/>
      <c r="DH67" s="287"/>
      <c r="DI67" s="277"/>
      <c r="DJ67" s="277"/>
      <c r="DK67" s="275">
        <v>0</v>
      </c>
      <c r="DL67" s="275">
        <v>0</v>
      </c>
      <c r="DM67" s="142">
        <f t="shared" si="26"/>
        <v>1</v>
      </c>
      <c r="DN67" s="142">
        <f t="shared" si="27"/>
        <v>1</v>
      </c>
      <c r="DO67" s="140"/>
      <c r="DP67" s="140"/>
      <c r="DQ67" s="140"/>
      <c r="DR67" s="140"/>
      <c r="DS67" s="277">
        <v>148</v>
      </c>
      <c r="DT67" s="277">
        <v>45</v>
      </c>
      <c r="DU67" s="135">
        <f>IF($BA$10=0,1,DS67/$BA67)</f>
        <v>1</v>
      </c>
      <c r="DV67" s="135">
        <f>IF($BA$10=0,1,DT67/$BB67)</f>
        <v>1</v>
      </c>
      <c r="DW67" s="135">
        <f t="shared" si="102"/>
        <v>1</v>
      </c>
      <c r="DX67" s="135">
        <f t="shared" si="108"/>
        <v>1</v>
      </c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</row>
    <row r="68" spans="1:268" s="68" customFormat="1" ht="31.5" customHeight="1">
      <c r="A68" s="360" t="s">
        <v>209</v>
      </c>
      <c r="B68" s="305"/>
      <c r="C68" s="277">
        <v>3198</v>
      </c>
      <c r="D68" s="277">
        <v>2036</v>
      </c>
      <c r="E68" s="277">
        <v>2540</v>
      </c>
      <c r="F68" s="277">
        <v>2097</v>
      </c>
      <c r="G68" s="277">
        <v>3405</v>
      </c>
      <c r="H68" s="277">
        <v>2852</v>
      </c>
      <c r="I68" s="140"/>
      <c r="J68" s="140"/>
      <c r="K68" s="140"/>
      <c r="L68" s="140"/>
      <c r="M68" s="132"/>
      <c r="N68" s="132"/>
      <c r="O68" s="140"/>
      <c r="P68" s="140"/>
      <c r="Q68" s="132"/>
      <c r="R68" s="132"/>
      <c r="S68" s="140"/>
      <c r="T68" s="140"/>
      <c r="U68" s="132"/>
      <c r="V68" s="132"/>
      <c r="W68" s="140"/>
      <c r="X68" s="140"/>
      <c r="Y68" s="132"/>
      <c r="Z68" s="132"/>
      <c r="AA68" s="140"/>
      <c r="AB68" s="140"/>
      <c r="AC68" s="132"/>
      <c r="AD68" s="132"/>
      <c r="AE68" s="140"/>
      <c r="AF68" s="140"/>
      <c r="AG68" s="132"/>
      <c r="AH68" s="132"/>
      <c r="AI68" s="140"/>
      <c r="AJ68" s="140"/>
      <c r="AK68" s="132"/>
      <c r="AL68" s="132"/>
      <c r="AM68" s="140"/>
      <c r="AN68" s="140"/>
      <c r="AO68" s="132"/>
      <c r="AP68" s="132"/>
      <c r="AQ68" s="140"/>
      <c r="AR68" s="140"/>
      <c r="AS68" s="132"/>
      <c r="AT68" s="132"/>
      <c r="AU68" s="140"/>
      <c r="AV68" s="140"/>
      <c r="AW68" s="275">
        <v>1645</v>
      </c>
      <c r="AX68" s="275">
        <v>1364</v>
      </c>
      <c r="AY68" s="140"/>
      <c r="AZ68" s="140"/>
      <c r="BA68" s="277">
        <v>4429</v>
      </c>
      <c r="BB68" s="277">
        <v>3863</v>
      </c>
      <c r="BC68" s="287"/>
      <c r="BD68" s="287"/>
      <c r="BE68" s="277"/>
      <c r="BF68" s="277"/>
      <c r="BG68" s="277"/>
      <c r="BH68" s="277"/>
      <c r="BI68" s="275"/>
      <c r="BJ68" s="275"/>
      <c r="BK68" s="287"/>
      <c r="BL68" s="287"/>
      <c r="BM68" s="277"/>
      <c r="BN68" s="277"/>
      <c r="BO68" s="275"/>
      <c r="BP68" s="275"/>
      <c r="BQ68" s="287"/>
      <c r="BR68" s="287"/>
      <c r="BS68" s="277"/>
      <c r="BT68" s="277"/>
      <c r="BU68" s="275"/>
      <c r="BV68" s="275"/>
      <c r="BW68" s="287"/>
      <c r="BX68" s="287"/>
      <c r="BY68" s="277"/>
      <c r="BZ68" s="277"/>
      <c r="CA68" s="275"/>
      <c r="CB68" s="275"/>
      <c r="CC68" s="287"/>
      <c r="CD68" s="287"/>
      <c r="CE68" s="277"/>
      <c r="CF68" s="277"/>
      <c r="CG68" s="275"/>
      <c r="CH68" s="275"/>
      <c r="CI68" s="287"/>
      <c r="CJ68" s="287"/>
      <c r="CK68" s="277"/>
      <c r="CL68" s="277"/>
      <c r="CM68" s="275"/>
      <c r="CN68" s="275"/>
      <c r="CO68" s="287"/>
      <c r="CP68" s="287"/>
      <c r="CQ68" s="277"/>
      <c r="CR68" s="277"/>
      <c r="CS68" s="275"/>
      <c r="CT68" s="275"/>
      <c r="CU68" s="287"/>
      <c r="CV68" s="287"/>
      <c r="CW68" s="277"/>
      <c r="CX68" s="277"/>
      <c r="CY68" s="275"/>
      <c r="CZ68" s="275"/>
      <c r="DA68" s="287"/>
      <c r="DB68" s="287"/>
      <c r="DC68" s="277"/>
      <c r="DD68" s="277"/>
      <c r="DE68" s="275"/>
      <c r="DF68" s="275"/>
      <c r="DG68" s="287"/>
      <c r="DH68" s="287"/>
      <c r="DI68" s="277"/>
      <c r="DJ68" s="277"/>
      <c r="DK68" s="275">
        <v>1626</v>
      </c>
      <c r="DL68" s="275">
        <v>1381</v>
      </c>
      <c r="DM68" s="142">
        <f t="shared" si="26"/>
        <v>0.98844984802431612</v>
      </c>
      <c r="DN68" s="142">
        <f t="shared" si="27"/>
        <v>1.0124633431085044</v>
      </c>
      <c r="DO68" s="140"/>
      <c r="DP68" s="140"/>
      <c r="DQ68" s="140"/>
      <c r="DR68" s="140"/>
      <c r="DS68" s="277">
        <v>4429</v>
      </c>
      <c r="DT68" s="277">
        <v>3863</v>
      </c>
      <c r="DU68" s="135">
        <f>IF($BA$10=0,1,DS68/$BA68)</f>
        <v>1</v>
      </c>
      <c r="DV68" s="135">
        <f>IF($BA$10=0,1,DT68/$BB68)</f>
        <v>1</v>
      </c>
      <c r="DW68" s="135">
        <f t="shared" si="102"/>
        <v>1.300734214390602</v>
      </c>
      <c r="DX68" s="135">
        <f t="shared" si="108"/>
        <v>1.3544880785413744</v>
      </c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</row>
    <row r="69" spans="1:268" s="64" customFormat="1" ht="16.5">
      <c r="A69" s="360" t="s">
        <v>210</v>
      </c>
      <c r="B69" s="305"/>
      <c r="C69" s="273">
        <v>58445</v>
      </c>
      <c r="D69" s="276">
        <v>40705</v>
      </c>
      <c r="E69" s="273">
        <v>45825</v>
      </c>
      <c r="F69" s="276">
        <v>44509</v>
      </c>
      <c r="G69" s="273">
        <v>51348</v>
      </c>
      <c r="H69" s="276">
        <v>35595</v>
      </c>
      <c r="I69" s="134"/>
      <c r="J69" s="137"/>
      <c r="K69" s="134"/>
      <c r="L69" s="137"/>
      <c r="M69" s="134"/>
      <c r="N69" s="134"/>
      <c r="O69" s="134"/>
      <c r="P69" s="137"/>
      <c r="Q69" s="134"/>
      <c r="R69" s="134"/>
      <c r="S69" s="134"/>
      <c r="T69" s="137"/>
      <c r="U69" s="134"/>
      <c r="V69" s="134"/>
      <c r="W69" s="134"/>
      <c r="X69" s="137"/>
      <c r="Y69" s="134"/>
      <c r="Z69" s="134"/>
      <c r="AA69" s="134"/>
      <c r="AB69" s="137"/>
      <c r="AC69" s="134"/>
      <c r="AD69" s="134"/>
      <c r="AE69" s="134"/>
      <c r="AF69" s="137"/>
      <c r="AG69" s="134"/>
      <c r="AH69" s="134"/>
      <c r="AI69" s="134"/>
      <c r="AJ69" s="137"/>
      <c r="AK69" s="134"/>
      <c r="AL69" s="134"/>
      <c r="AM69" s="134"/>
      <c r="AN69" s="137"/>
      <c r="AO69" s="134"/>
      <c r="AP69" s="134"/>
      <c r="AQ69" s="134"/>
      <c r="AR69" s="137"/>
      <c r="AS69" s="134"/>
      <c r="AT69" s="134"/>
      <c r="AU69" s="134"/>
      <c r="AV69" s="137"/>
      <c r="AW69" s="273">
        <v>15641</v>
      </c>
      <c r="AX69" s="273">
        <v>9243</v>
      </c>
      <c r="AY69" s="134"/>
      <c r="AZ69" s="137"/>
      <c r="BA69" s="273">
        <v>63512</v>
      </c>
      <c r="BB69" s="276">
        <v>44481</v>
      </c>
      <c r="BC69" s="283"/>
      <c r="BD69" s="283"/>
      <c r="BE69" s="273"/>
      <c r="BF69" s="276"/>
      <c r="BG69" s="273"/>
      <c r="BH69" s="276"/>
      <c r="BI69" s="273"/>
      <c r="BJ69" s="273"/>
      <c r="BK69" s="283"/>
      <c r="BL69" s="283"/>
      <c r="BM69" s="273"/>
      <c r="BN69" s="276"/>
      <c r="BO69" s="273"/>
      <c r="BP69" s="273"/>
      <c r="BQ69" s="283"/>
      <c r="BR69" s="283"/>
      <c r="BS69" s="273"/>
      <c r="BT69" s="276"/>
      <c r="BU69" s="273"/>
      <c r="BV69" s="273"/>
      <c r="BW69" s="283"/>
      <c r="BX69" s="283"/>
      <c r="BY69" s="273"/>
      <c r="BZ69" s="276"/>
      <c r="CA69" s="273"/>
      <c r="CB69" s="273"/>
      <c r="CC69" s="283"/>
      <c r="CD69" s="283"/>
      <c r="CE69" s="273"/>
      <c r="CF69" s="276"/>
      <c r="CG69" s="273"/>
      <c r="CH69" s="273"/>
      <c r="CI69" s="283"/>
      <c r="CJ69" s="283"/>
      <c r="CK69" s="273"/>
      <c r="CL69" s="276"/>
      <c r="CM69" s="273"/>
      <c r="CN69" s="273"/>
      <c r="CO69" s="283"/>
      <c r="CP69" s="283"/>
      <c r="CQ69" s="273"/>
      <c r="CR69" s="276"/>
      <c r="CS69" s="273"/>
      <c r="CT69" s="273"/>
      <c r="CU69" s="283"/>
      <c r="CV69" s="283"/>
      <c r="CW69" s="273"/>
      <c r="CX69" s="276"/>
      <c r="CY69" s="273"/>
      <c r="CZ69" s="273"/>
      <c r="DA69" s="283"/>
      <c r="DB69" s="283"/>
      <c r="DC69" s="273"/>
      <c r="DD69" s="276"/>
      <c r="DE69" s="273"/>
      <c r="DF69" s="273"/>
      <c r="DG69" s="283"/>
      <c r="DH69" s="283"/>
      <c r="DI69" s="273"/>
      <c r="DJ69" s="276"/>
      <c r="DK69" s="273">
        <v>16315</v>
      </c>
      <c r="DL69" s="273">
        <v>10209</v>
      </c>
      <c r="DM69" s="135">
        <f t="shared" si="26"/>
        <v>1.0430918739211048</v>
      </c>
      <c r="DN69" s="135">
        <f t="shared" si="27"/>
        <v>1.1045115222330413</v>
      </c>
      <c r="DO69" s="134">
        <f>'бюджет округа (района)'!BH62+'бюджеты поселений'!BH62</f>
        <v>0</v>
      </c>
      <c r="DP69" s="137">
        <f>'бюджет округа (района)'!BH62</f>
        <v>0</v>
      </c>
      <c r="DQ69" s="134">
        <f>'бюджет округа (района)'!BI62+'бюджеты поселений'!BI62</f>
        <v>0</v>
      </c>
      <c r="DR69" s="137">
        <f>'бюджет округа (района)'!BI62</f>
        <v>0</v>
      </c>
      <c r="DS69" s="273">
        <v>63512</v>
      </c>
      <c r="DT69" s="276">
        <v>44481</v>
      </c>
      <c r="DU69" s="135">
        <f>IF($BA$10=0,1,DS69/$BA69)</f>
        <v>1</v>
      </c>
      <c r="DV69" s="135">
        <f>IF($BA$10=0,1,DT69/$BB69)</f>
        <v>1</v>
      </c>
      <c r="DW69" s="135">
        <f t="shared" si="102"/>
        <v>1.2368933551452832</v>
      </c>
      <c r="DX69" s="135">
        <f t="shared" si="108"/>
        <v>1.2496418036241046</v>
      </c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38.25" customHeight="1">
      <c r="A70" s="360" t="s">
        <v>133</v>
      </c>
      <c r="B70" s="305"/>
      <c r="C70" s="273">
        <v>0</v>
      </c>
      <c r="D70" s="276">
        <v>0</v>
      </c>
      <c r="E70" s="273">
        <v>0</v>
      </c>
      <c r="F70" s="276">
        <v>0</v>
      </c>
      <c r="G70" s="273">
        <v>0</v>
      </c>
      <c r="H70" s="276">
        <v>0</v>
      </c>
      <c r="I70" s="134"/>
      <c r="J70" s="137"/>
      <c r="K70" s="134"/>
      <c r="L70" s="137"/>
      <c r="M70" s="134"/>
      <c r="N70" s="134"/>
      <c r="O70" s="134"/>
      <c r="P70" s="137"/>
      <c r="Q70" s="134"/>
      <c r="R70" s="134"/>
      <c r="S70" s="134"/>
      <c r="T70" s="137"/>
      <c r="U70" s="134"/>
      <c r="V70" s="134"/>
      <c r="W70" s="134"/>
      <c r="X70" s="137"/>
      <c r="Y70" s="134"/>
      <c r="Z70" s="134"/>
      <c r="AA70" s="134"/>
      <c r="AB70" s="137"/>
      <c r="AC70" s="134"/>
      <c r="AD70" s="134"/>
      <c r="AE70" s="134"/>
      <c r="AF70" s="137"/>
      <c r="AG70" s="134"/>
      <c r="AH70" s="134"/>
      <c r="AI70" s="134"/>
      <c r="AJ70" s="137"/>
      <c r="AK70" s="134"/>
      <c r="AL70" s="134"/>
      <c r="AM70" s="134"/>
      <c r="AN70" s="137"/>
      <c r="AO70" s="134"/>
      <c r="AP70" s="134"/>
      <c r="AQ70" s="134"/>
      <c r="AR70" s="137"/>
      <c r="AS70" s="134"/>
      <c r="AT70" s="134"/>
      <c r="AU70" s="134"/>
      <c r="AV70" s="137"/>
      <c r="AW70" s="273">
        <v>0</v>
      </c>
      <c r="AX70" s="273">
        <v>0</v>
      </c>
      <c r="AY70" s="134"/>
      <c r="AZ70" s="137"/>
      <c r="BA70" s="273">
        <v>0</v>
      </c>
      <c r="BB70" s="276">
        <v>0</v>
      </c>
      <c r="BC70" s="283"/>
      <c r="BD70" s="283"/>
      <c r="BE70" s="273"/>
      <c r="BF70" s="276"/>
      <c r="BG70" s="273"/>
      <c r="BH70" s="276"/>
      <c r="BI70" s="273"/>
      <c r="BJ70" s="273"/>
      <c r="BK70" s="283"/>
      <c r="BL70" s="283"/>
      <c r="BM70" s="273"/>
      <c r="BN70" s="276"/>
      <c r="BO70" s="273"/>
      <c r="BP70" s="273"/>
      <c r="BQ70" s="283"/>
      <c r="BR70" s="283"/>
      <c r="BS70" s="273"/>
      <c r="BT70" s="276"/>
      <c r="BU70" s="273"/>
      <c r="BV70" s="273"/>
      <c r="BW70" s="283"/>
      <c r="BX70" s="283"/>
      <c r="BY70" s="273"/>
      <c r="BZ70" s="276"/>
      <c r="CA70" s="273"/>
      <c r="CB70" s="273"/>
      <c r="CC70" s="283"/>
      <c r="CD70" s="283"/>
      <c r="CE70" s="273"/>
      <c r="CF70" s="276"/>
      <c r="CG70" s="273"/>
      <c r="CH70" s="273"/>
      <c r="CI70" s="283"/>
      <c r="CJ70" s="283"/>
      <c r="CK70" s="273"/>
      <c r="CL70" s="276"/>
      <c r="CM70" s="273"/>
      <c r="CN70" s="273"/>
      <c r="CO70" s="283"/>
      <c r="CP70" s="283"/>
      <c r="CQ70" s="273"/>
      <c r="CR70" s="276"/>
      <c r="CS70" s="273"/>
      <c r="CT70" s="273"/>
      <c r="CU70" s="283"/>
      <c r="CV70" s="283"/>
      <c r="CW70" s="273"/>
      <c r="CX70" s="276"/>
      <c r="CY70" s="273"/>
      <c r="CZ70" s="273"/>
      <c r="DA70" s="283"/>
      <c r="DB70" s="283"/>
      <c r="DC70" s="273"/>
      <c r="DD70" s="276"/>
      <c r="DE70" s="273"/>
      <c r="DF70" s="273"/>
      <c r="DG70" s="283"/>
      <c r="DH70" s="283"/>
      <c r="DI70" s="273"/>
      <c r="DJ70" s="276"/>
      <c r="DK70" s="273">
        <v>0</v>
      </c>
      <c r="DL70" s="273">
        <v>0</v>
      </c>
      <c r="DM70" s="135">
        <f t="shared" si="26"/>
        <v>1</v>
      </c>
      <c r="DN70" s="135">
        <f t="shared" si="27"/>
        <v>1</v>
      </c>
      <c r="DO70" s="134">
        <f>'бюджет округа (района)'!BH63+'бюджеты поселений'!BH63</f>
        <v>0</v>
      </c>
      <c r="DP70" s="137">
        <f>'бюджет округа (района)'!BH63</f>
        <v>0</v>
      </c>
      <c r="DQ70" s="134">
        <f>'бюджет округа (района)'!BI63+'бюджеты поселений'!BI63</f>
        <v>0</v>
      </c>
      <c r="DR70" s="137">
        <f>'бюджет округа (района)'!BI63</f>
        <v>0</v>
      </c>
      <c r="DS70" s="273">
        <v>0</v>
      </c>
      <c r="DT70" s="276">
        <v>0</v>
      </c>
      <c r="DU70" s="247" t="s">
        <v>34</v>
      </c>
      <c r="DV70" s="247" t="s">
        <v>34</v>
      </c>
      <c r="DW70" s="135">
        <f t="shared" si="102"/>
        <v>1</v>
      </c>
      <c r="DX70" s="135">
        <f t="shared" si="108"/>
        <v>1</v>
      </c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6.5">
      <c r="A71" s="360" t="s">
        <v>211</v>
      </c>
      <c r="B71" s="305"/>
      <c r="C71" s="273">
        <v>16477</v>
      </c>
      <c r="D71" s="276">
        <v>16477</v>
      </c>
      <c r="E71" s="273">
        <v>16593</v>
      </c>
      <c r="F71" s="276">
        <v>16593</v>
      </c>
      <c r="G71" s="273">
        <v>11561</v>
      </c>
      <c r="H71" s="276">
        <v>11561</v>
      </c>
      <c r="I71" s="134"/>
      <c r="J71" s="137"/>
      <c r="K71" s="134"/>
      <c r="L71" s="137"/>
      <c r="M71" s="134"/>
      <c r="N71" s="134"/>
      <c r="O71" s="134"/>
      <c r="P71" s="137"/>
      <c r="Q71" s="134"/>
      <c r="R71" s="134"/>
      <c r="S71" s="134"/>
      <c r="T71" s="137"/>
      <c r="U71" s="134"/>
      <c r="V71" s="134"/>
      <c r="W71" s="134"/>
      <c r="X71" s="137"/>
      <c r="Y71" s="134"/>
      <c r="Z71" s="134"/>
      <c r="AA71" s="134"/>
      <c r="AB71" s="137"/>
      <c r="AC71" s="134"/>
      <c r="AD71" s="134"/>
      <c r="AE71" s="134"/>
      <c r="AF71" s="137"/>
      <c r="AG71" s="134"/>
      <c r="AH71" s="134"/>
      <c r="AI71" s="134"/>
      <c r="AJ71" s="137"/>
      <c r="AK71" s="134"/>
      <c r="AL71" s="134"/>
      <c r="AM71" s="134"/>
      <c r="AN71" s="137"/>
      <c r="AO71" s="134"/>
      <c r="AP71" s="134"/>
      <c r="AQ71" s="134"/>
      <c r="AR71" s="137"/>
      <c r="AS71" s="134"/>
      <c r="AT71" s="134"/>
      <c r="AU71" s="134"/>
      <c r="AV71" s="137"/>
      <c r="AW71" s="273">
        <v>4519</v>
      </c>
      <c r="AX71" s="273">
        <v>4519</v>
      </c>
      <c r="AY71" s="134"/>
      <c r="AZ71" s="137"/>
      <c r="BA71" s="273">
        <v>16059</v>
      </c>
      <c r="BB71" s="276">
        <v>16059</v>
      </c>
      <c r="BC71" s="283"/>
      <c r="BD71" s="283"/>
      <c r="BE71" s="273"/>
      <c r="BF71" s="276"/>
      <c r="BG71" s="273"/>
      <c r="BH71" s="276"/>
      <c r="BI71" s="273"/>
      <c r="BJ71" s="273"/>
      <c r="BK71" s="283"/>
      <c r="BL71" s="283"/>
      <c r="BM71" s="273"/>
      <c r="BN71" s="276"/>
      <c r="BO71" s="273"/>
      <c r="BP71" s="273"/>
      <c r="BQ71" s="283"/>
      <c r="BR71" s="283"/>
      <c r="BS71" s="273"/>
      <c r="BT71" s="276"/>
      <c r="BU71" s="273"/>
      <c r="BV71" s="273"/>
      <c r="BW71" s="283"/>
      <c r="BX71" s="283"/>
      <c r="BY71" s="273"/>
      <c r="BZ71" s="276"/>
      <c r="CA71" s="273"/>
      <c r="CB71" s="273"/>
      <c r="CC71" s="283"/>
      <c r="CD71" s="283"/>
      <c r="CE71" s="273"/>
      <c r="CF71" s="276"/>
      <c r="CG71" s="273"/>
      <c r="CH71" s="273"/>
      <c r="CI71" s="283"/>
      <c r="CJ71" s="283"/>
      <c r="CK71" s="273"/>
      <c r="CL71" s="276"/>
      <c r="CM71" s="273"/>
      <c r="CN71" s="273"/>
      <c r="CO71" s="283"/>
      <c r="CP71" s="283"/>
      <c r="CQ71" s="273"/>
      <c r="CR71" s="276"/>
      <c r="CS71" s="273"/>
      <c r="CT71" s="273"/>
      <c r="CU71" s="283"/>
      <c r="CV71" s="283"/>
      <c r="CW71" s="273"/>
      <c r="CX71" s="276"/>
      <c r="CY71" s="273"/>
      <c r="CZ71" s="273"/>
      <c r="DA71" s="283"/>
      <c r="DB71" s="283"/>
      <c r="DC71" s="273"/>
      <c r="DD71" s="276"/>
      <c r="DE71" s="273"/>
      <c r="DF71" s="273"/>
      <c r="DG71" s="283"/>
      <c r="DH71" s="283"/>
      <c r="DI71" s="273"/>
      <c r="DJ71" s="276"/>
      <c r="DK71" s="273">
        <v>6398</v>
      </c>
      <c r="DL71" s="273">
        <v>6398</v>
      </c>
      <c r="DM71" s="135">
        <f t="shared" si="26"/>
        <v>1.4157999557424208</v>
      </c>
      <c r="DN71" s="135">
        <f t="shared" si="27"/>
        <v>1.4157999557424208</v>
      </c>
      <c r="DO71" s="134">
        <f>'бюджет округа (района)'!BH64+'бюджеты поселений'!BH64</f>
        <v>0</v>
      </c>
      <c r="DP71" s="137">
        <f>'бюджет округа (района)'!BH64</f>
        <v>0</v>
      </c>
      <c r="DQ71" s="134">
        <f>'бюджет округа (района)'!BI64+'бюджеты поселений'!BI64</f>
        <v>0</v>
      </c>
      <c r="DR71" s="137">
        <f>'бюджет округа (района)'!BI64</f>
        <v>0</v>
      </c>
      <c r="DS71" s="273">
        <v>16059</v>
      </c>
      <c r="DT71" s="276">
        <v>16059</v>
      </c>
      <c r="DU71" s="135">
        <f>IF($BA$10=0,1,DS71/$BA71)</f>
        <v>1</v>
      </c>
      <c r="DV71" s="135">
        <f>IF($BA$10=0,1,DT71/$BB71)</f>
        <v>1</v>
      </c>
      <c r="DW71" s="135">
        <f t="shared" si="102"/>
        <v>1.3890666897327222</v>
      </c>
      <c r="DX71" s="135">
        <f t="shared" si="108"/>
        <v>1.3890666897327222</v>
      </c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72" customFormat="1" ht="16.5">
      <c r="A72" s="355" t="s">
        <v>50</v>
      </c>
      <c r="B72" s="294"/>
      <c r="C72" s="225">
        <f t="shared" ref="C72:AH72" si="109">C10-C53</f>
        <v>15725</v>
      </c>
      <c r="D72" s="225">
        <f t="shared" si="109"/>
        <v>-14370</v>
      </c>
      <c r="E72" s="208">
        <f t="shared" si="109"/>
        <v>-20846</v>
      </c>
      <c r="F72" s="208">
        <f t="shared" si="109"/>
        <v>6340</v>
      </c>
      <c r="G72" s="208">
        <f t="shared" si="109"/>
        <v>7125</v>
      </c>
      <c r="H72" s="208">
        <f t="shared" si="109"/>
        <v>829</v>
      </c>
      <c r="I72" s="208">
        <f t="shared" si="109"/>
        <v>0</v>
      </c>
      <c r="J72" s="208">
        <f t="shared" si="109"/>
        <v>0</v>
      </c>
      <c r="K72" s="208">
        <f t="shared" si="109"/>
        <v>0</v>
      </c>
      <c r="L72" s="208">
        <f t="shared" si="109"/>
        <v>0</v>
      </c>
      <c r="M72" s="208">
        <f t="shared" si="109"/>
        <v>0</v>
      </c>
      <c r="N72" s="208">
        <f t="shared" si="109"/>
        <v>0</v>
      </c>
      <c r="O72" s="208">
        <f t="shared" si="109"/>
        <v>0</v>
      </c>
      <c r="P72" s="208">
        <f t="shared" si="109"/>
        <v>0</v>
      </c>
      <c r="Q72" s="208">
        <f t="shared" si="109"/>
        <v>0</v>
      </c>
      <c r="R72" s="208">
        <f t="shared" si="109"/>
        <v>0</v>
      </c>
      <c r="S72" s="208">
        <f t="shared" si="109"/>
        <v>0</v>
      </c>
      <c r="T72" s="208">
        <f t="shared" si="109"/>
        <v>0</v>
      </c>
      <c r="U72" s="208">
        <f t="shared" si="109"/>
        <v>0</v>
      </c>
      <c r="V72" s="208">
        <f t="shared" si="109"/>
        <v>0</v>
      </c>
      <c r="W72" s="208">
        <f t="shared" si="109"/>
        <v>0</v>
      </c>
      <c r="X72" s="208">
        <f t="shared" si="109"/>
        <v>0</v>
      </c>
      <c r="Y72" s="208">
        <f t="shared" si="109"/>
        <v>0</v>
      </c>
      <c r="Z72" s="208">
        <f t="shared" si="109"/>
        <v>0</v>
      </c>
      <c r="AA72" s="208">
        <f t="shared" si="109"/>
        <v>0</v>
      </c>
      <c r="AB72" s="208">
        <f t="shared" si="109"/>
        <v>0</v>
      </c>
      <c r="AC72" s="208">
        <f t="shared" si="109"/>
        <v>0</v>
      </c>
      <c r="AD72" s="208">
        <f t="shared" si="109"/>
        <v>0</v>
      </c>
      <c r="AE72" s="208">
        <f t="shared" si="109"/>
        <v>0</v>
      </c>
      <c r="AF72" s="208">
        <f t="shared" si="109"/>
        <v>0</v>
      </c>
      <c r="AG72" s="208">
        <f t="shared" si="109"/>
        <v>0</v>
      </c>
      <c r="AH72" s="208">
        <f t="shared" si="109"/>
        <v>0</v>
      </c>
      <c r="AI72" s="208">
        <f t="shared" ref="AI72:BB72" si="110">AI10-AI53</f>
        <v>0</v>
      </c>
      <c r="AJ72" s="208">
        <f t="shared" si="110"/>
        <v>0</v>
      </c>
      <c r="AK72" s="208">
        <f t="shared" si="110"/>
        <v>0</v>
      </c>
      <c r="AL72" s="208">
        <f t="shared" si="110"/>
        <v>0</v>
      </c>
      <c r="AM72" s="208">
        <f t="shared" si="110"/>
        <v>0</v>
      </c>
      <c r="AN72" s="208">
        <f t="shared" si="110"/>
        <v>0</v>
      </c>
      <c r="AO72" s="208">
        <f t="shared" si="110"/>
        <v>0</v>
      </c>
      <c r="AP72" s="208">
        <f t="shared" si="110"/>
        <v>0</v>
      </c>
      <c r="AQ72" s="208">
        <f t="shared" si="110"/>
        <v>0</v>
      </c>
      <c r="AR72" s="208">
        <f t="shared" si="110"/>
        <v>0</v>
      </c>
      <c r="AS72" s="208">
        <f t="shared" si="110"/>
        <v>0</v>
      </c>
      <c r="AT72" s="208">
        <f t="shared" si="110"/>
        <v>0</v>
      </c>
      <c r="AU72" s="208">
        <f t="shared" si="110"/>
        <v>0</v>
      </c>
      <c r="AV72" s="208">
        <f t="shared" si="110"/>
        <v>0</v>
      </c>
      <c r="AW72" s="208">
        <f t="shared" si="110"/>
        <v>17133</v>
      </c>
      <c r="AX72" s="208">
        <f t="shared" si="110"/>
        <v>14040</v>
      </c>
      <c r="AY72" s="208">
        <f t="shared" si="110"/>
        <v>0</v>
      </c>
      <c r="AZ72" s="208">
        <f t="shared" si="110"/>
        <v>0</v>
      </c>
      <c r="BA72" s="208">
        <f t="shared" si="110"/>
        <v>-20981</v>
      </c>
      <c r="BB72" s="208">
        <f t="shared" si="110"/>
        <v>-14227</v>
      </c>
      <c r="BC72" s="143" t="s">
        <v>51</v>
      </c>
      <c r="BD72" s="143" t="s">
        <v>51</v>
      </c>
      <c r="BE72" s="208">
        <f t="shared" ref="BE72:BJ72" si="111">BE10-BE53</f>
        <v>0</v>
      </c>
      <c r="BF72" s="208">
        <f t="shared" si="111"/>
        <v>0</v>
      </c>
      <c r="BG72" s="208">
        <f t="shared" si="111"/>
        <v>0</v>
      </c>
      <c r="BH72" s="208">
        <f t="shared" si="111"/>
        <v>0</v>
      </c>
      <c r="BI72" s="208">
        <f t="shared" si="111"/>
        <v>0</v>
      </c>
      <c r="BJ72" s="208">
        <f t="shared" si="111"/>
        <v>0</v>
      </c>
      <c r="BK72" s="143" t="s">
        <v>51</v>
      </c>
      <c r="BL72" s="143" t="s">
        <v>51</v>
      </c>
      <c r="BM72" s="208">
        <f>BM10-BM53</f>
        <v>0</v>
      </c>
      <c r="BN72" s="208">
        <f>BN10-BN53</f>
        <v>0</v>
      </c>
      <c r="BO72" s="208">
        <f>BO10-BO53</f>
        <v>0</v>
      </c>
      <c r="BP72" s="208">
        <f>BP10-BP53</f>
        <v>0</v>
      </c>
      <c r="BQ72" s="143" t="s">
        <v>51</v>
      </c>
      <c r="BR72" s="143" t="s">
        <v>51</v>
      </c>
      <c r="BS72" s="208">
        <f>BS10-BS53</f>
        <v>0</v>
      </c>
      <c r="BT72" s="208">
        <f>BT10-BT53</f>
        <v>0</v>
      </c>
      <c r="BU72" s="208">
        <f>BU10-BU53</f>
        <v>0</v>
      </c>
      <c r="BV72" s="208">
        <f>BV10-BV53</f>
        <v>0</v>
      </c>
      <c r="BW72" s="143" t="s">
        <v>51</v>
      </c>
      <c r="BX72" s="143" t="s">
        <v>51</v>
      </c>
      <c r="BY72" s="208">
        <f>BY10-BY53</f>
        <v>0</v>
      </c>
      <c r="BZ72" s="208">
        <f>BZ10-BZ53</f>
        <v>0</v>
      </c>
      <c r="CA72" s="208">
        <f>CA10-CA53</f>
        <v>0</v>
      </c>
      <c r="CB72" s="208">
        <f>CB10-CB53</f>
        <v>0</v>
      </c>
      <c r="CC72" s="143" t="s">
        <v>51</v>
      </c>
      <c r="CD72" s="143" t="s">
        <v>51</v>
      </c>
      <c r="CE72" s="208">
        <f>CE10-CE53</f>
        <v>0</v>
      </c>
      <c r="CF72" s="208">
        <f>CF10-CF53</f>
        <v>0</v>
      </c>
      <c r="CG72" s="208">
        <f>CG10-CG53</f>
        <v>0</v>
      </c>
      <c r="CH72" s="208">
        <f>CH10-CH53</f>
        <v>0</v>
      </c>
      <c r="CI72" s="143" t="s">
        <v>51</v>
      </c>
      <c r="CJ72" s="143" t="s">
        <v>51</v>
      </c>
      <c r="CK72" s="208">
        <f>CK10-CK53</f>
        <v>0</v>
      </c>
      <c r="CL72" s="208">
        <f>CL10-CL53</f>
        <v>0</v>
      </c>
      <c r="CM72" s="208">
        <f>CM10-CM53</f>
        <v>0</v>
      </c>
      <c r="CN72" s="208">
        <f>CN10-CN53</f>
        <v>0</v>
      </c>
      <c r="CO72" s="143" t="s">
        <v>51</v>
      </c>
      <c r="CP72" s="143" t="s">
        <v>51</v>
      </c>
      <c r="CQ72" s="208">
        <f>CQ10-CQ53</f>
        <v>0</v>
      </c>
      <c r="CR72" s="208">
        <f>CR10-CR53</f>
        <v>0</v>
      </c>
      <c r="CS72" s="208">
        <f>CS10-CS53</f>
        <v>0</v>
      </c>
      <c r="CT72" s="208">
        <f>CT10-CT53</f>
        <v>0</v>
      </c>
      <c r="CU72" s="143" t="s">
        <v>51</v>
      </c>
      <c r="CV72" s="143" t="s">
        <v>51</v>
      </c>
      <c r="CW72" s="208">
        <f>CW10-CW53</f>
        <v>0</v>
      </c>
      <c r="CX72" s="208">
        <f>CX10-CX53</f>
        <v>0</v>
      </c>
      <c r="CY72" s="208">
        <f>CY10-CY53</f>
        <v>0</v>
      </c>
      <c r="CZ72" s="208">
        <f>CZ10-CZ53</f>
        <v>0</v>
      </c>
      <c r="DA72" s="143" t="s">
        <v>51</v>
      </c>
      <c r="DB72" s="143" t="s">
        <v>51</v>
      </c>
      <c r="DC72" s="208">
        <f>DC10-DC53</f>
        <v>0</v>
      </c>
      <c r="DD72" s="208">
        <f>DD10-DD53</f>
        <v>0</v>
      </c>
      <c r="DE72" s="208">
        <f>DE10-DE53</f>
        <v>0</v>
      </c>
      <c r="DF72" s="208">
        <f>DF10-DF53</f>
        <v>0</v>
      </c>
      <c r="DG72" s="143" t="s">
        <v>51</v>
      </c>
      <c r="DH72" s="143" t="s">
        <v>51</v>
      </c>
      <c r="DI72" s="208">
        <f>DI10-DI53</f>
        <v>0</v>
      </c>
      <c r="DJ72" s="208">
        <f>DJ10-DJ53</f>
        <v>0</v>
      </c>
      <c r="DK72" s="208">
        <f>DK10-DK53</f>
        <v>12425</v>
      </c>
      <c r="DL72" s="208">
        <f>DL10-DL53</f>
        <v>11504</v>
      </c>
      <c r="DM72" s="143" t="s">
        <v>51</v>
      </c>
      <c r="DN72" s="143" t="s">
        <v>51</v>
      </c>
      <c r="DO72" s="208" t="e">
        <f t="shared" ref="DO72:DT72" si="112">DO10-DO53</f>
        <v>#REF!</v>
      </c>
      <c r="DP72" s="208" t="e">
        <f t="shared" si="112"/>
        <v>#REF!</v>
      </c>
      <c r="DQ72" s="208" t="e">
        <f t="shared" si="112"/>
        <v>#REF!</v>
      </c>
      <c r="DR72" s="208" t="e">
        <f t="shared" si="112"/>
        <v>#REF!</v>
      </c>
      <c r="DS72" s="208">
        <f t="shared" si="112"/>
        <v>-21376</v>
      </c>
      <c r="DT72" s="208">
        <f t="shared" si="112"/>
        <v>-14588</v>
      </c>
      <c r="DU72" s="143" t="s">
        <v>51</v>
      </c>
      <c r="DV72" s="143" t="s">
        <v>51</v>
      </c>
      <c r="DW72" s="255" t="s">
        <v>51</v>
      </c>
      <c r="DX72" s="198" t="s">
        <v>51</v>
      </c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</row>
    <row r="73" spans="1:268" s="75" customFormat="1" ht="18" customHeight="1">
      <c r="A73" s="363" t="s">
        <v>52</v>
      </c>
      <c r="B73" s="298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133"/>
      <c r="DE73" s="133"/>
      <c r="DF73" s="133"/>
      <c r="DG73" s="133"/>
      <c r="DH73" s="133"/>
      <c r="DI73" s="133"/>
      <c r="DJ73" s="133"/>
      <c r="DK73" s="133"/>
      <c r="DL73" s="133"/>
      <c r="DM73" s="144" t="s">
        <v>51</v>
      </c>
      <c r="DN73" s="144" t="s">
        <v>51</v>
      </c>
      <c r="DO73" s="133" t="e">
        <f>IF(DO72&gt;0,"-",-DO72/(DO12-DO14))</f>
        <v>#REF!</v>
      </c>
      <c r="DP73" s="133" t="e">
        <f>IF(DP72&gt;0,"-",-DP72/(DP12-DP14))</f>
        <v>#REF!</v>
      </c>
      <c r="DQ73" s="133">
        <v>0</v>
      </c>
      <c r="DR73" s="133">
        <v>0</v>
      </c>
      <c r="DS73" s="133"/>
      <c r="DT73" s="133"/>
      <c r="DU73" s="144" t="s">
        <v>51</v>
      </c>
      <c r="DV73" s="144" t="s">
        <v>51</v>
      </c>
      <c r="DW73" s="254" t="s">
        <v>51</v>
      </c>
      <c r="DX73" s="199" t="s">
        <v>51</v>
      </c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75" customFormat="1" ht="26.25" customHeight="1">
      <c r="A74" s="371" t="s">
        <v>127</v>
      </c>
      <c r="B74" s="321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  <c r="AT74" s="250"/>
      <c r="AU74" s="250"/>
      <c r="AV74" s="250"/>
      <c r="AW74" s="250"/>
      <c r="AX74" s="250"/>
      <c r="AY74" s="250"/>
      <c r="AZ74" s="250"/>
      <c r="BA74" s="250"/>
      <c r="BB74" s="250"/>
      <c r="BC74" s="144"/>
      <c r="BD74" s="144"/>
      <c r="BE74" s="250"/>
      <c r="BF74" s="250"/>
      <c r="BG74" s="250"/>
      <c r="BH74" s="250"/>
      <c r="BI74" s="250"/>
      <c r="BJ74" s="250"/>
      <c r="BK74" s="144"/>
      <c r="BL74" s="144"/>
      <c r="BM74" s="250"/>
      <c r="BN74" s="250"/>
      <c r="BO74" s="250"/>
      <c r="BP74" s="250"/>
      <c r="BQ74" s="144"/>
      <c r="BR74" s="144"/>
      <c r="BS74" s="250"/>
      <c r="BT74" s="250"/>
      <c r="BU74" s="250"/>
      <c r="BV74" s="250"/>
      <c r="BW74" s="144"/>
      <c r="BX74" s="144"/>
      <c r="BY74" s="250"/>
      <c r="BZ74" s="250"/>
      <c r="CA74" s="250"/>
      <c r="CB74" s="250"/>
      <c r="CC74" s="144"/>
      <c r="CD74" s="144"/>
      <c r="CE74" s="250"/>
      <c r="CF74" s="250"/>
      <c r="CG74" s="250"/>
      <c r="CH74" s="250"/>
      <c r="CI74" s="144"/>
      <c r="CJ74" s="144"/>
      <c r="CK74" s="250"/>
      <c r="CL74" s="250"/>
      <c r="CM74" s="250"/>
      <c r="CN74" s="250"/>
      <c r="CO74" s="144"/>
      <c r="CP74" s="144"/>
      <c r="CQ74" s="250"/>
      <c r="CR74" s="250"/>
      <c r="CS74" s="250"/>
      <c r="CT74" s="250"/>
      <c r="CU74" s="144"/>
      <c r="CV74" s="144"/>
      <c r="CW74" s="250"/>
      <c r="CX74" s="250"/>
      <c r="CY74" s="250"/>
      <c r="CZ74" s="250"/>
      <c r="DA74" s="144"/>
      <c r="DB74" s="144"/>
      <c r="DC74" s="250"/>
      <c r="DD74" s="250"/>
      <c r="DE74" s="250"/>
      <c r="DF74" s="250"/>
      <c r="DG74" s="144"/>
      <c r="DH74" s="144"/>
      <c r="DI74" s="250"/>
      <c r="DJ74" s="250"/>
      <c r="DK74" s="250"/>
      <c r="DL74" s="250"/>
      <c r="DM74" s="144" t="s">
        <v>51</v>
      </c>
      <c r="DN74" s="144" t="s">
        <v>51</v>
      </c>
      <c r="DO74" s="250" t="e">
        <f>IF(OR(DO12-DO14=0,DO72&gt;=0),"-",IF(AND(DO76&lt;=0,DO85&lt;=0),(-DO72)/(DO12-DO14),IF(AND(DO85&gt;0,DO76&lt;=0),(-DO72-DO85)/(DO12-DO14),IF(AND(DO85&lt;=0,DO76&gt;0),(-DO72-DO76)/(DO12-DO14),(-DO72-DO76-DO85)/(DO12-DO14)))))</f>
        <v>#REF!</v>
      </c>
      <c r="DP74" s="250" t="e">
        <f>IF(OR(DP12-DP14=0,DP72&gt;=0),"-",IF(AND(DP76&lt;=0,DP85&lt;=0),(-DP72)/(DP12-DP14),IF(AND(DP85&gt;0,DP76&lt;=0),(-DP72-DP85)/(DP12-DP14),IF(AND(DP85&lt;=0,DP76&gt;0),(-DP72-DP76)/(DP12-DP14),(-DP72-DP76-DP85)/(DP12-DP14)))))</f>
        <v>#REF!</v>
      </c>
      <c r="DQ74" s="250" t="e">
        <f>IF(OR(DQ12-DQ14=0,DQ72&gt;=0),"-",IF(AND(DQ76&lt;=0,DQ85&lt;=0),(-DQ72)/(DQ12-DQ14),IF(AND(DQ85&gt;0,DQ76&lt;=0),(-DQ72-DQ85)/(DQ12-DQ14),IF(AND(DQ85&lt;=0,DQ76&gt;0),(-DQ72-DQ76)/(DQ12-DQ14),(-DQ72-DQ76-DQ85)/(DQ12-DQ14)))))</f>
        <v>#REF!</v>
      </c>
      <c r="DR74" s="250" t="e">
        <f>IF(OR(DR12-DR14=0,DR72&gt;=0),"-",IF(AND(DR76&lt;=0,DR85&lt;=0),(-DR72)/(DR12-DR14),IF(AND(DR85&gt;0,DR76&lt;=0),(-DR72-DR85)/(DR12-DR14),IF(AND(DR85&lt;=0,DR76&gt;0),(-DR72-DR76)/(DR12-DR14),(-DR72-DR76-DR85)/(DR12-DR14)))))</f>
        <v>#REF!</v>
      </c>
      <c r="DS74" s="250"/>
      <c r="DT74" s="250"/>
      <c r="DU74" s="144" t="s">
        <v>51</v>
      </c>
      <c r="DV74" s="144" t="s">
        <v>51</v>
      </c>
      <c r="DW74" s="254" t="s">
        <v>51</v>
      </c>
      <c r="DX74" s="199" t="s">
        <v>51</v>
      </c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4"/>
      <c r="GM74" s="74"/>
      <c r="GN74" s="74"/>
      <c r="GO74" s="74"/>
      <c r="GP74" s="74"/>
      <c r="GQ74" s="74"/>
      <c r="GR74" s="74"/>
      <c r="GS74" s="74"/>
      <c r="GT74" s="74"/>
      <c r="GU74" s="74"/>
      <c r="GV74" s="74"/>
      <c r="GW74" s="74"/>
      <c r="GX74" s="74"/>
      <c r="GY74" s="74"/>
      <c r="GZ74" s="74"/>
      <c r="HA74" s="74"/>
      <c r="HB74" s="74"/>
      <c r="HC74" s="74"/>
      <c r="HD74" s="74"/>
      <c r="HE74" s="74"/>
      <c r="HF74" s="74"/>
      <c r="HG74" s="74"/>
      <c r="HH74" s="74"/>
      <c r="HI74" s="74"/>
      <c r="HJ74" s="74"/>
      <c r="HK74" s="74"/>
      <c r="HL74" s="74"/>
      <c r="HM74" s="74"/>
      <c r="HN74" s="74"/>
      <c r="HO74" s="74"/>
      <c r="HP74" s="74"/>
      <c r="HQ74" s="74"/>
      <c r="HR74" s="74"/>
      <c r="HS74" s="74"/>
      <c r="HT74" s="74"/>
      <c r="HU74" s="74"/>
      <c r="HV74" s="74"/>
      <c r="HW74" s="74"/>
      <c r="HX74" s="74"/>
      <c r="HY74" s="74"/>
      <c r="HZ74" s="74"/>
      <c r="IA74" s="74"/>
      <c r="IB74" s="74"/>
      <c r="IC74" s="74"/>
      <c r="ID74" s="74"/>
      <c r="IE74" s="74"/>
      <c r="IF74" s="74"/>
      <c r="IG74" s="74"/>
      <c r="IH74" s="74"/>
      <c r="II74" s="74"/>
      <c r="IJ74" s="74"/>
      <c r="IK74" s="74"/>
      <c r="IL74" s="74"/>
      <c r="IM74" s="74"/>
      <c r="IN74" s="74"/>
      <c r="IO74" s="74"/>
      <c r="IP74" s="74"/>
      <c r="IQ74" s="74"/>
      <c r="IR74" s="74"/>
      <c r="IS74" s="74"/>
      <c r="IT74" s="74"/>
      <c r="IU74" s="74"/>
      <c r="IV74" s="74"/>
      <c r="IW74" s="74"/>
      <c r="IX74" s="74"/>
      <c r="IY74" s="74"/>
      <c r="IZ74" s="74"/>
      <c r="JA74" s="74"/>
      <c r="JB74" s="74"/>
      <c r="JC74" s="74"/>
      <c r="JD74" s="74"/>
      <c r="JE74" s="74"/>
      <c r="JF74" s="74"/>
      <c r="JG74" s="74"/>
      <c r="JH74" s="74"/>
    </row>
    <row r="75" spans="1:268" s="77" customFormat="1" ht="32.25" customHeight="1">
      <c r="A75" s="355" t="s">
        <v>53</v>
      </c>
      <c r="B75" s="294"/>
      <c r="C75" s="225">
        <f t="shared" ref="C75:D75" si="113">C76+C79+C82+C85</f>
        <v>-15725</v>
      </c>
      <c r="D75" s="225">
        <f t="shared" si="113"/>
        <v>14370</v>
      </c>
      <c r="E75" s="208">
        <f t="shared" ref="E75:F75" si="114">E76+E79+E82+E85</f>
        <v>20846</v>
      </c>
      <c r="F75" s="208">
        <f t="shared" si="114"/>
        <v>-6340</v>
      </c>
      <c r="G75" s="208">
        <f>G76+G79+G82+G85</f>
        <v>-7125</v>
      </c>
      <c r="H75" s="208">
        <f t="shared" ref="H75:N75" si="115">H76+H79+H82+H85</f>
        <v>-829</v>
      </c>
      <c r="I75" s="208">
        <f t="shared" ref="I75" si="116">I76+I79+I82+I85</f>
        <v>0</v>
      </c>
      <c r="J75" s="208">
        <f t="shared" ref="J75" si="117">J76+J79+J82+J85</f>
        <v>0</v>
      </c>
      <c r="K75" s="208">
        <f t="shared" ref="K75" si="118">K76+K79+K82+K85</f>
        <v>0</v>
      </c>
      <c r="L75" s="208">
        <f t="shared" ref="L75" si="119">L76+L79+L82+L85</f>
        <v>0</v>
      </c>
      <c r="M75" s="208">
        <f t="shared" si="115"/>
        <v>0</v>
      </c>
      <c r="N75" s="208">
        <f t="shared" si="115"/>
        <v>0</v>
      </c>
      <c r="O75" s="208">
        <f t="shared" ref="O75" si="120">O76+O79+O82+O85</f>
        <v>0</v>
      </c>
      <c r="P75" s="208">
        <f t="shared" ref="P75" si="121">P76+P79+P82+P85</f>
        <v>0</v>
      </c>
      <c r="Q75" s="208">
        <f>Q76+Q79+Q82+Q85</f>
        <v>0</v>
      </c>
      <c r="R75" s="208">
        <f t="shared" ref="R75" si="122">R76+R79+R82+R85</f>
        <v>0</v>
      </c>
      <c r="S75" s="208">
        <f t="shared" ref="S75" si="123">S76+S79+S82+S85</f>
        <v>0</v>
      </c>
      <c r="T75" s="208">
        <f t="shared" ref="T75" si="124">T76+T79+T82+T85</f>
        <v>0</v>
      </c>
      <c r="U75" s="208">
        <f>U76+U79+U82+U85</f>
        <v>0</v>
      </c>
      <c r="V75" s="208">
        <f t="shared" ref="V75" si="125">V76+V79+V82+V85</f>
        <v>0</v>
      </c>
      <c r="W75" s="208">
        <f t="shared" ref="W75" si="126">W76+W79+W82+W85</f>
        <v>0</v>
      </c>
      <c r="X75" s="208">
        <f t="shared" ref="X75" si="127">X76+X79+X82+X85</f>
        <v>0</v>
      </c>
      <c r="Y75" s="208">
        <f>Y76+Y79+Y82+Y85</f>
        <v>0</v>
      </c>
      <c r="Z75" s="208">
        <f t="shared" ref="Z75" si="128">Z76+Z79+Z82+Z85</f>
        <v>0</v>
      </c>
      <c r="AA75" s="208">
        <f t="shared" ref="AA75" si="129">AA76+AA79+AA82+AA85</f>
        <v>0</v>
      </c>
      <c r="AB75" s="208">
        <f t="shared" ref="AB75" si="130">AB76+AB79+AB82+AB85</f>
        <v>0</v>
      </c>
      <c r="AC75" s="208">
        <f>AC76+AC79+AC82+AC85</f>
        <v>0</v>
      </c>
      <c r="AD75" s="208">
        <f t="shared" ref="AD75" si="131">AD76+AD79+AD82+AD85</f>
        <v>0</v>
      </c>
      <c r="AE75" s="208">
        <f t="shared" ref="AE75" si="132">AE76+AE79+AE82+AE85</f>
        <v>0</v>
      </c>
      <c r="AF75" s="208">
        <f t="shared" ref="AF75" si="133">AF76+AF79+AF82+AF85</f>
        <v>0</v>
      </c>
      <c r="AG75" s="208">
        <f>AG76+AG79+AG82+AG85</f>
        <v>0</v>
      </c>
      <c r="AH75" s="208">
        <f t="shared" ref="AH75" si="134">AH76+AH79+AH82+AH85</f>
        <v>0</v>
      </c>
      <c r="AI75" s="208">
        <f t="shared" ref="AI75" si="135">AI76+AI79+AI82+AI85</f>
        <v>0</v>
      </c>
      <c r="AJ75" s="208">
        <f t="shared" ref="AJ75" si="136">AJ76+AJ79+AJ82+AJ85</f>
        <v>0</v>
      </c>
      <c r="AK75" s="208">
        <f>AK76+AK79+AK82+AK85</f>
        <v>0</v>
      </c>
      <c r="AL75" s="208">
        <f t="shared" ref="AL75" si="137">AL76+AL79+AL82+AL85</f>
        <v>0</v>
      </c>
      <c r="AM75" s="208">
        <f t="shared" ref="AM75" si="138">AM76+AM79+AM82+AM85</f>
        <v>0</v>
      </c>
      <c r="AN75" s="208">
        <f t="shared" ref="AN75" si="139">AN76+AN79+AN82+AN85</f>
        <v>0</v>
      </c>
      <c r="AO75" s="208">
        <f>AO76+AO79+AO82+AO85</f>
        <v>0</v>
      </c>
      <c r="AP75" s="208">
        <f t="shared" ref="AP75" si="140">AP76+AP79+AP82+AP85</f>
        <v>0</v>
      </c>
      <c r="AQ75" s="208">
        <f t="shared" ref="AQ75" si="141">AQ76+AQ79+AQ82+AQ85</f>
        <v>0</v>
      </c>
      <c r="AR75" s="208">
        <f t="shared" ref="AR75" si="142">AR76+AR79+AR82+AR85</f>
        <v>0</v>
      </c>
      <c r="AS75" s="208">
        <f>AS76+AS79+AS82+AS85</f>
        <v>0</v>
      </c>
      <c r="AT75" s="208">
        <f t="shared" ref="AT75" si="143">AT76+AT79+AT82+AT85</f>
        <v>0</v>
      </c>
      <c r="AU75" s="208">
        <f t="shared" ref="AU75" si="144">AU76+AU79+AU82+AU85</f>
        <v>0</v>
      </c>
      <c r="AV75" s="208">
        <f t="shared" ref="AV75" si="145">AV76+AV79+AV82+AV85</f>
        <v>0</v>
      </c>
      <c r="AW75" s="208">
        <f>AW76+AW79+AW82+AW85</f>
        <v>-17133</v>
      </c>
      <c r="AX75" s="208">
        <f t="shared" ref="AX75" si="146">AX76+AX79+AX82+AX85</f>
        <v>-14040</v>
      </c>
      <c r="AY75" s="208">
        <f t="shared" ref="AY75" si="147">AY76+AY79+AY82+AY85</f>
        <v>0</v>
      </c>
      <c r="AZ75" s="208">
        <f t="shared" ref="AZ75" si="148">AZ76+AZ79+AZ82+AZ85</f>
        <v>0</v>
      </c>
      <c r="BA75" s="208">
        <f t="shared" ref="BA75" si="149">BA76+BA79+BA82+BA85</f>
        <v>20981</v>
      </c>
      <c r="BB75" s="208">
        <f t="shared" ref="BB75" si="150">BB76+BB79+BB82+BB85</f>
        <v>14227</v>
      </c>
      <c r="BC75" s="143" t="s">
        <v>51</v>
      </c>
      <c r="BD75" s="143" t="s">
        <v>51</v>
      </c>
      <c r="BE75" s="208">
        <f t="shared" ref="BE75" si="151">BE76+BE79+BE82+BE85</f>
        <v>0</v>
      </c>
      <c r="BF75" s="208">
        <f t="shared" ref="BF75" si="152">BF76+BF79+BF82+BF85</f>
        <v>0</v>
      </c>
      <c r="BG75" s="208">
        <f t="shared" ref="BG75" si="153">BG76+BG79+BG82+BG85</f>
        <v>0</v>
      </c>
      <c r="BH75" s="208">
        <f t="shared" ref="BH75" si="154">BH76+BH79+BH82+BH85</f>
        <v>0</v>
      </c>
      <c r="BI75" s="208">
        <f t="shared" ref="BI75:DL75" si="155">BI76+BI79+BI82+BI85</f>
        <v>0</v>
      </c>
      <c r="BJ75" s="208">
        <f t="shared" si="155"/>
        <v>0</v>
      </c>
      <c r="BK75" s="143" t="s">
        <v>51</v>
      </c>
      <c r="BL75" s="143" t="s">
        <v>51</v>
      </c>
      <c r="BM75" s="208">
        <f t="shared" ref="BM75" si="156">BM76+BM79+BM82+BM85</f>
        <v>0</v>
      </c>
      <c r="BN75" s="208">
        <f t="shared" ref="BN75" si="157">BN76+BN79+BN82+BN85</f>
        <v>0</v>
      </c>
      <c r="BO75" s="208">
        <f t="shared" si="155"/>
        <v>0</v>
      </c>
      <c r="BP75" s="208">
        <f t="shared" si="155"/>
        <v>0</v>
      </c>
      <c r="BQ75" s="143" t="s">
        <v>51</v>
      </c>
      <c r="BR75" s="143" t="s">
        <v>51</v>
      </c>
      <c r="BS75" s="208">
        <f t="shared" ref="BS75" si="158">BS76+BS79+BS82+BS85</f>
        <v>0</v>
      </c>
      <c r="BT75" s="208">
        <f t="shared" ref="BT75" si="159">BT76+BT79+BT82+BT85</f>
        <v>0</v>
      </c>
      <c r="BU75" s="208">
        <f t="shared" si="155"/>
        <v>0</v>
      </c>
      <c r="BV75" s="208">
        <f t="shared" si="155"/>
        <v>0</v>
      </c>
      <c r="BW75" s="143" t="s">
        <v>51</v>
      </c>
      <c r="BX75" s="143" t="s">
        <v>51</v>
      </c>
      <c r="BY75" s="208">
        <f t="shared" ref="BY75" si="160">BY76+BY79+BY82+BY85</f>
        <v>0</v>
      </c>
      <c r="BZ75" s="208">
        <f t="shared" ref="BZ75" si="161">BZ76+BZ79+BZ82+BZ85</f>
        <v>0</v>
      </c>
      <c r="CA75" s="208">
        <f t="shared" si="155"/>
        <v>0</v>
      </c>
      <c r="CB75" s="208">
        <f t="shared" si="155"/>
        <v>0</v>
      </c>
      <c r="CC75" s="143" t="s">
        <v>51</v>
      </c>
      <c r="CD75" s="143" t="s">
        <v>51</v>
      </c>
      <c r="CE75" s="208">
        <f t="shared" ref="CE75" si="162">CE76+CE79+CE82+CE85</f>
        <v>0</v>
      </c>
      <c r="CF75" s="208">
        <f t="shared" ref="CF75" si="163">CF76+CF79+CF82+CF85</f>
        <v>0</v>
      </c>
      <c r="CG75" s="208">
        <f t="shared" si="155"/>
        <v>0</v>
      </c>
      <c r="CH75" s="208">
        <f t="shared" si="155"/>
        <v>0</v>
      </c>
      <c r="CI75" s="143" t="s">
        <v>51</v>
      </c>
      <c r="CJ75" s="143" t="s">
        <v>51</v>
      </c>
      <c r="CK75" s="208">
        <f t="shared" ref="CK75" si="164">CK76+CK79+CK82+CK85</f>
        <v>0</v>
      </c>
      <c r="CL75" s="208">
        <f t="shared" ref="CL75" si="165">CL76+CL79+CL82+CL85</f>
        <v>0</v>
      </c>
      <c r="CM75" s="208">
        <f t="shared" si="155"/>
        <v>0</v>
      </c>
      <c r="CN75" s="208">
        <f t="shared" si="155"/>
        <v>0</v>
      </c>
      <c r="CO75" s="143" t="s">
        <v>51</v>
      </c>
      <c r="CP75" s="143" t="s">
        <v>51</v>
      </c>
      <c r="CQ75" s="208">
        <f t="shared" ref="CQ75" si="166">CQ76+CQ79+CQ82+CQ85</f>
        <v>0</v>
      </c>
      <c r="CR75" s="208">
        <f t="shared" ref="CR75" si="167">CR76+CR79+CR82+CR85</f>
        <v>0</v>
      </c>
      <c r="CS75" s="208">
        <f t="shared" si="155"/>
        <v>0</v>
      </c>
      <c r="CT75" s="208">
        <f t="shared" si="155"/>
        <v>0</v>
      </c>
      <c r="CU75" s="143" t="s">
        <v>51</v>
      </c>
      <c r="CV75" s="143" t="s">
        <v>51</v>
      </c>
      <c r="CW75" s="208">
        <f t="shared" ref="CW75" si="168">CW76+CW79+CW82+CW85</f>
        <v>0</v>
      </c>
      <c r="CX75" s="208">
        <f t="shared" ref="CX75" si="169">CX76+CX79+CX82+CX85</f>
        <v>0</v>
      </c>
      <c r="CY75" s="208">
        <f t="shared" si="155"/>
        <v>0</v>
      </c>
      <c r="CZ75" s="208">
        <f t="shared" si="155"/>
        <v>0</v>
      </c>
      <c r="DA75" s="143" t="s">
        <v>51</v>
      </c>
      <c r="DB75" s="143" t="s">
        <v>51</v>
      </c>
      <c r="DC75" s="208">
        <f t="shared" ref="DC75" si="170">DC76+DC79+DC82+DC85</f>
        <v>0</v>
      </c>
      <c r="DD75" s="208">
        <f t="shared" ref="DD75" si="171">DD76+DD79+DD82+DD85</f>
        <v>0</v>
      </c>
      <c r="DE75" s="208">
        <f t="shared" si="155"/>
        <v>0</v>
      </c>
      <c r="DF75" s="208">
        <f t="shared" si="155"/>
        <v>0</v>
      </c>
      <c r="DG75" s="143" t="s">
        <v>51</v>
      </c>
      <c r="DH75" s="143" t="s">
        <v>51</v>
      </c>
      <c r="DI75" s="208">
        <f t="shared" ref="DI75" si="172">DI76+DI79+DI82+DI85</f>
        <v>0</v>
      </c>
      <c r="DJ75" s="208">
        <f t="shared" ref="DJ75" si="173">DJ76+DJ79+DJ82+DJ85</f>
        <v>0</v>
      </c>
      <c r="DK75" s="208">
        <f t="shared" si="155"/>
        <v>-12425</v>
      </c>
      <c r="DL75" s="208">
        <f t="shared" si="155"/>
        <v>-11504</v>
      </c>
      <c r="DM75" s="143" t="s">
        <v>51</v>
      </c>
      <c r="DN75" s="143" t="s">
        <v>51</v>
      </c>
      <c r="DO75" s="208" t="e">
        <f t="shared" ref="DO75" si="174">DO76+DO79+DO82+DO85</f>
        <v>#REF!</v>
      </c>
      <c r="DP75" s="208" t="e">
        <f t="shared" ref="DP75" si="175">DP76+DP79+DP82+DP85</f>
        <v>#REF!</v>
      </c>
      <c r="DQ75" s="208" t="e">
        <f t="shared" ref="DQ75" si="176">DQ76+DQ79+DQ82+DQ85</f>
        <v>#REF!</v>
      </c>
      <c r="DR75" s="208" t="e">
        <f t="shared" ref="DR75" si="177">DR76+DR79+DR82+DR85</f>
        <v>#REF!</v>
      </c>
      <c r="DS75" s="208">
        <f t="shared" ref="DS75" si="178">DS76+DS79+DS82+DS85</f>
        <v>21376</v>
      </c>
      <c r="DT75" s="208">
        <f t="shared" ref="DT75" si="179">DT76+DT79+DT82+DT85</f>
        <v>14588</v>
      </c>
      <c r="DU75" s="143" t="s">
        <v>51</v>
      </c>
      <c r="DV75" s="143" t="s">
        <v>51</v>
      </c>
      <c r="DW75" s="255" t="s">
        <v>51</v>
      </c>
      <c r="DX75" s="198" t="s">
        <v>51</v>
      </c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76"/>
      <c r="JF75" s="76"/>
      <c r="JG75" s="76"/>
      <c r="JH75" s="76"/>
    </row>
    <row r="76" spans="1:268" s="75" customFormat="1" ht="35.25" customHeight="1">
      <c r="A76" s="367" t="s">
        <v>54</v>
      </c>
      <c r="B76" s="315"/>
      <c r="C76" s="278">
        <f t="shared" ref="C76:D76" si="180">C77-C78</f>
        <v>-5782</v>
      </c>
      <c r="D76" s="278">
        <f t="shared" si="180"/>
        <v>-5782</v>
      </c>
      <c r="E76" s="278">
        <f t="shared" ref="E76:R76" si="181">E77-E78</f>
        <v>-18995</v>
      </c>
      <c r="F76" s="278">
        <f t="shared" si="181"/>
        <v>-18995</v>
      </c>
      <c r="G76" s="278">
        <f>G77-G78</f>
        <v>-17174</v>
      </c>
      <c r="H76" s="278">
        <f t="shared" si="181"/>
        <v>-17174</v>
      </c>
      <c r="I76" s="148">
        <f t="shared" ref="I76:L76" si="182">I77-I78</f>
        <v>0</v>
      </c>
      <c r="J76" s="148">
        <f t="shared" si="182"/>
        <v>0</v>
      </c>
      <c r="K76" s="148">
        <f t="shared" si="182"/>
        <v>0</v>
      </c>
      <c r="L76" s="148">
        <f t="shared" si="182"/>
        <v>0</v>
      </c>
      <c r="M76" s="148">
        <f t="shared" si="181"/>
        <v>0</v>
      </c>
      <c r="N76" s="148">
        <f t="shared" si="181"/>
        <v>0</v>
      </c>
      <c r="O76" s="148">
        <f t="shared" ref="O76:P76" si="183">O77-O78</f>
        <v>0</v>
      </c>
      <c r="P76" s="148">
        <f t="shared" si="183"/>
        <v>0</v>
      </c>
      <c r="Q76" s="148">
        <f t="shared" si="181"/>
        <v>0</v>
      </c>
      <c r="R76" s="148">
        <f t="shared" si="181"/>
        <v>0</v>
      </c>
      <c r="S76" s="148">
        <f t="shared" ref="S76:T76" si="184">S77-S78</f>
        <v>0</v>
      </c>
      <c r="T76" s="148">
        <f t="shared" si="184"/>
        <v>0</v>
      </c>
      <c r="U76" s="148">
        <f t="shared" ref="U76:X76" si="185">U77-U78</f>
        <v>0</v>
      </c>
      <c r="V76" s="148">
        <f t="shared" si="185"/>
        <v>0</v>
      </c>
      <c r="W76" s="148">
        <f t="shared" si="185"/>
        <v>0</v>
      </c>
      <c r="X76" s="148">
        <f t="shared" si="185"/>
        <v>0</v>
      </c>
      <c r="Y76" s="148">
        <f t="shared" ref="Y76:AB76" si="186">Y77-Y78</f>
        <v>0</v>
      </c>
      <c r="Z76" s="148">
        <f t="shared" si="186"/>
        <v>0</v>
      </c>
      <c r="AA76" s="148">
        <f t="shared" si="186"/>
        <v>0</v>
      </c>
      <c r="AB76" s="148">
        <f t="shared" si="186"/>
        <v>0</v>
      </c>
      <c r="AC76" s="148">
        <f t="shared" ref="AC76:AF76" si="187">AC77-AC78</f>
        <v>0</v>
      </c>
      <c r="AD76" s="148">
        <f t="shared" si="187"/>
        <v>0</v>
      </c>
      <c r="AE76" s="148">
        <f t="shared" si="187"/>
        <v>0</v>
      </c>
      <c r="AF76" s="148">
        <f t="shared" si="187"/>
        <v>0</v>
      </c>
      <c r="AG76" s="148">
        <f t="shared" ref="AG76:AJ76" si="188">AG77-AG78</f>
        <v>0</v>
      </c>
      <c r="AH76" s="148">
        <f t="shared" si="188"/>
        <v>0</v>
      </c>
      <c r="AI76" s="148">
        <f t="shared" si="188"/>
        <v>0</v>
      </c>
      <c r="AJ76" s="148">
        <f t="shared" si="188"/>
        <v>0</v>
      </c>
      <c r="AK76" s="148">
        <f t="shared" ref="AK76:AN76" si="189">AK77-AK78</f>
        <v>0</v>
      </c>
      <c r="AL76" s="148">
        <f t="shared" si="189"/>
        <v>0</v>
      </c>
      <c r="AM76" s="148">
        <f t="shared" si="189"/>
        <v>0</v>
      </c>
      <c r="AN76" s="148">
        <f t="shared" si="189"/>
        <v>0</v>
      </c>
      <c r="AO76" s="148">
        <f t="shared" ref="AO76:AR76" si="190">AO77-AO78</f>
        <v>0</v>
      </c>
      <c r="AP76" s="148">
        <f t="shared" si="190"/>
        <v>0</v>
      </c>
      <c r="AQ76" s="148">
        <f t="shared" si="190"/>
        <v>0</v>
      </c>
      <c r="AR76" s="148">
        <f t="shared" si="190"/>
        <v>0</v>
      </c>
      <c r="AS76" s="148">
        <f t="shared" ref="AS76:AV76" si="191">AS77-AS78</f>
        <v>0</v>
      </c>
      <c r="AT76" s="148">
        <f t="shared" si="191"/>
        <v>0</v>
      </c>
      <c r="AU76" s="148">
        <f t="shared" si="191"/>
        <v>0</v>
      </c>
      <c r="AV76" s="148">
        <f t="shared" si="191"/>
        <v>0</v>
      </c>
      <c r="AW76" s="278">
        <f t="shared" ref="AW76:BB76" si="192">AW77-AW78</f>
        <v>-8710</v>
      </c>
      <c r="AX76" s="278">
        <f t="shared" si="192"/>
        <v>-8710</v>
      </c>
      <c r="AY76" s="148">
        <f t="shared" si="192"/>
        <v>0</v>
      </c>
      <c r="AZ76" s="148">
        <f t="shared" si="192"/>
        <v>0</v>
      </c>
      <c r="BA76" s="278">
        <f t="shared" si="192"/>
        <v>-8200</v>
      </c>
      <c r="BB76" s="278">
        <f t="shared" si="192"/>
        <v>-8200</v>
      </c>
      <c r="BC76" s="288">
        <f t="shared" ref="BC76" si="193">IF(G76=0,1,BA76/G76-1)</f>
        <v>-0.52253406311866768</v>
      </c>
      <c r="BD76" s="288">
        <f t="shared" ref="BD76" si="194">IF(H76=0,1,BB76/H76-1)</f>
        <v>-0.52253406311866768</v>
      </c>
      <c r="BE76" s="278">
        <f t="shared" ref="BE76:BH76" si="195">BE77-BE78</f>
        <v>0</v>
      </c>
      <c r="BF76" s="278">
        <f t="shared" si="195"/>
        <v>0</v>
      </c>
      <c r="BG76" s="278">
        <f t="shared" si="195"/>
        <v>0</v>
      </c>
      <c r="BH76" s="278">
        <f t="shared" si="195"/>
        <v>0</v>
      </c>
      <c r="BI76" s="278">
        <f t="shared" ref="BI76:DL76" si="196">BI77-BI78</f>
        <v>0</v>
      </c>
      <c r="BJ76" s="278">
        <f t="shared" si="196"/>
        <v>0</v>
      </c>
      <c r="BK76" s="288">
        <f t="shared" ref="BK76:BK85" si="197">IF(M76=0,1,BI76/M76-1)</f>
        <v>1</v>
      </c>
      <c r="BL76" s="288">
        <f t="shared" ref="BL76:BL85" si="198">IF(N76=0,1,BJ76/N76-1)</f>
        <v>1</v>
      </c>
      <c r="BM76" s="278">
        <f t="shared" ref="BM76:BN76" si="199">BM77-BM78</f>
        <v>0</v>
      </c>
      <c r="BN76" s="278">
        <f t="shared" si="199"/>
        <v>0</v>
      </c>
      <c r="BO76" s="278">
        <f t="shared" si="196"/>
        <v>0</v>
      </c>
      <c r="BP76" s="278">
        <f t="shared" si="196"/>
        <v>0</v>
      </c>
      <c r="BQ76" s="288">
        <f t="shared" ref="BQ76:BQ85" si="200">IF(Q76=0,1,BO76/Q76-1)</f>
        <v>1</v>
      </c>
      <c r="BR76" s="288">
        <f t="shared" ref="BR76:BR85" si="201">IF(R76=0,1,BP76/R76-1)</f>
        <v>1</v>
      </c>
      <c r="BS76" s="278">
        <f t="shared" ref="BS76:BT76" si="202">BS77-BS78</f>
        <v>0</v>
      </c>
      <c r="BT76" s="278">
        <f t="shared" si="202"/>
        <v>0</v>
      </c>
      <c r="BU76" s="278">
        <f t="shared" si="196"/>
        <v>0</v>
      </c>
      <c r="BV76" s="278">
        <f t="shared" si="196"/>
        <v>0</v>
      </c>
      <c r="BW76" s="288">
        <f t="shared" ref="BW76:BW85" si="203">IF(U76=0,1,BU76/U76-1)</f>
        <v>1</v>
      </c>
      <c r="BX76" s="288">
        <f t="shared" ref="BX76:BX85" si="204">IF(V76=0,1,BV76/V76-1)</f>
        <v>1</v>
      </c>
      <c r="BY76" s="278">
        <f t="shared" ref="BY76:BZ76" si="205">BY77-BY78</f>
        <v>0</v>
      </c>
      <c r="BZ76" s="278">
        <f t="shared" si="205"/>
        <v>0</v>
      </c>
      <c r="CA76" s="278">
        <f t="shared" si="196"/>
        <v>0</v>
      </c>
      <c r="CB76" s="278">
        <f t="shared" si="196"/>
        <v>0</v>
      </c>
      <c r="CC76" s="288">
        <f t="shared" ref="CC76:CC85" si="206">IF(Y76=0,1,CA76/Y76-1)</f>
        <v>1</v>
      </c>
      <c r="CD76" s="288">
        <f t="shared" ref="CD76:CD85" si="207">IF(Z76=0,1,CB76/Z76-1)</f>
        <v>1</v>
      </c>
      <c r="CE76" s="278">
        <f t="shared" ref="CE76:CF76" si="208">CE77-CE78</f>
        <v>0</v>
      </c>
      <c r="CF76" s="278">
        <f t="shared" si="208"/>
        <v>0</v>
      </c>
      <c r="CG76" s="278">
        <f t="shared" si="196"/>
        <v>0</v>
      </c>
      <c r="CH76" s="278">
        <f t="shared" si="196"/>
        <v>0</v>
      </c>
      <c r="CI76" s="288">
        <f t="shared" ref="CI76:CI85" si="209">IF(AC76=0,1,CG76/AC76-1)</f>
        <v>1</v>
      </c>
      <c r="CJ76" s="288">
        <f t="shared" ref="CJ76:CJ85" si="210">IF(AD76=0,1,CH76/AD76-1)</f>
        <v>1</v>
      </c>
      <c r="CK76" s="278">
        <f t="shared" ref="CK76:CL76" si="211">CK77-CK78</f>
        <v>0</v>
      </c>
      <c r="CL76" s="278">
        <f t="shared" si="211"/>
        <v>0</v>
      </c>
      <c r="CM76" s="278">
        <f t="shared" si="196"/>
        <v>0</v>
      </c>
      <c r="CN76" s="278">
        <f t="shared" si="196"/>
        <v>0</v>
      </c>
      <c r="CO76" s="288">
        <f t="shared" ref="CO76:CO85" si="212">IF(AG76=0,1,CM76/AG76-1)</f>
        <v>1</v>
      </c>
      <c r="CP76" s="288">
        <f t="shared" ref="CP76:CP85" si="213">IF(AH76=0,1,CN76/AH76-1)</f>
        <v>1</v>
      </c>
      <c r="CQ76" s="278">
        <f t="shared" ref="CQ76:CR76" si="214">CQ77-CQ78</f>
        <v>0</v>
      </c>
      <c r="CR76" s="278">
        <f t="shared" si="214"/>
        <v>0</v>
      </c>
      <c r="CS76" s="278">
        <f t="shared" si="196"/>
        <v>0</v>
      </c>
      <c r="CT76" s="278">
        <f t="shared" si="196"/>
        <v>0</v>
      </c>
      <c r="CU76" s="288">
        <f t="shared" ref="CU76:CU85" si="215">IF(AK76=0,1,CS76/AK76-1)</f>
        <v>1</v>
      </c>
      <c r="CV76" s="288">
        <f t="shared" ref="CV76:CV85" si="216">IF(AL76=0,1,CT76/AL76-1)</f>
        <v>1</v>
      </c>
      <c r="CW76" s="278">
        <f t="shared" ref="CW76:CX76" si="217">CW77-CW78</f>
        <v>0</v>
      </c>
      <c r="CX76" s="278">
        <f t="shared" si="217"/>
        <v>0</v>
      </c>
      <c r="CY76" s="278">
        <f t="shared" si="196"/>
        <v>0</v>
      </c>
      <c r="CZ76" s="278">
        <f t="shared" si="196"/>
        <v>0</v>
      </c>
      <c r="DA76" s="288">
        <f t="shared" ref="DA76:DA85" si="218">IF(AO76=0,1,CY76/AO76-1)</f>
        <v>1</v>
      </c>
      <c r="DB76" s="288">
        <f t="shared" ref="DB76:DB85" si="219">IF(AP76=0,1,CZ76/AP76-1)</f>
        <v>1</v>
      </c>
      <c r="DC76" s="278">
        <f t="shared" ref="DC76:DD76" si="220">DC77-DC78</f>
        <v>0</v>
      </c>
      <c r="DD76" s="278">
        <f t="shared" si="220"/>
        <v>0</v>
      </c>
      <c r="DE76" s="278">
        <f t="shared" si="196"/>
        <v>0</v>
      </c>
      <c r="DF76" s="278">
        <f t="shared" si="196"/>
        <v>0</v>
      </c>
      <c r="DG76" s="288">
        <f t="shared" ref="DG76:DG85" si="221">IF(AS76=0,1,DE76/AS76-1)</f>
        <v>1</v>
      </c>
      <c r="DH76" s="288">
        <f t="shared" ref="DH76:DH85" si="222">IF(AT76=0,1,DF76/AT76-1)</f>
        <v>1</v>
      </c>
      <c r="DI76" s="278">
        <f t="shared" ref="DI76:DJ76" si="223">DI77-DI78</f>
        <v>0</v>
      </c>
      <c r="DJ76" s="278">
        <f t="shared" si="223"/>
        <v>0</v>
      </c>
      <c r="DK76" s="278">
        <f t="shared" si="196"/>
        <v>-6015</v>
      </c>
      <c r="DL76" s="278">
        <f t="shared" si="196"/>
        <v>-6015</v>
      </c>
      <c r="DM76" s="133">
        <f t="shared" ref="DM76" si="224">IF(AW76=0,1,DK76/AW76)</f>
        <v>0.69058553386911592</v>
      </c>
      <c r="DN76" s="133">
        <f t="shared" ref="DN76" si="225">IF(AX76=0,1,DL76/AX76)</f>
        <v>0.69058553386911592</v>
      </c>
      <c r="DO76" s="148">
        <f t="shared" ref="DO76:DT76" si="226">DO77-DO78</f>
        <v>0</v>
      </c>
      <c r="DP76" s="148">
        <f t="shared" si="226"/>
        <v>0</v>
      </c>
      <c r="DQ76" s="148">
        <f t="shared" si="226"/>
        <v>0</v>
      </c>
      <c r="DR76" s="148">
        <f t="shared" si="226"/>
        <v>0</v>
      </c>
      <c r="DS76" s="278">
        <f t="shared" si="226"/>
        <v>-8200</v>
      </c>
      <c r="DT76" s="278">
        <f t="shared" si="226"/>
        <v>-8200</v>
      </c>
      <c r="DU76" s="133">
        <f>IF($BA$10=0,1,DS76/$BA76)</f>
        <v>1</v>
      </c>
      <c r="DV76" s="133">
        <f>IF($BA$10=0,1,DT76/$BB76)</f>
        <v>1</v>
      </c>
      <c r="DW76" s="133">
        <f t="shared" ref="DW76:DW85" si="227">IF($G76=0,1,DS76/$G76)</f>
        <v>0.47746593688133226</v>
      </c>
      <c r="DX76" s="133">
        <f t="shared" ref="DX76:DX85" si="228">IF($G76=0,1,DT76/$H76)</f>
        <v>0.47746593688133226</v>
      </c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66" customFormat="1" ht="18" customHeight="1">
      <c r="A77" s="365" t="s">
        <v>144</v>
      </c>
      <c r="B77" s="313"/>
      <c r="C77" s="273"/>
      <c r="D77" s="276"/>
      <c r="E77" s="273"/>
      <c r="F77" s="276"/>
      <c r="G77" s="273"/>
      <c r="H77" s="276"/>
      <c r="I77" s="134"/>
      <c r="J77" s="137"/>
      <c r="K77" s="134"/>
      <c r="L77" s="137"/>
      <c r="M77" s="137"/>
      <c r="N77" s="137"/>
      <c r="O77" s="134"/>
      <c r="P77" s="137"/>
      <c r="Q77" s="137"/>
      <c r="R77" s="137"/>
      <c r="S77" s="134"/>
      <c r="T77" s="137"/>
      <c r="U77" s="137"/>
      <c r="V77" s="137"/>
      <c r="W77" s="134"/>
      <c r="X77" s="137"/>
      <c r="Y77" s="137"/>
      <c r="Z77" s="137"/>
      <c r="AA77" s="134"/>
      <c r="AB77" s="137"/>
      <c r="AC77" s="137"/>
      <c r="AD77" s="137"/>
      <c r="AE77" s="134"/>
      <c r="AF77" s="137"/>
      <c r="AG77" s="137"/>
      <c r="AH77" s="137"/>
      <c r="AI77" s="134"/>
      <c r="AJ77" s="137"/>
      <c r="AK77" s="137"/>
      <c r="AL77" s="137"/>
      <c r="AM77" s="134"/>
      <c r="AN77" s="137"/>
      <c r="AO77" s="137"/>
      <c r="AP77" s="137"/>
      <c r="AQ77" s="134"/>
      <c r="AR77" s="137"/>
      <c r="AS77" s="137"/>
      <c r="AT77" s="137"/>
      <c r="AU77" s="134"/>
      <c r="AV77" s="137"/>
      <c r="AW77" s="276"/>
      <c r="AX77" s="276"/>
      <c r="AY77" s="134"/>
      <c r="AZ77" s="137"/>
      <c r="BA77" s="273"/>
      <c r="BB77" s="276"/>
      <c r="BC77" s="283"/>
      <c r="BD77" s="283"/>
      <c r="BE77" s="273"/>
      <c r="BF77" s="276"/>
      <c r="BG77" s="273"/>
      <c r="BH77" s="276"/>
      <c r="BI77" s="276"/>
      <c r="BJ77" s="276"/>
      <c r="BK77" s="283"/>
      <c r="BL77" s="283"/>
      <c r="BM77" s="273"/>
      <c r="BN77" s="276"/>
      <c r="BO77" s="276"/>
      <c r="BP77" s="276"/>
      <c r="BQ77" s="283"/>
      <c r="BR77" s="283"/>
      <c r="BS77" s="273"/>
      <c r="BT77" s="276"/>
      <c r="BU77" s="276"/>
      <c r="BV77" s="276"/>
      <c r="BW77" s="283"/>
      <c r="BX77" s="283"/>
      <c r="BY77" s="273"/>
      <c r="BZ77" s="276"/>
      <c r="CA77" s="276"/>
      <c r="CB77" s="276"/>
      <c r="CC77" s="283"/>
      <c r="CD77" s="283"/>
      <c r="CE77" s="273"/>
      <c r="CF77" s="276"/>
      <c r="CG77" s="276"/>
      <c r="CH77" s="276"/>
      <c r="CI77" s="283"/>
      <c r="CJ77" s="283"/>
      <c r="CK77" s="273"/>
      <c r="CL77" s="276"/>
      <c r="CM77" s="276"/>
      <c r="CN77" s="276"/>
      <c r="CO77" s="283"/>
      <c r="CP77" s="283"/>
      <c r="CQ77" s="273"/>
      <c r="CR77" s="276"/>
      <c r="CS77" s="276"/>
      <c r="CT77" s="276"/>
      <c r="CU77" s="283"/>
      <c r="CV77" s="283"/>
      <c r="CW77" s="273"/>
      <c r="CX77" s="276"/>
      <c r="CY77" s="276"/>
      <c r="CZ77" s="276"/>
      <c r="DA77" s="283"/>
      <c r="DB77" s="283"/>
      <c r="DC77" s="273"/>
      <c r="DD77" s="276"/>
      <c r="DE77" s="276"/>
      <c r="DF77" s="276"/>
      <c r="DG77" s="283"/>
      <c r="DH77" s="283"/>
      <c r="DI77" s="273"/>
      <c r="DJ77" s="276"/>
      <c r="DK77" s="276"/>
      <c r="DL77" s="276"/>
      <c r="DM77" s="135">
        <f>IF(AW77=0,1,DK77/AW77)</f>
        <v>1</v>
      </c>
      <c r="DN77" s="135">
        <f t="shared" ref="DN77:DN85" si="229">IF(AX77=0,1,DL77/AX77)</f>
        <v>1</v>
      </c>
      <c r="DO77" s="134">
        <f>'бюджет округа (района)'!BH79+'бюджеты поселений'!BH79</f>
        <v>0</v>
      </c>
      <c r="DP77" s="137">
        <f>'бюджет округа (района)'!BH79</f>
        <v>0</v>
      </c>
      <c r="DQ77" s="134">
        <f>'бюджет округа (района)'!BI79+'бюджеты поселений'!BI79</f>
        <v>0</v>
      </c>
      <c r="DR77" s="137">
        <f>'бюджет округа (района)'!BI79</f>
        <v>0</v>
      </c>
      <c r="DS77" s="273"/>
      <c r="DT77" s="276"/>
      <c r="DU77" s="247" t="s">
        <v>34</v>
      </c>
      <c r="DV77" s="247" t="s">
        <v>34</v>
      </c>
      <c r="DW77" s="135">
        <f t="shared" si="227"/>
        <v>1</v>
      </c>
      <c r="DX77" s="135">
        <f t="shared" si="228"/>
        <v>1</v>
      </c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</row>
    <row r="78" spans="1:268" s="66" customFormat="1" ht="18" customHeight="1">
      <c r="A78" s="365" t="s">
        <v>145</v>
      </c>
      <c r="B78" s="313"/>
      <c r="C78" s="273">
        <v>5782</v>
      </c>
      <c r="D78" s="276">
        <v>5782</v>
      </c>
      <c r="E78" s="273">
        <v>18995</v>
      </c>
      <c r="F78" s="276">
        <v>18995</v>
      </c>
      <c r="G78" s="273">
        <v>17174</v>
      </c>
      <c r="H78" s="276">
        <v>17174</v>
      </c>
      <c r="I78" s="134"/>
      <c r="J78" s="137"/>
      <c r="K78" s="134"/>
      <c r="L78" s="137"/>
      <c r="M78" s="137"/>
      <c r="N78" s="137"/>
      <c r="O78" s="134"/>
      <c r="P78" s="137"/>
      <c r="Q78" s="137"/>
      <c r="R78" s="137"/>
      <c r="S78" s="134"/>
      <c r="T78" s="137"/>
      <c r="U78" s="137"/>
      <c r="V78" s="137"/>
      <c r="W78" s="134"/>
      <c r="X78" s="137"/>
      <c r="Y78" s="137"/>
      <c r="Z78" s="137"/>
      <c r="AA78" s="134"/>
      <c r="AB78" s="137"/>
      <c r="AC78" s="137"/>
      <c r="AD78" s="137"/>
      <c r="AE78" s="134"/>
      <c r="AF78" s="137"/>
      <c r="AG78" s="137"/>
      <c r="AH78" s="137"/>
      <c r="AI78" s="134"/>
      <c r="AJ78" s="137"/>
      <c r="AK78" s="137"/>
      <c r="AL78" s="137"/>
      <c r="AM78" s="134"/>
      <c r="AN78" s="137"/>
      <c r="AO78" s="137"/>
      <c r="AP78" s="137"/>
      <c r="AQ78" s="134"/>
      <c r="AR78" s="137"/>
      <c r="AS78" s="137"/>
      <c r="AT78" s="137"/>
      <c r="AU78" s="134"/>
      <c r="AV78" s="137"/>
      <c r="AW78" s="276">
        <v>8710</v>
      </c>
      <c r="AX78" s="276">
        <v>8710</v>
      </c>
      <c r="AY78" s="134"/>
      <c r="AZ78" s="137"/>
      <c r="BA78" s="273">
        <v>8200</v>
      </c>
      <c r="BB78" s="276">
        <v>8200</v>
      </c>
      <c r="BC78" s="283"/>
      <c r="BD78" s="283"/>
      <c r="BE78" s="273"/>
      <c r="BF78" s="276"/>
      <c r="BG78" s="273"/>
      <c r="BH78" s="276"/>
      <c r="BI78" s="276"/>
      <c r="BJ78" s="276"/>
      <c r="BK78" s="283"/>
      <c r="BL78" s="283"/>
      <c r="BM78" s="273"/>
      <c r="BN78" s="276"/>
      <c r="BO78" s="276"/>
      <c r="BP78" s="276"/>
      <c r="BQ78" s="283"/>
      <c r="BR78" s="283"/>
      <c r="BS78" s="273"/>
      <c r="BT78" s="276"/>
      <c r="BU78" s="276"/>
      <c r="BV78" s="276"/>
      <c r="BW78" s="283"/>
      <c r="BX78" s="283"/>
      <c r="BY78" s="273"/>
      <c r="BZ78" s="276"/>
      <c r="CA78" s="276"/>
      <c r="CB78" s="276"/>
      <c r="CC78" s="283"/>
      <c r="CD78" s="283"/>
      <c r="CE78" s="273"/>
      <c r="CF78" s="276"/>
      <c r="CG78" s="276"/>
      <c r="CH78" s="276"/>
      <c r="CI78" s="283"/>
      <c r="CJ78" s="283"/>
      <c r="CK78" s="273"/>
      <c r="CL78" s="276"/>
      <c r="CM78" s="276"/>
      <c r="CN78" s="276"/>
      <c r="CO78" s="283"/>
      <c r="CP78" s="283"/>
      <c r="CQ78" s="273"/>
      <c r="CR78" s="276"/>
      <c r="CS78" s="276"/>
      <c r="CT78" s="276"/>
      <c r="CU78" s="283"/>
      <c r="CV78" s="283"/>
      <c r="CW78" s="273"/>
      <c r="CX78" s="276"/>
      <c r="CY78" s="276"/>
      <c r="CZ78" s="276"/>
      <c r="DA78" s="283"/>
      <c r="DB78" s="283"/>
      <c r="DC78" s="273"/>
      <c r="DD78" s="276"/>
      <c r="DE78" s="276"/>
      <c r="DF78" s="276"/>
      <c r="DG78" s="283"/>
      <c r="DH78" s="283"/>
      <c r="DI78" s="273"/>
      <c r="DJ78" s="276"/>
      <c r="DK78" s="276">
        <v>6015</v>
      </c>
      <c r="DL78" s="276">
        <v>6015</v>
      </c>
      <c r="DM78" s="135">
        <f t="shared" ref="DM78:DM85" si="230">IF(AW78=0,1,DK78/AW78)</f>
        <v>0.69058553386911592</v>
      </c>
      <c r="DN78" s="135">
        <f t="shared" si="229"/>
        <v>0.69058553386911592</v>
      </c>
      <c r="DO78" s="134">
        <f>'бюджет округа (района)'!BH80+'бюджеты поселений'!BH80</f>
        <v>0</v>
      </c>
      <c r="DP78" s="137">
        <f>'бюджет округа (района)'!BH80</f>
        <v>0</v>
      </c>
      <c r="DQ78" s="134">
        <f>'бюджет округа (района)'!BI80+'бюджеты поселений'!BI80</f>
        <v>0</v>
      </c>
      <c r="DR78" s="137">
        <f>'бюджет округа (района)'!BI80</f>
        <v>0</v>
      </c>
      <c r="DS78" s="273">
        <v>8200</v>
      </c>
      <c r="DT78" s="276">
        <v>8200</v>
      </c>
      <c r="DU78" s="135">
        <f>IF($BA$10=0,1,DS78/$BA78)</f>
        <v>1</v>
      </c>
      <c r="DV78" s="135">
        <f>IF($BA$10=0,1,DT78/$BB78)</f>
        <v>1</v>
      </c>
      <c r="DW78" s="135">
        <f t="shared" si="227"/>
        <v>0.47746593688133226</v>
      </c>
      <c r="DX78" s="135">
        <f t="shared" si="228"/>
        <v>0.47746593688133226</v>
      </c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79" customFormat="1" ht="18" customHeight="1">
      <c r="A79" s="367" t="s">
        <v>57</v>
      </c>
      <c r="B79" s="315"/>
      <c r="C79" s="278">
        <f>C80-C81</f>
        <v>10000</v>
      </c>
      <c r="D79" s="278">
        <f t="shared" ref="D79" si="231">D80-D81</f>
        <v>10000</v>
      </c>
      <c r="E79" s="278">
        <f>E80-E81</f>
        <v>10200</v>
      </c>
      <c r="F79" s="278">
        <f t="shared" ref="F79:R79" si="232">F80-F81</f>
        <v>10000</v>
      </c>
      <c r="G79" s="278">
        <f t="shared" si="232"/>
        <v>15000</v>
      </c>
      <c r="H79" s="278">
        <f t="shared" si="232"/>
        <v>15000</v>
      </c>
      <c r="I79" s="148">
        <f>I80-I81</f>
        <v>0</v>
      </c>
      <c r="J79" s="148">
        <f t="shared" ref="J79" si="233">J80-J81</f>
        <v>0</v>
      </c>
      <c r="K79" s="148">
        <f>K80-K81</f>
        <v>0</v>
      </c>
      <c r="L79" s="148">
        <f t="shared" ref="L79" si="234">L80-L81</f>
        <v>0</v>
      </c>
      <c r="M79" s="148">
        <f t="shared" si="232"/>
        <v>0</v>
      </c>
      <c r="N79" s="148">
        <f t="shared" si="232"/>
        <v>0</v>
      </c>
      <c r="O79" s="148">
        <f>O80-O81</f>
        <v>0</v>
      </c>
      <c r="P79" s="148">
        <f t="shared" ref="P79" si="235">P80-P81</f>
        <v>0</v>
      </c>
      <c r="Q79" s="148">
        <f t="shared" si="232"/>
        <v>0</v>
      </c>
      <c r="R79" s="148">
        <f t="shared" si="232"/>
        <v>0</v>
      </c>
      <c r="S79" s="148">
        <f>S80-S81</f>
        <v>0</v>
      </c>
      <c r="T79" s="148">
        <f t="shared" ref="T79" si="236">T80-T81</f>
        <v>0</v>
      </c>
      <c r="U79" s="148">
        <f t="shared" ref="U79:V79" si="237">U80-U81</f>
        <v>0</v>
      </c>
      <c r="V79" s="148">
        <f t="shared" si="237"/>
        <v>0</v>
      </c>
      <c r="W79" s="148">
        <f>W80-W81</f>
        <v>0</v>
      </c>
      <c r="X79" s="148">
        <f t="shared" ref="X79" si="238">X80-X81</f>
        <v>0</v>
      </c>
      <c r="Y79" s="148">
        <f t="shared" ref="Y79:Z79" si="239">Y80-Y81</f>
        <v>0</v>
      </c>
      <c r="Z79" s="148">
        <f t="shared" si="239"/>
        <v>0</v>
      </c>
      <c r="AA79" s="148">
        <f>AA80-AA81</f>
        <v>0</v>
      </c>
      <c r="AB79" s="148">
        <f t="shared" ref="AB79" si="240">AB80-AB81</f>
        <v>0</v>
      </c>
      <c r="AC79" s="148">
        <f t="shared" ref="AC79:AD79" si="241">AC80-AC81</f>
        <v>0</v>
      </c>
      <c r="AD79" s="148">
        <f t="shared" si="241"/>
        <v>0</v>
      </c>
      <c r="AE79" s="148">
        <f>AE80-AE81</f>
        <v>0</v>
      </c>
      <c r="AF79" s="148">
        <f t="shared" ref="AF79" si="242">AF80-AF81</f>
        <v>0</v>
      </c>
      <c r="AG79" s="148">
        <f t="shared" ref="AG79:AH79" si="243">AG80-AG81</f>
        <v>0</v>
      </c>
      <c r="AH79" s="148">
        <f t="shared" si="243"/>
        <v>0</v>
      </c>
      <c r="AI79" s="148">
        <f>AI80-AI81</f>
        <v>0</v>
      </c>
      <c r="AJ79" s="148">
        <f t="shared" ref="AJ79" si="244">AJ80-AJ81</f>
        <v>0</v>
      </c>
      <c r="AK79" s="148">
        <f t="shared" ref="AK79:AL79" si="245">AK80-AK81</f>
        <v>0</v>
      </c>
      <c r="AL79" s="148">
        <f t="shared" si="245"/>
        <v>0</v>
      </c>
      <c r="AM79" s="148">
        <f>AM80-AM81</f>
        <v>0</v>
      </c>
      <c r="AN79" s="148">
        <f t="shared" ref="AN79" si="246">AN80-AN81</f>
        <v>0</v>
      </c>
      <c r="AO79" s="148">
        <f t="shared" ref="AO79:AP79" si="247">AO80-AO81</f>
        <v>0</v>
      </c>
      <c r="AP79" s="148">
        <f t="shared" si="247"/>
        <v>0</v>
      </c>
      <c r="AQ79" s="148">
        <f>AQ80-AQ81</f>
        <v>0</v>
      </c>
      <c r="AR79" s="148">
        <f t="shared" ref="AR79" si="248">AR80-AR81</f>
        <v>0</v>
      </c>
      <c r="AS79" s="148">
        <f t="shared" ref="AS79:AT79" si="249">AS80-AS81</f>
        <v>0</v>
      </c>
      <c r="AT79" s="148">
        <f t="shared" si="249"/>
        <v>0</v>
      </c>
      <c r="AU79" s="148">
        <f>AU80-AU81</f>
        <v>0</v>
      </c>
      <c r="AV79" s="148">
        <f t="shared" ref="AV79" si="250">AV80-AV81</f>
        <v>0</v>
      </c>
      <c r="AW79" s="278">
        <f t="shared" ref="AW79:AX79" si="251">AW80-AW81</f>
        <v>0</v>
      </c>
      <c r="AX79" s="278">
        <f t="shared" si="251"/>
        <v>0</v>
      </c>
      <c r="AY79" s="148">
        <f>AY80-AY81</f>
        <v>0</v>
      </c>
      <c r="AZ79" s="148">
        <f t="shared" ref="AZ79" si="252">AZ80-AZ81</f>
        <v>0</v>
      </c>
      <c r="BA79" s="278">
        <f>BA80-BA81</f>
        <v>21314</v>
      </c>
      <c r="BB79" s="278">
        <f t="shared" ref="BB79" si="253">BB80-BB81</f>
        <v>18856</v>
      </c>
      <c r="BC79" s="288">
        <f t="shared" ref="BC79:BC85" si="254">IF(G79=0,1,BA79/G79-1)</f>
        <v>0.42093333333333338</v>
      </c>
      <c r="BD79" s="288">
        <f t="shared" ref="BD79:BD85" si="255">IF(H79=0,1,BB79/H79-1)</f>
        <v>0.25706666666666678</v>
      </c>
      <c r="BE79" s="278">
        <f>BE80-BE81</f>
        <v>0</v>
      </c>
      <c r="BF79" s="278">
        <f t="shared" ref="BF79" si="256">BF80-BF81</f>
        <v>0</v>
      </c>
      <c r="BG79" s="278">
        <f>BG80-BG81</f>
        <v>0</v>
      </c>
      <c r="BH79" s="278">
        <f t="shared" ref="BH79" si="257">BH80-BH81</f>
        <v>0</v>
      </c>
      <c r="BI79" s="278">
        <f t="shared" ref="BI79:DL79" si="258">BI80-BI81</f>
        <v>0</v>
      </c>
      <c r="BJ79" s="278">
        <f t="shared" si="258"/>
        <v>0</v>
      </c>
      <c r="BK79" s="288">
        <f t="shared" si="197"/>
        <v>1</v>
      </c>
      <c r="BL79" s="288">
        <f t="shared" si="198"/>
        <v>1</v>
      </c>
      <c r="BM79" s="278">
        <f>BM80-BM81</f>
        <v>0</v>
      </c>
      <c r="BN79" s="278">
        <f t="shared" ref="BN79" si="259">BN80-BN81</f>
        <v>0</v>
      </c>
      <c r="BO79" s="278">
        <f t="shared" si="258"/>
        <v>0</v>
      </c>
      <c r="BP79" s="278">
        <f t="shared" si="258"/>
        <v>0</v>
      </c>
      <c r="BQ79" s="288">
        <f t="shared" si="200"/>
        <v>1</v>
      </c>
      <c r="BR79" s="288">
        <f t="shared" si="201"/>
        <v>1</v>
      </c>
      <c r="BS79" s="278">
        <f>BS80-BS81</f>
        <v>0</v>
      </c>
      <c r="BT79" s="278">
        <f t="shared" ref="BT79" si="260">BT80-BT81</f>
        <v>0</v>
      </c>
      <c r="BU79" s="278">
        <f t="shared" si="258"/>
        <v>0</v>
      </c>
      <c r="BV79" s="278">
        <f t="shared" si="258"/>
        <v>0</v>
      </c>
      <c r="BW79" s="288">
        <f t="shared" si="203"/>
        <v>1</v>
      </c>
      <c r="BX79" s="288">
        <f t="shared" si="204"/>
        <v>1</v>
      </c>
      <c r="BY79" s="278">
        <f>BY80-BY81</f>
        <v>0</v>
      </c>
      <c r="BZ79" s="278">
        <f t="shared" ref="BZ79" si="261">BZ80-BZ81</f>
        <v>0</v>
      </c>
      <c r="CA79" s="278">
        <f t="shared" si="258"/>
        <v>0</v>
      </c>
      <c r="CB79" s="278">
        <f t="shared" si="258"/>
        <v>0</v>
      </c>
      <c r="CC79" s="288">
        <f t="shared" si="206"/>
        <v>1</v>
      </c>
      <c r="CD79" s="288">
        <f t="shared" si="207"/>
        <v>1</v>
      </c>
      <c r="CE79" s="278">
        <f>CE80-CE81</f>
        <v>0</v>
      </c>
      <c r="CF79" s="278">
        <f t="shared" ref="CF79" si="262">CF80-CF81</f>
        <v>0</v>
      </c>
      <c r="CG79" s="278">
        <f t="shared" si="258"/>
        <v>0</v>
      </c>
      <c r="CH79" s="278">
        <f t="shared" si="258"/>
        <v>0</v>
      </c>
      <c r="CI79" s="288">
        <f t="shared" si="209"/>
        <v>1</v>
      </c>
      <c r="CJ79" s="288">
        <f t="shared" si="210"/>
        <v>1</v>
      </c>
      <c r="CK79" s="278">
        <f>CK80-CK81</f>
        <v>0</v>
      </c>
      <c r="CL79" s="278">
        <f t="shared" ref="CL79" si="263">CL80-CL81</f>
        <v>0</v>
      </c>
      <c r="CM79" s="278">
        <f t="shared" si="258"/>
        <v>0</v>
      </c>
      <c r="CN79" s="278">
        <f t="shared" si="258"/>
        <v>0</v>
      </c>
      <c r="CO79" s="288">
        <f t="shared" si="212"/>
        <v>1</v>
      </c>
      <c r="CP79" s="288">
        <f t="shared" si="213"/>
        <v>1</v>
      </c>
      <c r="CQ79" s="278">
        <f>CQ80-CQ81</f>
        <v>0</v>
      </c>
      <c r="CR79" s="278">
        <f t="shared" ref="CR79" si="264">CR80-CR81</f>
        <v>0</v>
      </c>
      <c r="CS79" s="278">
        <f t="shared" si="258"/>
        <v>0</v>
      </c>
      <c r="CT79" s="278">
        <f t="shared" si="258"/>
        <v>0</v>
      </c>
      <c r="CU79" s="288">
        <f t="shared" si="215"/>
        <v>1</v>
      </c>
      <c r="CV79" s="288">
        <f t="shared" si="216"/>
        <v>1</v>
      </c>
      <c r="CW79" s="278">
        <f>CW80-CW81</f>
        <v>0</v>
      </c>
      <c r="CX79" s="278">
        <f t="shared" ref="CX79" si="265">CX80-CX81</f>
        <v>0</v>
      </c>
      <c r="CY79" s="278">
        <f t="shared" si="258"/>
        <v>0</v>
      </c>
      <c r="CZ79" s="278">
        <f t="shared" si="258"/>
        <v>0</v>
      </c>
      <c r="DA79" s="288">
        <f t="shared" si="218"/>
        <v>1</v>
      </c>
      <c r="DB79" s="288">
        <f t="shared" si="219"/>
        <v>1</v>
      </c>
      <c r="DC79" s="278">
        <f>DC80-DC81</f>
        <v>0</v>
      </c>
      <c r="DD79" s="278">
        <f t="shared" ref="DD79" si="266">DD80-DD81</f>
        <v>0</v>
      </c>
      <c r="DE79" s="278">
        <f t="shared" si="258"/>
        <v>0</v>
      </c>
      <c r="DF79" s="278">
        <f t="shared" si="258"/>
        <v>0</v>
      </c>
      <c r="DG79" s="288">
        <f t="shared" si="221"/>
        <v>1</v>
      </c>
      <c r="DH79" s="288">
        <f t="shared" si="222"/>
        <v>1</v>
      </c>
      <c r="DI79" s="278">
        <f>DI80-DI81</f>
        <v>0</v>
      </c>
      <c r="DJ79" s="278">
        <f t="shared" ref="DJ79" si="267">DJ80-DJ81</f>
        <v>0</v>
      </c>
      <c r="DK79" s="278">
        <f t="shared" si="258"/>
        <v>-5000</v>
      </c>
      <c r="DL79" s="278">
        <f t="shared" si="258"/>
        <v>-5000</v>
      </c>
      <c r="DM79" s="133">
        <f t="shared" si="230"/>
        <v>1</v>
      </c>
      <c r="DN79" s="133">
        <f t="shared" si="229"/>
        <v>1</v>
      </c>
      <c r="DO79" s="148">
        <f>DO80-DO81</f>
        <v>0</v>
      </c>
      <c r="DP79" s="148">
        <f t="shared" ref="DP79" si="268">DP80-DP81</f>
        <v>0</v>
      </c>
      <c r="DQ79" s="148">
        <f>DQ80-DQ81</f>
        <v>0</v>
      </c>
      <c r="DR79" s="148">
        <f t="shared" ref="DR79" si="269">DR80-DR81</f>
        <v>0</v>
      </c>
      <c r="DS79" s="278">
        <f>DS80-DS81</f>
        <v>21314</v>
      </c>
      <c r="DT79" s="278">
        <f t="shared" ref="DT79" si="270">DT80-DT81</f>
        <v>18856</v>
      </c>
      <c r="DU79" s="133">
        <f>IF($BA$10=0,1,DS79/$BA79)</f>
        <v>1</v>
      </c>
      <c r="DV79" s="133">
        <f>IF($BA$10=0,1,DT79/$BB79)</f>
        <v>1</v>
      </c>
      <c r="DW79" s="133">
        <f t="shared" si="227"/>
        <v>1.4209333333333334</v>
      </c>
      <c r="DX79" s="133">
        <f t="shared" si="228"/>
        <v>1.2570666666666668</v>
      </c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</row>
    <row r="80" spans="1:268" s="64" customFormat="1" ht="18" customHeight="1">
      <c r="A80" s="365" t="s">
        <v>144</v>
      </c>
      <c r="B80" s="313"/>
      <c r="C80" s="273">
        <v>10000</v>
      </c>
      <c r="D80" s="276">
        <v>10000</v>
      </c>
      <c r="E80" s="273">
        <v>15200</v>
      </c>
      <c r="F80" s="276">
        <v>10000</v>
      </c>
      <c r="G80" s="273">
        <v>50000</v>
      </c>
      <c r="H80" s="276">
        <v>50000</v>
      </c>
      <c r="I80" s="134"/>
      <c r="J80" s="137"/>
      <c r="K80" s="134"/>
      <c r="L80" s="137"/>
      <c r="M80" s="137"/>
      <c r="N80" s="137"/>
      <c r="O80" s="134"/>
      <c r="P80" s="137"/>
      <c r="Q80" s="137"/>
      <c r="R80" s="137"/>
      <c r="S80" s="134"/>
      <c r="T80" s="137"/>
      <c r="U80" s="137"/>
      <c r="V80" s="137"/>
      <c r="W80" s="134"/>
      <c r="X80" s="137"/>
      <c r="Y80" s="137"/>
      <c r="Z80" s="137"/>
      <c r="AA80" s="134"/>
      <c r="AB80" s="137"/>
      <c r="AC80" s="137"/>
      <c r="AD80" s="137"/>
      <c r="AE80" s="134"/>
      <c r="AF80" s="137"/>
      <c r="AG80" s="137"/>
      <c r="AH80" s="137"/>
      <c r="AI80" s="134"/>
      <c r="AJ80" s="137"/>
      <c r="AK80" s="137"/>
      <c r="AL80" s="137"/>
      <c r="AM80" s="134"/>
      <c r="AN80" s="137"/>
      <c r="AO80" s="137"/>
      <c r="AP80" s="137"/>
      <c r="AQ80" s="134"/>
      <c r="AR80" s="137"/>
      <c r="AS80" s="137"/>
      <c r="AT80" s="137"/>
      <c r="AU80" s="134"/>
      <c r="AV80" s="137"/>
      <c r="AW80" s="276">
        <v>0</v>
      </c>
      <c r="AX80" s="276">
        <v>0</v>
      </c>
      <c r="AY80" s="134"/>
      <c r="AZ80" s="137"/>
      <c r="BA80" s="273">
        <v>26314</v>
      </c>
      <c r="BB80" s="276">
        <v>23856</v>
      </c>
      <c r="BC80" s="283"/>
      <c r="BD80" s="283"/>
      <c r="BE80" s="273"/>
      <c r="BF80" s="276"/>
      <c r="BG80" s="273"/>
      <c r="BH80" s="276"/>
      <c r="BI80" s="276"/>
      <c r="BJ80" s="276"/>
      <c r="BK80" s="283"/>
      <c r="BL80" s="283"/>
      <c r="BM80" s="273"/>
      <c r="BN80" s="276"/>
      <c r="BO80" s="276"/>
      <c r="BP80" s="276"/>
      <c r="BQ80" s="283"/>
      <c r="BR80" s="283"/>
      <c r="BS80" s="273"/>
      <c r="BT80" s="276"/>
      <c r="BU80" s="276"/>
      <c r="BV80" s="276"/>
      <c r="BW80" s="283"/>
      <c r="BX80" s="283"/>
      <c r="BY80" s="273"/>
      <c r="BZ80" s="276"/>
      <c r="CA80" s="276"/>
      <c r="CB80" s="276"/>
      <c r="CC80" s="283"/>
      <c r="CD80" s="283"/>
      <c r="CE80" s="273"/>
      <c r="CF80" s="276"/>
      <c r="CG80" s="276"/>
      <c r="CH80" s="276"/>
      <c r="CI80" s="283"/>
      <c r="CJ80" s="283"/>
      <c r="CK80" s="273"/>
      <c r="CL80" s="276"/>
      <c r="CM80" s="276"/>
      <c r="CN80" s="276"/>
      <c r="CO80" s="283"/>
      <c r="CP80" s="283"/>
      <c r="CQ80" s="273"/>
      <c r="CR80" s="276"/>
      <c r="CS80" s="276"/>
      <c r="CT80" s="276"/>
      <c r="CU80" s="283"/>
      <c r="CV80" s="283"/>
      <c r="CW80" s="273"/>
      <c r="CX80" s="276"/>
      <c r="CY80" s="276"/>
      <c r="CZ80" s="276"/>
      <c r="DA80" s="283"/>
      <c r="DB80" s="283"/>
      <c r="DC80" s="273"/>
      <c r="DD80" s="276"/>
      <c r="DE80" s="276"/>
      <c r="DF80" s="276"/>
      <c r="DG80" s="283"/>
      <c r="DH80" s="283"/>
      <c r="DI80" s="273"/>
      <c r="DJ80" s="276"/>
      <c r="DK80" s="276">
        <v>0</v>
      </c>
      <c r="DL80" s="276">
        <v>0</v>
      </c>
      <c r="DM80" s="135">
        <f t="shared" si="230"/>
        <v>1</v>
      </c>
      <c r="DN80" s="135">
        <f t="shared" si="229"/>
        <v>1</v>
      </c>
      <c r="DO80" s="134">
        <f>'бюджет округа (района)'!BH82+'бюджеты поселений'!BH82</f>
        <v>0</v>
      </c>
      <c r="DP80" s="137">
        <f>'бюджет округа (района)'!BH82</f>
        <v>0</v>
      </c>
      <c r="DQ80" s="134">
        <f>'бюджет округа (района)'!BI82+'бюджеты поселений'!BI82</f>
        <v>0</v>
      </c>
      <c r="DR80" s="137">
        <f>'бюджет округа (района)'!BI82</f>
        <v>0</v>
      </c>
      <c r="DS80" s="273">
        <v>26314</v>
      </c>
      <c r="DT80" s="276">
        <v>23856</v>
      </c>
      <c r="DU80" s="135">
        <f>IF($BA$10=0,1,DS80/$BA80)</f>
        <v>1</v>
      </c>
      <c r="DV80" s="135">
        <f>IF($BA$10=0,1,DT80/$BB80)</f>
        <v>1</v>
      </c>
      <c r="DW80" s="135">
        <f t="shared" si="227"/>
        <v>0.52627999999999997</v>
      </c>
      <c r="DX80" s="135">
        <f t="shared" si="228"/>
        <v>0.47711999999999999</v>
      </c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  <c r="JF80" s="63"/>
      <c r="JG80" s="63"/>
      <c r="JH80" s="63"/>
    </row>
    <row r="81" spans="1:268" s="64" customFormat="1" ht="18" customHeight="1">
      <c r="A81" s="365" t="s">
        <v>146</v>
      </c>
      <c r="B81" s="313"/>
      <c r="C81" s="273"/>
      <c r="D81" s="276"/>
      <c r="E81" s="273">
        <v>5000</v>
      </c>
      <c r="F81" s="276">
        <v>0</v>
      </c>
      <c r="G81" s="273">
        <v>35000</v>
      </c>
      <c r="H81" s="276">
        <v>35000</v>
      </c>
      <c r="I81" s="134"/>
      <c r="J81" s="137"/>
      <c r="K81" s="134"/>
      <c r="L81" s="137"/>
      <c r="M81" s="137"/>
      <c r="N81" s="137"/>
      <c r="O81" s="134"/>
      <c r="P81" s="137"/>
      <c r="Q81" s="137"/>
      <c r="R81" s="137"/>
      <c r="S81" s="134"/>
      <c r="T81" s="137"/>
      <c r="U81" s="137"/>
      <c r="V81" s="137"/>
      <c r="W81" s="134"/>
      <c r="X81" s="137"/>
      <c r="Y81" s="137"/>
      <c r="Z81" s="137"/>
      <c r="AA81" s="134"/>
      <c r="AB81" s="137"/>
      <c r="AC81" s="137"/>
      <c r="AD81" s="137"/>
      <c r="AE81" s="134"/>
      <c r="AF81" s="137"/>
      <c r="AG81" s="137"/>
      <c r="AH81" s="137"/>
      <c r="AI81" s="134"/>
      <c r="AJ81" s="137"/>
      <c r="AK81" s="137"/>
      <c r="AL81" s="137"/>
      <c r="AM81" s="134"/>
      <c r="AN81" s="137"/>
      <c r="AO81" s="137"/>
      <c r="AP81" s="137"/>
      <c r="AQ81" s="134"/>
      <c r="AR81" s="137"/>
      <c r="AS81" s="137"/>
      <c r="AT81" s="137"/>
      <c r="AU81" s="134"/>
      <c r="AV81" s="137"/>
      <c r="AW81" s="276">
        <v>0</v>
      </c>
      <c r="AX81" s="276">
        <v>0</v>
      </c>
      <c r="AY81" s="134"/>
      <c r="AZ81" s="137"/>
      <c r="BA81" s="273">
        <v>5000</v>
      </c>
      <c r="BB81" s="276">
        <v>5000</v>
      </c>
      <c r="BC81" s="283"/>
      <c r="BD81" s="283"/>
      <c r="BE81" s="273"/>
      <c r="BF81" s="276"/>
      <c r="BG81" s="273"/>
      <c r="BH81" s="276"/>
      <c r="BI81" s="276"/>
      <c r="BJ81" s="276"/>
      <c r="BK81" s="283"/>
      <c r="BL81" s="283"/>
      <c r="BM81" s="273"/>
      <c r="BN81" s="276"/>
      <c r="BO81" s="276"/>
      <c r="BP81" s="276"/>
      <c r="BQ81" s="283"/>
      <c r="BR81" s="283"/>
      <c r="BS81" s="273"/>
      <c r="BT81" s="276"/>
      <c r="BU81" s="276"/>
      <c r="BV81" s="276"/>
      <c r="BW81" s="283"/>
      <c r="BX81" s="283"/>
      <c r="BY81" s="273"/>
      <c r="BZ81" s="276"/>
      <c r="CA81" s="276"/>
      <c r="CB81" s="276"/>
      <c r="CC81" s="283"/>
      <c r="CD81" s="283"/>
      <c r="CE81" s="273"/>
      <c r="CF81" s="276"/>
      <c r="CG81" s="276"/>
      <c r="CH81" s="276"/>
      <c r="CI81" s="283"/>
      <c r="CJ81" s="283"/>
      <c r="CK81" s="273"/>
      <c r="CL81" s="276"/>
      <c r="CM81" s="276"/>
      <c r="CN81" s="276"/>
      <c r="CO81" s="283"/>
      <c r="CP81" s="283"/>
      <c r="CQ81" s="273"/>
      <c r="CR81" s="276"/>
      <c r="CS81" s="276"/>
      <c r="CT81" s="276"/>
      <c r="CU81" s="283"/>
      <c r="CV81" s="283"/>
      <c r="CW81" s="273"/>
      <c r="CX81" s="276"/>
      <c r="CY81" s="276"/>
      <c r="CZ81" s="276"/>
      <c r="DA81" s="283"/>
      <c r="DB81" s="283"/>
      <c r="DC81" s="273"/>
      <c r="DD81" s="276"/>
      <c r="DE81" s="276"/>
      <c r="DF81" s="276"/>
      <c r="DG81" s="283"/>
      <c r="DH81" s="283"/>
      <c r="DI81" s="273"/>
      <c r="DJ81" s="276"/>
      <c r="DK81" s="276">
        <v>5000</v>
      </c>
      <c r="DL81" s="276">
        <v>5000</v>
      </c>
      <c r="DM81" s="135">
        <f t="shared" si="230"/>
        <v>1</v>
      </c>
      <c r="DN81" s="135">
        <f t="shared" si="229"/>
        <v>1</v>
      </c>
      <c r="DO81" s="134">
        <f>'бюджет округа (района)'!BH83+'бюджеты поселений'!BH83</f>
        <v>0</v>
      </c>
      <c r="DP81" s="137">
        <f>'бюджет округа (района)'!BH83</f>
        <v>0</v>
      </c>
      <c r="DQ81" s="134">
        <f>'бюджет округа (района)'!BI83+'бюджеты поселений'!BI83</f>
        <v>0</v>
      </c>
      <c r="DR81" s="137">
        <f>'бюджет округа (района)'!BI83</f>
        <v>0</v>
      </c>
      <c r="DS81" s="273">
        <v>5000</v>
      </c>
      <c r="DT81" s="276">
        <v>5000</v>
      </c>
      <c r="DU81" s="135">
        <f>IF($BA$10=0,1,DS81/$BA81)</f>
        <v>1</v>
      </c>
      <c r="DV81" s="135">
        <f>IF($BA$10=0,1,DT81/$BB81)</f>
        <v>1</v>
      </c>
      <c r="DW81" s="135">
        <f t="shared" si="227"/>
        <v>0.14285714285714285</v>
      </c>
      <c r="DX81" s="135">
        <f t="shared" si="228"/>
        <v>0.14285714285714285</v>
      </c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  <c r="JF81" s="63"/>
      <c r="JG81" s="63"/>
      <c r="JH81" s="63"/>
    </row>
    <row r="82" spans="1:268" s="75" customFormat="1" ht="18" customHeight="1">
      <c r="A82" s="367" t="s">
        <v>58</v>
      </c>
      <c r="B82" s="315"/>
      <c r="C82" s="278">
        <f t="shared" ref="C82:E82" si="271">C83-C84</f>
        <v>0</v>
      </c>
      <c r="D82" s="278">
        <f t="shared" ref="D82:F82" si="272">D83-D84</f>
        <v>0</v>
      </c>
      <c r="E82" s="278">
        <f t="shared" si="271"/>
        <v>0</v>
      </c>
      <c r="F82" s="278">
        <f t="shared" si="272"/>
        <v>2442</v>
      </c>
      <c r="G82" s="278">
        <f t="shared" ref="G82" si="273">G83-G84</f>
        <v>0</v>
      </c>
      <c r="H82" s="278">
        <f t="shared" ref="H82:L82" si="274">H83-H84</f>
        <v>2501</v>
      </c>
      <c r="I82" s="148">
        <f t="shared" si="274"/>
        <v>0</v>
      </c>
      <c r="J82" s="148">
        <f t="shared" si="274"/>
        <v>0</v>
      </c>
      <c r="K82" s="148">
        <f t="shared" si="274"/>
        <v>0</v>
      </c>
      <c r="L82" s="148">
        <f t="shared" si="274"/>
        <v>0</v>
      </c>
      <c r="M82" s="148">
        <f t="shared" ref="M82:P82" si="275">M83-M84</f>
        <v>0</v>
      </c>
      <c r="N82" s="148">
        <f t="shared" si="275"/>
        <v>0</v>
      </c>
      <c r="O82" s="148">
        <f t="shared" si="275"/>
        <v>0</v>
      </c>
      <c r="P82" s="148">
        <f t="shared" si="275"/>
        <v>0</v>
      </c>
      <c r="Q82" s="148">
        <f t="shared" ref="Q82:T82" si="276">Q83-Q84</f>
        <v>0</v>
      </c>
      <c r="R82" s="148">
        <f t="shared" si="276"/>
        <v>0</v>
      </c>
      <c r="S82" s="148">
        <f t="shared" si="276"/>
        <v>0</v>
      </c>
      <c r="T82" s="148">
        <f t="shared" si="276"/>
        <v>0</v>
      </c>
      <c r="U82" s="148">
        <f t="shared" ref="U82:X82" si="277">U83-U84</f>
        <v>0</v>
      </c>
      <c r="V82" s="148">
        <f t="shared" si="277"/>
        <v>0</v>
      </c>
      <c r="W82" s="148">
        <f t="shared" si="277"/>
        <v>0</v>
      </c>
      <c r="X82" s="148">
        <f t="shared" si="277"/>
        <v>0</v>
      </c>
      <c r="Y82" s="148">
        <f t="shared" ref="Y82:AB82" si="278">Y83-Y84</f>
        <v>0</v>
      </c>
      <c r="Z82" s="148">
        <f t="shared" si="278"/>
        <v>0</v>
      </c>
      <c r="AA82" s="148">
        <f t="shared" si="278"/>
        <v>0</v>
      </c>
      <c r="AB82" s="148">
        <f t="shared" si="278"/>
        <v>0</v>
      </c>
      <c r="AC82" s="148">
        <f t="shared" ref="AC82:AF82" si="279">AC83-AC84</f>
        <v>0</v>
      </c>
      <c r="AD82" s="148">
        <f t="shared" si="279"/>
        <v>0</v>
      </c>
      <c r="AE82" s="148">
        <f t="shared" si="279"/>
        <v>0</v>
      </c>
      <c r="AF82" s="148">
        <f t="shared" si="279"/>
        <v>0</v>
      </c>
      <c r="AG82" s="148">
        <f t="shared" ref="AG82:AJ82" si="280">AG83-AG84</f>
        <v>0</v>
      </c>
      <c r="AH82" s="148">
        <f t="shared" si="280"/>
        <v>0</v>
      </c>
      <c r="AI82" s="148">
        <f t="shared" si="280"/>
        <v>0</v>
      </c>
      <c r="AJ82" s="148">
        <f t="shared" si="280"/>
        <v>0</v>
      </c>
      <c r="AK82" s="148">
        <f t="shared" ref="AK82:AN82" si="281">AK83-AK84</f>
        <v>0</v>
      </c>
      <c r="AL82" s="148">
        <f t="shared" si="281"/>
        <v>0</v>
      </c>
      <c r="AM82" s="148">
        <f t="shared" si="281"/>
        <v>0</v>
      </c>
      <c r="AN82" s="148">
        <f t="shared" si="281"/>
        <v>0</v>
      </c>
      <c r="AO82" s="148">
        <f t="shared" ref="AO82:AR82" si="282">AO83-AO84</f>
        <v>0</v>
      </c>
      <c r="AP82" s="148">
        <f t="shared" si="282"/>
        <v>0</v>
      </c>
      <c r="AQ82" s="148">
        <f t="shared" si="282"/>
        <v>0</v>
      </c>
      <c r="AR82" s="148">
        <f t="shared" si="282"/>
        <v>0</v>
      </c>
      <c r="AS82" s="148">
        <f t="shared" ref="AS82:AV82" si="283">AS83-AS84</f>
        <v>0</v>
      </c>
      <c r="AT82" s="148">
        <f t="shared" si="283"/>
        <v>0</v>
      </c>
      <c r="AU82" s="148">
        <f t="shared" si="283"/>
        <v>0</v>
      </c>
      <c r="AV82" s="148">
        <f t="shared" si="283"/>
        <v>0</v>
      </c>
      <c r="AW82" s="278">
        <f t="shared" ref="AW82:BB82" si="284">AW83-AW84</f>
        <v>0</v>
      </c>
      <c r="AX82" s="278">
        <f t="shared" si="284"/>
        <v>0</v>
      </c>
      <c r="AY82" s="148">
        <f t="shared" si="284"/>
        <v>0</v>
      </c>
      <c r="AZ82" s="148">
        <f t="shared" si="284"/>
        <v>0</v>
      </c>
      <c r="BA82" s="278">
        <f t="shared" si="284"/>
        <v>0</v>
      </c>
      <c r="BB82" s="278">
        <f t="shared" si="284"/>
        <v>1783</v>
      </c>
      <c r="BC82" s="288">
        <f t="shared" si="254"/>
        <v>1</v>
      </c>
      <c r="BD82" s="288">
        <f t="shared" si="255"/>
        <v>-0.28708516593362654</v>
      </c>
      <c r="BE82" s="278">
        <f t="shared" ref="BE82:BH82" si="285">BE83-BE84</f>
        <v>0</v>
      </c>
      <c r="BF82" s="278">
        <f t="shared" si="285"/>
        <v>0</v>
      </c>
      <c r="BG82" s="278">
        <f t="shared" si="285"/>
        <v>0</v>
      </c>
      <c r="BH82" s="278">
        <f t="shared" si="285"/>
        <v>0</v>
      </c>
      <c r="BI82" s="278">
        <f t="shared" ref="BI82:DL82" si="286">BI83-BI84</f>
        <v>0</v>
      </c>
      <c r="BJ82" s="278">
        <f t="shared" si="286"/>
        <v>0</v>
      </c>
      <c r="BK82" s="288">
        <f t="shared" si="197"/>
        <v>1</v>
      </c>
      <c r="BL82" s="288">
        <f t="shared" si="198"/>
        <v>1</v>
      </c>
      <c r="BM82" s="278">
        <f t="shared" ref="BM82:BN82" si="287">BM83-BM84</f>
        <v>0</v>
      </c>
      <c r="BN82" s="278">
        <f t="shared" si="287"/>
        <v>0</v>
      </c>
      <c r="BO82" s="278">
        <f t="shared" si="286"/>
        <v>0</v>
      </c>
      <c r="BP82" s="278">
        <f t="shared" si="286"/>
        <v>0</v>
      </c>
      <c r="BQ82" s="288">
        <f t="shared" si="200"/>
        <v>1</v>
      </c>
      <c r="BR82" s="288">
        <f t="shared" si="201"/>
        <v>1</v>
      </c>
      <c r="BS82" s="278">
        <f t="shared" ref="BS82:BT82" si="288">BS83-BS84</f>
        <v>0</v>
      </c>
      <c r="BT82" s="278">
        <f t="shared" si="288"/>
        <v>0</v>
      </c>
      <c r="BU82" s="278">
        <f t="shared" si="286"/>
        <v>0</v>
      </c>
      <c r="BV82" s="278">
        <f t="shared" si="286"/>
        <v>0</v>
      </c>
      <c r="BW82" s="288">
        <f t="shared" si="203"/>
        <v>1</v>
      </c>
      <c r="BX82" s="288">
        <f t="shared" si="204"/>
        <v>1</v>
      </c>
      <c r="BY82" s="278">
        <f t="shared" ref="BY82:BZ82" si="289">BY83-BY84</f>
        <v>0</v>
      </c>
      <c r="BZ82" s="278">
        <f t="shared" si="289"/>
        <v>0</v>
      </c>
      <c r="CA82" s="278">
        <f t="shared" si="286"/>
        <v>0</v>
      </c>
      <c r="CB82" s="278">
        <f t="shared" si="286"/>
        <v>0</v>
      </c>
      <c r="CC82" s="288">
        <f t="shared" si="206"/>
        <v>1</v>
      </c>
      <c r="CD82" s="288">
        <f t="shared" si="207"/>
        <v>1</v>
      </c>
      <c r="CE82" s="278">
        <f t="shared" ref="CE82:CF82" si="290">CE83-CE84</f>
        <v>0</v>
      </c>
      <c r="CF82" s="278">
        <f t="shared" si="290"/>
        <v>0</v>
      </c>
      <c r="CG82" s="278">
        <f t="shared" si="286"/>
        <v>0</v>
      </c>
      <c r="CH82" s="278">
        <f t="shared" si="286"/>
        <v>0</v>
      </c>
      <c r="CI82" s="288">
        <f t="shared" si="209"/>
        <v>1</v>
      </c>
      <c r="CJ82" s="288">
        <f t="shared" si="210"/>
        <v>1</v>
      </c>
      <c r="CK82" s="278">
        <f t="shared" ref="CK82:CL82" si="291">CK83-CK84</f>
        <v>0</v>
      </c>
      <c r="CL82" s="278">
        <f t="shared" si="291"/>
        <v>0</v>
      </c>
      <c r="CM82" s="278">
        <f t="shared" si="286"/>
        <v>0</v>
      </c>
      <c r="CN82" s="278">
        <f t="shared" si="286"/>
        <v>0</v>
      </c>
      <c r="CO82" s="288">
        <f t="shared" si="212"/>
        <v>1</v>
      </c>
      <c r="CP82" s="288">
        <f t="shared" si="213"/>
        <v>1</v>
      </c>
      <c r="CQ82" s="278">
        <f t="shared" ref="CQ82:CR82" si="292">CQ83-CQ84</f>
        <v>0</v>
      </c>
      <c r="CR82" s="278">
        <f t="shared" si="292"/>
        <v>0</v>
      </c>
      <c r="CS82" s="278">
        <f t="shared" si="286"/>
        <v>0</v>
      </c>
      <c r="CT82" s="278">
        <f t="shared" si="286"/>
        <v>0</v>
      </c>
      <c r="CU82" s="288">
        <f t="shared" si="215"/>
        <v>1</v>
      </c>
      <c r="CV82" s="288">
        <f t="shared" si="216"/>
        <v>1</v>
      </c>
      <c r="CW82" s="278">
        <f t="shared" ref="CW82:CX82" si="293">CW83-CW84</f>
        <v>0</v>
      </c>
      <c r="CX82" s="278">
        <f t="shared" si="293"/>
        <v>0</v>
      </c>
      <c r="CY82" s="278">
        <f t="shared" si="286"/>
        <v>0</v>
      </c>
      <c r="CZ82" s="278">
        <f t="shared" si="286"/>
        <v>0</v>
      </c>
      <c r="DA82" s="288">
        <f t="shared" si="218"/>
        <v>1</v>
      </c>
      <c r="DB82" s="288">
        <f t="shared" si="219"/>
        <v>1</v>
      </c>
      <c r="DC82" s="278">
        <f t="shared" ref="DC82:DD82" si="294">DC83-DC84</f>
        <v>0</v>
      </c>
      <c r="DD82" s="278">
        <f t="shared" si="294"/>
        <v>0</v>
      </c>
      <c r="DE82" s="278">
        <f t="shared" si="286"/>
        <v>0</v>
      </c>
      <c r="DF82" s="278">
        <f t="shared" si="286"/>
        <v>0</v>
      </c>
      <c r="DG82" s="288">
        <f t="shared" si="221"/>
        <v>1</v>
      </c>
      <c r="DH82" s="288">
        <f t="shared" si="222"/>
        <v>1</v>
      </c>
      <c r="DI82" s="278">
        <f t="shared" ref="DI82:DJ82" si="295">DI83-DI84</f>
        <v>0</v>
      </c>
      <c r="DJ82" s="278">
        <f t="shared" si="295"/>
        <v>0</v>
      </c>
      <c r="DK82" s="278">
        <f t="shared" si="286"/>
        <v>0</v>
      </c>
      <c r="DL82" s="278">
        <f t="shared" si="286"/>
        <v>1783</v>
      </c>
      <c r="DM82" s="133">
        <f t="shared" si="230"/>
        <v>1</v>
      </c>
      <c r="DN82" s="133">
        <f t="shared" si="229"/>
        <v>1</v>
      </c>
      <c r="DO82" s="148">
        <f t="shared" ref="DO82:DT82" si="296">DO83-DO84</f>
        <v>0</v>
      </c>
      <c r="DP82" s="148">
        <f t="shared" si="296"/>
        <v>0</v>
      </c>
      <c r="DQ82" s="148">
        <f t="shared" si="296"/>
        <v>0</v>
      </c>
      <c r="DR82" s="148">
        <f t="shared" si="296"/>
        <v>0</v>
      </c>
      <c r="DS82" s="278">
        <f t="shared" si="296"/>
        <v>0</v>
      </c>
      <c r="DT82" s="278">
        <f t="shared" si="296"/>
        <v>1783</v>
      </c>
      <c r="DU82" s="133" t="e">
        <f>IF($BA$10=0,1,DS82/$BA82)</f>
        <v>#DIV/0!</v>
      </c>
      <c r="DV82" s="133">
        <f>IF($BA$10=0,1,DT82/$BB82)</f>
        <v>1</v>
      </c>
      <c r="DW82" s="133">
        <f t="shared" si="227"/>
        <v>1</v>
      </c>
      <c r="DX82" s="133">
        <f t="shared" si="228"/>
        <v>1</v>
      </c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4"/>
      <c r="GF82" s="74"/>
      <c r="GG82" s="74"/>
      <c r="GH82" s="74"/>
      <c r="GI82" s="74"/>
      <c r="GJ82" s="74"/>
      <c r="GK82" s="74"/>
      <c r="GL82" s="74"/>
      <c r="GM82" s="74"/>
      <c r="GN82" s="74"/>
      <c r="GO82" s="74"/>
      <c r="GP82" s="74"/>
      <c r="GQ82" s="74"/>
      <c r="GR82" s="74"/>
      <c r="GS82" s="74"/>
      <c r="GT82" s="74"/>
      <c r="GU82" s="74"/>
      <c r="GV82" s="74"/>
      <c r="GW82" s="74"/>
      <c r="GX82" s="74"/>
      <c r="GY82" s="74"/>
      <c r="GZ82" s="74"/>
      <c r="HA82" s="74"/>
      <c r="HB82" s="74"/>
      <c r="HC82" s="74"/>
      <c r="HD82" s="74"/>
      <c r="HE82" s="74"/>
      <c r="HF82" s="74"/>
      <c r="HG82" s="74"/>
      <c r="HH82" s="74"/>
      <c r="HI82" s="74"/>
      <c r="HJ82" s="74"/>
      <c r="HK82" s="74"/>
      <c r="HL82" s="74"/>
      <c r="HM82" s="74"/>
      <c r="HN82" s="74"/>
      <c r="HO82" s="74"/>
      <c r="HP82" s="74"/>
      <c r="HQ82" s="74"/>
      <c r="HR82" s="74"/>
      <c r="HS82" s="74"/>
      <c r="HT82" s="74"/>
      <c r="HU82" s="74"/>
      <c r="HV82" s="74"/>
      <c r="HW82" s="74"/>
      <c r="HX82" s="74"/>
      <c r="HY82" s="74"/>
      <c r="HZ82" s="74"/>
      <c r="IA82" s="74"/>
      <c r="IB82" s="74"/>
      <c r="IC82" s="74"/>
      <c r="ID82" s="74"/>
      <c r="IE82" s="74"/>
      <c r="IF82" s="74"/>
      <c r="IG82" s="74"/>
      <c r="IH82" s="74"/>
      <c r="II82" s="74"/>
      <c r="IJ82" s="74"/>
      <c r="IK82" s="74"/>
      <c r="IL82" s="74"/>
      <c r="IM82" s="74"/>
      <c r="IN82" s="74"/>
      <c r="IO82" s="74"/>
      <c r="IP82" s="74"/>
      <c r="IQ82" s="74"/>
      <c r="IR82" s="74"/>
      <c r="IS82" s="74"/>
      <c r="IT82" s="74"/>
      <c r="IU82" s="74"/>
      <c r="IV82" s="74"/>
      <c r="IW82" s="74"/>
      <c r="IX82" s="74"/>
      <c r="IY82" s="74"/>
      <c r="IZ82" s="74"/>
      <c r="JA82" s="74"/>
      <c r="JB82" s="74"/>
      <c r="JC82" s="74"/>
      <c r="JD82" s="74"/>
      <c r="JE82" s="74"/>
      <c r="JF82" s="74"/>
      <c r="JG82" s="74"/>
      <c r="JH82" s="74"/>
    </row>
    <row r="83" spans="1:268" s="66" customFormat="1" ht="18" customHeight="1">
      <c r="A83" s="365" t="s">
        <v>147</v>
      </c>
      <c r="B83" s="313"/>
      <c r="C83" s="273"/>
      <c r="D83" s="276"/>
      <c r="E83" s="273">
        <v>0</v>
      </c>
      <c r="F83" s="276">
        <v>5442</v>
      </c>
      <c r="G83" s="273">
        <v>0</v>
      </c>
      <c r="H83" s="276">
        <v>2501</v>
      </c>
      <c r="I83" s="134"/>
      <c r="J83" s="137"/>
      <c r="K83" s="134"/>
      <c r="L83" s="137"/>
      <c r="M83" s="137"/>
      <c r="N83" s="137"/>
      <c r="O83" s="134"/>
      <c r="P83" s="137"/>
      <c r="Q83" s="137"/>
      <c r="R83" s="137"/>
      <c r="S83" s="134"/>
      <c r="T83" s="137"/>
      <c r="U83" s="137"/>
      <c r="V83" s="137"/>
      <c r="W83" s="134"/>
      <c r="X83" s="137"/>
      <c r="Y83" s="137"/>
      <c r="Z83" s="137"/>
      <c r="AA83" s="134"/>
      <c r="AB83" s="137"/>
      <c r="AC83" s="137"/>
      <c r="AD83" s="137"/>
      <c r="AE83" s="134"/>
      <c r="AF83" s="137"/>
      <c r="AG83" s="137"/>
      <c r="AH83" s="137"/>
      <c r="AI83" s="134"/>
      <c r="AJ83" s="137"/>
      <c r="AK83" s="137"/>
      <c r="AL83" s="137"/>
      <c r="AM83" s="134"/>
      <c r="AN83" s="137"/>
      <c r="AO83" s="137"/>
      <c r="AP83" s="137"/>
      <c r="AQ83" s="134"/>
      <c r="AR83" s="137"/>
      <c r="AS83" s="137"/>
      <c r="AT83" s="137"/>
      <c r="AU83" s="134"/>
      <c r="AV83" s="137"/>
      <c r="AW83" s="276">
        <v>0</v>
      </c>
      <c r="AX83" s="276">
        <v>0</v>
      </c>
      <c r="AY83" s="134"/>
      <c r="AZ83" s="137"/>
      <c r="BA83" s="273">
        <v>0</v>
      </c>
      <c r="BB83" s="276">
        <v>1783</v>
      </c>
      <c r="BC83" s="283"/>
      <c r="BD83" s="283"/>
      <c r="BE83" s="273"/>
      <c r="BF83" s="276"/>
      <c r="BG83" s="273"/>
      <c r="BH83" s="276"/>
      <c r="BI83" s="276"/>
      <c r="BJ83" s="276"/>
      <c r="BK83" s="283"/>
      <c r="BL83" s="283"/>
      <c r="BM83" s="273"/>
      <c r="BN83" s="276"/>
      <c r="BO83" s="276"/>
      <c r="BP83" s="276"/>
      <c r="BQ83" s="283"/>
      <c r="BR83" s="283"/>
      <c r="BS83" s="273"/>
      <c r="BT83" s="276"/>
      <c r="BU83" s="276"/>
      <c r="BV83" s="276"/>
      <c r="BW83" s="283"/>
      <c r="BX83" s="283"/>
      <c r="BY83" s="273"/>
      <c r="BZ83" s="276"/>
      <c r="CA83" s="276"/>
      <c r="CB83" s="276"/>
      <c r="CC83" s="283"/>
      <c r="CD83" s="283"/>
      <c r="CE83" s="273"/>
      <c r="CF83" s="276"/>
      <c r="CG83" s="276"/>
      <c r="CH83" s="276"/>
      <c r="CI83" s="283"/>
      <c r="CJ83" s="283"/>
      <c r="CK83" s="273"/>
      <c r="CL83" s="276"/>
      <c r="CM83" s="276"/>
      <c r="CN83" s="276"/>
      <c r="CO83" s="283"/>
      <c r="CP83" s="283"/>
      <c r="CQ83" s="273"/>
      <c r="CR83" s="276"/>
      <c r="CS83" s="276"/>
      <c r="CT83" s="276"/>
      <c r="CU83" s="283"/>
      <c r="CV83" s="283"/>
      <c r="CW83" s="273"/>
      <c r="CX83" s="276"/>
      <c r="CY83" s="276"/>
      <c r="CZ83" s="276"/>
      <c r="DA83" s="283"/>
      <c r="DB83" s="283"/>
      <c r="DC83" s="273"/>
      <c r="DD83" s="276"/>
      <c r="DE83" s="276"/>
      <c r="DF83" s="276"/>
      <c r="DG83" s="283"/>
      <c r="DH83" s="283"/>
      <c r="DI83" s="273"/>
      <c r="DJ83" s="276"/>
      <c r="DK83" s="276">
        <v>0</v>
      </c>
      <c r="DL83" s="276">
        <v>1783</v>
      </c>
      <c r="DM83" s="135">
        <f t="shared" si="230"/>
        <v>1</v>
      </c>
      <c r="DN83" s="135">
        <f t="shared" si="229"/>
        <v>1</v>
      </c>
      <c r="DO83" s="134">
        <f>'бюджет округа (района)'!BH85+'бюджеты поселений'!BH85</f>
        <v>0</v>
      </c>
      <c r="DP83" s="137">
        <f>'бюджет округа (района)'!BH85</f>
        <v>0</v>
      </c>
      <c r="DQ83" s="134">
        <f>'бюджет округа (района)'!BI85+'бюджеты поселений'!BI85</f>
        <v>0</v>
      </c>
      <c r="DR83" s="137">
        <f>'бюджет округа (района)'!BI85</f>
        <v>0</v>
      </c>
      <c r="DS83" s="273">
        <v>0</v>
      </c>
      <c r="DT83" s="276">
        <v>1783</v>
      </c>
      <c r="DU83" s="247" t="s">
        <v>34</v>
      </c>
      <c r="DV83" s="247" t="s">
        <v>34</v>
      </c>
      <c r="DW83" s="135">
        <f t="shared" si="227"/>
        <v>1</v>
      </c>
      <c r="DX83" s="135">
        <f t="shared" si="228"/>
        <v>1</v>
      </c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</row>
    <row r="84" spans="1:268" s="66" customFormat="1" ht="18" customHeight="1">
      <c r="A84" s="365" t="s">
        <v>148</v>
      </c>
      <c r="B84" s="313"/>
      <c r="C84" s="273"/>
      <c r="D84" s="276"/>
      <c r="E84" s="273">
        <v>0</v>
      </c>
      <c r="F84" s="276">
        <v>3000</v>
      </c>
      <c r="G84" s="273">
        <v>0</v>
      </c>
      <c r="H84" s="276">
        <v>0</v>
      </c>
      <c r="I84" s="134"/>
      <c r="J84" s="137"/>
      <c r="K84" s="134"/>
      <c r="L84" s="137"/>
      <c r="M84" s="137"/>
      <c r="N84" s="137"/>
      <c r="O84" s="134"/>
      <c r="P84" s="137"/>
      <c r="Q84" s="137"/>
      <c r="R84" s="137"/>
      <c r="S84" s="134"/>
      <c r="T84" s="137"/>
      <c r="U84" s="137"/>
      <c r="V84" s="137"/>
      <c r="W84" s="134"/>
      <c r="X84" s="137"/>
      <c r="Y84" s="137"/>
      <c r="Z84" s="137"/>
      <c r="AA84" s="134"/>
      <c r="AB84" s="137"/>
      <c r="AC84" s="137"/>
      <c r="AD84" s="137"/>
      <c r="AE84" s="134"/>
      <c r="AF84" s="137"/>
      <c r="AG84" s="137"/>
      <c r="AH84" s="137"/>
      <c r="AI84" s="134"/>
      <c r="AJ84" s="137"/>
      <c r="AK84" s="137"/>
      <c r="AL84" s="137"/>
      <c r="AM84" s="134"/>
      <c r="AN84" s="137"/>
      <c r="AO84" s="137"/>
      <c r="AP84" s="137"/>
      <c r="AQ84" s="134"/>
      <c r="AR84" s="137"/>
      <c r="AS84" s="137"/>
      <c r="AT84" s="137"/>
      <c r="AU84" s="134"/>
      <c r="AV84" s="137"/>
      <c r="AW84" s="276">
        <v>0</v>
      </c>
      <c r="AX84" s="276">
        <v>0</v>
      </c>
      <c r="AY84" s="134"/>
      <c r="AZ84" s="137"/>
      <c r="BA84" s="273"/>
      <c r="BB84" s="276"/>
      <c r="BC84" s="283"/>
      <c r="BD84" s="283"/>
      <c r="BE84" s="273"/>
      <c r="BF84" s="276"/>
      <c r="BG84" s="273"/>
      <c r="BH84" s="276"/>
      <c r="BI84" s="276"/>
      <c r="BJ84" s="276"/>
      <c r="BK84" s="283"/>
      <c r="BL84" s="283"/>
      <c r="BM84" s="273"/>
      <c r="BN84" s="276"/>
      <c r="BO84" s="276"/>
      <c r="BP84" s="276"/>
      <c r="BQ84" s="283"/>
      <c r="BR84" s="283"/>
      <c r="BS84" s="273"/>
      <c r="BT84" s="276"/>
      <c r="BU84" s="276"/>
      <c r="BV84" s="276"/>
      <c r="BW84" s="283"/>
      <c r="BX84" s="283"/>
      <c r="BY84" s="273"/>
      <c r="BZ84" s="276"/>
      <c r="CA84" s="276"/>
      <c r="CB84" s="276"/>
      <c r="CC84" s="283"/>
      <c r="CD84" s="283"/>
      <c r="CE84" s="273"/>
      <c r="CF84" s="276"/>
      <c r="CG84" s="276"/>
      <c r="CH84" s="276"/>
      <c r="CI84" s="283"/>
      <c r="CJ84" s="283"/>
      <c r="CK84" s="273"/>
      <c r="CL84" s="276"/>
      <c r="CM84" s="276"/>
      <c r="CN84" s="276"/>
      <c r="CO84" s="283"/>
      <c r="CP84" s="283"/>
      <c r="CQ84" s="273"/>
      <c r="CR84" s="276"/>
      <c r="CS84" s="276"/>
      <c r="CT84" s="276"/>
      <c r="CU84" s="283"/>
      <c r="CV84" s="283"/>
      <c r="CW84" s="273"/>
      <c r="CX84" s="276"/>
      <c r="CY84" s="276"/>
      <c r="CZ84" s="276"/>
      <c r="DA84" s="283"/>
      <c r="DB84" s="283"/>
      <c r="DC84" s="273"/>
      <c r="DD84" s="276"/>
      <c r="DE84" s="276"/>
      <c r="DF84" s="276"/>
      <c r="DG84" s="283"/>
      <c r="DH84" s="283"/>
      <c r="DI84" s="273"/>
      <c r="DJ84" s="276"/>
      <c r="DK84" s="276">
        <v>0</v>
      </c>
      <c r="DL84" s="276">
        <v>0</v>
      </c>
      <c r="DM84" s="135">
        <f t="shared" si="230"/>
        <v>1</v>
      </c>
      <c r="DN84" s="135">
        <f t="shared" si="229"/>
        <v>1</v>
      </c>
      <c r="DO84" s="134">
        <f>'бюджет округа (района)'!BH86+'бюджеты поселений'!BH86</f>
        <v>0</v>
      </c>
      <c r="DP84" s="137">
        <f>'бюджет округа (района)'!BH86</f>
        <v>0</v>
      </c>
      <c r="DQ84" s="134">
        <f>'бюджет округа (района)'!BI86+'бюджеты поселений'!BI86</f>
        <v>0</v>
      </c>
      <c r="DR84" s="137">
        <f>'бюджет округа (района)'!BI86</f>
        <v>0</v>
      </c>
      <c r="DS84" s="273">
        <v>0</v>
      </c>
      <c r="DT84" s="276">
        <v>0</v>
      </c>
      <c r="DU84" s="135" t="e">
        <f>IF($BA$10=0,1,DS84/$BA84)</f>
        <v>#DIV/0!</v>
      </c>
      <c r="DV84" s="135" t="e">
        <f>IF($BA$10=0,1,DT84/$BB84)</f>
        <v>#DIV/0!</v>
      </c>
      <c r="DW84" s="135">
        <f t="shared" si="227"/>
        <v>1</v>
      </c>
      <c r="DX84" s="135">
        <f t="shared" si="228"/>
        <v>1</v>
      </c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  <c r="IV84" s="65"/>
      <c r="IW84" s="65"/>
      <c r="IX84" s="65"/>
      <c r="IY84" s="65"/>
      <c r="IZ84" s="65"/>
      <c r="JA84" s="65"/>
      <c r="JB84" s="65"/>
      <c r="JC84" s="65"/>
      <c r="JD84" s="65"/>
      <c r="JE84" s="65"/>
      <c r="JF84" s="65"/>
      <c r="JG84" s="65"/>
      <c r="JH84" s="65"/>
    </row>
    <row r="85" spans="1:268" s="66" customFormat="1" ht="18" customHeight="1">
      <c r="A85" s="367" t="s">
        <v>61</v>
      </c>
      <c r="B85" s="315"/>
      <c r="C85" s="278">
        <f t="shared" ref="C85:AH85" si="297">(C84+C81+C78+C53)-(C10+C77+C80+C83)</f>
        <v>-19943</v>
      </c>
      <c r="D85" s="278">
        <f t="shared" si="297"/>
        <v>10152</v>
      </c>
      <c r="E85" s="278">
        <f t="shared" si="297"/>
        <v>29641</v>
      </c>
      <c r="F85" s="278">
        <f t="shared" si="297"/>
        <v>213</v>
      </c>
      <c r="G85" s="278">
        <f t="shared" si="297"/>
        <v>-4951</v>
      </c>
      <c r="H85" s="278">
        <f t="shared" si="297"/>
        <v>-1156</v>
      </c>
      <c r="I85" s="148">
        <f t="shared" si="297"/>
        <v>0</v>
      </c>
      <c r="J85" s="148">
        <f t="shared" si="297"/>
        <v>0</v>
      </c>
      <c r="K85" s="148">
        <f t="shared" si="297"/>
        <v>0</v>
      </c>
      <c r="L85" s="148">
        <f t="shared" si="297"/>
        <v>0</v>
      </c>
      <c r="M85" s="148">
        <f t="shared" si="297"/>
        <v>0</v>
      </c>
      <c r="N85" s="148">
        <f t="shared" si="297"/>
        <v>0</v>
      </c>
      <c r="O85" s="148">
        <f t="shared" si="297"/>
        <v>0</v>
      </c>
      <c r="P85" s="148">
        <f t="shared" si="297"/>
        <v>0</v>
      </c>
      <c r="Q85" s="148">
        <f t="shared" si="297"/>
        <v>0</v>
      </c>
      <c r="R85" s="148">
        <f t="shared" si="297"/>
        <v>0</v>
      </c>
      <c r="S85" s="148">
        <f t="shared" si="297"/>
        <v>0</v>
      </c>
      <c r="T85" s="148">
        <f t="shared" si="297"/>
        <v>0</v>
      </c>
      <c r="U85" s="148">
        <f t="shared" si="297"/>
        <v>0</v>
      </c>
      <c r="V85" s="148">
        <f t="shared" si="297"/>
        <v>0</v>
      </c>
      <c r="W85" s="148">
        <f t="shared" si="297"/>
        <v>0</v>
      </c>
      <c r="X85" s="148">
        <f t="shared" si="297"/>
        <v>0</v>
      </c>
      <c r="Y85" s="148">
        <f t="shared" si="297"/>
        <v>0</v>
      </c>
      <c r="Z85" s="148">
        <f t="shared" si="297"/>
        <v>0</v>
      </c>
      <c r="AA85" s="148">
        <f t="shared" si="297"/>
        <v>0</v>
      </c>
      <c r="AB85" s="148">
        <f t="shared" si="297"/>
        <v>0</v>
      </c>
      <c r="AC85" s="148">
        <f t="shared" si="297"/>
        <v>0</v>
      </c>
      <c r="AD85" s="148">
        <f t="shared" si="297"/>
        <v>0</v>
      </c>
      <c r="AE85" s="148">
        <f t="shared" si="297"/>
        <v>0</v>
      </c>
      <c r="AF85" s="148">
        <f t="shared" si="297"/>
        <v>0</v>
      </c>
      <c r="AG85" s="148">
        <f t="shared" si="297"/>
        <v>0</v>
      </c>
      <c r="AH85" s="148">
        <f t="shared" si="297"/>
        <v>0</v>
      </c>
      <c r="AI85" s="148">
        <f t="shared" ref="AI85:BB85" si="298">(AI84+AI81+AI78+AI53)-(AI10+AI77+AI80+AI83)</f>
        <v>0</v>
      </c>
      <c r="AJ85" s="148">
        <f t="shared" si="298"/>
        <v>0</v>
      </c>
      <c r="AK85" s="148">
        <f t="shared" si="298"/>
        <v>0</v>
      </c>
      <c r="AL85" s="148">
        <f t="shared" si="298"/>
        <v>0</v>
      </c>
      <c r="AM85" s="148">
        <f t="shared" si="298"/>
        <v>0</v>
      </c>
      <c r="AN85" s="148">
        <f t="shared" si="298"/>
        <v>0</v>
      </c>
      <c r="AO85" s="148">
        <f t="shared" si="298"/>
        <v>0</v>
      </c>
      <c r="AP85" s="148">
        <f t="shared" si="298"/>
        <v>0</v>
      </c>
      <c r="AQ85" s="148">
        <f t="shared" si="298"/>
        <v>0</v>
      </c>
      <c r="AR85" s="148">
        <f t="shared" si="298"/>
        <v>0</v>
      </c>
      <c r="AS85" s="148">
        <f t="shared" si="298"/>
        <v>0</v>
      </c>
      <c r="AT85" s="148">
        <f t="shared" si="298"/>
        <v>0</v>
      </c>
      <c r="AU85" s="148">
        <f t="shared" si="298"/>
        <v>0</v>
      </c>
      <c r="AV85" s="148">
        <f t="shared" si="298"/>
        <v>0</v>
      </c>
      <c r="AW85" s="278">
        <f t="shared" si="298"/>
        <v>-8423</v>
      </c>
      <c r="AX85" s="278">
        <f t="shared" si="298"/>
        <v>-5330</v>
      </c>
      <c r="AY85" s="148">
        <f t="shared" si="298"/>
        <v>0</v>
      </c>
      <c r="AZ85" s="148">
        <f t="shared" si="298"/>
        <v>0</v>
      </c>
      <c r="BA85" s="278">
        <f t="shared" si="298"/>
        <v>7867</v>
      </c>
      <c r="BB85" s="278">
        <f t="shared" si="298"/>
        <v>1788</v>
      </c>
      <c r="BC85" s="288">
        <f t="shared" si="254"/>
        <v>-2.5889719248636638</v>
      </c>
      <c r="BD85" s="288">
        <f t="shared" si="255"/>
        <v>-2.546712802768166</v>
      </c>
      <c r="BE85" s="278">
        <f t="shared" ref="BE85:BJ85" si="299">(BE84+BE81+BE78+BE53)-(BE10+BE77+BE80+BE83)</f>
        <v>0</v>
      </c>
      <c r="BF85" s="278">
        <f t="shared" si="299"/>
        <v>0</v>
      </c>
      <c r="BG85" s="278">
        <f t="shared" si="299"/>
        <v>0</v>
      </c>
      <c r="BH85" s="278">
        <f t="shared" si="299"/>
        <v>0</v>
      </c>
      <c r="BI85" s="278">
        <f t="shared" si="299"/>
        <v>0</v>
      </c>
      <c r="BJ85" s="278">
        <f t="shared" si="299"/>
        <v>0</v>
      </c>
      <c r="BK85" s="288">
        <f t="shared" si="197"/>
        <v>1</v>
      </c>
      <c r="BL85" s="288">
        <f t="shared" si="198"/>
        <v>1</v>
      </c>
      <c r="BM85" s="278">
        <f>(BM84+BM81+BM78+BM53)-(BM10+BM77+BM80+BM83)</f>
        <v>0</v>
      </c>
      <c r="BN85" s="278">
        <f>(BN84+BN81+BN78+BN53)-(BN10+BN77+BN80+BN83)</f>
        <v>0</v>
      </c>
      <c r="BO85" s="278">
        <f>(BO84+BO81+BO78+BO53)-(BO10+BO77+BO80+BO83)</f>
        <v>0</v>
      </c>
      <c r="BP85" s="278">
        <f>(BP84+BP81+BP78+BP53)-(BP10+BP77+BP80+BP83)</f>
        <v>0</v>
      </c>
      <c r="BQ85" s="288">
        <f t="shared" si="200"/>
        <v>1</v>
      </c>
      <c r="BR85" s="288">
        <f t="shared" si="201"/>
        <v>1</v>
      </c>
      <c r="BS85" s="278">
        <f>(BS84+BS81+BS78+BS53)-(BS10+BS77+BS80+BS83)</f>
        <v>0</v>
      </c>
      <c r="BT85" s="278">
        <f>(BT84+BT81+BT78+BT53)-(BT10+BT77+BT80+BT83)</f>
        <v>0</v>
      </c>
      <c r="BU85" s="278">
        <f>(BU84+BU81+BU78+BU53)-(BU10+BU77+BU80+BU83)</f>
        <v>0</v>
      </c>
      <c r="BV85" s="278">
        <f>(BV84+BV81+BV78+BV53)-(BV10+BV77+BV80+BV83)</f>
        <v>0</v>
      </c>
      <c r="BW85" s="288">
        <f t="shared" si="203"/>
        <v>1</v>
      </c>
      <c r="BX85" s="288">
        <f t="shared" si="204"/>
        <v>1</v>
      </c>
      <c r="BY85" s="278">
        <f>(BY84+BY81+BY78+BY53)-(BY10+BY77+BY80+BY83)</f>
        <v>0</v>
      </c>
      <c r="BZ85" s="278">
        <f>(BZ84+BZ81+BZ78+BZ53)-(BZ10+BZ77+BZ80+BZ83)</f>
        <v>0</v>
      </c>
      <c r="CA85" s="278">
        <f>(CA84+CA81+CA78+CA53)-(CA10+CA77+CA80+CA83)</f>
        <v>0</v>
      </c>
      <c r="CB85" s="278">
        <f>(CB84+CB81+CB78+CB53)-(CB10+CB77+CB80+CB83)</f>
        <v>0</v>
      </c>
      <c r="CC85" s="288">
        <f t="shared" si="206"/>
        <v>1</v>
      </c>
      <c r="CD85" s="288">
        <f t="shared" si="207"/>
        <v>1</v>
      </c>
      <c r="CE85" s="278">
        <f>(CE84+CE81+CE78+CE53)-(CE10+CE77+CE80+CE83)</f>
        <v>0</v>
      </c>
      <c r="CF85" s="278">
        <f>(CF84+CF81+CF78+CF53)-(CF10+CF77+CF80+CF83)</f>
        <v>0</v>
      </c>
      <c r="CG85" s="278">
        <f>(CG84+CG81+CG78+CG53)-(CG10+CG77+CG80+CG83)</f>
        <v>0</v>
      </c>
      <c r="CH85" s="278">
        <f>(CH84+CH81+CH78+CH53)-(CH10+CH77+CH80+CH83)</f>
        <v>0</v>
      </c>
      <c r="CI85" s="288">
        <f t="shared" si="209"/>
        <v>1</v>
      </c>
      <c r="CJ85" s="288">
        <f t="shared" si="210"/>
        <v>1</v>
      </c>
      <c r="CK85" s="278">
        <f>(CK84+CK81+CK78+CK53)-(CK10+CK77+CK80+CK83)</f>
        <v>0</v>
      </c>
      <c r="CL85" s="278">
        <f>(CL84+CL81+CL78+CL53)-(CL10+CL77+CL80+CL83)</f>
        <v>0</v>
      </c>
      <c r="CM85" s="278">
        <f>(CM84+CM81+CM78+CM53)-(CM10+CM77+CM80+CM83)</f>
        <v>0</v>
      </c>
      <c r="CN85" s="278">
        <f>(CN84+CN81+CN78+CN53)-(CN10+CN77+CN80+CN83)</f>
        <v>0</v>
      </c>
      <c r="CO85" s="288">
        <f t="shared" si="212"/>
        <v>1</v>
      </c>
      <c r="CP85" s="288">
        <f t="shared" si="213"/>
        <v>1</v>
      </c>
      <c r="CQ85" s="278">
        <f>(CQ84+CQ81+CQ78+CQ53)-(CQ10+CQ77+CQ80+CQ83)</f>
        <v>0</v>
      </c>
      <c r="CR85" s="278">
        <f>(CR84+CR81+CR78+CR53)-(CR10+CR77+CR80+CR83)</f>
        <v>0</v>
      </c>
      <c r="CS85" s="278">
        <f>(CS84+CS81+CS78+CS53)-(CS10+CS77+CS80+CS83)</f>
        <v>0</v>
      </c>
      <c r="CT85" s="278">
        <f>(CT84+CT81+CT78+CT53)-(CT10+CT77+CT80+CT83)</f>
        <v>0</v>
      </c>
      <c r="CU85" s="288">
        <f t="shared" si="215"/>
        <v>1</v>
      </c>
      <c r="CV85" s="288">
        <f t="shared" si="216"/>
        <v>1</v>
      </c>
      <c r="CW85" s="278">
        <f>(CW84+CW81+CW78+CW53)-(CW10+CW77+CW80+CW83)</f>
        <v>0</v>
      </c>
      <c r="CX85" s="278">
        <f>(CX84+CX81+CX78+CX53)-(CX10+CX77+CX80+CX83)</f>
        <v>0</v>
      </c>
      <c r="CY85" s="278">
        <f>(CY84+CY81+CY78+CY53)-(CY10+CY77+CY80+CY83)</f>
        <v>0</v>
      </c>
      <c r="CZ85" s="278">
        <f>(CZ84+CZ81+CZ78+CZ53)-(CZ10+CZ77+CZ80+CZ83)</f>
        <v>0</v>
      </c>
      <c r="DA85" s="288">
        <f t="shared" si="218"/>
        <v>1</v>
      </c>
      <c r="DB85" s="288">
        <f t="shared" si="219"/>
        <v>1</v>
      </c>
      <c r="DC85" s="278">
        <f>(DC84+DC81+DC78+DC53)-(DC10+DC77+DC80+DC83)</f>
        <v>0</v>
      </c>
      <c r="DD85" s="278">
        <f>(DD84+DD81+DD78+DD53)-(DD10+DD77+DD80+DD83)</f>
        <v>0</v>
      </c>
      <c r="DE85" s="278">
        <f>(DE84+DE81+DE78+DE53)-(DE10+DE77+DE80+DE83)</f>
        <v>0</v>
      </c>
      <c r="DF85" s="278">
        <f>(DF84+DF81+DF78+DF53)-(DF10+DF77+DF80+DF83)</f>
        <v>0</v>
      </c>
      <c r="DG85" s="288">
        <f t="shared" si="221"/>
        <v>1</v>
      </c>
      <c r="DH85" s="288">
        <f t="shared" si="222"/>
        <v>1</v>
      </c>
      <c r="DI85" s="278">
        <f>(DI84+DI81+DI78+DI53)-(DI10+DI77+DI80+DI83)</f>
        <v>0</v>
      </c>
      <c r="DJ85" s="278">
        <f>(DJ84+DJ81+DJ78+DJ53)-(DJ10+DJ77+DJ80+DJ83)</f>
        <v>0</v>
      </c>
      <c r="DK85" s="278">
        <f>(DK84+DK81+DK78+DK53)-(DK10+DK77+DK80+DK83)</f>
        <v>-1410</v>
      </c>
      <c r="DL85" s="278">
        <f>(DL84+DL81+DL78+DL53)-(DL10+DL77+DL80+DL83)</f>
        <v>-2272</v>
      </c>
      <c r="DM85" s="133">
        <f t="shared" si="230"/>
        <v>0.1673987890300368</v>
      </c>
      <c r="DN85" s="133">
        <f t="shared" si="229"/>
        <v>0.42626641651031894</v>
      </c>
      <c r="DO85" s="148" t="e">
        <f t="shared" ref="DO85:DT85" si="300">(DO84+DO81+DO78+DO53)-(DO10+DO77+DO80+DO83)</f>
        <v>#REF!</v>
      </c>
      <c r="DP85" s="148" t="e">
        <f t="shared" si="300"/>
        <v>#REF!</v>
      </c>
      <c r="DQ85" s="148" t="e">
        <f t="shared" si="300"/>
        <v>#REF!</v>
      </c>
      <c r="DR85" s="148" t="e">
        <f t="shared" si="300"/>
        <v>#REF!</v>
      </c>
      <c r="DS85" s="148">
        <f t="shared" si="300"/>
        <v>8262</v>
      </c>
      <c r="DT85" s="148">
        <f t="shared" si="300"/>
        <v>2149</v>
      </c>
      <c r="DU85" s="133">
        <f>IF($BA$10=0,1,DS85/$BA85)</f>
        <v>1.0502097368755561</v>
      </c>
      <c r="DV85" s="133">
        <f>IF($BA$10=0,1,DT85/$BB85)</f>
        <v>1.2019015659955257</v>
      </c>
      <c r="DW85" s="133">
        <f t="shared" si="227"/>
        <v>-1.6687537871137144</v>
      </c>
      <c r="DX85" s="133">
        <f t="shared" si="228"/>
        <v>-1.8589965397923875</v>
      </c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72" customFormat="1" ht="78" customHeight="1">
      <c r="A86" s="368" t="s">
        <v>167</v>
      </c>
      <c r="B86" s="317"/>
      <c r="C86" s="225" t="s">
        <v>51</v>
      </c>
      <c r="D86" s="225" t="s">
        <v>51</v>
      </c>
      <c r="E86" s="208" t="s">
        <v>51</v>
      </c>
      <c r="F86" s="208" t="s">
        <v>51</v>
      </c>
      <c r="G86" s="208" t="s">
        <v>51</v>
      </c>
      <c r="H86" s="208" t="s">
        <v>51</v>
      </c>
      <c r="I86" s="208" t="s">
        <v>51</v>
      </c>
      <c r="J86" s="208" t="s">
        <v>51</v>
      </c>
      <c r="K86" s="208" t="s">
        <v>51</v>
      </c>
      <c r="L86" s="208" t="s">
        <v>51</v>
      </c>
      <c r="M86" s="208" t="s">
        <v>51</v>
      </c>
      <c r="N86" s="208" t="s">
        <v>51</v>
      </c>
      <c r="O86" s="208" t="s">
        <v>51</v>
      </c>
      <c r="P86" s="208" t="s">
        <v>51</v>
      </c>
      <c r="Q86" s="208" t="s">
        <v>51</v>
      </c>
      <c r="R86" s="208" t="s">
        <v>51</v>
      </c>
      <c r="S86" s="208" t="s">
        <v>51</v>
      </c>
      <c r="T86" s="208" t="s">
        <v>51</v>
      </c>
      <c r="U86" s="208" t="s">
        <v>51</v>
      </c>
      <c r="V86" s="208" t="s">
        <v>51</v>
      </c>
      <c r="W86" s="208" t="s">
        <v>51</v>
      </c>
      <c r="X86" s="208" t="s">
        <v>51</v>
      </c>
      <c r="Y86" s="208" t="s">
        <v>51</v>
      </c>
      <c r="Z86" s="208" t="s">
        <v>51</v>
      </c>
      <c r="AA86" s="208" t="s">
        <v>51</v>
      </c>
      <c r="AB86" s="208" t="s">
        <v>51</v>
      </c>
      <c r="AC86" s="208" t="s">
        <v>51</v>
      </c>
      <c r="AD86" s="208" t="s">
        <v>51</v>
      </c>
      <c r="AE86" s="208" t="s">
        <v>51</v>
      </c>
      <c r="AF86" s="208" t="s">
        <v>51</v>
      </c>
      <c r="AG86" s="208" t="s">
        <v>51</v>
      </c>
      <c r="AH86" s="208" t="s">
        <v>51</v>
      </c>
      <c r="AI86" s="208" t="s">
        <v>51</v>
      </c>
      <c r="AJ86" s="208" t="s">
        <v>51</v>
      </c>
      <c r="AK86" s="208" t="s">
        <v>51</v>
      </c>
      <c r="AL86" s="208" t="s">
        <v>51</v>
      </c>
      <c r="AM86" s="208" t="s">
        <v>51</v>
      </c>
      <c r="AN86" s="208" t="s">
        <v>51</v>
      </c>
      <c r="AO86" s="208" t="s">
        <v>51</v>
      </c>
      <c r="AP86" s="208" t="s">
        <v>51</v>
      </c>
      <c r="AQ86" s="208" t="s">
        <v>51</v>
      </c>
      <c r="AR86" s="208" t="s">
        <v>51</v>
      </c>
      <c r="AS86" s="208" t="s">
        <v>51</v>
      </c>
      <c r="AT86" s="208" t="s">
        <v>51</v>
      </c>
      <c r="AU86" s="208" t="s">
        <v>51</v>
      </c>
      <c r="AV86" s="208" t="s">
        <v>51</v>
      </c>
      <c r="AW86" s="208" t="s">
        <v>51</v>
      </c>
      <c r="AX86" s="208" t="s">
        <v>51</v>
      </c>
      <c r="AY86" s="208" t="s">
        <v>51</v>
      </c>
      <c r="AZ86" s="208" t="s">
        <v>51</v>
      </c>
      <c r="BA86" s="208" t="s">
        <v>51</v>
      </c>
      <c r="BB86" s="208" t="s">
        <v>51</v>
      </c>
      <c r="BC86" s="208" t="s">
        <v>51</v>
      </c>
      <c r="BD86" s="208" t="s">
        <v>51</v>
      </c>
      <c r="BE86" s="208" t="s">
        <v>51</v>
      </c>
      <c r="BF86" s="208" t="s">
        <v>51</v>
      </c>
      <c r="BG86" s="208" t="s">
        <v>51</v>
      </c>
      <c r="BH86" s="208" t="s">
        <v>51</v>
      </c>
      <c r="BI86" s="208" t="s">
        <v>51</v>
      </c>
      <c r="BJ86" s="208" t="s">
        <v>51</v>
      </c>
      <c r="BK86" s="208" t="s">
        <v>51</v>
      </c>
      <c r="BL86" s="208" t="s">
        <v>51</v>
      </c>
      <c r="BM86" s="208" t="s">
        <v>51</v>
      </c>
      <c r="BN86" s="208" t="s">
        <v>51</v>
      </c>
      <c r="BO86" s="208" t="s">
        <v>51</v>
      </c>
      <c r="BP86" s="208" t="s">
        <v>51</v>
      </c>
      <c r="BQ86" s="208" t="s">
        <v>51</v>
      </c>
      <c r="BR86" s="208" t="s">
        <v>51</v>
      </c>
      <c r="BS86" s="208" t="s">
        <v>51</v>
      </c>
      <c r="BT86" s="208" t="s">
        <v>51</v>
      </c>
      <c r="BU86" s="208" t="s">
        <v>51</v>
      </c>
      <c r="BV86" s="208" t="s">
        <v>51</v>
      </c>
      <c r="BW86" s="208" t="s">
        <v>51</v>
      </c>
      <c r="BX86" s="208" t="s">
        <v>51</v>
      </c>
      <c r="BY86" s="208" t="s">
        <v>51</v>
      </c>
      <c r="BZ86" s="208" t="s">
        <v>51</v>
      </c>
      <c r="CA86" s="208" t="s">
        <v>51</v>
      </c>
      <c r="CB86" s="208" t="s">
        <v>51</v>
      </c>
      <c r="CC86" s="208" t="s">
        <v>51</v>
      </c>
      <c r="CD86" s="208" t="s">
        <v>51</v>
      </c>
      <c r="CE86" s="208" t="s">
        <v>51</v>
      </c>
      <c r="CF86" s="208" t="s">
        <v>51</v>
      </c>
      <c r="CG86" s="208" t="s">
        <v>51</v>
      </c>
      <c r="CH86" s="208" t="s">
        <v>51</v>
      </c>
      <c r="CI86" s="208" t="s">
        <v>51</v>
      </c>
      <c r="CJ86" s="208" t="s">
        <v>51</v>
      </c>
      <c r="CK86" s="208" t="s">
        <v>51</v>
      </c>
      <c r="CL86" s="208" t="s">
        <v>51</v>
      </c>
      <c r="CM86" s="208" t="s">
        <v>51</v>
      </c>
      <c r="CN86" s="208" t="s">
        <v>51</v>
      </c>
      <c r="CO86" s="208" t="s">
        <v>51</v>
      </c>
      <c r="CP86" s="208" t="s">
        <v>51</v>
      </c>
      <c r="CQ86" s="208" t="s">
        <v>51</v>
      </c>
      <c r="CR86" s="208" t="s">
        <v>51</v>
      </c>
      <c r="CS86" s="208" t="s">
        <v>51</v>
      </c>
      <c r="CT86" s="208" t="s">
        <v>51</v>
      </c>
      <c r="CU86" s="208" t="s">
        <v>51</v>
      </c>
      <c r="CV86" s="208" t="s">
        <v>51</v>
      </c>
      <c r="CW86" s="208" t="s">
        <v>51</v>
      </c>
      <c r="CX86" s="208" t="s">
        <v>51</v>
      </c>
      <c r="CY86" s="208" t="s">
        <v>51</v>
      </c>
      <c r="CZ86" s="208" t="s">
        <v>51</v>
      </c>
      <c r="DA86" s="208" t="s">
        <v>51</v>
      </c>
      <c r="DB86" s="208" t="s">
        <v>51</v>
      </c>
      <c r="DC86" s="208" t="s">
        <v>51</v>
      </c>
      <c r="DD86" s="208" t="s">
        <v>51</v>
      </c>
      <c r="DE86" s="208" t="s">
        <v>51</v>
      </c>
      <c r="DF86" s="208" t="s">
        <v>51</v>
      </c>
      <c r="DG86" s="208" t="s">
        <v>51</v>
      </c>
      <c r="DH86" s="208" t="s">
        <v>51</v>
      </c>
      <c r="DI86" s="208" t="s">
        <v>51</v>
      </c>
      <c r="DJ86" s="208" t="s">
        <v>51</v>
      </c>
      <c r="DK86" s="208" t="s">
        <v>51</v>
      </c>
      <c r="DL86" s="208" t="s">
        <v>51</v>
      </c>
      <c r="DM86" s="225" t="s">
        <v>51</v>
      </c>
      <c r="DN86" s="225" t="s">
        <v>51</v>
      </c>
      <c r="DO86" s="208" t="s">
        <v>51</v>
      </c>
      <c r="DP86" s="208" t="s">
        <v>51</v>
      </c>
      <c r="DQ86" s="208" t="s">
        <v>51</v>
      </c>
      <c r="DR86" s="208" t="s">
        <v>51</v>
      </c>
      <c r="DS86" s="244">
        <f>SUM(DS85+ G126-G127+ DS72+DS75-BA126-BA127)</f>
        <v>1542</v>
      </c>
      <c r="DT86" s="244">
        <f>SUM(DT85+ H126-H127+ DT72+DT75-BB126-BB127)</f>
        <v>-4371</v>
      </c>
      <c r="DU86" s="225" t="s">
        <v>51</v>
      </c>
      <c r="DV86" s="225" t="s">
        <v>51</v>
      </c>
      <c r="DW86" s="208" t="s">
        <v>51</v>
      </c>
      <c r="DX86" s="200" t="s">
        <v>51</v>
      </c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</row>
    <row r="87" spans="1:268" s="66" customFormat="1" ht="30" customHeight="1">
      <c r="A87" s="369" t="s">
        <v>63</v>
      </c>
      <c r="B87" s="319"/>
      <c r="C87" s="223"/>
      <c r="D87" s="223"/>
      <c r="E87" s="151"/>
      <c r="F87" s="151"/>
      <c r="G87" s="151"/>
      <c r="H87" s="151"/>
      <c r="I87" s="151"/>
      <c r="J87" s="151"/>
      <c r="K87" s="151"/>
      <c r="L87" s="151"/>
      <c r="M87" s="152"/>
      <c r="N87" s="152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48"/>
      <c r="BE87" s="151"/>
      <c r="BF87" s="151"/>
      <c r="BG87" s="151"/>
      <c r="BH87" s="151"/>
      <c r="BI87" s="152"/>
      <c r="BJ87" s="152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223"/>
      <c r="DN87" s="223"/>
      <c r="DO87" s="151"/>
      <c r="DP87" s="151"/>
      <c r="DQ87" s="151"/>
      <c r="DR87" s="151"/>
      <c r="DS87" s="151"/>
      <c r="DT87" s="151"/>
      <c r="DU87" s="223"/>
      <c r="DV87" s="223"/>
      <c r="DW87" s="151"/>
      <c r="DX87" s="201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82" customFormat="1" ht="36.75" customHeight="1">
      <c r="A88" s="355" t="s">
        <v>136</v>
      </c>
      <c r="B88" s="294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5"/>
      <c r="N88" s="155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6"/>
      <c r="AY88" s="156"/>
      <c r="AZ88" s="156"/>
      <c r="BA88" s="156"/>
      <c r="BB88" s="156"/>
      <c r="BC88" s="156"/>
      <c r="BD88" s="208"/>
      <c r="BE88" s="156"/>
      <c r="BF88" s="156"/>
      <c r="BG88" s="156"/>
      <c r="BH88" s="156"/>
      <c r="BI88" s="155"/>
      <c r="BJ88" s="155"/>
      <c r="BK88" s="156"/>
      <c r="BL88" s="156"/>
      <c r="BM88" s="156"/>
      <c r="BN88" s="156"/>
      <c r="BO88" s="156"/>
      <c r="BP88" s="156"/>
      <c r="BQ88" s="156"/>
      <c r="BR88" s="156"/>
      <c r="BS88" s="156"/>
      <c r="BT88" s="156"/>
      <c r="BU88" s="156"/>
      <c r="BV88" s="156"/>
      <c r="BW88" s="156"/>
      <c r="BX88" s="156"/>
      <c r="BY88" s="156"/>
      <c r="BZ88" s="156"/>
      <c r="CA88" s="156"/>
      <c r="CB88" s="156"/>
      <c r="CC88" s="156"/>
      <c r="CD88" s="156"/>
      <c r="CE88" s="156"/>
      <c r="CF88" s="156"/>
      <c r="CG88" s="156"/>
      <c r="CH88" s="156"/>
      <c r="CI88" s="156"/>
      <c r="CJ88" s="156"/>
      <c r="CK88" s="156"/>
      <c r="CL88" s="156"/>
      <c r="CM88" s="156"/>
      <c r="CN88" s="156"/>
      <c r="CO88" s="156"/>
      <c r="CP88" s="156"/>
      <c r="CQ88" s="156"/>
      <c r="CR88" s="156"/>
      <c r="CS88" s="156"/>
      <c r="CT88" s="156"/>
      <c r="CU88" s="156"/>
      <c r="CV88" s="156"/>
      <c r="CW88" s="156"/>
      <c r="CX88" s="156"/>
      <c r="CY88" s="156"/>
      <c r="CZ88" s="156"/>
      <c r="DA88" s="156"/>
      <c r="DB88" s="156"/>
      <c r="DC88" s="156"/>
      <c r="DD88" s="156"/>
      <c r="DE88" s="156"/>
      <c r="DF88" s="156"/>
      <c r="DG88" s="156"/>
      <c r="DH88" s="156"/>
      <c r="DI88" s="156"/>
      <c r="DJ88" s="156"/>
      <c r="DK88" s="156"/>
      <c r="DL88" s="156"/>
      <c r="DM88" s="156"/>
      <c r="DN88" s="156"/>
      <c r="DO88" s="156"/>
      <c r="DP88" s="156"/>
      <c r="DQ88" s="156"/>
      <c r="DR88" s="156"/>
      <c r="DS88" s="156"/>
      <c r="DT88" s="156"/>
      <c r="DU88" s="156"/>
      <c r="DV88" s="156"/>
      <c r="DW88" s="156"/>
      <c r="DX88" s="202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  <c r="JF88" s="83"/>
      <c r="JG88" s="83"/>
      <c r="JH88" s="83"/>
    </row>
    <row r="89" spans="1:268" s="104" customFormat="1" ht="18" customHeight="1">
      <c r="A89" s="364" t="s">
        <v>64</v>
      </c>
      <c r="B89" s="311"/>
      <c r="C89" s="276">
        <f t="shared" ref="C89:D89" si="301">C90+C91+C92</f>
        <v>22154</v>
      </c>
      <c r="D89" s="276">
        <f t="shared" si="301"/>
        <v>4721</v>
      </c>
      <c r="E89" s="276">
        <f t="shared" ref="E89:L89" si="302">E90+E91+E92</f>
        <v>11891</v>
      </c>
      <c r="F89" s="276">
        <f t="shared" si="302"/>
        <v>0</v>
      </c>
      <c r="G89" s="276">
        <f t="shared" si="302"/>
        <v>10848</v>
      </c>
      <c r="H89" s="276">
        <f t="shared" si="302"/>
        <v>0</v>
      </c>
      <c r="I89" s="137">
        <f t="shared" si="302"/>
        <v>0</v>
      </c>
      <c r="J89" s="137">
        <f t="shared" si="302"/>
        <v>0</v>
      </c>
      <c r="K89" s="137">
        <f t="shared" si="302"/>
        <v>0</v>
      </c>
      <c r="L89" s="137">
        <f t="shared" si="302"/>
        <v>0</v>
      </c>
      <c r="M89" s="137">
        <f t="shared" ref="M89:AX89" si="303">M90+M91+M92</f>
        <v>0</v>
      </c>
      <c r="N89" s="137">
        <f t="shared" si="303"/>
        <v>0</v>
      </c>
      <c r="O89" s="137">
        <f>O90+O91+O92</f>
        <v>0</v>
      </c>
      <c r="P89" s="137">
        <f>P90+P91+P92</f>
        <v>0</v>
      </c>
      <c r="Q89" s="137">
        <f t="shared" si="303"/>
        <v>0</v>
      </c>
      <c r="R89" s="137">
        <f t="shared" si="303"/>
        <v>0</v>
      </c>
      <c r="S89" s="137">
        <f>S90+S91+S92</f>
        <v>0</v>
      </c>
      <c r="T89" s="137">
        <f>T90+T91+T92</f>
        <v>0</v>
      </c>
      <c r="U89" s="137">
        <f t="shared" si="303"/>
        <v>0</v>
      </c>
      <c r="V89" s="137">
        <f t="shared" si="303"/>
        <v>0</v>
      </c>
      <c r="W89" s="137">
        <f>W90+W91+W92</f>
        <v>0</v>
      </c>
      <c r="X89" s="137">
        <f>X90+X91+X92</f>
        <v>0</v>
      </c>
      <c r="Y89" s="137">
        <f t="shared" si="303"/>
        <v>0</v>
      </c>
      <c r="Z89" s="137">
        <f t="shared" si="303"/>
        <v>0</v>
      </c>
      <c r="AA89" s="137">
        <f>AA90+AA91+AA92</f>
        <v>0</v>
      </c>
      <c r="AB89" s="137">
        <f>AB90+AB91+AB92</f>
        <v>0</v>
      </c>
      <c r="AC89" s="137">
        <f t="shared" si="303"/>
        <v>0</v>
      </c>
      <c r="AD89" s="137">
        <f t="shared" si="303"/>
        <v>0</v>
      </c>
      <c r="AE89" s="137">
        <f>AE90+AE91+AE92</f>
        <v>0</v>
      </c>
      <c r="AF89" s="137">
        <f>AF90+AF91+AF92</f>
        <v>0</v>
      </c>
      <c r="AG89" s="137">
        <f t="shared" si="303"/>
        <v>0</v>
      </c>
      <c r="AH89" s="137">
        <f t="shared" si="303"/>
        <v>0</v>
      </c>
      <c r="AI89" s="137">
        <f>AI90+AI91+AI92</f>
        <v>0</v>
      </c>
      <c r="AJ89" s="137">
        <f>AJ90+AJ91+AJ92</f>
        <v>0</v>
      </c>
      <c r="AK89" s="137">
        <f t="shared" si="303"/>
        <v>0</v>
      </c>
      <c r="AL89" s="137">
        <f t="shared" si="303"/>
        <v>0</v>
      </c>
      <c r="AM89" s="137">
        <f>AM90+AM91+AM92</f>
        <v>0</v>
      </c>
      <c r="AN89" s="137">
        <f>AN90+AN91+AN92</f>
        <v>0</v>
      </c>
      <c r="AO89" s="137">
        <f t="shared" si="303"/>
        <v>0</v>
      </c>
      <c r="AP89" s="137">
        <f t="shared" si="303"/>
        <v>0</v>
      </c>
      <c r="AQ89" s="137">
        <f>AQ90+AQ91+AQ92</f>
        <v>0</v>
      </c>
      <c r="AR89" s="137">
        <f>AR90+AR91+AR92</f>
        <v>0</v>
      </c>
      <c r="AS89" s="137">
        <f t="shared" si="303"/>
        <v>0</v>
      </c>
      <c r="AT89" s="137">
        <f t="shared" si="303"/>
        <v>0</v>
      </c>
      <c r="AU89" s="137">
        <f>AU90+AU91+AU92</f>
        <v>0</v>
      </c>
      <c r="AV89" s="137">
        <f>AV90+AV91+AV92</f>
        <v>0</v>
      </c>
      <c r="AW89" s="276">
        <f t="shared" si="303"/>
        <v>5883</v>
      </c>
      <c r="AX89" s="276">
        <f t="shared" si="303"/>
        <v>0</v>
      </c>
      <c r="AY89" s="137">
        <f>AY90+AY91+AY92</f>
        <v>0</v>
      </c>
      <c r="AZ89" s="137">
        <f>AZ90+AZ91+AZ92</f>
        <v>0</v>
      </c>
      <c r="BA89" s="276">
        <f>BA90+BA91+BA92</f>
        <v>15813</v>
      </c>
      <c r="BB89" s="276">
        <f>BB90+BB91+BB92</f>
        <v>0</v>
      </c>
      <c r="BC89" s="283">
        <f t="shared" ref="BC89" si="304">IF(G89=0,1,BA89/G89-1)</f>
        <v>0.45768805309734506</v>
      </c>
      <c r="BD89" s="283">
        <f t="shared" ref="BD89" si="305">IF(H89=0,1,BB89/H89-1)</f>
        <v>1</v>
      </c>
      <c r="BE89" s="276">
        <f t="shared" ref="BE89:BJ89" si="306">BE90+BE91+BE92</f>
        <v>0</v>
      </c>
      <c r="BF89" s="276">
        <f t="shared" si="306"/>
        <v>0</v>
      </c>
      <c r="BG89" s="276">
        <f t="shared" si="306"/>
        <v>0</v>
      </c>
      <c r="BH89" s="276">
        <f t="shared" si="306"/>
        <v>0</v>
      </c>
      <c r="BI89" s="276">
        <f t="shared" si="306"/>
        <v>0</v>
      </c>
      <c r="BJ89" s="276">
        <f t="shared" si="306"/>
        <v>0</v>
      </c>
      <c r="BK89" s="283">
        <f t="shared" ref="BK89:BK99" si="307">IF(M89=0,1,BI89/M89-1)</f>
        <v>1</v>
      </c>
      <c r="BL89" s="283">
        <f t="shared" ref="BL89:BL99" si="308">IF(N89=0,1,BJ89/N89-1)</f>
        <v>1</v>
      </c>
      <c r="BM89" s="276">
        <f>BM90+BM91+BM92</f>
        <v>0</v>
      </c>
      <c r="BN89" s="276">
        <f>BN90+BN91+BN92</f>
        <v>0</v>
      </c>
      <c r="BO89" s="276">
        <f>BO90+BO91+BO92</f>
        <v>0</v>
      </c>
      <c r="BP89" s="276">
        <f>BP90+BP91+BP92</f>
        <v>0</v>
      </c>
      <c r="BQ89" s="283">
        <f t="shared" ref="BQ89:BQ99" si="309">IF(Q89=0,1,BO89/Q89-1)</f>
        <v>1</v>
      </c>
      <c r="BR89" s="283">
        <f t="shared" ref="BR89:BR99" si="310">IF(R89=0,1,BP89/R89-1)</f>
        <v>1</v>
      </c>
      <c r="BS89" s="276">
        <f>BS90+BS91+BS92</f>
        <v>0</v>
      </c>
      <c r="BT89" s="276">
        <f>BT90+BT91+BT92</f>
        <v>0</v>
      </c>
      <c r="BU89" s="276">
        <f>BU90+BU91+BU92</f>
        <v>0</v>
      </c>
      <c r="BV89" s="276">
        <f>BV90+BV91+BV92</f>
        <v>0</v>
      </c>
      <c r="BW89" s="283">
        <f t="shared" ref="BW89:BW99" si="311">IF(U89=0,1,BU89/U89-1)</f>
        <v>1</v>
      </c>
      <c r="BX89" s="283">
        <f t="shared" ref="BX89:BX99" si="312">IF(V89=0,1,BV89/V89-1)</f>
        <v>1</v>
      </c>
      <c r="BY89" s="276">
        <f>BY90+BY91+BY92</f>
        <v>0</v>
      </c>
      <c r="BZ89" s="276">
        <f>BZ90+BZ91+BZ92</f>
        <v>0</v>
      </c>
      <c r="CA89" s="276">
        <f>CA90+CA91+CA92</f>
        <v>0</v>
      </c>
      <c r="CB89" s="276">
        <f>CB90+CB91+CB92</f>
        <v>0</v>
      </c>
      <c r="CC89" s="283">
        <f t="shared" ref="CC89:CC99" si="313">IF(Y89=0,1,CA89/Y89-1)</f>
        <v>1</v>
      </c>
      <c r="CD89" s="283">
        <f t="shared" ref="CD89:CD99" si="314">IF(Z89=0,1,CB89/Z89-1)</f>
        <v>1</v>
      </c>
      <c r="CE89" s="276">
        <f>CE90+CE91+CE92</f>
        <v>0</v>
      </c>
      <c r="CF89" s="276">
        <f>CF90+CF91+CF92</f>
        <v>0</v>
      </c>
      <c r="CG89" s="276">
        <f>CG90+CG91+CG92</f>
        <v>0</v>
      </c>
      <c r="CH89" s="276">
        <f>CH90+CH91+CH92</f>
        <v>0</v>
      </c>
      <c r="CI89" s="283">
        <f t="shared" ref="CI89:CI99" si="315">IF(AC89=0,1,CG89/AC89-1)</f>
        <v>1</v>
      </c>
      <c r="CJ89" s="283">
        <f t="shared" ref="CJ89:CJ99" si="316">IF(AD89=0,1,CH89/AD89-1)</f>
        <v>1</v>
      </c>
      <c r="CK89" s="276">
        <f>CK90+CK91+CK92</f>
        <v>0</v>
      </c>
      <c r="CL89" s="276">
        <f>CL90+CL91+CL92</f>
        <v>0</v>
      </c>
      <c r="CM89" s="276">
        <f>CM90+CM91+CM92</f>
        <v>0</v>
      </c>
      <c r="CN89" s="276">
        <f>CN90+CN91+CN92</f>
        <v>0</v>
      </c>
      <c r="CO89" s="283">
        <f t="shared" ref="CO89:CO99" si="317">IF(AG89=0,1,CM89/AG89-1)</f>
        <v>1</v>
      </c>
      <c r="CP89" s="283">
        <f t="shared" ref="CP89:CP99" si="318">IF(AH89=0,1,CN89/AH89-1)</f>
        <v>1</v>
      </c>
      <c r="CQ89" s="276">
        <f>CQ90+CQ91+CQ92</f>
        <v>0</v>
      </c>
      <c r="CR89" s="276">
        <f>CR90+CR91+CR92</f>
        <v>0</v>
      </c>
      <c r="CS89" s="276">
        <f>CS90+CS91+CS92</f>
        <v>0</v>
      </c>
      <c r="CT89" s="276">
        <f>CT90+CT91+CT92</f>
        <v>0</v>
      </c>
      <c r="CU89" s="283">
        <f t="shared" ref="CU89:CU99" si="319">IF(AK89=0,1,CS89/AK89-1)</f>
        <v>1</v>
      </c>
      <c r="CV89" s="283">
        <f t="shared" ref="CV89:CV99" si="320">IF(AL89=0,1,CT89/AL89-1)</f>
        <v>1</v>
      </c>
      <c r="CW89" s="276">
        <f>CW90+CW91+CW92</f>
        <v>0</v>
      </c>
      <c r="CX89" s="276">
        <f>CX90+CX91+CX92</f>
        <v>0</v>
      </c>
      <c r="CY89" s="276">
        <f>CY90+CY91+CY92</f>
        <v>0</v>
      </c>
      <c r="CZ89" s="276">
        <f>CZ90+CZ91+CZ92</f>
        <v>0</v>
      </c>
      <c r="DA89" s="283">
        <f t="shared" ref="DA89:DA99" si="321">IF(AO89=0,1,CY89/AO89-1)</f>
        <v>1</v>
      </c>
      <c r="DB89" s="283">
        <f t="shared" ref="DB89:DB99" si="322">IF(AP89=0,1,CZ89/AP89-1)</f>
        <v>1</v>
      </c>
      <c r="DC89" s="276">
        <f>DC90+DC91+DC92</f>
        <v>0</v>
      </c>
      <c r="DD89" s="276">
        <f>DD90+DD91+DD92</f>
        <v>0</v>
      </c>
      <c r="DE89" s="276">
        <f>DE90+DE91+DE92</f>
        <v>0</v>
      </c>
      <c r="DF89" s="276">
        <f>DF90+DF91+DF92</f>
        <v>0</v>
      </c>
      <c r="DG89" s="283">
        <f t="shared" ref="DG89:DG99" si="323">IF(AS89=0,1,DE89/AS89-1)</f>
        <v>1</v>
      </c>
      <c r="DH89" s="283">
        <f t="shared" ref="DH89:DH99" si="324">IF(AT89=0,1,DF89/AT89-1)</f>
        <v>1</v>
      </c>
      <c r="DI89" s="276">
        <f>DI90+DI91+DI92</f>
        <v>0</v>
      </c>
      <c r="DJ89" s="276">
        <f>DJ90+DJ91+DJ92</f>
        <v>0</v>
      </c>
      <c r="DK89" s="276">
        <f>DK90+DK91+DK92</f>
        <v>7332</v>
      </c>
      <c r="DL89" s="276">
        <f>DL90+DL91+DL92</f>
        <v>0</v>
      </c>
      <c r="DM89" s="135">
        <f t="shared" ref="DM89" si="325">IF(AW89=0,1,DK89/AW89)</f>
        <v>1.2463029066802651</v>
      </c>
      <c r="DN89" s="135">
        <f t="shared" ref="DN89" si="326">IF(AX89=0,1,DL89/AX89)</f>
        <v>1</v>
      </c>
      <c r="DO89" s="137">
        <f t="shared" ref="DO89:DT89" si="327">DO90+DO91+DO92</f>
        <v>0</v>
      </c>
      <c r="DP89" s="137">
        <f t="shared" si="327"/>
        <v>0</v>
      </c>
      <c r="DQ89" s="137">
        <f t="shared" si="327"/>
        <v>0</v>
      </c>
      <c r="DR89" s="137">
        <f t="shared" si="327"/>
        <v>0</v>
      </c>
      <c r="DS89" s="276">
        <f t="shared" si="327"/>
        <v>15813</v>
      </c>
      <c r="DT89" s="276">
        <f t="shared" si="327"/>
        <v>0</v>
      </c>
      <c r="DU89" s="135">
        <f>IF($BA$10=0,1,DS89/$BA89)</f>
        <v>1</v>
      </c>
      <c r="DV89" s="247" t="s">
        <v>34</v>
      </c>
      <c r="DW89" s="135">
        <f t="shared" ref="DW89:DW97" si="328">IF($G89=0,1,DS89/$G89)</f>
        <v>1.4576880530973451</v>
      </c>
      <c r="DX89" s="247" t="s">
        <v>34</v>
      </c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360" t="s">
        <v>38</v>
      </c>
      <c r="B90" s="305"/>
      <c r="C90" s="273">
        <v>9750</v>
      </c>
      <c r="D90" s="276">
        <v>0</v>
      </c>
      <c r="E90" s="273">
        <v>9989</v>
      </c>
      <c r="F90" s="276">
        <v>0</v>
      </c>
      <c r="G90" s="273">
        <v>9474</v>
      </c>
      <c r="H90" s="276">
        <v>0</v>
      </c>
      <c r="I90" s="134"/>
      <c r="J90" s="137"/>
      <c r="K90" s="134"/>
      <c r="L90" s="137"/>
      <c r="M90" s="137"/>
      <c r="N90" s="137"/>
      <c r="O90" s="134"/>
      <c r="P90" s="137"/>
      <c r="Q90" s="137"/>
      <c r="R90" s="137"/>
      <c r="S90" s="134"/>
      <c r="T90" s="137"/>
      <c r="U90" s="137"/>
      <c r="V90" s="137"/>
      <c r="W90" s="134"/>
      <c r="X90" s="137"/>
      <c r="Y90" s="137"/>
      <c r="Z90" s="137"/>
      <c r="AA90" s="134"/>
      <c r="AB90" s="137"/>
      <c r="AC90" s="137"/>
      <c r="AD90" s="137"/>
      <c r="AE90" s="134"/>
      <c r="AF90" s="137"/>
      <c r="AG90" s="137"/>
      <c r="AH90" s="137"/>
      <c r="AI90" s="134"/>
      <c r="AJ90" s="137"/>
      <c r="AK90" s="137"/>
      <c r="AL90" s="137"/>
      <c r="AM90" s="134"/>
      <c r="AN90" s="137"/>
      <c r="AO90" s="137"/>
      <c r="AP90" s="137"/>
      <c r="AQ90" s="134"/>
      <c r="AR90" s="137"/>
      <c r="AS90" s="137"/>
      <c r="AT90" s="137"/>
      <c r="AU90" s="134"/>
      <c r="AV90" s="137"/>
      <c r="AW90" s="276">
        <v>4314</v>
      </c>
      <c r="AX90" s="276">
        <v>0</v>
      </c>
      <c r="AY90" s="134"/>
      <c r="AZ90" s="137"/>
      <c r="BA90" s="273">
        <v>10558</v>
      </c>
      <c r="BB90" s="276">
        <v>0</v>
      </c>
      <c r="BC90" s="283"/>
      <c r="BD90" s="283"/>
      <c r="BE90" s="273"/>
      <c r="BF90" s="276"/>
      <c r="BG90" s="273"/>
      <c r="BH90" s="276"/>
      <c r="BI90" s="276"/>
      <c r="BJ90" s="276"/>
      <c r="BK90" s="283"/>
      <c r="BL90" s="283"/>
      <c r="BM90" s="273"/>
      <c r="BN90" s="276"/>
      <c r="BO90" s="276"/>
      <c r="BP90" s="276"/>
      <c r="BQ90" s="283"/>
      <c r="BR90" s="283"/>
      <c r="BS90" s="273"/>
      <c r="BT90" s="276"/>
      <c r="BU90" s="276"/>
      <c r="BV90" s="276"/>
      <c r="BW90" s="283"/>
      <c r="BX90" s="283"/>
      <c r="BY90" s="273"/>
      <c r="BZ90" s="276"/>
      <c r="CA90" s="276"/>
      <c r="CB90" s="276"/>
      <c r="CC90" s="283"/>
      <c r="CD90" s="283"/>
      <c r="CE90" s="273"/>
      <c r="CF90" s="276"/>
      <c r="CG90" s="276"/>
      <c r="CH90" s="276"/>
      <c r="CI90" s="283"/>
      <c r="CJ90" s="283"/>
      <c r="CK90" s="273"/>
      <c r="CL90" s="276"/>
      <c r="CM90" s="276"/>
      <c r="CN90" s="276"/>
      <c r="CO90" s="283"/>
      <c r="CP90" s="283"/>
      <c r="CQ90" s="273"/>
      <c r="CR90" s="276"/>
      <c r="CS90" s="276"/>
      <c r="CT90" s="276"/>
      <c r="CU90" s="283"/>
      <c r="CV90" s="283"/>
      <c r="CW90" s="273"/>
      <c r="CX90" s="276"/>
      <c r="CY90" s="276"/>
      <c r="CZ90" s="276"/>
      <c r="DA90" s="283"/>
      <c r="DB90" s="283"/>
      <c r="DC90" s="273"/>
      <c r="DD90" s="276"/>
      <c r="DE90" s="276"/>
      <c r="DF90" s="276"/>
      <c r="DG90" s="283"/>
      <c r="DH90" s="283"/>
      <c r="DI90" s="273"/>
      <c r="DJ90" s="276"/>
      <c r="DK90" s="276">
        <v>4780</v>
      </c>
      <c r="DL90" s="276">
        <v>0</v>
      </c>
      <c r="DM90" s="135">
        <f t="shared" ref="DM90:DM106" si="329">IF(AW90=0,1,DK90/AW90)</f>
        <v>1.1080203987019008</v>
      </c>
      <c r="DN90" s="135">
        <f t="shared" ref="DN90:DN106" si="330">IF(AX90=0,1,DL90/AX90)</f>
        <v>1</v>
      </c>
      <c r="DO90" s="134">
        <f>'бюджет округа (района)'!BH92+'бюджеты поселений'!BH92</f>
        <v>0</v>
      </c>
      <c r="DP90" s="137">
        <f>'бюджет округа (района)'!BH92</f>
        <v>0</v>
      </c>
      <c r="DQ90" s="134">
        <f>'бюджет округа (района)'!BI92+'бюджеты поселений'!BI92</f>
        <v>0</v>
      </c>
      <c r="DR90" s="137">
        <f>'бюджет округа (района)'!BI92</f>
        <v>0</v>
      </c>
      <c r="DS90" s="273">
        <v>10558</v>
      </c>
      <c r="DT90" s="276">
        <v>0</v>
      </c>
      <c r="DU90" s="135">
        <f>IF($BA$10=0,1,DS90/$BA90)</f>
        <v>1</v>
      </c>
      <c r="DV90" s="247" t="s">
        <v>34</v>
      </c>
      <c r="DW90" s="135">
        <f t="shared" si="328"/>
        <v>1.1144184082752797</v>
      </c>
      <c r="DX90" s="247" t="s">
        <v>34</v>
      </c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33.75" customHeight="1">
      <c r="A91" s="365" t="s">
        <v>143</v>
      </c>
      <c r="B91" s="313"/>
      <c r="C91" s="273">
        <v>5521</v>
      </c>
      <c r="D91" s="276">
        <v>4721</v>
      </c>
      <c r="E91" s="273"/>
      <c r="F91" s="276"/>
      <c r="G91" s="273"/>
      <c r="H91" s="276"/>
      <c r="I91" s="134"/>
      <c r="J91" s="137"/>
      <c r="K91" s="134"/>
      <c r="L91" s="137"/>
      <c r="M91" s="137"/>
      <c r="N91" s="137"/>
      <c r="O91" s="134"/>
      <c r="P91" s="137"/>
      <c r="Q91" s="137"/>
      <c r="R91" s="137"/>
      <c r="S91" s="134"/>
      <c r="T91" s="137"/>
      <c r="U91" s="137"/>
      <c r="V91" s="137"/>
      <c r="W91" s="134"/>
      <c r="X91" s="137"/>
      <c r="Y91" s="137"/>
      <c r="Z91" s="137"/>
      <c r="AA91" s="134"/>
      <c r="AB91" s="137"/>
      <c r="AC91" s="137"/>
      <c r="AD91" s="137"/>
      <c r="AE91" s="134"/>
      <c r="AF91" s="137"/>
      <c r="AG91" s="137"/>
      <c r="AH91" s="137"/>
      <c r="AI91" s="134"/>
      <c r="AJ91" s="137"/>
      <c r="AK91" s="137"/>
      <c r="AL91" s="137"/>
      <c r="AM91" s="134"/>
      <c r="AN91" s="137"/>
      <c r="AO91" s="137"/>
      <c r="AP91" s="137"/>
      <c r="AQ91" s="134"/>
      <c r="AR91" s="137"/>
      <c r="AS91" s="137"/>
      <c r="AT91" s="137"/>
      <c r="AU91" s="134"/>
      <c r="AV91" s="137"/>
      <c r="AW91" s="276"/>
      <c r="AX91" s="276"/>
      <c r="AY91" s="134"/>
      <c r="AZ91" s="137"/>
      <c r="BA91" s="273"/>
      <c r="BB91" s="276"/>
      <c r="BC91" s="283"/>
      <c r="BD91" s="283"/>
      <c r="BE91" s="273"/>
      <c r="BF91" s="276"/>
      <c r="BG91" s="273"/>
      <c r="BH91" s="276"/>
      <c r="BI91" s="276"/>
      <c r="BJ91" s="276"/>
      <c r="BK91" s="283"/>
      <c r="BL91" s="283"/>
      <c r="BM91" s="273"/>
      <c r="BN91" s="276"/>
      <c r="BO91" s="276"/>
      <c r="BP91" s="276"/>
      <c r="BQ91" s="283"/>
      <c r="BR91" s="283"/>
      <c r="BS91" s="273"/>
      <c r="BT91" s="276"/>
      <c r="BU91" s="276"/>
      <c r="BV91" s="276"/>
      <c r="BW91" s="283"/>
      <c r="BX91" s="283"/>
      <c r="BY91" s="273"/>
      <c r="BZ91" s="276"/>
      <c r="CA91" s="276"/>
      <c r="CB91" s="276"/>
      <c r="CC91" s="283"/>
      <c r="CD91" s="283"/>
      <c r="CE91" s="273"/>
      <c r="CF91" s="276"/>
      <c r="CG91" s="276"/>
      <c r="CH91" s="276"/>
      <c r="CI91" s="283"/>
      <c r="CJ91" s="283"/>
      <c r="CK91" s="273"/>
      <c r="CL91" s="276"/>
      <c r="CM91" s="276"/>
      <c r="CN91" s="276"/>
      <c r="CO91" s="283"/>
      <c r="CP91" s="283"/>
      <c r="CQ91" s="273"/>
      <c r="CR91" s="276"/>
      <c r="CS91" s="276"/>
      <c r="CT91" s="276"/>
      <c r="CU91" s="283"/>
      <c r="CV91" s="283"/>
      <c r="CW91" s="273"/>
      <c r="CX91" s="276"/>
      <c r="CY91" s="276"/>
      <c r="CZ91" s="276"/>
      <c r="DA91" s="283"/>
      <c r="DB91" s="283"/>
      <c r="DC91" s="273"/>
      <c r="DD91" s="276"/>
      <c r="DE91" s="276"/>
      <c r="DF91" s="276"/>
      <c r="DG91" s="283"/>
      <c r="DH91" s="283"/>
      <c r="DI91" s="273"/>
      <c r="DJ91" s="276"/>
      <c r="DK91" s="276"/>
      <c r="DL91" s="276"/>
      <c r="DM91" s="135">
        <f t="shared" si="329"/>
        <v>1</v>
      </c>
      <c r="DN91" s="135">
        <f t="shared" si="330"/>
        <v>1</v>
      </c>
      <c r="DO91" s="134">
        <f>'бюджет округа (района)'!BH93+'бюджеты поселений'!BH93</f>
        <v>0</v>
      </c>
      <c r="DP91" s="137">
        <f>'бюджет округа (района)'!BH93</f>
        <v>0</v>
      </c>
      <c r="DQ91" s="134">
        <f>'бюджет округа (района)'!BI93+'бюджеты поселений'!BI93</f>
        <v>0</v>
      </c>
      <c r="DR91" s="137">
        <f>'бюджет округа (района)'!BI93</f>
        <v>0</v>
      </c>
      <c r="DS91" s="273"/>
      <c r="DT91" s="276"/>
      <c r="DU91" s="247" t="s">
        <v>34</v>
      </c>
      <c r="DV91" s="247" t="s">
        <v>34</v>
      </c>
      <c r="DW91" s="135">
        <f t="shared" si="328"/>
        <v>1</v>
      </c>
      <c r="DX91" s="135">
        <f>IF($G91=0,1,DT91/$H91)</f>
        <v>1</v>
      </c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360" t="s">
        <v>65</v>
      </c>
      <c r="B92" s="305"/>
      <c r="C92" s="273">
        <v>6883</v>
      </c>
      <c r="D92" s="273"/>
      <c r="E92" s="273">
        <v>1902</v>
      </c>
      <c r="F92" s="273">
        <v>0</v>
      </c>
      <c r="G92" s="273">
        <v>1374</v>
      </c>
      <c r="H92" s="273">
        <v>0</v>
      </c>
      <c r="I92" s="134"/>
      <c r="J92" s="134"/>
      <c r="K92" s="134"/>
      <c r="L92" s="134"/>
      <c r="M92" s="137"/>
      <c r="N92" s="137"/>
      <c r="O92" s="134"/>
      <c r="P92" s="134"/>
      <c r="Q92" s="137"/>
      <c r="R92" s="137"/>
      <c r="S92" s="134"/>
      <c r="T92" s="134"/>
      <c r="U92" s="137"/>
      <c r="V92" s="137"/>
      <c r="W92" s="134"/>
      <c r="X92" s="134"/>
      <c r="Y92" s="137"/>
      <c r="Z92" s="137"/>
      <c r="AA92" s="134"/>
      <c r="AB92" s="134"/>
      <c r="AC92" s="137"/>
      <c r="AD92" s="137"/>
      <c r="AE92" s="134"/>
      <c r="AF92" s="134"/>
      <c r="AG92" s="137"/>
      <c r="AH92" s="137"/>
      <c r="AI92" s="134"/>
      <c r="AJ92" s="134"/>
      <c r="AK92" s="137"/>
      <c r="AL92" s="137"/>
      <c r="AM92" s="134"/>
      <c r="AN92" s="134"/>
      <c r="AO92" s="137"/>
      <c r="AP92" s="137"/>
      <c r="AQ92" s="134"/>
      <c r="AR92" s="134"/>
      <c r="AS92" s="137"/>
      <c r="AT92" s="137"/>
      <c r="AU92" s="134"/>
      <c r="AV92" s="134"/>
      <c r="AW92" s="276">
        <v>1569</v>
      </c>
      <c r="AX92" s="276">
        <v>0</v>
      </c>
      <c r="AY92" s="134"/>
      <c r="AZ92" s="134"/>
      <c r="BA92" s="273">
        <v>5255</v>
      </c>
      <c r="BB92" s="273">
        <v>0</v>
      </c>
      <c r="BC92" s="283"/>
      <c r="BD92" s="283"/>
      <c r="BE92" s="273"/>
      <c r="BF92" s="273"/>
      <c r="BG92" s="273"/>
      <c r="BH92" s="273"/>
      <c r="BI92" s="276"/>
      <c r="BJ92" s="276"/>
      <c r="BK92" s="283"/>
      <c r="BL92" s="283"/>
      <c r="BM92" s="273"/>
      <c r="BN92" s="273"/>
      <c r="BO92" s="276"/>
      <c r="BP92" s="276"/>
      <c r="BQ92" s="283"/>
      <c r="BR92" s="283"/>
      <c r="BS92" s="273"/>
      <c r="BT92" s="273"/>
      <c r="BU92" s="276"/>
      <c r="BV92" s="276"/>
      <c r="BW92" s="283"/>
      <c r="BX92" s="283"/>
      <c r="BY92" s="273"/>
      <c r="BZ92" s="273"/>
      <c r="CA92" s="276"/>
      <c r="CB92" s="276"/>
      <c r="CC92" s="283"/>
      <c r="CD92" s="283"/>
      <c r="CE92" s="273"/>
      <c r="CF92" s="273"/>
      <c r="CG92" s="276"/>
      <c r="CH92" s="276"/>
      <c r="CI92" s="283"/>
      <c r="CJ92" s="283"/>
      <c r="CK92" s="273"/>
      <c r="CL92" s="273"/>
      <c r="CM92" s="276"/>
      <c r="CN92" s="276"/>
      <c r="CO92" s="283"/>
      <c r="CP92" s="283"/>
      <c r="CQ92" s="273"/>
      <c r="CR92" s="273"/>
      <c r="CS92" s="276"/>
      <c r="CT92" s="276"/>
      <c r="CU92" s="283"/>
      <c r="CV92" s="283"/>
      <c r="CW92" s="273"/>
      <c r="CX92" s="273"/>
      <c r="CY92" s="276"/>
      <c r="CZ92" s="276"/>
      <c r="DA92" s="283"/>
      <c r="DB92" s="283"/>
      <c r="DC92" s="273"/>
      <c r="DD92" s="273"/>
      <c r="DE92" s="276"/>
      <c r="DF92" s="276"/>
      <c r="DG92" s="283"/>
      <c r="DH92" s="283"/>
      <c r="DI92" s="273"/>
      <c r="DJ92" s="273"/>
      <c r="DK92" s="276">
        <v>2552</v>
      </c>
      <c r="DL92" s="276">
        <v>0</v>
      </c>
      <c r="DM92" s="135">
        <f t="shared" si="329"/>
        <v>1.6265137029955385</v>
      </c>
      <c r="DN92" s="135">
        <f t="shared" si="330"/>
        <v>1</v>
      </c>
      <c r="DO92" s="134">
        <f t="shared" ref="DO92:DR92" si="331">DO93+DO94+DO95+DO96+DO97+DO98</f>
        <v>0</v>
      </c>
      <c r="DP92" s="134">
        <f t="shared" si="331"/>
        <v>0</v>
      </c>
      <c r="DQ92" s="134">
        <f t="shared" si="331"/>
        <v>0</v>
      </c>
      <c r="DR92" s="134">
        <f t="shared" si="331"/>
        <v>0</v>
      </c>
      <c r="DS92" s="273">
        <v>5255</v>
      </c>
      <c r="DT92" s="273">
        <v>0</v>
      </c>
      <c r="DU92" s="135">
        <f>IF($BA$10=0,1,DS92/$BA92)</f>
        <v>1</v>
      </c>
      <c r="DV92" s="247" t="s">
        <v>34</v>
      </c>
      <c r="DW92" s="135">
        <f t="shared" si="328"/>
        <v>3.8245997088791848</v>
      </c>
      <c r="DX92" s="247" t="s">
        <v>34</v>
      </c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361" t="s">
        <v>243</v>
      </c>
      <c r="B93" s="307"/>
      <c r="C93" s="273">
        <v>6883</v>
      </c>
      <c r="D93" s="276"/>
      <c r="E93" s="273">
        <v>1902</v>
      </c>
      <c r="F93" s="276">
        <v>0</v>
      </c>
      <c r="G93" s="273">
        <v>1374</v>
      </c>
      <c r="H93" s="276">
        <v>0</v>
      </c>
      <c r="I93" s="134"/>
      <c r="J93" s="137"/>
      <c r="K93" s="134"/>
      <c r="L93" s="137"/>
      <c r="M93" s="137"/>
      <c r="N93" s="137"/>
      <c r="O93" s="134"/>
      <c r="P93" s="137"/>
      <c r="Q93" s="137"/>
      <c r="R93" s="137"/>
      <c r="S93" s="134"/>
      <c r="T93" s="137"/>
      <c r="U93" s="137"/>
      <c r="V93" s="137"/>
      <c r="W93" s="134"/>
      <c r="X93" s="137"/>
      <c r="Y93" s="137"/>
      <c r="Z93" s="137"/>
      <c r="AA93" s="134"/>
      <c r="AB93" s="137"/>
      <c r="AC93" s="137"/>
      <c r="AD93" s="137"/>
      <c r="AE93" s="134"/>
      <c r="AF93" s="137"/>
      <c r="AG93" s="137"/>
      <c r="AH93" s="137"/>
      <c r="AI93" s="134"/>
      <c r="AJ93" s="137"/>
      <c r="AK93" s="137"/>
      <c r="AL93" s="137"/>
      <c r="AM93" s="134"/>
      <c r="AN93" s="137"/>
      <c r="AO93" s="137"/>
      <c r="AP93" s="137"/>
      <c r="AQ93" s="134"/>
      <c r="AR93" s="137"/>
      <c r="AS93" s="137"/>
      <c r="AT93" s="137"/>
      <c r="AU93" s="134"/>
      <c r="AV93" s="137"/>
      <c r="AW93" s="276">
        <v>1569</v>
      </c>
      <c r="AX93" s="276">
        <v>0</v>
      </c>
      <c r="AY93" s="134"/>
      <c r="AZ93" s="137"/>
      <c r="BA93" s="273">
        <v>5255</v>
      </c>
      <c r="BB93" s="276">
        <v>0</v>
      </c>
      <c r="BC93" s="283"/>
      <c r="BD93" s="283"/>
      <c r="BE93" s="273"/>
      <c r="BF93" s="276"/>
      <c r="BG93" s="273"/>
      <c r="BH93" s="276"/>
      <c r="BI93" s="276"/>
      <c r="BJ93" s="276"/>
      <c r="BK93" s="283"/>
      <c r="BL93" s="283"/>
      <c r="BM93" s="273"/>
      <c r="BN93" s="276"/>
      <c r="BO93" s="276"/>
      <c r="BP93" s="276"/>
      <c r="BQ93" s="283"/>
      <c r="BR93" s="283"/>
      <c r="BS93" s="273"/>
      <c r="BT93" s="276"/>
      <c r="BU93" s="276"/>
      <c r="BV93" s="276"/>
      <c r="BW93" s="283"/>
      <c r="BX93" s="283"/>
      <c r="BY93" s="273"/>
      <c r="BZ93" s="276"/>
      <c r="CA93" s="276"/>
      <c r="CB93" s="276"/>
      <c r="CC93" s="283"/>
      <c r="CD93" s="283"/>
      <c r="CE93" s="273"/>
      <c r="CF93" s="276"/>
      <c r="CG93" s="276"/>
      <c r="CH93" s="276"/>
      <c r="CI93" s="283"/>
      <c r="CJ93" s="283"/>
      <c r="CK93" s="273"/>
      <c r="CL93" s="276"/>
      <c r="CM93" s="276"/>
      <c r="CN93" s="276"/>
      <c r="CO93" s="283"/>
      <c r="CP93" s="283"/>
      <c r="CQ93" s="273"/>
      <c r="CR93" s="276"/>
      <c r="CS93" s="276"/>
      <c r="CT93" s="276"/>
      <c r="CU93" s="283"/>
      <c r="CV93" s="283"/>
      <c r="CW93" s="273"/>
      <c r="CX93" s="276"/>
      <c r="CY93" s="276"/>
      <c r="CZ93" s="276"/>
      <c r="DA93" s="283"/>
      <c r="DB93" s="283"/>
      <c r="DC93" s="273"/>
      <c r="DD93" s="276"/>
      <c r="DE93" s="276"/>
      <c r="DF93" s="276"/>
      <c r="DG93" s="283"/>
      <c r="DH93" s="283"/>
      <c r="DI93" s="273"/>
      <c r="DJ93" s="276"/>
      <c r="DK93" s="276">
        <v>2552</v>
      </c>
      <c r="DL93" s="276">
        <v>0</v>
      </c>
      <c r="DM93" s="135">
        <f t="shared" si="329"/>
        <v>1.6265137029955385</v>
      </c>
      <c r="DN93" s="135">
        <f t="shared" si="330"/>
        <v>1</v>
      </c>
      <c r="DO93" s="134">
        <f>'бюджет округа (района)'!BH95+'бюджеты поселений'!BH95</f>
        <v>0</v>
      </c>
      <c r="DP93" s="137">
        <f>'бюджет округа (района)'!BH95</f>
        <v>0</v>
      </c>
      <c r="DQ93" s="134">
        <f>'бюджет округа (района)'!BI95+'бюджеты поселений'!BI95</f>
        <v>0</v>
      </c>
      <c r="DR93" s="137">
        <f>'бюджет округа (района)'!BI95</f>
        <v>0</v>
      </c>
      <c r="DS93" s="273">
        <v>5255</v>
      </c>
      <c r="DT93" s="276">
        <v>0</v>
      </c>
      <c r="DU93" s="135">
        <f>IF($BA$10=0,1,DS93/$BA93)</f>
        <v>1</v>
      </c>
      <c r="DV93" s="247" t="s">
        <v>34</v>
      </c>
      <c r="DW93" s="135">
        <f t="shared" si="328"/>
        <v>3.8245997088791848</v>
      </c>
      <c r="DX93" s="247" t="s">
        <v>34</v>
      </c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61" t="s">
        <v>34</v>
      </c>
      <c r="B94" s="307"/>
      <c r="C94" s="273"/>
      <c r="D94" s="276"/>
      <c r="E94" s="273"/>
      <c r="F94" s="276"/>
      <c r="G94" s="273"/>
      <c r="H94" s="276"/>
      <c r="I94" s="134"/>
      <c r="J94" s="137"/>
      <c r="K94" s="134"/>
      <c r="L94" s="137"/>
      <c r="M94" s="137"/>
      <c r="N94" s="137"/>
      <c r="O94" s="134"/>
      <c r="P94" s="137"/>
      <c r="Q94" s="137"/>
      <c r="R94" s="137"/>
      <c r="S94" s="134"/>
      <c r="T94" s="137"/>
      <c r="U94" s="137"/>
      <c r="V94" s="137"/>
      <c r="W94" s="134"/>
      <c r="X94" s="137"/>
      <c r="Y94" s="137"/>
      <c r="Z94" s="137"/>
      <c r="AA94" s="134"/>
      <c r="AB94" s="137"/>
      <c r="AC94" s="137"/>
      <c r="AD94" s="137"/>
      <c r="AE94" s="134"/>
      <c r="AF94" s="137"/>
      <c r="AG94" s="137"/>
      <c r="AH94" s="137"/>
      <c r="AI94" s="134"/>
      <c r="AJ94" s="137"/>
      <c r="AK94" s="137"/>
      <c r="AL94" s="137"/>
      <c r="AM94" s="134"/>
      <c r="AN94" s="137"/>
      <c r="AO94" s="137"/>
      <c r="AP94" s="137"/>
      <c r="AQ94" s="134"/>
      <c r="AR94" s="137"/>
      <c r="AS94" s="137"/>
      <c r="AT94" s="137"/>
      <c r="AU94" s="134"/>
      <c r="AV94" s="137"/>
      <c r="AW94" s="276"/>
      <c r="AX94" s="276"/>
      <c r="AY94" s="134"/>
      <c r="AZ94" s="137"/>
      <c r="BA94" s="273"/>
      <c r="BB94" s="276"/>
      <c r="BC94" s="283"/>
      <c r="BD94" s="283"/>
      <c r="BE94" s="273"/>
      <c r="BF94" s="276"/>
      <c r="BG94" s="273"/>
      <c r="BH94" s="276"/>
      <c r="BI94" s="276"/>
      <c r="BJ94" s="276"/>
      <c r="BK94" s="283"/>
      <c r="BL94" s="283"/>
      <c r="BM94" s="273"/>
      <c r="BN94" s="276"/>
      <c r="BO94" s="276"/>
      <c r="BP94" s="276"/>
      <c r="BQ94" s="283"/>
      <c r="BR94" s="283"/>
      <c r="BS94" s="273"/>
      <c r="BT94" s="276"/>
      <c r="BU94" s="276"/>
      <c r="BV94" s="276"/>
      <c r="BW94" s="283"/>
      <c r="BX94" s="283"/>
      <c r="BY94" s="273"/>
      <c r="BZ94" s="276"/>
      <c r="CA94" s="276"/>
      <c r="CB94" s="276"/>
      <c r="CC94" s="283"/>
      <c r="CD94" s="283"/>
      <c r="CE94" s="273"/>
      <c r="CF94" s="276"/>
      <c r="CG94" s="276"/>
      <c r="CH94" s="276"/>
      <c r="CI94" s="283"/>
      <c r="CJ94" s="283"/>
      <c r="CK94" s="273"/>
      <c r="CL94" s="276"/>
      <c r="CM94" s="276"/>
      <c r="CN94" s="276"/>
      <c r="CO94" s="283"/>
      <c r="CP94" s="283"/>
      <c r="CQ94" s="273"/>
      <c r="CR94" s="276"/>
      <c r="CS94" s="276"/>
      <c r="CT94" s="276"/>
      <c r="CU94" s="283"/>
      <c r="CV94" s="283"/>
      <c r="CW94" s="273"/>
      <c r="CX94" s="276"/>
      <c r="CY94" s="276"/>
      <c r="CZ94" s="276"/>
      <c r="DA94" s="283"/>
      <c r="DB94" s="283"/>
      <c r="DC94" s="273"/>
      <c r="DD94" s="276"/>
      <c r="DE94" s="276"/>
      <c r="DF94" s="276"/>
      <c r="DG94" s="283"/>
      <c r="DH94" s="283"/>
      <c r="DI94" s="273"/>
      <c r="DJ94" s="276"/>
      <c r="DK94" s="276"/>
      <c r="DL94" s="276"/>
      <c r="DM94" s="135">
        <f t="shared" si="329"/>
        <v>1</v>
      </c>
      <c r="DN94" s="135">
        <f t="shared" si="330"/>
        <v>1</v>
      </c>
      <c r="DO94" s="134">
        <f>'бюджет округа (района)'!BH96+'бюджеты поселений'!BH96</f>
        <v>0</v>
      </c>
      <c r="DP94" s="137">
        <f>'бюджет округа (района)'!BH96</f>
        <v>0</v>
      </c>
      <c r="DQ94" s="134">
        <f>'бюджет округа (района)'!BI96+'бюджеты поселений'!BI96</f>
        <v>0</v>
      </c>
      <c r="DR94" s="137">
        <f>'бюджет округа (района)'!BI96</f>
        <v>0</v>
      </c>
      <c r="DS94" s="273"/>
      <c r="DT94" s="276"/>
      <c r="DU94" s="247" t="s">
        <v>34</v>
      </c>
      <c r="DV94" s="247" t="s">
        <v>34</v>
      </c>
      <c r="DW94" s="135">
        <f t="shared" si="328"/>
        <v>1</v>
      </c>
      <c r="DX94" s="135">
        <f>IF($G94=0,1,DT94/$H94)</f>
        <v>1</v>
      </c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hidden="1" customHeight="1">
      <c r="A95" s="361" t="s">
        <v>34</v>
      </c>
      <c r="B95" s="307"/>
      <c r="C95" s="273"/>
      <c r="D95" s="276"/>
      <c r="E95" s="273"/>
      <c r="F95" s="276"/>
      <c r="G95" s="273"/>
      <c r="H95" s="276"/>
      <c r="I95" s="134"/>
      <c r="J95" s="137"/>
      <c r="K95" s="134"/>
      <c r="L95" s="137"/>
      <c r="M95" s="137"/>
      <c r="N95" s="137"/>
      <c r="O95" s="134"/>
      <c r="P95" s="137"/>
      <c r="Q95" s="137"/>
      <c r="R95" s="137"/>
      <c r="S95" s="134"/>
      <c r="T95" s="137"/>
      <c r="U95" s="137"/>
      <c r="V95" s="137"/>
      <c r="W95" s="134"/>
      <c r="X95" s="137"/>
      <c r="Y95" s="137"/>
      <c r="Z95" s="137"/>
      <c r="AA95" s="134"/>
      <c r="AB95" s="137"/>
      <c r="AC95" s="137"/>
      <c r="AD95" s="137"/>
      <c r="AE95" s="134"/>
      <c r="AF95" s="137"/>
      <c r="AG95" s="137"/>
      <c r="AH95" s="137"/>
      <c r="AI95" s="134"/>
      <c r="AJ95" s="137"/>
      <c r="AK95" s="137"/>
      <c r="AL95" s="137"/>
      <c r="AM95" s="134"/>
      <c r="AN95" s="137"/>
      <c r="AO95" s="137"/>
      <c r="AP95" s="137"/>
      <c r="AQ95" s="134"/>
      <c r="AR95" s="137"/>
      <c r="AS95" s="137"/>
      <c r="AT95" s="137"/>
      <c r="AU95" s="134"/>
      <c r="AV95" s="137"/>
      <c r="AW95" s="276"/>
      <c r="AX95" s="276"/>
      <c r="AY95" s="134"/>
      <c r="AZ95" s="137"/>
      <c r="BA95" s="273"/>
      <c r="BB95" s="276"/>
      <c r="BC95" s="283"/>
      <c r="BD95" s="283"/>
      <c r="BE95" s="273"/>
      <c r="BF95" s="276"/>
      <c r="BG95" s="273"/>
      <c r="BH95" s="276"/>
      <c r="BI95" s="276"/>
      <c r="BJ95" s="276"/>
      <c r="BK95" s="283"/>
      <c r="BL95" s="283"/>
      <c r="BM95" s="273"/>
      <c r="BN95" s="276"/>
      <c r="BO95" s="276"/>
      <c r="BP95" s="276"/>
      <c r="BQ95" s="283"/>
      <c r="BR95" s="283"/>
      <c r="BS95" s="273"/>
      <c r="BT95" s="276"/>
      <c r="BU95" s="276"/>
      <c r="BV95" s="276"/>
      <c r="BW95" s="283"/>
      <c r="BX95" s="283"/>
      <c r="BY95" s="273"/>
      <c r="BZ95" s="276"/>
      <c r="CA95" s="276"/>
      <c r="CB95" s="276"/>
      <c r="CC95" s="283"/>
      <c r="CD95" s="283"/>
      <c r="CE95" s="273"/>
      <c r="CF95" s="276"/>
      <c r="CG95" s="276"/>
      <c r="CH95" s="276"/>
      <c r="CI95" s="283"/>
      <c r="CJ95" s="283"/>
      <c r="CK95" s="273"/>
      <c r="CL95" s="276"/>
      <c r="CM95" s="276"/>
      <c r="CN95" s="276"/>
      <c r="CO95" s="283"/>
      <c r="CP95" s="283"/>
      <c r="CQ95" s="273"/>
      <c r="CR95" s="276"/>
      <c r="CS95" s="276"/>
      <c r="CT95" s="276"/>
      <c r="CU95" s="283"/>
      <c r="CV95" s="283"/>
      <c r="CW95" s="273"/>
      <c r="CX95" s="276"/>
      <c r="CY95" s="276"/>
      <c r="CZ95" s="276"/>
      <c r="DA95" s="283"/>
      <c r="DB95" s="283"/>
      <c r="DC95" s="273"/>
      <c r="DD95" s="276"/>
      <c r="DE95" s="276"/>
      <c r="DF95" s="276"/>
      <c r="DG95" s="283"/>
      <c r="DH95" s="283"/>
      <c r="DI95" s="273"/>
      <c r="DJ95" s="276"/>
      <c r="DK95" s="276"/>
      <c r="DL95" s="276"/>
      <c r="DM95" s="135">
        <f t="shared" si="329"/>
        <v>1</v>
      </c>
      <c r="DN95" s="135">
        <f t="shared" si="330"/>
        <v>1</v>
      </c>
      <c r="DO95" s="134">
        <f>'бюджет округа (района)'!BH97+'бюджеты поселений'!BH97</f>
        <v>0</v>
      </c>
      <c r="DP95" s="137">
        <f>'бюджет округа (района)'!BH97</f>
        <v>0</v>
      </c>
      <c r="DQ95" s="134">
        <f>'бюджет округа (района)'!BI97+'бюджеты поселений'!BI97</f>
        <v>0</v>
      </c>
      <c r="DR95" s="137">
        <f>'бюджет округа (района)'!BI97</f>
        <v>0</v>
      </c>
      <c r="DS95" s="273"/>
      <c r="DT95" s="276"/>
      <c r="DU95" s="135">
        <f t="shared" ref="DU95:DU98" si="332">IF($BA$10=0,1,DS95/$BA$10)</f>
        <v>0</v>
      </c>
      <c r="DV95" s="135">
        <f t="shared" ref="DV95:DV98" si="333">IF($BA$10=0,1,DT95/$BA$10)</f>
        <v>0</v>
      </c>
      <c r="DW95" s="135">
        <f t="shared" si="328"/>
        <v>1</v>
      </c>
      <c r="DX95" s="135">
        <f>IF($G95=0,1,DT95/$H95)</f>
        <v>1</v>
      </c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hidden="1" customHeight="1">
      <c r="A96" s="361" t="s">
        <v>34</v>
      </c>
      <c r="B96" s="307"/>
      <c r="C96" s="273"/>
      <c r="D96" s="276"/>
      <c r="E96" s="273"/>
      <c r="F96" s="276"/>
      <c r="G96" s="273"/>
      <c r="H96" s="276"/>
      <c r="I96" s="134"/>
      <c r="J96" s="137"/>
      <c r="K96" s="134"/>
      <c r="L96" s="137"/>
      <c r="M96" s="137"/>
      <c r="N96" s="137"/>
      <c r="O96" s="134"/>
      <c r="P96" s="137"/>
      <c r="Q96" s="137"/>
      <c r="R96" s="137"/>
      <c r="S96" s="134"/>
      <c r="T96" s="137"/>
      <c r="U96" s="137"/>
      <c r="V96" s="137"/>
      <c r="W96" s="134"/>
      <c r="X96" s="137"/>
      <c r="Y96" s="137"/>
      <c r="Z96" s="137"/>
      <c r="AA96" s="134"/>
      <c r="AB96" s="137"/>
      <c r="AC96" s="137"/>
      <c r="AD96" s="137"/>
      <c r="AE96" s="134"/>
      <c r="AF96" s="137"/>
      <c r="AG96" s="137"/>
      <c r="AH96" s="137"/>
      <c r="AI96" s="134"/>
      <c r="AJ96" s="137"/>
      <c r="AK96" s="137"/>
      <c r="AL96" s="137"/>
      <c r="AM96" s="134"/>
      <c r="AN96" s="137"/>
      <c r="AO96" s="137"/>
      <c r="AP96" s="137"/>
      <c r="AQ96" s="134"/>
      <c r="AR96" s="137"/>
      <c r="AS96" s="137"/>
      <c r="AT96" s="137"/>
      <c r="AU96" s="134"/>
      <c r="AV96" s="137"/>
      <c r="AW96" s="276"/>
      <c r="AX96" s="276"/>
      <c r="AY96" s="134"/>
      <c r="AZ96" s="137"/>
      <c r="BA96" s="273"/>
      <c r="BB96" s="276"/>
      <c r="BC96" s="283"/>
      <c r="BD96" s="283"/>
      <c r="BE96" s="273"/>
      <c r="BF96" s="276"/>
      <c r="BG96" s="273"/>
      <c r="BH96" s="276"/>
      <c r="BI96" s="276"/>
      <c r="BJ96" s="276"/>
      <c r="BK96" s="283"/>
      <c r="BL96" s="283"/>
      <c r="BM96" s="273"/>
      <c r="BN96" s="276"/>
      <c r="BO96" s="276"/>
      <c r="BP96" s="276"/>
      <c r="BQ96" s="283"/>
      <c r="BR96" s="283"/>
      <c r="BS96" s="273"/>
      <c r="BT96" s="276"/>
      <c r="BU96" s="276"/>
      <c r="BV96" s="276"/>
      <c r="BW96" s="283"/>
      <c r="BX96" s="283"/>
      <c r="BY96" s="273"/>
      <c r="BZ96" s="276"/>
      <c r="CA96" s="276"/>
      <c r="CB96" s="276"/>
      <c r="CC96" s="283"/>
      <c r="CD96" s="283"/>
      <c r="CE96" s="273"/>
      <c r="CF96" s="276"/>
      <c r="CG96" s="276"/>
      <c r="CH96" s="276"/>
      <c r="CI96" s="283"/>
      <c r="CJ96" s="283"/>
      <c r="CK96" s="273"/>
      <c r="CL96" s="276"/>
      <c r="CM96" s="276"/>
      <c r="CN96" s="276"/>
      <c r="CO96" s="283"/>
      <c r="CP96" s="283"/>
      <c r="CQ96" s="273"/>
      <c r="CR96" s="276"/>
      <c r="CS96" s="276"/>
      <c r="CT96" s="276"/>
      <c r="CU96" s="283"/>
      <c r="CV96" s="283"/>
      <c r="CW96" s="273"/>
      <c r="CX96" s="276"/>
      <c r="CY96" s="276"/>
      <c r="CZ96" s="276"/>
      <c r="DA96" s="283"/>
      <c r="DB96" s="283"/>
      <c r="DC96" s="273"/>
      <c r="DD96" s="276"/>
      <c r="DE96" s="276"/>
      <c r="DF96" s="276"/>
      <c r="DG96" s="283"/>
      <c r="DH96" s="283"/>
      <c r="DI96" s="273"/>
      <c r="DJ96" s="276"/>
      <c r="DK96" s="276"/>
      <c r="DL96" s="276"/>
      <c r="DM96" s="135">
        <f t="shared" si="329"/>
        <v>1</v>
      </c>
      <c r="DN96" s="135">
        <f t="shared" si="330"/>
        <v>1</v>
      </c>
      <c r="DO96" s="134">
        <f>'бюджет округа (района)'!BH98+'бюджеты поселений'!BH98</f>
        <v>0</v>
      </c>
      <c r="DP96" s="137">
        <f>'бюджет округа (района)'!BH98</f>
        <v>0</v>
      </c>
      <c r="DQ96" s="134">
        <f>'бюджет округа (района)'!BI98+'бюджеты поселений'!BI98</f>
        <v>0</v>
      </c>
      <c r="DR96" s="137">
        <f>'бюджет округа (района)'!BI98</f>
        <v>0</v>
      </c>
      <c r="DS96" s="273"/>
      <c r="DT96" s="276"/>
      <c r="DU96" s="135">
        <f t="shared" si="332"/>
        <v>0</v>
      </c>
      <c r="DV96" s="135">
        <f t="shared" si="333"/>
        <v>0</v>
      </c>
      <c r="DW96" s="135">
        <f t="shared" si="328"/>
        <v>1</v>
      </c>
      <c r="DX96" s="135">
        <f>IF($G96=0,1,DT96/$H96)</f>
        <v>1</v>
      </c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hidden="1" customHeight="1">
      <c r="A97" s="361" t="s">
        <v>34</v>
      </c>
      <c r="B97" s="307"/>
      <c r="C97" s="273"/>
      <c r="D97" s="276"/>
      <c r="E97" s="273"/>
      <c r="F97" s="276"/>
      <c r="G97" s="273"/>
      <c r="H97" s="276"/>
      <c r="I97" s="134"/>
      <c r="J97" s="137"/>
      <c r="K97" s="134"/>
      <c r="L97" s="137"/>
      <c r="M97" s="137"/>
      <c r="N97" s="137"/>
      <c r="O97" s="134"/>
      <c r="P97" s="137"/>
      <c r="Q97" s="137"/>
      <c r="R97" s="137"/>
      <c r="S97" s="134"/>
      <c r="T97" s="137"/>
      <c r="U97" s="137"/>
      <c r="V97" s="137"/>
      <c r="W97" s="134"/>
      <c r="X97" s="137"/>
      <c r="Y97" s="137"/>
      <c r="Z97" s="137"/>
      <c r="AA97" s="134"/>
      <c r="AB97" s="137"/>
      <c r="AC97" s="137"/>
      <c r="AD97" s="137"/>
      <c r="AE97" s="134"/>
      <c r="AF97" s="137"/>
      <c r="AG97" s="137"/>
      <c r="AH97" s="137"/>
      <c r="AI97" s="134"/>
      <c r="AJ97" s="137"/>
      <c r="AK97" s="137"/>
      <c r="AL97" s="137"/>
      <c r="AM97" s="134"/>
      <c r="AN97" s="137"/>
      <c r="AO97" s="137"/>
      <c r="AP97" s="137"/>
      <c r="AQ97" s="134"/>
      <c r="AR97" s="137"/>
      <c r="AS97" s="137"/>
      <c r="AT97" s="137"/>
      <c r="AU97" s="134"/>
      <c r="AV97" s="137"/>
      <c r="AW97" s="276"/>
      <c r="AX97" s="276"/>
      <c r="AY97" s="134"/>
      <c r="AZ97" s="137"/>
      <c r="BA97" s="273"/>
      <c r="BB97" s="276"/>
      <c r="BC97" s="283"/>
      <c r="BD97" s="283"/>
      <c r="BE97" s="273"/>
      <c r="BF97" s="276"/>
      <c r="BG97" s="273"/>
      <c r="BH97" s="276"/>
      <c r="BI97" s="276"/>
      <c r="BJ97" s="276"/>
      <c r="BK97" s="283"/>
      <c r="BL97" s="283"/>
      <c r="BM97" s="273"/>
      <c r="BN97" s="276"/>
      <c r="BO97" s="276"/>
      <c r="BP97" s="276"/>
      <c r="BQ97" s="283"/>
      <c r="BR97" s="283"/>
      <c r="BS97" s="273"/>
      <c r="BT97" s="276"/>
      <c r="BU97" s="276"/>
      <c r="BV97" s="276"/>
      <c r="BW97" s="283"/>
      <c r="BX97" s="283"/>
      <c r="BY97" s="273"/>
      <c r="BZ97" s="276"/>
      <c r="CA97" s="276"/>
      <c r="CB97" s="276"/>
      <c r="CC97" s="283"/>
      <c r="CD97" s="283"/>
      <c r="CE97" s="273"/>
      <c r="CF97" s="276"/>
      <c r="CG97" s="276"/>
      <c r="CH97" s="276"/>
      <c r="CI97" s="283"/>
      <c r="CJ97" s="283"/>
      <c r="CK97" s="273"/>
      <c r="CL97" s="276"/>
      <c r="CM97" s="276"/>
      <c r="CN97" s="276"/>
      <c r="CO97" s="283"/>
      <c r="CP97" s="283"/>
      <c r="CQ97" s="273"/>
      <c r="CR97" s="276"/>
      <c r="CS97" s="276"/>
      <c r="CT97" s="276"/>
      <c r="CU97" s="283"/>
      <c r="CV97" s="283"/>
      <c r="CW97" s="273"/>
      <c r="CX97" s="276"/>
      <c r="CY97" s="276"/>
      <c r="CZ97" s="276"/>
      <c r="DA97" s="283"/>
      <c r="DB97" s="283"/>
      <c r="DC97" s="273"/>
      <c r="DD97" s="276"/>
      <c r="DE97" s="276"/>
      <c r="DF97" s="276"/>
      <c r="DG97" s="283"/>
      <c r="DH97" s="283"/>
      <c r="DI97" s="273"/>
      <c r="DJ97" s="276"/>
      <c r="DK97" s="276"/>
      <c r="DL97" s="276"/>
      <c r="DM97" s="135">
        <f t="shared" si="329"/>
        <v>1</v>
      </c>
      <c r="DN97" s="135">
        <f t="shared" si="330"/>
        <v>1</v>
      </c>
      <c r="DO97" s="134">
        <f>'бюджет округа (района)'!BH99+'бюджеты поселений'!BH99</f>
        <v>0</v>
      </c>
      <c r="DP97" s="137">
        <f>'бюджет округа (района)'!BH99</f>
        <v>0</v>
      </c>
      <c r="DQ97" s="134">
        <f>'бюджет округа (района)'!BI99+'бюджеты поселений'!BI99</f>
        <v>0</v>
      </c>
      <c r="DR97" s="137">
        <f>'бюджет округа (района)'!BI99</f>
        <v>0</v>
      </c>
      <c r="DS97" s="273"/>
      <c r="DT97" s="276"/>
      <c r="DU97" s="135">
        <f t="shared" si="332"/>
        <v>0</v>
      </c>
      <c r="DV97" s="135">
        <f t="shared" si="333"/>
        <v>0</v>
      </c>
      <c r="DW97" s="135">
        <f t="shared" si="328"/>
        <v>1</v>
      </c>
      <c r="DX97" s="135">
        <f>IF($G97=0,1,DT97/$H97)</f>
        <v>1</v>
      </c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ht="16.5" hidden="1">
      <c r="A98" s="361" t="s">
        <v>34</v>
      </c>
      <c r="B98" s="307"/>
      <c r="C98" s="273"/>
      <c r="D98" s="276"/>
      <c r="E98" s="273"/>
      <c r="F98" s="276"/>
      <c r="G98" s="273"/>
      <c r="H98" s="276"/>
      <c r="I98" s="134"/>
      <c r="J98" s="137"/>
      <c r="K98" s="134"/>
      <c r="L98" s="137"/>
      <c r="M98" s="137"/>
      <c r="N98" s="137"/>
      <c r="O98" s="134"/>
      <c r="P98" s="137"/>
      <c r="Q98" s="137"/>
      <c r="R98" s="137"/>
      <c r="S98" s="134"/>
      <c r="T98" s="137"/>
      <c r="U98" s="137"/>
      <c r="V98" s="137"/>
      <c r="W98" s="134"/>
      <c r="X98" s="137"/>
      <c r="Y98" s="137"/>
      <c r="Z98" s="137"/>
      <c r="AA98" s="134"/>
      <c r="AB98" s="137"/>
      <c r="AC98" s="137"/>
      <c r="AD98" s="137"/>
      <c r="AE98" s="134"/>
      <c r="AF98" s="137"/>
      <c r="AG98" s="137"/>
      <c r="AH98" s="137"/>
      <c r="AI98" s="134"/>
      <c r="AJ98" s="137"/>
      <c r="AK98" s="137"/>
      <c r="AL98" s="137"/>
      <c r="AM98" s="134"/>
      <c r="AN98" s="137"/>
      <c r="AO98" s="137"/>
      <c r="AP98" s="137"/>
      <c r="AQ98" s="134"/>
      <c r="AR98" s="137"/>
      <c r="AS98" s="137"/>
      <c r="AT98" s="137"/>
      <c r="AU98" s="134"/>
      <c r="AV98" s="137"/>
      <c r="AW98" s="276"/>
      <c r="AX98" s="276"/>
      <c r="AY98" s="134"/>
      <c r="AZ98" s="137"/>
      <c r="BA98" s="273"/>
      <c r="BB98" s="276"/>
      <c r="BC98" s="283"/>
      <c r="BD98" s="283"/>
      <c r="BE98" s="273"/>
      <c r="BF98" s="276"/>
      <c r="BG98" s="273"/>
      <c r="BH98" s="276"/>
      <c r="BI98" s="276"/>
      <c r="BJ98" s="276"/>
      <c r="BK98" s="283"/>
      <c r="BL98" s="283"/>
      <c r="BM98" s="273"/>
      <c r="BN98" s="276"/>
      <c r="BO98" s="276"/>
      <c r="BP98" s="276"/>
      <c r="BQ98" s="283"/>
      <c r="BR98" s="283"/>
      <c r="BS98" s="273"/>
      <c r="BT98" s="276"/>
      <c r="BU98" s="276"/>
      <c r="BV98" s="276"/>
      <c r="BW98" s="283"/>
      <c r="BX98" s="283"/>
      <c r="BY98" s="273"/>
      <c r="BZ98" s="276"/>
      <c r="CA98" s="276"/>
      <c r="CB98" s="276"/>
      <c r="CC98" s="283"/>
      <c r="CD98" s="283"/>
      <c r="CE98" s="273"/>
      <c r="CF98" s="276"/>
      <c r="CG98" s="276"/>
      <c r="CH98" s="276"/>
      <c r="CI98" s="283"/>
      <c r="CJ98" s="283"/>
      <c r="CK98" s="273"/>
      <c r="CL98" s="276"/>
      <c r="CM98" s="276"/>
      <c r="CN98" s="276"/>
      <c r="CO98" s="283"/>
      <c r="CP98" s="283"/>
      <c r="CQ98" s="273"/>
      <c r="CR98" s="276"/>
      <c r="CS98" s="276"/>
      <c r="CT98" s="276"/>
      <c r="CU98" s="283"/>
      <c r="CV98" s="283"/>
      <c r="CW98" s="273"/>
      <c r="CX98" s="276"/>
      <c r="CY98" s="276"/>
      <c r="CZ98" s="276"/>
      <c r="DA98" s="283"/>
      <c r="DB98" s="283"/>
      <c r="DC98" s="273"/>
      <c r="DD98" s="276"/>
      <c r="DE98" s="276"/>
      <c r="DF98" s="276"/>
      <c r="DG98" s="283"/>
      <c r="DH98" s="283"/>
      <c r="DI98" s="273"/>
      <c r="DJ98" s="276"/>
      <c r="DK98" s="276"/>
      <c r="DL98" s="276"/>
      <c r="DM98" s="135">
        <f t="shared" si="329"/>
        <v>1</v>
      </c>
      <c r="DN98" s="135">
        <f t="shared" si="330"/>
        <v>1</v>
      </c>
      <c r="DO98" s="134">
        <f>'бюджет округа (района)'!BH100+'бюджеты поселений'!BH100</f>
        <v>0</v>
      </c>
      <c r="DP98" s="137">
        <f>'бюджет округа (района)'!BH100</f>
        <v>0</v>
      </c>
      <c r="DQ98" s="134">
        <f>'бюджет округа (района)'!BI100+'бюджеты поселений'!BI100</f>
        <v>0</v>
      </c>
      <c r="DR98" s="137">
        <f>'бюджет округа (района)'!BI100</f>
        <v>0</v>
      </c>
      <c r="DS98" s="273"/>
      <c r="DT98" s="276"/>
      <c r="DU98" s="135">
        <f t="shared" si="332"/>
        <v>0</v>
      </c>
      <c r="DV98" s="135">
        <f t="shared" si="333"/>
        <v>0</v>
      </c>
      <c r="DW98" s="135">
        <f t="shared" ref="DW98" si="334">IF($G98=0,1,DS98/$G98)</f>
        <v>1</v>
      </c>
      <c r="DX98" s="135">
        <f t="shared" ref="DX98" si="335">IF($G98=0,1,DT98/$G98)</f>
        <v>1</v>
      </c>
    </row>
    <row r="99" spans="1:268" s="104" customFormat="1" ht="18" customHeight="1">
      <c r="A99" s="364" t="s">
        <v>68</v>
      </c>
      <c r="B99" s="311"/>
      <c r="C99" s="276">
        <f t="shared" ref="C99:D99" si="336">C100+C101+C102+C103+C104+C105+C106+C110+C107+C108+C109</f>
        <v>22154</v>
      </c>
      <c r="D99" s="276">
        <f t="shared" si="336"/>
        <v>0</v>
      </c>
      <c r="E99" s="276">
        <f t="shared" ref="E99:L99" si="337">E100+E101+E102+E103+E104+E105+E106+E110+E107+E108+E109</f>
        <v>11891</v>
      </c>
      <c r="F99" s="276">
        <f t="shared" si="337"/>
        <v>0</v>
      </c>
      <c r="G99" s="276">
        <f t="shared" si="337"/>
        <v>10848</v>
      </c>
      <c r="H99" s="276">
        <f t="shared" si="337"/>
        <v>0</v>
      </c>
      <c r="I99" s="137">
        <f t="shared" si="337"/>
        <v>0</v>
      </c>
      <c r="J99" s="137">
        <f t="shared" si="337"/>
        <v>0</v>
      </c>
      <c r="K99" s="137">
        <f t="shared" si="337"/>
        <v>0</v>
      </c>
      <c r="L99" s="137">
        <f t="shared" si="337"/>
        <v>0</v>
      </c>
      <c r="M99" s="137">
        <f t="shared" ref="M99" si="338">I99+K99</f>
        <v>0</v>
      </c>
      <c r="N99" s="137">
        <f t="shared" ref="N99" si="339">J99+L99</f>
        <v>0</v>
      </c>
      <c r="O99" s="137">
        <f>O100+O101+O102+O103+O104+O105+O106+O110+O107+O108+O109</f>
        <v>0</v>
      </c>
      <c r="P99" s="137">
        <f>P100+P101+P102+P103+P104+P105+P106+P110+P107+P108+P109</f>
        <v>0</v>
      </c>
      <c r="Q99" s="137">
        <f t="shared" ref="Q99:R99" si="340">Q100+Q101+Q102+Q103+Q104+Q105+Q106+Q110</f>
        <v>0</v>
      </c>
      <c r="R99" s="137">
        <f t="shared" si="340"/>
        <v>0</v>
      </c>
      <c r="S99" s="137">
        <f>S100+S101+S102+S103+S104+S105+S106+S110+S107+S108+S109</f>
        <v>0</v>
      </c>
      <c r="T99" s="137">
        <f>T100+T101+T102+T103+T104+T105+T106+T110+T107+T108+T109</f>
        <v>0</v>
      </c>
      <c r="U99" s="137">
        <f t="shared" ref="U99" si="341">Q99+S99</f>
        <v>0</v>
      </c>
      <c r="V99" s="137">
        <f t="shared" ref="V99" si="342">R99+T99</f>
        <v>0</v>
      </c>
      <c r="W99" s="137">
        <f>W100+W101+W102+W103+W104+W105+W106+W110+W107+W108+W109</f>
        <v>0</v>
      </c>
      <c r="X99" s="137">
        <f>X100+X101+X102+X103+X104+X105+X106+X110+X107+X108+X109</f>
        <v>0</v>
      </c>
      <c r="Y99" s="137">
        <f t="shared" ref="Y99" si="343">U99+W99</f>
        <v>0</v>
      </c>
      <c r="Z99" s="137">
        <f t="shared" ref="Z99" si="344">V99+X99</f>
        <v>0</v>
      </c>
      <c r="AA99" s="137">
        <f>AA100+AA101+AA102+AA103+AA104+AA105+AA106+AA110+AA107+AA108+AA109</f>
        <v>0</v>
      </c>
      <c r="AB99" s="137">
        <f>AB100+AB101+AB102+AB103+AB104+AB105+AB106+AB110+AB107+AB108+AB109</f>
        <v>0</v>
      </c>
      <c r="AC99" s="137">
        <f t="shared" ref="AC99" si="345">Y99+AA99</f>
        <v>0</v>
      </c>
      <c r="AD99" s="137">
        <f t="shared" ref="AD99" si="346">Z99+AB99</f>
        <v>0</v>
      </c>
      <c r="AE99" s="137">
        <f>AE100+AE101+AE102+AE103+AE104+AE105+AE106+AE110+AE107+AE108+AE109</f>
        <v>0</v>
      </c>
      <c r="AF99" s="137">
        <f>AF100+AF101+AF102+AF103+AF104+AF105+AF106+AF110+AF107+AF108+AF109</f>
        <v>0</v>
      </c>
      <c r="AG99" s="137">
        <f t="shared" ref="AG99" si="347">AC99+AE99</f>
        <v>0</v>
      </c>
      <c r="AH99" s="137">
        <f t="shared" ref="AH99" si="348">AD99+AF99</f>
        <v>0</v>
      </c>
      <c r="AI99" s="137">
        <f>AI100+AI101+AI102+AI103+AI104+AI105+AI106+AI110+AI107+AI108+AI109</f>
        <v>0</v>
      </c>
      <c r="AJ99" s="137">
        <f>AJ100+AJ101+AJ102+AJ103+AJ104+AJ105+AJ106+AJ110+AJ107+AJ108+AJ109</f>
        <v>0</v>
      </c>
      <c r="AK99" s="137">
        <f t="shared" ref="AK99" si="349">AG99+AI99</f>
        <v>0</v>
      </c>
      <c r="AL99" s="137">
        <f t="shared" ref="AL99" si="350">AH99+AJ99</f>
        <v>0</v>
      </c>
      <c r="AM99" s="137">
        <f>AM100+AM101+AM102+AM103+AM104+AM105+AM106+AM110+AM107+AM108+AM109</f>
        <v>0</v>
      </c>
      <c r="AN99" s="137">
        <f>AN100+AN101+AN102+AN103+AN104+AN105+AN106+AN110+AN107+AN108+AN109</f>
        <v>0</v>
      </c>
      <c r="AO99" s="137">
        <f t="shared" ref="AO99" si="351">AK99+AM99</f>
        <v>0</v>
      </c>
      <c r="AP99" s="137">
        <f t="shared" ref="AP99" si="352">AL99+AN99</f>
        <v>0</v>
      </c>
      <c r="AQ99" s="137">
        <f>AQ100+AQ101+AQ102+AQ103+AQ104+AQ105+AQ106+AQ110+AQ107+AQ108+AQ109</f>
        <v>0</v>
      </c>
      <c r="AR99" s="137">
        <f>AR100+AR101+AR102+AR103+AR104+AR105+AR106+AR110+AR107+AR108+AR109</f>
        <v>0</v>
      </c>
      <c r="AS99" s="137">
        <f t="shared" ref="AS99" si="353">AO99+AQ99</f>
        <v>0</v>
      </c>
      <c r="AT99" s="137">
        <f t="shared" ref="AT99" si="354">AP99+AR99</f>
        <v>0</v>
      </c>
      <c r="AU99" s="137">
        <f>AU100+AU101+AU102+AU103+AU104+AU105+AU106+AU110+AU107+AU108+AU109</f>
        <v>0</v>
      </c>
      <c r="AV99" s="137">
        <f>AV100+AV101+AV102+AV103+AV104+AV105+AV106+AV110+AV107+AV108+AV109</f>
        <v>0</v>
      </c>
      <c r="AW99" s="276">
        <v>5883</v>
      </c>
      <c r="AX99" s="276">
        <f t="shared" ref="AX99" si="355">AT99+AV99</f>
        <v>0</v>
      </c>
      <c r="AY99" s="137">
        <f>AY100+AY101+AY102+AY103+AY104+AY105+AY106+AY110+AY107+AY108+AY109</f>
        <v>0</v>
      </c>
      <c r="AZ99" s="137">
        <f>AZ100+AZ101+AZ102+AZ103+AZ104+AZ105+AZ106+AZ110+AZ107+AZ108+AZ109</f>
        <v>0</v>
      </c>
      <c r="BA99" s="276">
        <f>BA100+BA101+BA102+BA103+BA104+BA105+BA106+BA110+BA107+BA108+BA109</f>
        <v>15813</v>
      </c>
      <c r="BB99" s="276">
        <f>BB100+BB101+BB102+BB103+BB104+BB105+BB106+BB110+BB107+BB108+BB109</f>
        <v>0</v>
      </c>
      <c r="BC99" s="283">
        <f t="shared" ref="BC99" si="356">IF(G99=0,1,BA99/G99-1)</f>
        <v>0.45768805309734506</v>
      </c>
      <c r="BD99" s="283">
        <f t="shared" ref="BD99" si="357">IF(H99=0,1,BB99/H99-1)</f>
        <v>1</v>
      </c>
      <c r="BE99" s="276">
        <f>BE100+BE101+BE102+BE103+BE104+BE105+BE106+BE110+BE107+BE108+BE109</f>
        <v>0</v>
      </c>
      <c r="BF99" s="276">
        <f>BF100+BF101+BF102+BF103+BF104+BF105+BF106+BF110+BF107+BF108+BF109</f>
        <v>0</v>
      </c>
      <c r="BG99" s="276">
        <f>BG100+BG101+BG102+BG103+BG104+BG105+BG106+BG110+BG107+BG108+BG109</f>
        <v>0</v>
      </c>
      <c r="BH99" s="276">
        <f>BH100+BH101+BH102+BH103+BH104+BH105+BH106+BH110+BH107+BH108+BH109</f>
        <v>0</v>
      </c>
      <c r="BI99" s="276">
        <f t="shared" ref="BI99" si="358">BE99+BG99</f>
        <v>0</v>
      </c>
      <c r="BJ99" s="276">
        <f t="shared" ref="BJ99" si="359">BF99+BH99</f>
        <v>0</v>
      </c>
      <c r="BK99" s="283">
        <f t="shared" si="307"/>
        <v>1</v>
      </c>
      <c r="BL99" s="283">
        <f t="shared" si="308"/>
        <v>1</v>
      </c>
      <c r="BM99" s="276">
        <f>BM100+BM101+BM102+BM103+BM104+BM105+BM106+BM110+BM107+BM108+BM109</f>
        <v>0</v>
      </c>
      <c r="BN99" s="276">
        <f>BN100+BN101+BN102+BN103+BN104+BN105+BN106+BN110+BN107+BN108+BN109</f>
        <v>0</v>
      </c>
      <c r="BO99" s="276">
        <f t="shared" ref="BO99" si="360">BI99+BM99</f>
        <v>0</v>
      </c>
      <c r="BP99" s="276">
        <f t="shared" ref="BP99" si="361">BJ99+BN99</f>
        <v>0</v>
      </c>
      <c r="BQ99" s="283">
        <f t="shared" si="309"/>
        <v>1</v>
      </c>
      <c r="BR99" s="283">
        <f t="shared" si="310"/>
        <v>1</v>
      </c>
      <c r="BS99" s="276">
        <f>BS100+BS101+BS102+BS103+BS104+BS105+BS106+BS110+BS107+BS108+BS109</f>
        <v>0</v>
      </c>
      <c r="BT99" s="276">
        <f>BT100+BT101+BT102+BT103+BT104+BT105+BT106+BT110+BT107+BT108+BT109</f>
        <v>0</v>
      </c>
      <c r="BU99" s="276">
        <f t="shared" ref="BU99" si="362">BO99+BS99</f>
        <v>0</v>
      </c>
      <c r="BV99" s="276">
        <f t="shared" ref="BV99" si="363">BP99+BT99</f>
        <v>0</v>
      </c>
      <c r="BW99" s="283">
        <f t="shared" si="311"/>
        <v>1</v>
      </c>
      <c r="BX99" s="283">
        <f t="shared" si="312"/>
        <v>1</v>
      </c>
      <c r="BY99" s="276">
        <f>BY100+BY101+BY102+BY103+BY104+BY105+BY106+BY110+BY107+BY108+BY109</f>
        <v>0</v>
      </c>
      <c r="BZ99" s="276">
        <f>BZ100+BZ101+BZ102+BZ103+BZ104+BZ105+BZ106+BZ110+BZ107+BZ108+BZ109</f>
        <v>0</v>
      </c>
      <c r="CA99" s="276">
        <f t="shared" ref="CA99" si="364">BU99+BY99</f>
        <v>0</v>
      </c>
      <c r="CB99" s="276">
        <f t="shared" ref="CB99" si="365">BV99+BZ99</f>
        <v>0</v>
      </c>
      <c r="CC99" s="283">
        <f t="shared" si="313"/>
        <v>1</v>
      </c>
      <c r="CD99" s="283">
        <f t="shared" si="314"/>
        <v>1</v>
      </c>
      <c r="CE99" s="276">
        <f>CE100+CE101+CE102+CE103+CE104+CE105+CE106+CE110+CE107+CE108+CE109</f>
        <v>0</v>
      </c>
      <c r="CF99" s="276">
        <f>CF100+CF101+CF102+CF103+CF104+CF105+CF106+CF110+CF107+CF108+CF109</f>
        <v>0</v>
      </c>
      <c r="CG99" s="276">
        <f t="shared" ref="CG99" si="366">CA99+CE99</f>
        <v>0</v>
      </c>
      <c r="CH99" s="276">
        <f t="shared" ref="CH99" si="367">CB99+CF99</f>
        <v>0</v>
      </c>
      <c r="CI99" s="283">
        <f t="shared" si="315"/>
        <v>1</v>
      </c>
      <c r="CJ99" s="283">
        <f t="shared" si="316"/>
        <v>1</v>
      </c>
      <c r="CK99" s="276">
        <f>CK100+CK101+CK102+CK103+CK104+CK105+CK106+CK110+CK107+CK108+CK109</f>
        <v>0</v>
      </c>
      <c r="CL99" s="276">
        <f>CL100+CL101+CL102+CL103+CL104+CL105+CL106+CL110+CL107+CL108+CL109</f>
        <v>0</v>
      </c>
      <c r="CM99" s="276">
        <f t="shared" ref="CM99" si="368">CG99+CK99</f>
        <v>0</v>
      </c>
      <c r="CN99" s="276">
        <f t="shared" ref="CN99" si="369">CH99+CL99</f>
        <v>0</v>
      </c>
      <c r="CO99" s="283">
        <f t="shared" si="317"/>
        <v>1</v>
      </c>
      <c r="CP99" s="283">
        <f t="shared" si="318"/>
        <v>1</v>
      </c>
      <c r="CQ99" s="276">
        <f>CQ100+CQ101+CQ102+CQ103+CQ104+CQ105+CQ106+CQ110+CQ107+CQ108+CQ109</f>
        <v>0</v>
      </c>
      <c r="CR99" s="276">
        <f>CR100+CR101+CR102+CR103+CR104+CR105+CR106+CR110+CR107+CR108+CR109</f>
        <v>0</v>
      </c>
      <c r="CS99" s="276">
        <f t="shared" ref="CS99" si="370">CM99+CQ99</f>
        <v>0</v>
      </c>
      <c r="CT99" s="276">
        <f t="shared" ref="CT99" si="371">CN99+CR99</f>
        <v>0</v>
      </c>
      <c r="CU99" s="283">
        <f t="shared" si="319"/>
        <v>1</v>
      </c>
      <c r="CV99" s="283">
        <f t="shared" si="320"/>
        <v>1</v>
      </c>
      <c r="CW99" s="276">
        <f>CW100+CW101+CW102+CW103+CW104+CW105+CW106+CW110+CW107+CW108+CW109</f>
        <v>0</v>
      </c>
      <c r="CX99" s="276">
        <f>CX100+CX101+CX102+CX103+CX104+CX105+CX106+CX110+CX107+CX108+CX109</f>
        <v>0</v>
      </c>
      <c r="CY99" s="276">
        <f t="shared" ref="CY99" si="372">CS99+CW99</f>
        <v>0</v>
      </c>
      <c r="CZ99" s="276">
        <f t="shared" ref="CZ99" si="373">CT99+CX99</f>
        <v>0</v>
      </c>
      <c r="DA99" s="283">
        <f t="shared" si="321"/>
        <v>1</v>
      </c>
      <c r="DB99" s="283">
        <f t="shared" si="322"/>
        <v>1</v>
      </c>
      <c r="DC99" s="276">
        <f>DC100+DC101+DC102+DC103+DC104+DC105+DC106+DC110+DC107+DC108+DC109</f>
        <v>0</v>
      </c>
      <c r="DD99" s="276">
        <f>DD100+DD101+DD102+DD103+DD104+DD105+DD106+DD110+DD107+DD108+DD109</f>
        <v>0</v>
      </c>
      <c r="DE99" s="276">
        <f t="shared" ref="DE99" si="374">CY99+DC99</f>
        <v>0</v>
      </c>
      <c r="DF99" s="276">
        <f t="shared" ref="DF99" si="375">CZ99+DD99</f>
        <v>0</v>
      </c>
      <c r="DG99" s="283">
        <f t="shared" si="323"/>
        <v>1</v>
      </c>
      <c r="DH99" s="283">
        <f t="shared" si="324"/>
        <v>1</v>
      </c>
      <c r="DI99" s="276">
        <f>DI100+DI101+DI102+DI103+DI104+DI105+DI106+DI110+DI107+DI108+DI109</f>
        <v>0</v>
      </c>
      <c r="DJ99" s="276">
        <f>DJ100+DJ101+DJ102+DJ103+DJ104+DJ105+DJ106+DJ110+DJ107+DJ108+DJ109</f>
        <v>0</v>
      </c>
      <c r="DK99" s="276">
        <f>DK100+DK101+DK102+DK103+DK104+DK105+DK106+DK110+DK107+DK108+DK109</f>
        <v>7332</v>
      </c>
      <c r="DL99" s="276">
        <f t="shared" ref="DL99" si="376">DF99+DJ99</f>
        <v>0</v>
      </c>
      <c r="DM99" s="135">
        <f t="shared" si="329"/>
        <v>1.2463029066802651</v>
      </c>
      <c r="DN99" s="135">
        <f t="shared" si="330"/>
        <v>1</v>
      </c>
      <c r="DO99" s="137">
        <f t="shared" ref="DO99:DT99" si="377">DO100+DO101+DO102+DO103+DO104+DO105+DO106+DO110+DO107+DO108+DO109</f>
        <v>0</v>
      </c>
      <c r="DP99" s="137">
        <f t="shared" si="377"/>
        <v>0</v>
      </c>
      <c r="DQ99" s="137">
        <f t="shared" si="377"/>
        <v>0</v>
      </c>
      <c r="DR99" s="137">
        <f t="shared" si="377"/>
        <v>0</v>
      </c>
      <c r="DS99" s="276">
        <v>15813</v>
      </c>
      <c r="DT99" s="276">
        <f t="shared" si="377"/>
        <v>0</v>
      </c>
      <c r="DU99" s="135">
        <f>IF($BA$10=0,1,DS99/$BA99)</f>
        <v>1</v>
      </c>
      <c r="DV99" s="247" t="s">
        <v>34</v>
      </c>
      <c r="DW99" s="135">
        <f>IF($G99=0,1,DS99/$G99)</f>
        <v>1.4576880530973451</v>
      </c>
      <c r="DX99" s="247" t="s">
        <v>34</v>
      </c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  <c r="JE99" s="103"/>
      <c r="JF99" s="103"/>
      <c r="JG99" s="103"/>
      <c r="JH99" s="103"/>
    </row>
    <row r="100" spans="1:268" s="104" customFormat="1" ht="19.5" customHeight="1">
      <c r="A100" s="360">
        <v>243</v>
      </c>
      <c r="B100" s="305"/>
      <c r="C100" s="273"/>
      <c r="D100" s="276"/>
      <c r="E100" s="273"/>
      <c r="F100" s="276"/>
      <c r="G100" s="273"/>
      <c r="H100" s="276"/>
      <c r="I100" s="134"/>
      <c r="J100" s="137"/>
      <c r="K100" s="134"/>
      <c r="L100" s="137"/>
      <c r="M100" s="137"/>
      <c r="N100" s="137"/>
      <c r="O100" s="134"/>
      <c r="P100" s="137"/>
      <c r="Q100" s="137"/>
      <c r="R100" s="137"/>
      <c r="S100" s="134"/>
      <c r="T100" s="137"/>
      <c r="U100" s="137"/>
      <c r="V100" s="137"/>
      <c r="W100" s="134"/>
      <c r="X100" s="137"/>
      <c r="Y100" s="137"/>
      <c r="Z100" s="137"/>
      <c r="AA100" s="134"/>
      <c r="AB100" s="137"/>
      <c r="AC100" s="137"/>
      <c r="AD100" s="137"/>
      <c r="AE100" s="134"/>
      <c r="AF100" s="137"/>
      <c r="AG100" s="137"/>
      <c r="AH100" s="137"/>
      <c r="AI100" s="134"/>
      <c r="AJ100" s="137"/>
      <c r="AK100" s="137"/>
      <c r="AL100" s="137"/>
      <c r="AM100" s="134"/>
      <c r="AN100" s="137"/>
      <c r="AO100" s="137"/>
      <c r="AP100" s="137"/>
      <c r="AQ100" s="134"/>
      <c r="AR100" s="137"/>
      <c r="AS100" s="137"/>
      <c r="AT100" s="137"/>
      <c r="AU100" s="134"/>
      <c r="AV100" s="137"/>
      <c r="AW100" s="276"/>
      <c r="AX100" s="276"/>
      <c r="AY100" s="134"/>
      <c r="AZ100" s="137"/>
      <c r="BA100" s="273"/>
      <c r="BB100" s="276"/>
      <c r="BC100" s="283"/>
      <c r="BD100" s="283"/>
      <c r="BE100" s="273"/>
      <c r="BF100" s="276"/>
      <c r="BG100" s="273"/>
      <c r="BH100" s="276"/>
      <c r="BI100" s="276"/>
      <c r="BJ100" s="276"/>
      <c r="BK100" s="283"/>
      <c r="BL100" s="283"/>
      <c r="BM100" s="273"/>
      <c r="BN100" s="276"/>
      <c r="BO100" s="276"/>
      <c r="BP100" s="276"/>
      <c r="BQ100" s="283"/>
      <c r="BR100" s="283"/>
      <c r="BS100" s="273"/>
      <c r="BT100" s="276"/>
      <c r="BU100" s="276"/>
      <c r="BV100" s="276"/>
      <c r="BW100" s="283"/>
      <c r="BX100" s="283"/>
      <c r="BY100" s="273"/>
      <c r="BZ100" s="276"/>
      <c r="CA100" s="276"/>
      <c r="CB100" s="276"/>
      <c r="CC100" s="283"/>
      <c r="CD100" s="283"/>
      <c r="CE100" s="273"/>
      <c r="CF100" s="276"/>
      <c r="CG100" s="276"/>
      <c r="CH100" s="276"/>
      <c r="CI100" s="283"/>
      <c r="CJ100" s="283"/>
      <c r="CK100" s="273"/>
      <c r="CL100" s="276"/>
      <c r="CM100" s="276"/>
      <c r="CN100" s="276"/>
      <c r="CO100" s="283"/>
      <c r="CP100" s="283"/>
      <c r="CQ100" s="273"/>
      <c r="CR100" s="276"/>
      <c r="CS100" s="276"/>
      <c r="CT100" s="276"/>
      <c r="CU100" s="283"/>
      <c r="CV100" s="283"/>
      <c r="CW100" s="273"/>
      <c r="CX100" s="276"/>
      <c r="CY100" s="276"/>
      <c r="CZ100" s="276"/>
      <c r="DA100" s="283"/>
      <c r="DB100" s="283"/>
      <c r="DC100" s="273"/>
      <c r="DD100" s="276"/>
      <c r="DE100" s="276"/>
      <c r="DF100" s="276"/>
      <c r="DG100" s="283"/>
      <c r="DH100" s="283"/>
      <c r="DI100" s="273"/>
      <c r="DJ100" s="276"/>
      <c r="DK100" s="276"/>
      <c r="DL100" s="276"/>
      <c r="DM100" s="135">
        <f t="shared" si="329"/>
        <v>1</v>
      </c>
      <c r="DN100" s="135">
        <f t="shared" si="330"/>
        <v>1</v>
      </c>
      <c r="DO100" s="134">
        <f>'бюджет округа (района)'!BH102+'бюджеты поселений'!BH102</f>
        <v>0</v>
      </c>
      <c r="DP100" s="137">
        <f>'бюджет округа (района)'!BH102</f>
        <v>0</v>
      </c>
      <c r="DQ100" s="134">
        <f>'бюджет округа (района)'!BI102+'бюджеты поселений'!BI102</f>
        <v>0</v>
      </c>
      <c r="DR100" s="137">
        <f>'бюджет округа (района)'!BI102</f>
        <v>0</v>
      </c>
      <c r="DS100" s="273"/>
      <c r="DT100" s="276"/>
      <c r="DU100" s="247" t="s">
        <v>34</v>
      </c>
      <c r="DV100" s="247" t="s">
        <v>34</v>
      </c>
      <c r="DW100" s="135">
        <f>IF($G100=0,1,DS100/$G100)</f>
        <v>1</v>
      </c>
      <c r="DX100" s="247" t="s">
        <v>34</v>
      </c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  <c r="JE100" s="103"/>
      <c r="JF100" s="103"/>
      <c r="JG100" s="103"/>
      <c r="JH100" s="103"/>
    </row>
    <row r="101" spans="1:268" s="106" customFormat="1" ht="18" customHeight="1">
      <c r="A101" s="360">
        <v>244</v>
      </c>
      <c r="B101" s="305"/>
      <c r="C101" s="273">
        <v>22154</v>
      </c>
      <c r="D101" s="276"/>
      <c r="E101" s="273">
        <v>11891</v>
      </c>
      <c r="F101" s="276">
        <v>0</v>
      </c>
      <c r="G101" s="273">
        <v>10804</v>
      </c>
      <c r="H101" s="276">
        <v>0</v>
      </c>
      <c r="I101" s="134"/>
      <c r="J101" s="137"/>
      <c r="K101" s="134"/>
      <c r="L101" s="137"/>
      <c r="M101" s="137"/>
      <c r="N101" s="137"/>
      <c r="O101" s="134"/>
      <c r="P101" s="137"/>
      <c r="Q101" s="137"/>
      <c r="R101" s="137"/>
      <c r="S101" s="134"/>
      <c r="T101" s="137"/>
      <c r="U101" s="137"/>
      <c r="V101" s="137"/>
      <c r="W101" s="134"/>
      <c r="X101" s="137"/>
      <c r="Y101" s="137"/>
      <c r="Z101" s="137"/>
      <c r="AA101" s="134"/>
      <c r="AB101" s="137"/>
      <c r="AC101" s="137"/>
      <c r="AD101" s="137"/>
      <c r="AE101" s="134"/>
      <c r="AF101" s="137"/>
      <c r="AG101" s="137"/>
      <c r="AH101" s="137"/>
      <c r="AI101" s="134"/>
      <c r="AJ101" s="137"/>
      <c r="AK101" s="137"/>
      <c r="AL101" s="137"/>
      <c r="AM101" s="134"/>
      <c r="AN101" s="137"/>
      <c r="AO101" s="137"/>
      <c r="AP101" s="137"/>
      <c r="AQ101" s="134"/>
      <c r="AR101" s="137"/>
      <c r="AS101" s="137"/>
      <c r="AT101" s="137"/>
      <c r="AU101" s="134"/>
      <c r="AV101" s="137"/>
      <c r="AW101" s="276">
        <v>5863</v>
      </c>
      <c r="AX101" s="276">
        <v>0</v>
      </c>
      <c r="AY101" s="134"/>
      <c r="AZ101" s="137"/>
      <c r="BA101" s="273">
        <v>15813</v>
      </c>
      <c r="BB101" s="276">
        <v>0</v>
      </c>
      <c r="BC101" s="283"/>
      <c r="BD101" s="283"/>
      <c r="BE101" s="273"/>
      <c r="BF101" s="276"/>
      <c r="BG101" s="273"/>
      <c r="BH101" s="276"/>
      <c r="BI101" s="276"/>
      <c r="BJ101" s="276"/>
      <c r="BK101" s="283"/>
      <c r="BL101" s="283"/>
      <c r="BM101" s="273"/>
      <c r="BN101" s="276"/>
      <c r="BO101" s="276"/>
      <c r="BP101" s="276"/>
      <c r="BQ101" s="283"/>
      <c r="BR101" s="283"/>
      <c r="BS101" s="273"/>
      <c r="BT101" s="276"/>
      <c r="BU101" s="276"/>
      <c r="BV101" s="276"/>
      <c r="BW101" s="283"/>
      <c r="BX101" s="283"/>
      <c r="BY101" s="273"/>
      <c r="BZ101" s="276"/>
      <c r="CA101" s="276"/>
      <c r="CB101" s="276"/>
      <c r="CC101" s="283"/>
      <c r="CD101" s="283"/>
      <c r="CE101" s="273"/>
      <c r="CF101" s="276"/>
      <c r="CG101" s="276"/>
      <c r="CH101" s="276"/>
      <c r="CI101" s="283"/>
      <c r="CJ101" s="283"/>
      <c r="CK101" s="273"/>
      <c r="CL101" s="276"/>
      <c r="CM101" s="276"/>
      <c r="CN101" s="276"/>
      <c r="CO101" s="283"/>
      <c r="CP101" s="283"/>
      <c r="CQ101" s="273"/>
      <c r="CR101" s="276"/>
      <c r="CS101" s="276"/>
      <c r="CT101" s="276"/>
      <c r="CU101" s="283"/>
      <c r="CV101" s="283"/>
      <c r="CW101" s="273"/>
      <c r="CX101" s="276"/>
      <c r="CY101" s="276"/>
      <c r="CZ101" s="276"/>
      <c r="DA101" s="283"/>
      <c r="DB101" s="283"/>
      <c r="DC101" s="273"/>
      <c r="DD101" s="276"/>
      <c r="DE101" s="276"/>
      <c r="DF101" s="276"/>
      <c r="DG101" s="283"/>
      <c r="DH101" s="283"/>
      <c r="DI101" s="273"/>
      <c r="DJ101" s="276"/>
      <c r="DK101" s="276">
        <v>7332</v>
      </c>
      <c r="DL101" s="276">
        <v>0</v>
      </c>
      <c r="DM101" s="135">
        <f t="shared" si="329"/>
        <v>1.2505543237250554</v>
      </c>
      <c r="DN101" s="135">
        <f t="shared" si="330"/>
        <v>1</v>
      </c>
      <c r="DO101" s="134">
        <f>'бюджет округа (района)'!BH103+'бюджеты поселений'!BH103</f>
        <v>0</v>
      </c>
      <c r="DP101" s="137">
        <f>'бюджет округа (района)'!BH103</f>
        <v>0</v>
      </c>
      <c r="DQ101" s="134">
        <f>'бюджет округа (района)'!BI103+'бюджеты поселений'!BI103</f>
        <v>0</v>
      </c>
      <c r="DR101" s="137">
        <f>'бюджет округа (района)'!BI103</f>
        <v>0</v>
      </c>
      <c r="DS101" s="273">
        <v>15813</v>
      </c>
      <c r="DT101" s="276">
        <v>0</v>
      </c>
      <c r="DU101" s="135">
        <f>IF($BA$10=0,1,DS101/$BA101)</f>
        <v>1</v>
      </c>
      <c r="DV101" s="247" t="s">
        <v>34</v>
      </c>
      <c r="DW101" s="135">
        <f>IF($G101=0,1,DS101/$G101)</f>
        <v>1.4636245834875972</v>
      </c>
      <c r="DX101" s="247" t="s">
        <v>34</v>
      </c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105"/>
      <c r="FW101" s="105"/>
      <c r="FX101" s="105"/>
      <c r="FY101" s="105"/>
      <c r="FZ101" s="105"/>
      <c r="GA101" s="105"/>
      <c r="GB101" s="105"/>
      <c r="GC101" s="105"/>
      <c r="GD101" s="105"/>
      <c r="GE101" s="105"/>
      <c r="GF101" s="105"/>
      <c r="GG101" s="105"/>
      <c r="GH101" s="105"/>
      <c r="GI101" s="105"/>
      <c r="GJ101" s="105"/>
      <c r="GK101" s="105"/>
      <c r="GL101" s="105"/>
      <c r="GM101" s="105"/>
      <c r="GN101" s="105"/>
      <c r="GO101" s="105"/>
      <c r="GP101" s="105"/>
      <c r="GQ101" s="105"/>
      <c r="GR101" s="105"/>
      <c r="GS101" s="105"/>
      <c r="GT101" s="105"/>
      <c r="GU101" s="105"/>
      <c r="GV101" s="105"/>
      <c r="GW101" s="105"/>
      <c r="GX101" s="105"/>
      <c r="GY101" s="105"/>
      <c r="GZ101" s="105"/>
      <c r="HA101" s="105"/>
      <c r="HB101" s="105"/>
      <c r="HC101" s="105"/>
      <c r="HD101" s="105"/>
      <c r="HE101" s="105"/>
      <c r="HF101" s="105"/>
      <c r="HG101" s="105"/>
      <c r="HH101" s="105"/>
      <c r="HI101" s="105"/>
      <c r="HJ101" s="105"/>
      <c r="HK101" s="105"/>
      <c r="HL101" s="105"/>
      <c r="HM101" s="105"/>
      <c r="HN101" s="105"/>
      <c r="HO101" s="105"/>
      <c r="HP101" s="105"/>
      <c r="HQ101" s="105"/>
      <c r="HR101" s="105"/>
      <c r="HS101" s="105"/>
      <c r="HT101" s="105"/>
      <c r="HU101" s="105"/>
      <c r="HV101" s="105"/>
      <c r="HW101" s="105"/>
      <c r="HX101" s="105"/>
      <c r="HY101" s="105"/>
      <c r="HZ101" s="105"/>
      <c r="IA101" s="105"/>
      <c r="IB101" s="105"/>
      <c r="IC101" s="105"/>
      <c r="ID101" s="105"/>
      <c r="IE101" s="105"/>
      <c r="IF101" s="105"/>
      <c r="IG101" s="105"/>
      <c r="IH101" s="105"/>
      <c r="II101" s="105"/>
      <c r="IJ101" s="105"/>
      <c r="IK101" s="105"/>
      <c r="IL101" s="105"/>
      <c r="IM101" s="105"/>
      <c r="IN101" s="105"/>
      <c r="IO101" s="105"/>
      <c r="IP101" s="105"/>
      <c r="IQ101" s="105"/>
      <c r="IR101" s="105"/>
      <c r="IS101" s="105"/>
      <c r="IT101" s="105"/>
      <c r="IU101" s="105"/>
      <c r="IV101" s="105"/>
      <c r="IW101" s="105"/>
      <c r="IX101" s="105"/>
      <c r="IY101" s="105"/>
      <c r="IZ101" s="105"/>
      <c r="JA101" s="105"/>
      <c r="JB101" s="105"/>
      <c r="JC101" s="105"/>
      <c r="JD101" s="105"/>
      <c r="JE101" s="105"/>
      <c r="JF101" s="105"/>
      <c r="JG101" s="105"/>
      <c r="JH101" s="105"/>
    </row>
    <row r="102" spans="1:268" s="106" customFormat="1" ht="18" customHeight="1">
      <c r="A102" s="360">
        <v>414</v>
      </c>
      <c r="B102" s="305"/>
      <c r="C102" s="273"/>
      <c r="D102" s="276"/>
      <c r="E102" s="273"/>
      <c r="F102" s="276"/>
      <c r="G102" s="273"/>
      <c r="H102" s="276"/>
      <c r="I102" s="134"/>
      <c r="J102" s="137"/>
      <c r="K102" s="134"/>
      <c r="L102" s="137"/>
      <c r="M102" s="137"/>
      <c r="N102" s="137"/>
      <c r="O102" s="134"/>
      <c r="P102" s="137"/>
      <c r="Q102" s="137"/>
      <c r="R102" s="137"/>
      <c r="S102" s="134"/>
      <c r="T102" s="137"/>
      <c r="U102" s="137"/>
      <c r="V102" s="137"/>
      <c r="W102" s="134"/>
      <c r="X102" s="137"/>
      <c r="Y102" s="137"/>
      <c r="Z102" s="137"/>
      <c r="AA102" s="134"/>
      <c r="AB102" s="137"/>
      <c r="AC102" s="137"/>
      <c r="AD102" s="137"/>
      <c r="AE102" s="134"/>
      <c r="AF102" s="137"/>
      <c r="AG102" s="137"/>
      <c r="AH102" s="137"/>
      <c r="AI102" s="134"/>
      <c r="AJ102" s="137"/>
      <c r="AK102" s="137"/>
      <c r="AL102" s="137"/>
      <c r="AM102" s="134"/>
      <c r="AN102" s="137"/>
      <c r="AO102" s="137"/>
      <c r="AP102" s="137"/>
      <c r="AQ102" s="134"/>
      <c r="AR102" s="137"/>
      <c r="AS102" s="137"/>
      <c r="AT102" s="137"/>
      <c r="AU102" s="134"/>
      <c r="AV102" s="137"/>
      <c r="AW102" s="276"/>
      <c r="AX102" s="276"/>
      <c r="AY102" s="134"/>
      <c r="AZ102" s="137"/>
      <c r="BA102" s="273"/>
      <c r="BB102" s="276"/>
      <c r="BC102" s="283"/>
      <c r="BD102" s="283"/>
      <c r="BE102" s="273"/>
      <c r="BF102" s="276"/>
      <c r="BG102" s="273"/>
      <c r="BH102" s="276"/>
      <c r="BI102" s="276"/>
      <c r="BJ102" s="276"/>
      <c r="BK102" s="283"/>
      <c r="BL102" s="283"/>
      <c r="BM102" s="273"/>
      <c r="BN102" s="276"/>
      <c r="BO102" s="276"/>
      <c r="BP102" s="276"/>
      <c r="BQ102" s="283"/>
      <c r="BR102" s="283"/>
      <c r="BS102" s="273"/>
      <c r="BT102" s="276"/>
      <c r="BU102" s="276"/>
      <c r="BV102" s="276"/>
      <c r="BW102" s="283"/>
      <c r="BX102" s="283"/>
      <c r="BY102" s="273"/>
      <c r="BZ102" s="276"/>
      <c r="CA102" s="276"/>
      <c r="CB102" s="276"/>
      <c r="CC102" s="283"/>
      <c r="CD102" s="283"/>
      <c r="CE102" s="273"/>
      <c r="CF102" s="276"/>
      <c r="CG102" s="276"/>
      <c r="CH102" s="276"/>
      <c r="CI102" s="283"/>
      <c r="CJ102" s="283"/>
      <c r="CK102" s="273"/>
      <c r="CL102" s="276"/>
      <c r="CM102" s="276"/>
      <c r="CN102" s="276"/>
      <c r="CO102" s="283"/>
      <c r="CP102" s="283"/>
      <c r="CQ102" s="273"/>
      <c r="CR102" s="276"/>
      <c r="CS102" s="276"/>
      <c r="CT102" s="276"/>
      <c r="CU102" s="283"/>
      <c r="CV102" s="283"/>
      <c r="CW102" s="273"/>
      <c r="CX102" s="276"/>
      <c r="CY102" s="276"/>
      <c r="CZ102" s="276"/>
      <c r="DA102" s="283"/>
      <c r="DB102" s="283"/>
      <c r="DC102" s="273"/>
      <c r="DD102" s="276"/>
      <c r="DE102" s="276"/>
      <c r="DF102" s="276"/>
      <c r="DG102" s="283"/>
      <c r="DH102" s="283"/>
      <c r="DI102" s="273"/>
      <c r="DJ102" s="276"/>
      <c r="DK102" s="276"/>
      <c r="DL102" s="276"/>
      <c r="DM102" s="135">
        <f t="shared" si="329"/>
        <v>1</v>
      </c>
      <c r="DN102" s="135">
        <f t="shared" si="330"/>
        <v>1</v>
      </c>
      <c r="DO102" s="134">
        <f>'бюджет округа (района)'!BH104+'бюджеты поселений'!BH104</f>
        <v>0</v>
      </c>
      <c r="DP102" s="137">
        <f>'бюджет округа (района)'!BH104</f>
        <v>0</v>
      </c>
      <c r="DQ102" s="134">
        <f>'бюджет округа (района)'!BI104+'бюджеты поселений'!BI104</f>
        <v>0</v>
      </c>
      <c r="DR102" s="137">
        <f>'бюджет округа (района)'!BI104</f>
        <v>0</v>
      </c>
      <c r="DS102" s="273"/>
      <c r="DT102" s="276"/>
      <c r="DU102" s="247" t="s">
        <v>34</v>
      </c>
      <c r="DV102" s="247" t="s">
        <v>34</v>
      </c>
      <c r="DW102" s="247" t="s">
        <v>34</v>
      </c>
      <c r="DX102" s="247" t="s">
        <v>34</v>
      </c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</row>
    <row r="103" spans="1:268" s="106" customFormat="1" ht="18" customHeight="1">
      <c r="A103" s="360">
        <v>521</v>
      </c>
      <c r="B103" s="305"/>
      <c r="C103" s="273"/>
      <c r="D103" s="276"/>
      <c r="E103" s="273"/>
      <c r="F103" s="276"/>
      <c r="G103" s="273"/>
      <c r="H103" s="276"/>
      <c r="I103" s="134"/>
      <c r="J103" s="137"/>
      <c r="K103" s="134"/>
      <c r="L103" s="137"/>
      <c r="M103" s="137"/>
      <c r="N103" s="137"/>
      <c r="O103" s="134"/>
      <c r="P103" s="137"/>
      <c r="Q103" s="137"/>
      <c r="R103" s="137"/>
      <c r="S103" s="134"/>
      <c r="T103" s="137"/>
      <c r="U103" s="137"/>
      <c r="V103" s="137"/>
      <c r="W103" s="134"/>
      <c r="X103" s="137"/>
      <c r="Y103" s="137"/>
      <c r="Z103" s="137"/>
      <c r="AA103" s="134"/>
      <c r="AB103" s="137"/>
      <c r="AC103" s="137"/>
      <c r="AD103" s="137"/>
      <c r="AE103" s="134"/>
      <c r="AF103" s="137"/>
      <c r="AG103" s="137"/>
      <c r="AH103" s="137"/>
      <c r="AI103" s="134"/>
      <c r="AJ103" s="137"/>
      <c r="AK103" s="137"/>
      <c r="AL103" s="137"/>
      <c r="AM103" s="134"/>
      <c r="AN103" s="137"/>
      <c r="AO103" s="137"/>
      <c r="AP103" s="137"/>
      <c r="AQ103" s="134"/>
      <c r="AR103" s="137"/>
      <c r="AS103" s="137"/>
      <c r="AT103" s="137"/>
      <c r="AU103" s="134"/>
      <c r="AV103" s="137"/>
      <c r="AW103" s="276"/>
      <c r="AX103" s="276"/>
      <c r="AY103" s="134"/>
      <c r="AZ103" s="137"/>
      <c r="BA103" s="273"/>
      <c r="BB103" s="276"/>
      <c r="BC103" s="283"/>
      <c r="BD103" s="283"/>
      <c r="BE103" s="273"/>
      <c r="BF103" s="276"/>
      <c r="BG103" s="273"/>
      <c r="BH103" s="276"/>
      <c r="BI103" s="276"/>
      <c r="BJ103" s="276"/>
      <c r="BK103" s="283"/>
      <c r="BL103" s="283"/>
      <c r="BM103" s="273"/>
      <c r="BN103" s="276"/>
      <c r="BO103" s="276"/>
      <c r="BP103" s="276"/>
      <c r="BQ103" s="283"/>
      <c r="BR103" s="283"/>
      <c r="BS103" s="273"/>
      <c r="BT103" s="276"/>
      <c r="BU103" s="276"/>
      <c r="BV103" s="276"/>
      <c r="BW103" s="283"/>
      <c r="BX103" s="283"/>
      <c r="BY103" s="273"/>
      <c r="BZ103" s="276"/>
      <c r="CA103" s="276"/>
      <c r="CB103" s="276"/>
      <c r="CC103" s="283"/>
      <c r="CD103" s="283"/>
      <c r="CE103" s="273"/>
      <c r="CF103" s="276"/>
      <c r="CG103" s="276"/>
      <c r="CH103" s="276"/>
      <c r="CI103" s="283"/>
      <c r="CJ103" s="283"/>
      <c r="CK103" s="273"/>
      <c r="CL103" s="276"/>
      <c r="CM103" s="276"/>
      <c r="CN103" s="276"/>
      <c r="CO103" s="283"/>
      <c r="CP103" s="283"/>
      <c r="CQ103" s="273"/>
      <c r="CR103" s="276"/>
      <c r="CS103" s="276"/>
      <c r="CT103" s="276"/>
      <c r="CU103" s="283"/>
      <c r="CV103" s="283"/>
      <c r="CW103" s="273"/>
      <c r="CX103" s="276"/>
      <c r="CY103" s="276"/>
      <c r="CZ103" s="276"/>
      <c r="DA103" s="283"/>
      <c r="DB103" s="283"/>
      <c r="DC103" s="273"/>
      <c r="DD103" s="276"/>
      <c r="DE103" s="276"/>
      <c r="DF103" s="276"/>
      <c r="DG103" s="283"/>
      <c r="DH103" s="283"/>
      <c r="DI103" s="273"/>
      <c r="DJ103" s="276"/>
      <c r="DK103" s="276"/>
      <c r="DL103" s="276"/>
      <c r="DM103" s="135">
        <f t="shared" si="329"/>
        <v>1</v>
      </c>
      <c r="DN103" s="135">
        <f t="shared" si="330"/>
        <v>1</v>
      </c>
      <c r="DO103" s="134">
        <f>'бюджет округа (района)'!BH105+'бюджеты поселений'!BH105</f>
        <v>0</v>
      </c>
      <c r="DP103" s="137">
        <f>'бюджет округа (района)'!BH105</f>
        <v>0</v>
      </c>
      <c r="DQ103" s="134">
        <f>'бюджет округа (района)'!BI105+'бюджеты поселений'!BI105</f>
        <v>0</v>
      </c>
      <c r="DR103" s="137">
        <f>'бюджет округа (района)'!BI105</f>
        <v>0</v>
      </c>
      <c r="DS103" s="273"/>
      <c r="DT103" s="276"/>
      <c r="DU103" s="247" t="s">
        <v>34</v>
      </c>
      <c r="DV103" s="247" t="s">
        <v>34</v>
      </c>
      <c r="DW103" s="247" t="s">
        <v>34</v>
      </c>
      <c r="DX103" s="247" t="s">
        <v>34</v>
      </c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60">
        <v>831</v>
      </c>
      <c r="B104" s="305"/>
      <c r="C104" s="273"/>
      <c r="D104" s="276"/>
      <c r="E104" s="273">
        <v>0</v>
      </c>
      <c r="F104" s="276">
        <v>0</v>
      </c>
      <c r="G104" s="273">
        <v>44</v>
      </c>
      <c r="H104" s="276">
        <v>0</v>
      </c>
      <c r="I104" s="134"/>
      <c r="J104" s="137"/>
      <c r="K104" s="134"/>
      <c r="L104" s="137"/>
      <c r="M104" s="137"/>
      <c r="N104" s="137"/>
      <c r="O104" s="134"/>
      <c r="P104" s="137"/>
      <c r="Q104" s="137"/>
      <c r="R104" s="137"/>
      <c r="S104" s="134"/>
      <c r="T104" s="137"/>
      <c r="U104" s="137"/>
      <c r="V104" s="137"/>
      <c r="W104" s="134"/>
      <c r="X104" s="137"/>
      <c r="Y104" s="137"/>
      <c r="Z104" s="137"/>
      <c r="AA104" s="134"/>
      <c r="AB104" s="137"/>
      <c r="AC104" s="137"/>
      <c r="AD104" s="137"/>
      <c r="AE104" s="134"/>
      <c r="AF104" s="137"/>
      <c r="AG104" s="137"/>
      <c r="AH104" s="137"/>
      <c r="AI104" s="134"/>
      <c r="AJ104" s="137"/>
      <c r="AK104" s="137"/>
      <c r="AL104" s="137"/>
      <c r="AM104" s="134"/>
      <c r="AN104" s="137"/>
      <c r="AO104" s="137"/>
      <c r="AP104" s="137"/>
      <c r="AQ104" s="134"/>
      <c r="AR104" s="137"/>
      <c r="AS104" s="137"/>
      <c r="AT104" s="137"/>
      <c r="AU104" s="134"/>
      <c r="AV104" s="137"/>
      <c r="AW104" s="276">
        <v>20</v>
      </c>
      <c r="AX104" s="276">
        <v>0</v>
      </c>
      <c r="AY104" s="134"/>
      <c r="AZ104" s="137"/>
      <c r="BA104" s="273">
        <v>0</v>
      </c>
      <c r="BB104" s="276">
        <v>0</v>
      </c>
      <c r="BC104" s="283"/>
      <c r="BD104" s="283"/>
      <c r="BE104" s="273"/>
      <c r="BF104" s="276"/>
      <c r="BG104" s="273"/>
      <c r="BH104" s="276"/>
      <c r="BI104" s="276"/>
      <c r="BJ104" s="276"/>
      <c r="BK104" s="283"/>
      <c r="BL104" s="283"/>
      <c r="BM104" s="273"/>
      <c r="BN104" s="276"/>
      <c r="BO104" s="276"/>
      <c r="BP104" s="276"/>
      <c r="BQ104" s="283"/>
      <c r="BR104" s="283"/>
      <c r="BS104" s="273"/>
      <c r="BT104" s="276"/>
      <c r="BU104" s="276"/>
      <c r="BV104" s="276"/>
      <c r="BW104" s="283"/>
      <c r="BX104" s="283"/>
      <c r="BY104" s="273"/>
      <c r="BZ104" s="276"/>
      <c r="CA104" s="276"/>
      <c r="CB104" s="276"/>
      <c r="CC104" s="283"/>
      <c r="CD104" s="283"/>
      <c r="CE104" s="273"/>
      <c r="CF104" s="276"/>
      <c r="CG104" s="276"/>
      <c r="CH104" s="276"/>
      <c r="CI104" s="283"/>
      <c r="CJ104" s="283"/>
      <c r="CK104" s="273"/>
      <c r="CL104" s="276"/>
      <c r="CM104" s="276"/>
      <c r="CN104" s="276"/>
      <c r="CO104" s="283"/>
      <c r="CP104" s="283"/>
      <c r="CQ104" s="273"/>
      <c r="CR104" s="276"/>
      <c r="CS104" s="276"/>
      <c r="CT104" s="276"/>
      <c r="CU104" s="283"/>
      <c r="CV104" s="283"/>
      <c r="CW104" s="273"/>
      <c r="CX104" s="276"/>
      <c r="CY104" s="276"/>
      <c r="CZ104" s="276"/>
      <c r="DA104" s="283"/>
      <c r="DB104" s="283"/>
      <c r="DC104" s="273"/>
      <c r="DD104" s="276"/>
      <c r="DE104" s="276"/>
      <c r="DF104" s="276"/>
      <c r="DG104" s="283"/>
      <c r="DH104" s="283"/>
      <c r="DI104" s="273"/>
      <c r="DJ104" s="276"/>
      <c r="DK104" s="276">
        <v>0</v>
      </c>
      <c r="DL104" s="276">
        <v>0</v>
      </c>
      <c r="DM104" s="135">
        <f t="shared" si="329"/>
        <v>0</v>
      </c>
      <c r="DN104" s="135">
        <f t="shared" si="330"/>
        <v>1</v>
      </c>
      <c r="DO104" s="134">
        <f>'бюджет округа (района)'!BH106+'бюджеты поселений'!BH106</f>
        <v>0</v>
      </c>
      <c r="DP104" s="137">
        <f>'бюджет округа (района)'!BH106</f>
        <v>0</v>
      </c>
      <c r="DQ104" s="134">
        <f>'бюджет округа (района)'!BI106+'бюджеты поселений'!BI106</f>
        <v>0</v>
      </c>
      <c r="DR104" s="137">
        <f>'бюджет округа (района)'!BI106</f>
        <v>0</v>
      </c>
      <c r="DS104" s="273">
        <v>0</v>
      </c>
      <c r="DT104" s="276">
        <v>0</v>
      </c>
      <c r="DU104" s="247" t="s">
        <v>34</v>
      </c>
      <c r="DV104" s="247" t="s">
        <v>34</v>
      </c>
      <c r="DW104" s="247" t="s">
        <v>34</v>
      </c>
      <c r="DX104" s="247" t="s">
        <v>34</v>
      </c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60">
        <v>851</v>
      </c>
      <c r="B105" s="305"/>
      <c r="C105" s="273"/>
      <c r="D105" s="276"/>
      <c r="E105" s="273"/>
      <c r="F105" s="276"/>
      <c r="G105" s="273"/>
      <c r="H105" s="276"/>
      <c r="I105" s="134"/>
      <c r="J105" s="137"/>
      <c r="K105" s="134"/>
      <c r="L105" s="137"/>
      <c r="M105" s="137"/>
      <c r="N105" s="137"/>
      <c r="O105" s="134"/>
      <c r="P105" s="137"/>
      <c r="Q105" s="137"/>
      <c r="R105" s="137"/>
      <c r="S105" s="134"/>
      <c r="T105" s="137"/>
      <c r="U105" s="137"/>
      <c r="V105" s="137"/>
      <c r="W105" s="134"/>
      <c r="X105" s="137"/>
      <c r="Y105" s="137"/>
      <c r="Z105" s="137"/>
      <c r="AA105" s="134"/>
      <c r="AB105" s="137"/>
      <c r="AC105" s="137"/>
      <c r="AD105" s="137"/>
      <c r="AE105" s="134"/>
      <c r="AF105" s="137"/>
      <c r="AG105" s="137"/>
      <c r="AH105" s="137"/>
      <c r="AI105" s="134"/>
      <c r="AJ105" s="137"/>
      <c r="AK105" s="137"/>
      <c r="AL105" s="137"/>
      <c r="AM105" s="134"/>
      <c r="AN105" s="137"/>
      <c r="AO105" s="137"/>
      <c r="AP105" s="137"/>
      <c r="AQ105" s="134"/>
      <c r="AR105" s="137"/>
      <c r="AS105" s="137"/>
      <c r="AT105" s="137"/>
      <c r="AU105" s="134"/>
      <c r="AV105" s="137"/>
      <c r="AW105" s="276"/>
      <c r="AX105" s="276"/>
      <c r="AY105" s="134"/>
      <c r="AZ105" s="137"/>
      <c r="BA105" s="273"/>
      <c r="BB105" s="276"/>
      <c r="BC105" s="283"/>
      <c r="BD105" s="283"/>
      <c r="BE105" s="273"/>
      <c r="BF105" s="276"/>
      <c r="BG105" s="273"/>
      <c r="BH105" s="276"/>
      <c r="BI105" s="276"/>
      <c r="BJ105" s="276"/>
      <c r="BK105" s="283"/>
      <c r="BL105" s="283"/>
      <c r="BM105" s="273"/>
      <c r="BN105" s="276"/>
      <c r="BO105" s="276"/>
      <c r="BP105" s="276"/>
      <c r="BQ105" s="283"/>
      <c r="BR105" s="283"/>
      <c r="BS105" s="273"/>
      <c r="BT105" s="276"/>
      <c r="BU105" s="276"/>
      <c r="BV105" s="276"/>
      <c r="BW105" s="283"/>
      <c r="BX105" s="283"/>
      <c r="BY105" s="273"/>
      <c r="BZ105" s="276"/>
      <c r="CA105" s="276"/>
      <c r="CB105" s="276"/>
      <c r="CC105" s="283"/>
      <c r="CD105" s="283"/>
      <c r="CE105" s="273"/>
      <c r="CF105" s="276"/>
      <c r="CG105" s="276"/>
      <c r="CH105" s="276"/>
      <c r="CI105" s="283"/>
      <c r="CJ105" s="283"/>
      <c r="CK105" s="273"/>
      <c r="CL105" s="276"/>
      <c r="CM105" s="276"/>
      <c r="CN105" s="276"/>
      <c r="CO105" s="283"/>
      <c r="CP105" s="283"/>
      <c r="CQ105" s="273"/>
      <c r="CR105" s="276"/>
      <c r="CS105" s="276"/>
      <c r="CT105" s="276"/>
      <c r="CU105" s="283"/>
      <c r="CV105" s="283"/>
      <c r="CW105" s="273"/>
      <c r="CX105" s="276"/>
      <c r="CY105" s="276"/>
      <c r="CZ105" s="276"/>
      <c r="DA105" s="283"/>
      <c r="DB105" s="283"/>
      <c r="DC105" s="273"/>
      <c r="DD105" s="276"/>
      <c r="DE105" s="276"/>
      <c r="DF105" s="276"/>
      <c r="DG105" s="283"/>
      <c r="DH105" s="283"/>
      <c r="DI105" s="273"/>
      <c r="DJ105" s="276"/>
      <c r="DK105" s="276"/>
      <c r="DL105" s="276"/>
      <c r="DM105" s="135">
        <f t="shared" si="329"/>
        <v>1</v>
      </c>
      <c r="DN105" s="135">
        <f t="shared" si="330"/>
        <v>1</v>
      </c>
      <c r="DO105" s="134">
        <f>'бюджет округа (района)'!BH107+'бюджеты поселений'!BH107</f>
        <v>0</v>
      </c>
      <c r="DP105" s="137">
        <f>'бюджет округа (района)'!BH107</f>
        <v>0</v>
      </c>
      <c r="DQ105" s="134">
        <f>'бюджет округа (района)'!BI107+'бюджеты поселений'!BI107</f>
        <v>0</v>
      </c>
      <c r="DR105" s="137">
        <f>'бюджет округа (района)'!BI107</f>
        <v>0</v>
      </c>
      <c r="DS105" s="273"/>
      <c r="DT105" s="276"/>
      <c r="DU105" s="247" t="s">
        <v>34</v>
      </c>
      <c r="DV105" s="247" t="s">
        <v>34</v>
      </c>
      <c r="DW105" s="247" t="s">
        <v>34</v>
      </c>
      <c r="DX105" s="247" t="s">
        <v>34</v>
      </c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60">
        <v>853</v>
      </c>
      <c r="B106" s="305"/>
      <c r="C106" s="273"/>
      <c r="D106" s="276"/>
      <c r="E106" s="273"/>
      <c r="F106" s="276"/>
      <c r="G106" s="273"/>
      <c r="H106" s="276"/>
      <c r="I106" s="134"/>
      <c r="J106" s="137"/>
      <c r="K106" s="134"/>
      <c r="L106" s="137"/>
      <c r="M106" s="137"/>
      <c r="N106" s="137"/>
      <c r="O106" s="134"/>
      <c r="P106" s="137"/>
      <c r="Q106" s="137"/>
      <c r="R106" s="137"/>
      <c r="S106" s="134"/>
      <c r="T106" s="137"/>
      <c r="U106" s="137"/>
      <c r="V106" s="137"/>
      <c r="W106" s="134"/>
      <c r="X106" s="137"/>
      <c r="Y106" s="137"/>
      <c r="Z106" s="137"/>
      <c r="AA106" s="134"/>
      <c r="AB106" s="137"/>
      <c r="AC106" s="137"/>
      <c r="AD106" s="137"/>
      <c r="AE106" s="134"/>
      <c r="AF106" s="137"/>
      <c r="AG106" s="137"/>
      <c r="AH106" s="137"/>
      <c r="AI106" s="134"/>
      <c r="AJ106" s="137"/>
      <c r="AK106" s="137"/>
      <c r="AL106" s="137"/>
      <c r="AM106" s="134"/>
      <c r="AN106" s="137"/>
      <c r="AO106" s="137"/>
      <c r="AP106" s="137"/>
      <c r="AQ106" s="134"/>
      <c r="AR106" s="137"/>
      <c r="AS106" s="137"/>
      <c r="AT106" s="137"/>
      <c r="AU106" s="134"/>
      <c r="AV106" s="137"/>
      <c r="AW106" s="276"/>
      <c r="AX106" s="276"/>
      <c r="AY106" s="134"/>
      <c r="AZ106" s="137"/>
      <c r="BA106" s="273"/>
      <c r="BB106" s="276"/>
      <c r="BC106" s="283"/>
      <c r="BD106" s="283"/>
      <c r="BE106" s="273"/>
      <c r="BF106" s="276"/>
      <c r="BG106" s="273"/>
      <c r="BH106" s="276"/>
      <c r="BI106" s="276"/>
      <c r="BJ106" s="276"/>
      <c r="BK106" s="283"/>
      <c r="BL106" s="283"/>
      <c r="BM106" s="273"/>
      <c r="BN106" s="276"/>
      <c r="BO106" s="276"/>
      <c r="BP106" s="276"/>
      <c r="BQ106" s="283"/>
      <c r="BR106" s="283"/>
      <c r="BS106" s="273"/>
      <c r="BT106" s="276"/>
      <c r="BU106" s="276"/>
      <c r="BV106" s="276"/>
      <c r="BW106" s="283"/>
      <c r="BX106" s="283"/>
      <c r="BY106" s="273"/>
      <c r="BZ106" s="276"/>
      <c r="CA106" s="276"/>
      <c r="CB106" s="276"/>
      <c r="CC106" s="283"/>
      <c r="CD106" s="283"/>
      <c r="CE106" s="273"/>
      <c r="CF106" s="276"/>
      <c r="CG106" s="276"/>
      <c r="CH106" s="276"/>
      <c r="CI106" s="283"/>
      <c r="CJ106" s="283"/>
      <c r="CK106" s="273"/>
      <c r="CL106" s="276"/>
      <c r="CM106" s="276"/>
      <c r="CN106" s="276"/>
      <c r="CO106" s="283"/>
      <c r="CP106" s="283"/>
      <c r="CQ106" s="273"/>
      <c r="CR106" s="276"/>
      <c r="CS106" s="276"/>
      <c r="CT106" s="276"/>
      <c r="CU106" s="283"/>
      <c r="CV106" s="283"/>
      <c r="CW106" s="273"/>
      <c r="CX106" s="276"/>
      <c r="CY106" s="276"/>
      <c r="CZ106" s="276"/>
      <c r="DA106" s="283"/>
      <c r="DB106" s="283"/>
      <c r="DC106" s="273"/>
      <c r="DD106" s="276"/>
      <c r="DE106" s="276"/>
      <c r="DF106" s="276"/>
      <c r="DG106" s="283"/>
      <c r="DH106" s="283"/>
      <c r="DI106" s="273"/>
      <c r="DJ106" s="276"/>
      <c r="DK106" s="276"/>
      <c r="DL106" s="276"/>
      <c r="DM106" s="135">
        <f t="shared" si="329"/>
        <v>1</v>
      </c>
      <c r="DN106" s="135">
        <f t="shared" si="330"/>
        <v>1</v>
      </c>
      <c r="DO106" s="134">
        <f>'бюджет округа (района)'!BH108+'бюджеты поселений'!BH108</f>
        <v>0</v>
      </c>
      <c r="DP106" s="137">
        <f>'бюджет округа (района)'!BH108</f>
        <v>0</v>
      </c>
      <c r="DQ106" s="134">
        <f>'бюджет округа (района)'!BI108+'бюджеты поселений'!BI108</f>
        <v>0</v>
      </c>
      <c r="DR106" s="137">
        <f>'бюджет округа (района)'!BI108</f>
        <v>0</v>
      </c>
      <c r="DS106" s="273"/>
      <c r="DT106" s="276"/>
      <c r="DU106" s="247" t="s">
        <v>34</v>
      </c>
      <c r="DV106" s="247" t="s">
        <v>34</v>
      </c>
      <c r="DW106" s="247" t="s">
        <v>34</v>
      </c>
      <c r="DX106" s="247" t="s">
        <v>34</v>
      </c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hidden="1" customHeight="1">
      <c r="A107" s="206"/>
      <c r="B107" s="204"/>
      <c r="C107" s="134">
        <f>'бюджет округа (района)'!A109+'бюджеты поселений'!A109</f>
        <v>0</v>
      </c>
      <c r="D107" s="137">
        <f>'бюджет округа (района)'!A109</f>
        <v>0</v>
      </c>
      <c r="E107" s="134">
        <f>'бюджет округа (района)'!C109+'бюджеты поселений'!C109</f>
        <v>0</v>
      </c>
      <c r="F107" s="137">
        <f>'бюджет округа (района)'!C109</f>
        <v>0</v>
      </c>
      <c r="G107" s="134">
        <f t="shared" ref="G107:G110" si="378">I107+K107+O107+S107+W107+AA107+AE107+AI107+AM107+AQ107+AU107+AY107</f>
        <v>0</v>
      </c>
      <c r="H107" s="137">
        <f t="shared" ref="H107:H110" si="379">J107+L107+P107+T107+X107+AB107+AF107+AJ107+AN107+AR107+AV107+AZ107</f>
        <v>0</v>
      </c>
      <c r="I107" s="134">
        <f>'бюджет округа (района)'!E109+'бюджеты поселений'!E109</f>
        <v>0</v>
      </c>
      <c r="J107" s="137">
        <f>'бюджет округа (района)'!E109</f>
        <v>0</v>
      </c>
      <c r="K107" s="134">
        <f>'бюджет округа (района)'!F109+'бюджеты поселений'!F109</f>
        <v>0</v>
      </c>
      <c r="L107" s="137">
        <f>'бюджет округа (района)'!F109</f>
        <v>0</v>
      </c>
      <c r="M107" s="137">
        <f t="shared" ref="M107:M110" si="380">I107+K107</f>
        <v>0</v>
      </c>
      <c r="N107" s="137">
        <f t="shared" ref="N107:N110" si="381">J107+L107</f>
        <v>0</v>
      </c>
      <c r="O107" s="134">
        <f>'бюджет округа (района)'!H109+'бюджеты поселений'!H109</f>
        <v>0</v>
      </c>
      <c r="P107" s="137">
        <f>'бюджет округа (района)'!H109</f>
        <v>0</v>
      </c>
      <c r="Q107" s="137">
        <f t="shared" ref="Q107:Q110" si="382">K107+I107</f>
        <v>0</v>
      </c>
      <c r="R107" s="137">
        <f t="shared" ref="R107:R110" si="383">L107+J107</f>
        <v>0</v>
      </c>
      <c r="S107" s="134">
        <f>'бюджет округа (района)'!J109+'бюджеты поселений'!J109</f>
        <v>0</v>
      </c>
      <c r="T107" s="137">
        <f>'бюджет округа (района)'!J109</f>
        <v>0</v>
      </c>
      <c r="U107" s="137">
        <f t="shared" ref="U107:U110" si="384">Q107+S107</f>
        <v>0</v>
      </c>
      <c r="V107" s="137">
        <f t="shared" ref="V107:V110" si="385">R107+T107</f>
        <v>0</v>
      </c>
      <c r="W107" s="134">
        <f>'бюджет округа (района)'!L109+'бюджеты поселений'!L109</f>
        <v>0</v>
      </c>
      <c r="X107" s="137">
        <f>'бюджет округа (района)'!L109</f>
        <v>0</v>
      </c>
      <c r="Y107" s="137">
        <f t="shared" ref="Y107:Y110" si="386">U107+W107</f>
        <v>0</v>
      </c>
      <c r="Z107" s="137">
        <f t="shared" ref="Z107:Z110" si="387">V107+X107</f>
        <v>0</v>
      </c>
      <c r="AA107" s="134">
        <f>'бюджет округа (района)'!N109+'бюджеты поселений'!N109</f>
        <v>0</v>
      </c>
      <c r="AB107" s="137">
        <f>'бюджет округа (района)'!N109</f>
        <v>0</v>
      </c>
      <c r="AC107" s="137">
        <f t="shared" ref="AC107:AC110" si="388">Y107+AA107</f>
        <v>0</v>
      </c>
      <c r="AD107" s="137">
        <f t="shared" ref="AD107:AD110" si="389">Z107+AB107</f>
        <v>0</v>
      </c>
      <c r="AE107" s="134">
        <f>'бюджет округа (района)'!P109+'бюджеты поселений'!P109</f>
        <v>0</v>
      </c>
      <c r="AF107" s="137">
        <f>'бюджет округа (района)'!P109</f>
        <v>0</v>
      </c>
      <c r="AG107" s="137">
        <f t="shared" ref="AG107:AG110" si="390">AC107+AE107</f>
        <v>0</v>
      </c>
      <c r="AH107" s="137">
        <f t="shared" ref="AH107:AH110" si="391">AD107+AF107</f>
        <v>0</v>
      </c>
      <c r="AI107" s="134">
        <f>'бюджет округа (района)'!R109+'бюджеты поселений'!R109</f>
        <v>0</v>
      </c>
      <c r="AJ107" s="137">
        <f>'бюджет округа (района)'!R109</f>
        <v>0</v>
      </c>
      <c r="AK107" s="137">
        <f t="shared" ref="AK107:AK110" si="392">AG107+AI107</f>
        <v>0</v>
      </c>
      <c r="AL107" s="137">
        <f t="shared" ref="AL107:AL110" si="393">AH107+AJ107</f>
        <v>0</v>
      </c>
      <c r="AM107" s="134">
        <f>'бюджет округа (района)'!T109+'бюджеты поселений'!T109</f>
        <v>0</v>
      </c>
      <c r="AN107" s="137">
        <f>'бюджет округа (района)'!T109</f>
        <v>0</v>
      </c>
      <c r="AO107" s="137">
        <f t="shared" ref="AO107:AO110" si="394">AK107+AM107</f>
        <v>0</v>
      </c>
      <c r="AP107" s="137">
        <f t="shared" ref="AP107:AP110" si="395">AL107+AN107</f>
        <v>0</v>
      </c>
      <c r="AQ107" s="134">
        <f>'бюджет округа (района)'!V109+'бюджеты поселений'!V109</f>
        <v>0</v>
      </c>
      <c r="AR107" s="137">
        <f>'бюджет округа (района)'!V109</f>
        <v>0</v>
      </c>
      <c r="AS107" s="137">
        <f t="shared" ref="AS107:AS110" si="396">AO107+AQ107</f>
        <v>0</v>
      </c>
      <c r="AT107" s="137">
        <f t="shared" ref="AT107:AT110" si="397">AP107+AR107</f>
        <v>0</v>
      </c>
      <c r="AU107" s="134">
        <f>'бюджет округа (района)'!X109+'бюджеты поселений'!X109</f>
        <v>0</v>
      </c>
      <c r="AV107" s="137">
        <f>'бюджет округа (района)'!X109</f>
        <v>0</v>
      </c>
      <c r="AW107" s="137">
        <f t="shared" ref="AW107:AW110" si="398">AS107+AU107</f>
        <v>0</v>
      </c>
      <c r="AX107" s="137">
        <f t="shared" ref="AX107:AX110" si="399">AT107+AV107</f>
        <v>0</v>
      </c>
      <c r="AY107" s="134">
        <f>'бюджет округа (района)'!Z109+'бюджеты поселений'!Z109</f>
        <v>0</v>
      </c>
      <c r="AZ107" s="137">
        <f>'бюджет округа (района)'!Z109</f>
        <v>0</v>
      </c>
      <c r="BA107" s="134">
        <f>'бюджет округа (района)'!AA109+'бюджеты поселений'!AA109</f>
        <v>0</v>
      </c>
      <c r="BB107" s="137">
        <f>'бюджет округа (района)'!AA109</f>
        <v>0</v>
      </c>
      <c r="BC107" s="135">
        <f t="shared" ref="BC107:BC110" si="400">IF(G107=0,1,BA107/G107-1)</f>
        <v>1</v>
      </c>
      <c r="BD107" s="135">
        <f t="shared" ref="BD107:BD110" si="401">IF(H107=0,1,BB107/H107-1)</f>
        <v>1</v>
      </c>
      <c r="BE107" s="134">
        <f>'бюджет округа (района)'!AC109+'бюджеты поселений'!AC109</f>
        <v>0</v>
      </c>
      <c r="BF107" s="137">
        <f>'бюджет округа (района)'!AC109</f>
        <v>0</v>
      </c>
      <c r="BG107" s="134">
        <f>'бюджет округа (района)'!AD109+'бюджеты поселений'!AD109</f>
        <v>0</v>
      </c>
      <c r="BH107" s="137">
        <f>'бюджет округа (района)'!AD109</f>
        <v>0</v>
      </c>
      <c r="BI107" s="137">
        <f t="shared" ref="BI107:BI110" si="402">BE107+BG107</f>
        <v>0</v>
      </c>
      <c r="BJ107" s="137">
        <f t="shared" ref="BJ107:BJ110" si="403">BF107+BH107</f>
        <v>0</v>
      </c>
      <c r="BK107" s="135">
        <f t="shared" ref="BK107:BK110" si="404">IF(M107=0,1,BI107/M107-1)</f>
        <v>1</v>
      </c>
      <c r="BL107" s="135">
        <f t="shared" ref="BL107:BL110" si="405">IF(N107=0,1,BJ107/N107-1)</f>
        <v>1</v>
      </c>
      <c r="BM107" s="134">
        <f>'бюджет округа (района)'!AG109+'бюджеты поселений'!AG109</f>
        <v>0</v>
      </c>
      <c r="BN107" s="137">
        <f>'бюджет округа (района)'!AG109</f>
        <v>0</v>
      </c>
      <c r="BO107" s="137">
        <f t="shared" ref="BO107:BO110" si="406">BI107+BM107</f>
        <v>0</v>
      </c>
      <c r="BP107" s="137">
        <f t="shared" ref="BP107:BP110" si="407">BJ107+BN107</f>
        <v>0</v>
      </c>
      <c r="BQ107" s="135">
        <f t="shared" ref="BQ107:BQ110" si="408">IF(Q107=0,1,BO107/Q107-1)</f>
        <v>1</v>
      </c>
      <c r="BR107" s="135">
        <f t="shared" ref="BR107:BR110" si="409">IF(R107=0,1,BP107/R107-1)</f>
        <v>1</v>
      </c>
      <c r="BS107" s="134">
        <f>'бюджет округа (района)'!AJ109+'бюджеты поселений'!AJ109</f>
        <v>0</v>
      </c>
      <c r="BT107" s="137">
        <f>'бюджет округа (района)'!AJ109</f>
        <v>0</v>
      </c>
      <c r="BU107" s="137">
        <f t="shared" ref="BU107:BU110" si="410">BO107+BS107</f>
        <v>0</v>
      </c>
      <c r="BV107" s="137">
        <f t="shared" ref="BV107:BV110" si="411">BP107+BT107</f>
        <v>0</v>
      </c>
      <c r="BW107" s="135">
        <f t="shared" ref="BW107:BW110" si="412">IF(U107=0,1,BU107/U107-1)</f>
        <v>1</v>
      </c>
      <c r="BX107" s="135">
        <f t="shared" ref="BX107:BX110" si="413">IF(V107=0,1,BV107/V107-1)</f>
        <v>1</v>
      </c>
      <c r="BY107" s="134">
        <f>'бюджет округа (района)'!AM109+'бюджеты поселений'!AM109</f>
        <v>0</v>
      </c>
      <c r="BZ107" s="137">
        <f>'бюджет округа (района)'!AM109</f>
        <v>0</v>
      </c>
      <c r="CA107" s="137">
        <f t="shared" ref="CA107:CA110" si="414">BU107+BY107</f>
        <v>0</v>
      </c>
      <c r="CB107" s="137">
        <f t="shared" ref="CB107:CB110" si="415">BV107+BZ107</f>
        <v>0</v>
      </c>
      <c r="CC107" s="135">
        <f t="shared" ref="CC107:CC110" si="416">IF(Y107=0,1,CA107/Y107-1)</f>
        <v>1</v>
      </c>
      <c r="CD107" s="135">
        <f t="shared" ref="CD107:CD110" si="417">IF(Z107=0,1,CB107/Z107-1)</f>
        <v>1</v>
      </c>
      <c r="CE107" s="134">
        <f>'бюджет округа (района)'!AP109+'бюджеты поселений'!AP109</f>
        <v>0</v>
      </c>
      <c r="CF107" s="137">
        <f>'бюджет округа (района)'!AP109</f>
        <v>0</v>
      </c>
      <c r="CG107" s="137">
        <f t="shared" ref="CG107:CG110" si="418">CA107+CE107</f>
        <v>0</v>
      </c>
      <c r="CH107" s="137">
        <f t="shared" ref="CH107:CH110" si="419">CB107+CF107</f>
        <v>0</v>
      </c>
      <c r="CI107" s="135">
        <f t="shared" ref="CI107:CI110" si="420">IF(AC107=0,1,CG107/AC107-1)</f>
        <v>1</v>
      </c>
      <c r="CJ107" s="135">
        <f t="shared" ref="CJ107:CJ110" si="421">IF(AD107=0,1,CH107/AD107-1)</f>
        <v>1</v>
      </c>
      <c r="CK107" s="134">
        <f>'бюджет округа (района)'!AS109+'бюджеты поселений'!AS109</f>
        <v>0</v>
      </c>
      <c r="CL107" s="137">
        <f>'бюджет округа (района)'!AS109</f>
        <v>0</v>
      </c>
      <c r="CM107" s="137">
        <f t="shared" ref="CM107:CM110" si="422">CG107+CK107</f>
        <v>0</v>
      </c>
      <c r="CN107" s="137">
        <f t="shared" ref="CN107:CN110" si="423">CH107+CL107</f>
        <v>0</v>
      </c>
      <c r="CO107" s="135">
        <f t="shared" ref="CO107:CO110" si="424">IF(AG107=0,1,CM107/AG107-1)</f>
        <v>1</v>
      </c>
      <c r="CP107" s="135">
        <f t="shared" ref="CP107:CP110" si="425">IF(AH107=0,1,CN107/AH107-1)</f>
        <v>1</v>
      </c>
      <c r="CQ107" s="134">
        <f>'бюджет округа (района)'!AV109+'бюджеты поселений'!AV109</f>
        <v>0</v>
      </c>
      <c r="CR107" s="137">
        <f>'бюджет округа (района)'!AV109</f>
        <v>0</v>
      </c>
      <c r="CS107" s="137">
        <f t="shared" ref="CS107:CS110" si="426">CM107+CQ107</f>
        <v>0</v>
      </c>
      <c r="CT107" s="137">
        <f t="shared" ref="CT107:CT110" si="427">CN107+CR107</f>
        <v>0</v>
      </c>
      <c r="CU107" s="135">
        <f t="shared" ref="CU107:CU110" si="428">IF(AK107=0,1,CS107/AK107-1)</f>
        <v>1</v>
      </c>
      <c r="CV107" s="135">
        <f t="shared" ref="CV107:CV110" si="429">IF(AL107=0,1,CT107/AL107-1)</f>
        <v>1</v>
      </c>
      <c r="CW107" s="134">
        <f>'бюджет округа (района)'!AY109+'бюджеты поселений'!AY109</f>
        <v>0</v>
      </c>
      <c r="CX107" s="137">
        <f>'бюджет округа (района)'!AY109</f>
        <v>0</v>
      </c>
      <c r="CY107" s="137">
        <f t="shared" ref="CY107:CY110" si="430">CS107+CW107</f>
        <v>0</v>
      </c>
      <c r="CZ107" s="137">
        <f t="shared" ref="CZ107:CZ110" si="431">CT107+CX107</f>
        <v>0</v>
      </c>
      <c r="DA107" s="135">
        <f t="shared" ref="DA107:DA110" si="432">IF(AO107=0,1,CY107/AO107-1)</f>
        <v>1</v>
      </c>
      <c r="DB107" s="135">
        <f t="shared" ref="DB107:DB110" si="433">IF(AP107=0,1,CZ107/AP107-1)</f>
        <v>1</v>
      </c>
      <c r="DC107" s="134">
        <f>'бюджет округа (района)'!BB109+'бюджеты поселений'!BB109</f>
        <v>0</v>
      </c>
      <c r="DD107" s="137">
        <f>'бюджет округа (района)'!BB109</f>
        <v>0</v>
      </c>
      <c r="DE107" s="137">
        <f t="shared" ref="DE107:DE110" si="434">CY107+DC107</f>
        <v>0</v>
      </c>
      <c r="DF107" s="137">
        <f t="shared" ref="DF107:DF110" si="435">CZ107+DD107</f>
        <v>0</v>
      </c>
      <c r="DG107" s="135">
        <f t="shared" ref="DG107:DG110" si="436">IF(AS107=0,1,DE107/AS107-1)</f>
        <v>1</v>
      </c>
      <c r="DH107" s="135">
        <f t="shared" ref="DH107:DH110" si="437">IF(AT107=0,1,DF107/AT107-1)</f>
        <v>1</v>
      </c>
      <c r="DI107" s="134">
        <f>'бюджет округа (района)'!BE109+'бюджеты поселений'!BE109</f>
        <v>0</v>
      </c>
      <c r="DJ107" s="137">
        <f>'бюджет округа (района)'!BE109</f>
        <v>0</v>
      </c>
      <c r="DK107" s="137">
        <f t="shared" ref="DK107:DK110" si="438">DE107+DI107</f>
        <v>0</v>
      </c>
      <c r="DL107" s="137">
        <f t="shared" ref="DL107:DL110" si="439">DF107+DJ107</f>
        <v>0</v>
      </c>
      <c r="DM107" s="135">
        <f t="shared" ref="DM107:DM110" si="440">IF(AW107=0,1,DK107/AW107-1)</f>
        <v>1</v>
      </c>
      <c r="DN107" s="135">
        <f t="shared" ref="DN107:DN110" si="441">IF(AX107=0,1,DL107/AX107-1)</f>
        <v>1</v>
      </c>
      <c r="DO107" s="134">
        <f>'бюджет округа (района)'!BH109+'бюджеты поселений'!BH109</f>
        <v>0</v>
      </c>
      <c r="DP107" s="137">
        <f>'бюджет округа (района)'!BH109</f>
        <v>0</v>
      </c>
      <c r="DQ107" s="134">
        <f>'бюджет округа (района)'!BI109+'бюджеты поселений'!BI109</f>
        <v>0</v>
      </c>
      <c r="DR107" s="137">
        <f>'бюджет округа (района)'!BI109</f>
        <v>0</v>
      </c>
      <c r="DS107" s="134">
        <f>'бюджет округа (района)'!BJ109+'бюджеты поселений'!BJ109</f>
        <v>0</v>
      </c>
      <c r="DT107" s="137">
        <f>'бюджет округа (района)'!BJ109</f>
        <v>0</v>
      </c>
      <c r="DU107" s="135">
        <f t="shared" ref="DU107:DU110" si="442">IF($BA$103=0,1,DS107/$BA$103-1)</f>
        <v>1</v>
      </c>
      <c r="DV107" s="135">
        <f t="shared" ref="DV107:DV110" si="443">IF($BB$103=0,1,DT107/$BB$103-1)</f>
        <v>1</v>
      </c>
      <c r="DW107" s="135">
        <f>IF($G107=0,1,DS107/$G107)</f>
        <v>1</v>
      </c>
      <c r="DX107" s="135">
        <f>IF($G107=0,1,DT107/$H107)</f>
        <v>1</v>
      </c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hidden="1" customHeight="1">
      <c r="A108" s="206"/>
      <c r="B108" s="204"/>
      <c r="C108" s="134">
        <f>'бюджет округа (района)'!A110+'бюджеты поселений'!A110</f>
        <v>0</v>
      </c>
      <c r="D108" s="137">
        <f>'бюджет округа (района)'!A110</f>
        <v>0</v>
      </c>
      <c r="E108" s="134">
        <f>'бюджет округа (района)'!C110+'бюджеты поселений'!C110</f>
        <v>0</v>
      </c>
      <c r="F108" s="137">
        <f>'бюджет округа (района)'!C110</f>
        <v>0</v>
      </c>
      <c r="G108" s="134">
        <f t="shared" si="378"/>
        <v>0</v>
      </c>
      <c r="H108" s="137">
        <f t="shared" si="379"/>
        <v>0</v>
      </c>
      <c r="I108" s="134">
        <f>'бюджет округа (района)'!E110+'бюджеты поселений'!E110</f>
        <v>0</v>
      </c>
      <c r="J108" s="137">
        <f>'бюджет округа (района)'!E110</f>
        <v>0</v>
      </c>
      <c r="K108" s="134">
        <f>'бюджет округа (района)'!F110+'бюджеты поселений'!F110</f>
        <v>0</v>
      </c>
      <c r="L108" s="137">
        <f>'бюджет округа (района)'!F110</f>
        <v>0</v>
      </c>
      <c r="M108" s="137">
        <f t="shared" si="380"/>
        <v>0</v>
      </c>
      <c r="N108" s="137">
        <f t="shared" si="381"/>
        <v>0</v>
      </c>
      <c r="O108" s="134">
        <f>'бюджет округа (района)'!H110+'бюджеты поселений'!H110</f>
        <v>0</v>
      </c>
      <c r="P108" s="137">
        <f>'бюджет округа (района)'!H110</f>
        <v>0</v>
      </c>
      <c r="Q108" s="137">
        <f t="shared" si="382"/>
        <v>0</v>
      </c>
      <c r="R108" s="137">
        <f t="shared" si="383"/>
        <v>0</v>
      </c>
      <c r="S108" s="134">
        <f>'бюджет округа (района)'!J110+'бюджеты поселений'!J110</f>
        <v>0</v>
      </c>
      <c r="T108" s="137">
        <f>'бюджет округа (района)'!J110</f>
        <v>0</v>
      </c>
      <c r="U108" s="137">
        <f t="shared" si="384"/>
        <v>0</v>
      </c>
      <c r="V108" s="137">
        <f t="shared" si="385"/>
        <v>0</v>
      </c>
      <c r="W108" s="134">
        <f>'бюджет округа (района)'!L110+'бюджеты поселений'!L110</f>
        <v>0</v>
      </c>
      <c r="X108" s="137">
        <f>'бюджет округа (района)'!L110</f>
        <v>0</v>
      </c>
      <c r="Y108" s="137">
        <f t="shared" si="386"/>
        <v>0</v>
      </c>
      <c r="Z108" s="137">
        <f t="shared" si="387"/>
        <v>0</v>
      </c>
      <c r="AA108" s="134">
        <f>'бюджет округа (района)'!N110+'бюджеты поселений'!N110</f>
        <v>0</v>
      </c>
      <c r="AB108" s="137">
        <f>'бюджет округа (района)'!N110</f>
        <v>0</v>
      </c>
      <c r="AC108" s="137">
        <f t="shared" si="388"/>
        <v>0</v>
      </c>
      <c r="AD108" s="137">
        <f t="shared" si="389"/>
        <v>0</v>
      </c>
      <c r="AE108" s="134">
        <f>'бюджет округа (района)'!P110+'бюджеты поселений'!P110</f>
        <v>0</v>
      </c>
      <c r="AF108" s="137">
        <f>'бюджет округа (района)'!P110</f>
        <v>0</v>
      </c>
      <c r="AG108" s="137">
        <f t="shared" si="390"/>
        <v>0</v>
      </c>
      <c r="AH108" s="137">
        <f t="shared" si="391"/>
        <v>0</v>
      </c>
      <c r="AI108" s="134">
        <f>'бюджет округа (района)'!R110+'бюджеты поселений'!R110</f>
        <v>0</v>
      </c>
      <c r="AJ108" s="137">
        <f>'бюджет округа (района)'!R110</f>
        <v>0</v>
      </c>
      <c r="AK108" s="137">
        <f t="shared" si="392"/>
        <v>0</v>
      </c>
      <c r="AL108" s="137">
        <f t="shared" si="393"/>
        <v>0</v>
      </c>
      <c r="AM108" s="134">
        <f>'бюджет округа (района)'!T110+'бюджеты поселений'!T110</f>
        <v>0</v>
      </c>
      <c r="AN108" s="137">
        <f>'бюджет округа (района)'!T110</f>
        <v>0</v>
      </c>
      <c r="AO108" s="137">
        <f t="shared" si="394"/>
        <v>0</v>
      </c>
      <c r="AP108" s="137">
        <f t="shared" si="395"/>
        <v>0</v>
      </c>
      <c r="AQ108" s="134">
        <f>'бюджет округа (района)'!V110+'бюджеты поселений'!V110</f>
        <v>0</v>
      </c>
      <c r="AR108" s="137">
        <f>'бюджет округа (района)'!V110</f>
        <v>0</v>
      </c>
      <c r="AS108" s="137">
        <f t="shared" si="396"/>
        <v>0</v>
      </c>
      <c r="AT108" s="137">
        <f t="shared" si="397"/>
        <v>0</v>
      </c>
      <c r="AU108" s="134">
        <f>'бюджет округа (района)'!X110+'бюджеты поселений'!X110</f>
        <v>0</v>
      </c>
      <c r="AV108" s="137">
        <f>'бюджет округа (района)'!X110</f>
        <v>0</v>
      </c>
      <c r="AW108" s="137">
        <f t="shared" si="398"/>
        <v>0</v>
      </c>
      <c r="AX108" s="137">
        <f t="shared" si="399"/>
        <v>0</v>
      </c>
      <c r="AY108" s="134">
        <f>'бюджет округа (района)'!Z110+'бюджеты поселений'!Z110</f>
        <v>0</v>
      </c>
      <c r="AZ108" s="137">
        <f>'бюджет округа (района)'!Z110</f>
        <v>0</v>
      </c>
      <c r="BA108" s="134">
        <f>'бюджет округа (района)'!AA110+'бюджеты поселений'!AA110</f>
        <v>0</v>
      </c>
      <c r="BB108" s="137">
        <f>'бюджет округа (района)'!AA110</f>
        <v>0</v>
      </c>
      <c r="BC108" s="135">
        <f t="shared" si="400"/>
        <v>1</v>
      </c>
      <c r="BD108" s="135">
        <f t="shared" si="401"/>
        <v>1</v>
      </c>
      <c r="BE108" s="134">
        <f>'бюджет округа (района)'!AC110+'бюджеты поселений'!AC110</f>
        <v>0</v>
      </c>
      <c r="BF108" s="137">
        <f>'бюджет округа (района)'!AC110</f>
        <v>0</v>
      </c>
      <c r="BG108" s="134">
        <f>'бюджет округа (района)'!AD110+'бюджеты поселений'!AD110</f>
        <v>0</v>
      </c>
      <c r="BH108" s="137">
        <f>'бюджет округа (района)'!AD110</f>
        <v>0</v>
      </c>
      <c r="BI108" s="137">
        <f t="shared" si="402"/>
        <v>0</v>
      </c>
      <c r="BJ108" s="137">
        <f t="shared" si="403"/>
        <v>0</v>
      </c>
      <c r="BK108" s="135">
        <f t="shared" si="404"/>
        <v>1</v>
      </c>
      <c r="BL108" s="135">
        <f t="shared" si="405"/>
        <v>1</v>
      </c>
      <c r="BM108" s="134">
        <f>'бюджет округа (района)'!AG110+'бюджеты поселений'!AG110</f>
        <v>0</v>
      </c>
      <c r="BN108" s="137">
        <f>'бюджет округа (района)'!AG110</f>
        <v>0</v>
      </c>
      <c r="BO108" s="137">
        <f t="shared" si="406"/>
        <v>0</v>
      </c>
      <c r="BP108" s="137">
        <f t="shared" si="407"/>
        <v>0</v>
      </c>
      <c r="BQ108" s="135">
        <f t="shared" si="408"/>
        <v>1</v>
      </c>
      <c r="BR108" s="135">
        <f t="shared" si="409"/>
        <v>1</v>
      </c>
      <c r="BS108" s="134">
        <f>'бюджет округа (района)'!AJ110+'бюджеты поселений'!AJ110</f>
        <v>0</v>
      </c>
      <c r="BT108" s="137">
        <f>'бюджет округа (района)'!AJ110</f>
        <v>0</v>
      </c>
      <c r="BU108" s="137">
        <f t="shared" si="410"/>
        <v>0</v>
      </c>
      <c r="BV108" s="137">
        <f t="shared" si="411"/>
        <v>0</v>
      </c>
      <c r="BW108" s="135">
        <f t="shared" si="412"/>
        <v>1</v>
      </c>
      <c r="BX108" s="135">
        <f t="shared" si="413"/>
        <v>1</v>
      </c>
      <c r="BY108" s="134">
        <f>'бюджет округа (района)'!AM110+'бюджеты поселений'!AM110</f>
        <v>0</v>
      </c>
      <c r="BZ108" s="137">
        <f>'бюджет округа (района)'!AM110</f>
        <v>0</v>
      </c>
      <c r="CA108" s="137">
        <f t="shared" si="414"/>
        <v>0</v>
      </c>
      <c r="CB108" s="137">
        <f t="shared" si="415"/>
        <v>0</v>
      </c>
      <c r="CC108" s="135">
        <f t="shared" si="416"/>
        <v>1</v>
      </c>
      <c r="CD108" s="135">
        <f t="shared" si="417"/>
        <v>1</v>
      </c>
      <c r="CE108" s="134">
        <f>'бюджет округа (района)'!AP110+'бюджеты поселений'!AP110</f>
        <v>0</v>
      </c>
      <c r="CF108" s="137">
        <f>'бюджет округа (района)'!AP110</f>
        <v>0</v>
      </c>
      <c r="CG108" s="137">
        <f t="shared" si="418"/>
        <v>0</v>
      </c>
      <c r="CH108" s="137">
        <f t="shared" si="419"/>
        <v>0</v>
      </c>
      <c r="CI108" s="135">
        <f t="shared" si="420"/>
        <v>1</v>
      </c>
      <c r="CJ108" s="135">
        <f t="shared" si="421"/>
        <v>1</v>
      </c>
      <c r="CK108" s="134">
        <f>'бюджет округа (района)'!AS110+'бюджеты поселений'!AS110</f>
        <v>0</v>
      </c>
      <c r="CL108" s="137">
        <f>'бюджет округа (района)'!AS110</f>
        <v>0</v>
      </c>
      <c r="CM108" s="137">
        <f t="shared" si="422"/>
        <v>0</v>
      </c>
      <c r="CN108" s="137">
        <f t="shared" si="423"/>
        <v>0</v>
      </c>
      <c r="CO108" s="135">
        <f t="shared" si="424"/>
        <v>1</v>
      </c>
      <c r="CP108" s="135">
        <f t="shared" si="425"/>
        <v>1</v>
      </c>
      <c r="CQ108" s="134">
        <f>'бюджет округа (района)'!AV110+'бюджеты поселений'!AV110</f>
        <v>0</v>
      </c>
      <c r="CR108" s="137">
        <f>'бюджет округа (района)'!AV110</f>
        <v>0</v>
      </c>
      <c r="CS108" s="137">
        <f t="shared" si="426"/>
        <v>0</v>
      </c>
      <c r="CT108" s="137">
        <f t="shared" si="427"/>
        <v>0</v>
      </c>
      <c r="CU108" s="135">
        <f t="shared" si="428"/>
        <v>1</v>
      </c>
      <c r="CV108" s="135">
        <f t="shared" si="429"/>
        <v>1</v>
      </c>
      <c r="CW108" s="134">
        <f>'бюджет округа (района)'!AY110+'бюджеты поселений'!AY110</f>
        <v>0</v>
      </c>
      <c r="CX108" s="137">
        <f>'бюджет округа (района)'!AY110</f>
        <v>0</v>
      </c>
      <c r="CY108" s="137">
        <f t="shared" si="430"/>
        <v>0</v>
      </c>
      <c r="CZ108" s="137">
        <f t="shared" si="431"/>
        <v>0</v>
      </c>
      <c r="DA108" s="135">
        <f t="shared" si="432"/>
        <v>1</v>
      </c>
      <c r="DB108" s="135">
        <f t="shared" si="433"/>
        <v>1</v>
      </c>
      <c r="DC108" s="134">
        <f>'бюджет округа (района)'!BB110+'бюджеты поселений'!BB110</f>
        <v>0</v>
      </c>
      <c r="DD108" s="137">
        <f>'бюджет округа (района)'!BB110</f>
        <v>0</v>
      </c>
      <c r="DE108" s="137">
        <f t="shared" si="434"/>
        <v>0</v>
      </c>
      <c r="DF108" s="137">
        <f t="shared" si="435"/>
        <v>0</v>
      </c>
      <c r="DG108" s="135">
        <f t="shared" si="436"/>
        <v>1</v>
      </c>
      <c r="DH108" s="135">
        <f t="shared" si="437"/>
        <v>1</v>
      </c>
      <c r="DI108" s="134">
        <f>'бюджет округа (района)'!BE110+'бюджеты поселений'!BE110</f>
        <v>0</v>
      </c>
      <c r="DJ108" s="137">
        <f>'бюджет округа (района)'!BE110</f>
        <v>0</v>
      </c>
      <c r="DK108" s="137">
        <f t="shared" si="438"/>
        <v>0</v>
      </c>
      <c r="DL108" s="137">
        <f t="shared" si="439"/>
        <v>0</v>
      </c>
      <c r="DM108" s="135">
        <f t="shared" si="440"/>
        <v>1</v>
      </c>
      <c r="DN108" s="135">
        <f t="shared" si="441"/>
        <v>1</v>
      </c>
      <c r="DO108" s="134">
        <f>'бюджет округа (района)'!BH110+'бюджеты поселений'!BH110</f>
        <v>0</v>
      </c>
      <c r="DP108" s="137">
        <f>'бюджет округа (района)'!BH110</f>
        <v>0</v>
      </c>
      <c r="DQ108" s="134">
        <f>'бюджет округа (района)'!BI110+'бюджеты поселений'!BI110</f>
        <v>0</v>
      </c>
      <c r="DR108" s="137">
        <f>'бюджет округа (района)'!BI110</f>
        <v>0</v>
      </c>
      <c r="DS108" s="134">
        <f>'бюджет округа (района)'!BJ110+'бюджеты поселений'!BJ110</f>
        <v>0</v>
      </c>
      <c r="DT108" s="137">
        <f>'бюджет округа (района)'!BJ110</f>
        <v>0</v>
      </c>
      <c r="DU108" s="135">
        <f t="shared" si="442"/>
        <v>1</v>
      </c>
      <c r="DV108" s="135">
        <f t="shared" si="443"/>
        <v>1</v>
      </c>
      <c r="DW108" s="135">
        <f t="shared" ref="DW108:DW110" si="444">IF($G108=0,1,DS108/$G108-1)</f>
        <v>1</v>
      </c>
      <c r="DX108" s="197">
        <f t="shared" ref="DX108:DX110" si="445">IF($H108=0,1,DT108/$H108-1)</f>
        <v>1</v>
      </c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hidden="1" customHeight="1">
      <c r="A109" s="206"/>
      <c r="B109" s="204"/>
      <c r="C109" s="134">
        <f>'бюджет округа (района)'!A111+'бюджеты поселений'!A111</f>
        <v>0</v>
      </c>
      <c r="D109" s="137">
        <f>'бюджет округа (района)'!A111</f>
        <v>0</v>
      </c>
      <c r="E109" s="134">
        <f>'бюджет округа (района)'!C111+'бюджеты поселений'!C111</f>
        <v>0</v>
      </c>
      <c r="F109" s="137">
        <f>'бюджет округа (района)'!C111</f>
        <v>0</v>
      </c>
      <c r="G109" s="134">
        <f t="shared" si="378"/>
        <v>0</v>
      </c>
      <c r="H109" s="137">
        <f t="shared" si="379"/>
        <v>0</v>
      </c>
      <c r="I109" s="134">
        <f>'бюджет округа (района)'!E111+'бюджеты поселений'!E111</f>
        <v>0</v>
      </c>
      <c r="J109" s="137">
        <f>'бюджет округа (района)'!E111</f>
        <v>0</v>
      </c>
      <c r="K109" s="134">
        <f>'бюджет округа (района)'!F111+'бюджеты поселений'!F111</f>
        <v>0</v>
      </c>
      <c r="L109" s="137">
        <f>'бюджет округа (района)'!F111</f>
        <v>0</v>
      </c>
      <c r="M109" s="137">
        <f t="shared" si="380"/>
        <v>0</v>
      </c>
      <c r="N109" s="137">
        <f t="shared" si="381"/>
        <v>0</v>
      </c>
      <c r="O109" s="134">
        <f>'бюджет округа (района)'!H111+'бюджеты поселений'!H111</f>
        <v>0</v>
      </c>
      <c r="P109" s="137">
        <f>'бюджет округа (района)'!H111</f>
        <v>0</v>
      </c>
      <c r="Q109" s="137">
        <f t="shared" si="382"/>
        <v>0</v>
      </c>
      <c r="R109" s="137">
        <f t="shared" si="383"/>
        <v>0</v>
      </c>
      <c r="S109" s="134">
        <f>'бюджет округа (района)'!J111+'бюджеты поселений'!J111</f>
        <v>0</v>
      </c>
      <c r="T109" s="137">
        <f>'бюджет округа (района)'!J111</f>
        <v>0</v>
      </c>
      <c r="U109" s="137">
        <f t="shared" si="384"/>
        <v>0</v>
      </c>
      <c r="V109" s="137">
        <f t="shared" si="385"/>
        <v>0</v>
      </c>
      <c r="W109" s="134">
        <f>'бюджет округа (района)'!L111+'бюджеты поселений'!L111</f>
        <v>0</v>
      </c>
      <c r="X109" s="137">
        <f>'бюджет округа (района)'!L111</f>
        <v>0</v>
      </c>
      <c r="Y109" s="137">
        <f t="shared" si="386"/>
        <v>0</v>
      </c>
      <c r="Z109" s="137">
        <f t="shared" si="387"/>
        <v>0</v>
      </c>
      <c r="AA109" s="134">
        <f>'бюджет округа (района)'!N111+'бюджеты поселений'!N111</f>
        <v>0</v>
      </c>
      <c r="AB109" s="137">
        <f>'бюджет округа (района)'!N111</f>
        <v>0</v>
      </c>
      <c r="AC109" s="137">
        <f t="shared" si="388"/>
        <v>0</v>
      </c>
      <c r="AD109" s="137">
        <f t="shared" si="389"/>
        <v>0</v>
      </c>
      <c r="AE109" s="134">
        <f>'бюджет округа (района)'!P111+'бюджеты поселений'!P111</f>
        <v>0</v>
      </c>
      <c r="AF109" s="137">
        <f>'бюджет округа (района)'!P111</f>
        <v>0</v>
      </c>
      <c r="AG109" s="137">
        <f t="shared" si="390"/>
        <v>0</v>
      </c>
      <c r="AH109" s="137">
        <f t="shared" si="391"/>
        <v>0</v>
      </c>
      <c r="AI109" s="134">
        <f>'бюджет округа (района)'!R111+'бюджеты поселений'!R111</f>
        <v>0</v>
      </c>
      <c r="AJ109" s="137">
        <f>'бюджет округа (района)'!R111</f>
        <v>0</v>
      </c>
      <c r="AK109" s="137">
        <f t="shared" si="392"/>
        <v>0</v>
      </c>
      <c r="AL109" s="137">
        <f t="shared" si="393"/>
        <v>0</v>
      </c>
      <c r="AM109" s="134">
        <f>'бюджет округа (района)'!T111+'бюджеты поселений'!T111</f>
        <v>0</v>
      </c>
      <c r="AN109" s="137">
        <f>'бюджет округа (района)'!T111</f>
        <v>0</v>
      </c>
      <c r="AO109" s="137">
        <f t="shared" si="394"/>
        <v>0</v>
      </c>
      <c r="AP109" s="137">
        <f t="shared" si="395"/>
        <v>0</v>
      </c>
      <c r="AQ109" s="134">
        <f>'бюджет округа (района)'!V111+'бюджеты поселений'!V111</f>
        <v>0</v>
      </c>
      <c r="AR109" s="137">
        <f>'бюджет округа (района)'!V111</f>
        <v>0</v>
      </c>
      <c r="AS109" s="137">
        <f t="shared" si="396"/>
        <v>0</v>
      </c>
      <c r="AT109" s="137">
        <f t="shared" si="397"/>
        <v>0</v>
      </c>
      <c r="AU109" s="134">
        <f>'бюджет округа (района)'!X111+'бюджеты поселений'!X111</f>
        <v>0</v>
      </c>
      <c r="AV109" s="137">
        <f>'бюджет округа (района)'!X111</f>
        <v>0</v>
      </c>
      <c r="AW109" s="137">
        <f t="shared" si="398"/>
        <v>0</v>
      </c>
      <c r="AX109" s="137">
        <f t="shared" si="399"/>
        <v>0</v>
      </c>
      <c r="AY109" s="134">
        <f>'бюджет округа (района)'!Z111+'бюджеты поселений'!Z111</f>
        <v>0</v>
      </c>
      <c r="AZ109" s="137">
        <f>'бюджет округа (района)'!Z111</f>
        <v>0</v>
      </c>
      <c r="BA109" s="134">
        <f>'бюджет округа (района)'!AA111+'бюджеты поселений'!AA111</f>
        <v>0</v>
      </c>
      <c r="BB109" s="137">
        <f>'бюджет округа (района)'!AA111</f>
        <v>0</v>
      </c>
      <c r="BC109" s="135">
        <f t="shared" si="400"/>
        <v>1</v>
      </c>
      <c r="BD109" s="135">
        <f t="shared" si="401"/>
        <v>1</v>
      </c>
      <c r="BE109" s="134">
        <f>'бюджет округа (района)'!AC111+'бюджеты поселений'!AC111</f>
        <v>0</v>
      </c>
      <c r="BF109" s="137">
        <f>'бюджет округа (района)'!AC111</f>
        <v>0</v>
      </c>
      <c r="BG109" s="134">
        <f>'бюджет округа (района)'!AD111+'бюджеты поселений'!AD111</f>
        <v>0</v>
      </c>
      <c r="BH109" s="137">
        <f>'бюджет округа (района)'!AD111</f>
        <v>0</v>
      </c>
      <c r="BI109" s="137">
        <f t="shared" si="402"/>
        <v>0</v>
      </c>
      <c r="BJ109" s="137">
        <f t="shared" si="403"/>
        <v>0</v>
      </c>
      <c r="BK109" s="135">
        <f t="shared" si="404"/>
        <v>1</v>
      </c>
      <c r="BL109" s="135">
        <f t="shared" si="405"/>
        <v>1</v>
      </c>
      <c r="BM109" s="134">
        <f>'бюджет округа (района)'!AG111+'бюджеты поселений'!AG111</f>
        <v>0</v>
      </c>
      <c r="BN109" s="137">
        <f>'бюджет округа (района)'!AG111</f>
        <v>0</v>
      </c>
      <c r="BO109" s="137">
        <f t="shared" si="406"/>
        <v>0</v>
      </c>
      <c r="BP109" s="137">
        <f t="shared" si="407"/>
        <v>0</v>
      </c>
      <c r="BQ109" s="135">
        <f t="shared" si="408"/>
        <v>1</v>
      </c>
      <c r="BR109" s="135">
        <f t="shared" si="409"/>
        <v>1</v>
      </c>
      <c r="BS109" s="134">
        <f>'бюджет округа (района)'!AJ111+'бюджеты поселений'!AJ111</f>
        <v>0</v>
      </c>
      <c r="BT109" s="137">
        <f>'бюджет округа (района)'!AJ111</f>
        <v>0</v>
      </c>
      <c r="BU109" s="137">
        <f t="shared" si="410"/>
        <v>0</v>
      </c>
      <c r="BV109" s="137">
        <f t="shared" si="411"/>
        <v>0</v>
      </c>
      <c r="BW109" s="135">
        <f t="shared" si="412"/>
        <v>1</v>
      </c>
      <c r="BX109" s="135">
        <f t="shared" si="413"/>
        <v>1</v>
      </c>
      <c r="BY109" s="134">
        <f>'бюджет округа (района)'!AM111+'бюджеты поселений'!AM111</f>
        <v>0</v>
      </c>
      <c r="BZ109" s="137">
        <f>'бюджет округа (района)'!AM111</f>
        <v>0</v>
      </c>
      <c r="CA109" s="137">
        <f t="shared" si="414"/>
        <v>0</v>
      </c>
      <c r="CB109" s="137">
        <f t="shared" si="415"/>
        <v>0</v>
      </c>
      <c r="CC109" s="135">
        <f t="shared" si="416"/>
        <v>1</v>
      </c>
      <c r="CD109" s="135">
        <f t="shared" si="417"/>
        <v>1</v>
      </c>
      <c r="CE109" s="134">
        <f>'бюджет округа (района)'!AP111+'бюджеты поселений'!AP111</f>
        <v>0</v>
      </c>
      <c r="CF109" s="137">
        <f>'бюджет округа (района)'!AP111</f>
        <v>0</v>
      </c>
      <c r="CG109" s="137">
        <f t="shared" si="418"/>
        <v>0</v>
      </c>
      <c r="CH109" s="137">
        <f t="shared" si="419"/>
        <v>0</v>
      </c>
      <c r="CI109" s="135">
        <f t="shared" si="420"/>
        <v>1</v>
      </c>
      <c r="CJ109" s="135">
        <f t="shared" si="421"/>
        <v>1</v>
      </c>
      <c r="CK109" s="134">
        <f>'бюджет округа (района)'!AS111+'бюджеты поселений'!AS111</f>
        <v>0</v>
      </c>
      <c r="CL109" s="137">
        <f>'бюджет округа (района)'!AS111</f>
        <v>0</v>
      </c>
      <c r="CM109" s="137">
        <f t="shared" si="422"/>
        <v>0</v>
      </c>
      <c r="CN109" s="137">
        <f t="shared" si="423"/>
        <v>0</v>
      </c>
      <c r="CO109" s="135">
        <f t="shared" si="424"/>
        <v>1</v>
      </c>
      <c r="CP109" s="135">
        <f t="shared" si="425"/>
        <v>1</v>
      </c>
      <c r="CQ109" s="134">
        <f>'бюджет округа (района)'!AV111+'бюджеты поселений'!AV111</f>
        <v>0</v>
      </c>
      <c r="CR109" s="137">
        <f>'бюджет округа (района)'!AV111</f>
        <v>0</v>
      </c>
      <c r="CS109" s="137">
        <f t="shared" si="426"/>
        <v>0</v>
      </c>
      <c r="CT109" s="137">
        <f t="shared" si="427"/>
        <v>0</v>
      </c>
      <c r="CU109" s="135">
        <f t="shared" si="428"/>
        <v>1</v>
      </c>
      <c r="CV109" s="135">
        <f t="shared" si="429"/>
        <v>1</v>
      </c>
      <c r="CW109" s="134">
        <f>'бюджет округа (района)'!AY111+'бюджеты поселений'!AY111</f>
        <v>0</v>
      </c>
      <c r="CX109" s="137">
        <f>'бюджет округа (района)'!AY111</f>
        <v>0</v>
      </c>
      <c r="CY109" s="137">
        <f t="shared" si="430"/>
        <v>0</v>
      </c>
      <c r="CZ109" s="137">
        <f t="shared" si="431"/>
        <v>0</v>
      </c>
      <c r="DA109" s="135">
        <f t="shared" si="432"/>
        <v>1</v>
      </c>
      <c r="DB109" s="135">
        <f t="shared" si="433"/>
        <v>1</v>
      </c>
      <c r="DC109" s="134">
        <f>'бюджет округа (района)'!BB111+'бюджеты поселений'!BB111</f>
        <v>0</v>
      </c>
      <c r="DD109" s="137">
        <f>'бюджет округа (района)'!BB111</f>
        <v>0</v>
      </c>
      <c r="DE109" s="137">
        <f t="shared" si="434"/>
        <v>0</v>
      </c>
      <c r="DF109" s="137">
        <f t="shared" si="435"/>
        <v>0</v>
      </c>
      <c r="DG109" s="135">
        <f t="shared" si="436"/>
        <v>1</v>
      </c>
      <c r="DH109" s="135">
        <f t="shared" si="437"/>
        <v>1</v>
      </c>
      <c r="DI109" s="134">
        <f>'бюджет округа (района)'!BE111+'бюджеты поселений'!BE111</f>
        <v>0</v>
      </c>
      <c r="DJ109" s="137">
        <f>'бюджет округа (района)'!BE111</f>
        <v>0</v>
      </c>
      <c r="DK109" s="137">
        <f t="shared" si="438"/>
        <v>0</v>
      </c>
      <c r="DL109" s="137">
        <f t="shared" si="439"/>
        <v>0</v>
      </c>
      <c r="DM109" s="135">
        <f t="shared" si="440"/>
        <v>1</v>
      </c>
      <c r="DN109" s="135">
        <f t="shared" si="441"/>
        <v>1</v>
      </c>
      <c r="DO109" s="134">
        <f>'бюджет округа (района)'!BH111+'бюджеты поселений'!BH111</f>
        <v>0</v>
      </c>
      <c r="DP109" s="137">
        <f>'бюджет округа (района)'!BH111</f>
        <v>0</v>
      </c>
      <c r="DQ109" s="134">
        <f>'бюджет округа (района)'!BI111+'бюджеты поселений'!BI111</f>
        <v>0</v>
      </c>
      <c r="DR109" s="137">
        <f>'бюджет округа (района)'!BI111</f>
        <v>0</v>
      </c>
      <c r="DS109" s="134">
        <f>'бюджет округа (района)'!BJ111+'бюджеты поселений'!BJ111</f>
        <v>0</v>
      </c>
      <c r="DT109" s="137">
        <f>'бюджет округа (района)'!BJ111</f>
        <v>0</v>
      </c>
      <c r="DU109" s="135">
        <f t="shared" si="442"/>
        <v>1</v>
      </c>
      <c r="DV109" s="135">
        <f t="shared" si="443"/>
        <v>1</v>
      </c>
      <c r="DW109" s="135">
        <f t="shared" si="444"/>
        <v>1</v>
      </c>
      <c r="DX109" s="197">
        <f t="shared" si="445"/>
        <v>1</v>
      </c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hidden="1" customHeight="1">
      <c r="A110" s="361"/>
      <c r="B110" s="307"/>
      <c r="C110" s="134">
        <f>'бюджет округа (района)'!A112+'бюджеты поселений'!A112</f>
        <v>0</v>
      </c>
      <c r="D110" s="137">
        <f>'бюджет округа (района)'!A112</f>
        <v>0</v>
      </c>
      <c r="E110" s="134">
        <f>'бюджет округа (района)'!C112+'бюджеты поселений'!C112</f>
        <v>0</v>
      </c>
      <c r="F110" s="137">
        <f>'бюджет округа (района)'!C112</f>
        <v>0</v>
      </c>
      <c r="G110" s="134">
        <f t="shared" si="378"/>
        <v>0</v>
      </c>
      <c r="H110" s="137">
        <f t="shared" si="379"/>
        <v>0</v>
      </c>
      <c r="I110" s="134">
        <f>'бюджет округа (района)'!E112+'бюджеты поселений'!E112</f>
        <v>0</v>
      </c>
      <c r="J110" s="137">
        <f>'бюджет округа (района)'!E112</f>
        <v>0</v>
      </c>
      <c r="K110" s="134">
        <f>'бюджет округа (района)'!F112+'бюджеты поселений'!F112</f>
        <v>0</v>
      </c>
      <c r="L110" s="137">
        <f>'бюджет округа (района)'!F112</f>
        <v>0</v>
      </c>
      <c r="M110" s="137">
        <f t="shared" si="380"/>
        <v>0</v>
      </c>
      <c r="N110" s="137">
        <f t="shared" si="381"/>
        <v>0</v>
      </c>
      <c r="O110" s="134">
        <f>'бюджет округа (района)'!H112+'бюджеты поселений'!H112</f>
        <v>0</v>
      </c>
      <c r="P110" s="137">
        <f>'бюджет округа (района)'!H112</f>
        <v>0</v>
      </c>
      <c r="Q110" s="137">
        <f t="shared" si="382"/>
        <v>0</v>
      </c>
      <c r="R110" s="137">
        <f t="shared" si="383"/>
        <v>0</v>
      </c>
      <c r="S110" s="134">
        <f>'бюджет округа (района)'!J112+'бюджеты поселений'!J112</f>
        <v>0</v>
      </c>
      <c r="T110" s="137">
        <f>'бюджет округа (района)'!J112</f>
        <v>0</v>
      </c>
      <c r="U110" s="137">
        <f t="shared" si="384"/>
        <v>0</v>
      </c>
      <c r="V110" s="137">
        <f t="shared" si="385"/>
        <v>0</v>
      </c>
      <c r="W110" s="134">
        <f>'бюджет округа (района)'!L112+'бюджеты поселений'!L112</f>
        <v>0</v>
      </c>
      <c r="X110" s="137">
        <f>'бюджет округа (района)'!L112</f>
        <v>0</v>
      </c>
      <c r="Y110" s="137">
        <f t="shared" si="386"/>
        <v>0</v>
      </c>
      <c r="Z110" s="137">
        <f t="shared" si="387"/>
        <v>0</v>
      </c>
      <c r="AA110" s="134">
        <f>'бюджет округа (района)'!N112+'бюджеты поселений'!N112</f>
        <v>0</v>
      </c>
      <c r="AB110" s="137">
        <f>'бюджет округа (района)'!N112</f>
        <v>0</v>
      </c>
      <c r="AC110" s="137">
        <f t="shared" si="388"/>
        <v>0</v>
      </c>
      <c r="AD110" s="137">
        <f t="shared" si="389"/>
        <v>0</v>
      </c>
      <c r="AE110" s="134">
        <f>'бюджет округа (района)'!P112+'бюджеты поселений'!P112</f>
        <v>0</v>
      </c>
      <c r="AF110" s="137">
        <f>'бюджет округа (района)'!P112</f>
        <v>0</v>
      </c>
      <c r="AG110" s="137">
        <f t="shared" si="390"/>
        <v>0</v>
      </c>
      <c r="AH110" s="137">
        <f t="shared" si="391"/>
        <v>0</v>
      </c>
      <c r="AI110" s="134">
        <f>'бюджет округа (района)'!R112+'бюджеты поселений'!R112</f>
        <v>0</v>
      </c>
      <c r="AJ110" s="137">
        <f>'бюджет округа (района)'!R112</f>
        <v>0</v>
      </c>
      <c r="AK110" s="137">
        <f t="shared" si="392"/>
        <v>0</v>
      </c>
      <c r="AL110" s="137">
        <f t="shared" si="393"/>
        <v>0</v>
      </c>
      <c r="AM110" s="134">
        <f>'бюджет округа (района)'!T112+'бюджеты поселений'!T112</f>
        <v>0</v>
      </c>
      <c r="AN110" s="137">
        <f>'бюджет округа (района)'!T112</f>
        <v>0</v>
      </c>
      <c r="AO110" s="137">
        <f t="shared" si="394"/>
        <v>0</v>
      </c>
      <c r="AP110" s="137">
        <f t="shared" si="395"/>
        <v>0</v>
      </c>
      <c r="AQ110" s="134">
        <f>'бюджет округа (района)'!V112+'бюджеты поселений'!V112</f>
        <v>0</v>
      </c>
      <c r="AR110" s="137">
        <f>'бюджет округа (района)'!V112</f>
        <v>0</v>
      </c>
      <c r="AS110" s="137">
        <f t="shared" si="396"/>
        <v>0</v>
      </c>
      <c r="AT110" s="137">
        <f t="shared" si="397"/>
        <v>0</v>
      </c>
      <c r="AU110" s="134">
        <f>'бюджет округа (района)'!X112+'бюджеты поселений'!X112</f>
        <v>0</v>
      </c>
      <c r="AV110" s="137">
        <f>'бюджет округа (района)'!X112</f>
        <v>0</v>
      </c>
      <c r="AW110" s="137">
        <f t="shared" si="398"/>
        <v>0</v>
      </c>
      <c r="AX110" s="137">
        <f t="shared" si="399"/>
        <v>0</v>
      </c>
      <c r="AY110" s="134">
        <f>'бюджет округа (района)'!Z112+'бюджеты поселений'!Z112</f>
        <v>0</v>
      </c>
      <c r="AZ110" s="137">
        <f>'бюджет округа (района)'!Z112</f>
        <v>0</v>
      </c>
      <c r="BA110" s="134">
        <f>'бюджет округа (района)'!AA112+'бюджеты поселений'!AA112</f>
        <v>0</v>
      </c>
      <c r="BB110" s="137">
        <f>'бюджет округа (района)'!AA112</f>
        <v>0</v>
      </c>
      <c r="BC110" s="135">
        <f t="shared" si="400"/>
        <v>1</v>
      </c>
      <c r="BD110" s="135">
        <f t="shared" si="401"/>
        <v>1</v>
      </c>
      <c r="BE110" s="134">
        <f>'бюджет округа (района)'!AC112+'бюджеты поселений'!AC112</f>
        <v>0</v>
      </c>
      <c r="BF110" s="137">
        <f>'бюджет округа (района)'!AC112</f>
        <v>0</v>
      </c>
      <c r="BG110" s="134">
        <f>'бюджет округа (района)'!AD112+'бюджеты поселений'!AD112</f>
        <v>0</v>
      </c>
      <c r="BH110" s="137">
        <f>'бюджет округа (района)'!AD112</f>
        <v>0</v>
      </c>
      <c r="BI110" s="137">
        <f t="shared" si="402"/>
        <v>0</v>
      </c>
      <c r="BJ110" s="137">
        <f t="shared" si="403"/>
        <v>0</v>
      </c>
      <c r="BK110" s="135">
        <f t="shared" si="404"/>
        <v>1</v>
      </c>
      <c r="BL110" s="135">
        <f t="shared" si="405"/>
        <v>1</v>
      </c>
      <c r="BM110" s="134">
        <f>'бюджет округа (района)'!AG112+'бюджеты поселений'!AG112</f>
        <v>0</v>
      </c>
      <c r="BN110" s="137">
        <f>'бюджет округа (района)'!AG112</f>
        <v>0</v>
      </c>
      <c r="BO110" s="137">
        <f t="shared" si="406"/>
        <v>0</v>
      </c>
      <c r="BP110" s="137">
        <f t="shared" si="407"/>
        <v>0</v>
      </c>
      <c r="BQ110" s="135">
        <f t="shared" si="408"/>
        <v>1</v>
      </c>
      <c r="BR110" s="135">
        <f t="shared" si="409"/>
        <v>1</v>
      </c>
      <c r="BS110" s="134">
        <f>'бюджет округа (района)'!AJ112+'бюджеты поселений'!AJ112</f>
        <v>0</v>
      </c>
      <c r="BT110" s="137">
        <f>'бюджет округа (района)'!AJ112</f>
        <v>0</v>
      </c>
      <c r="BU110" s="137">
        <f t="shared" si="410"/>
        <v>0</v>
      </c>
      <c r="BV110" s="137">
        <f t="shared" si="411"/>
        <v>0</v>
      </c>
      <c r="BW110" s="135">
        <f t="shared" si="412"/>
        <v>1</v>
      </c>
      <c r="BX110" s="135">
        <f t="shared" si="413"/>
        <v>1</v>
      </c>
      <c r="BY110" s="134">
        <f>'бюджет округа (района)'!AM112+'бюджеты поселений'!AM112</f>
        <v>0</v>
      </c>
      <c r="BZ110" s="137">
        <f>'бюджет округа (района)'!AM112</f>
        <v>0</v>
      </c>
      <c r="CA110" s="137">
        <f t="shared" si="414"/>
        <v>0</v>
      </c>
      <c r="CB110" s="137">
        <f t="shared" si="415"/>
        <v>0</v>
      </c>
      <c r="CC110" s="135">
        <f t="shared" si="416"/>
        <v>1</v>
      </c>
      <c r="CD110" s="135">
        <f t="shared" si="417"/>
        <v>1</v>
      </c>
      <c r="CE110" s="134">
        <f>'бюджет округа (района)'!AP112+'бюджеты поселений'!AP112</f>
        <v>0</v>
      </c>
      <c r="CF110" s="137">
        <f>'бюджет округа (района)'!AP112</f>
        <v>0</v>
      </c>
      <c r="CG110" s="137">
        <f t="shared" si="418"/>
        <v>0</v>
      </c>
      <c r="CH110" s="137">
        <f t="shared" si="419"/>
        <v>0</v>
      </c>
      <c r="CI110" s="135">
        <f t="shared" si="420"/>
        <v>1</v>
      </c>
      <c r="CJ110" s="135">
        <f t="shared" si="421"/>
        <v>1</v>
      </c>
      <c r="CK110" s="134">
        <f>'бюджет округа (района)'!AS112+'бюджеты поселений'!AS112</f>
        <v>0</v>
      </c>
      <c r="CL110" s="137">
        <f>'бюджет округа (района)'!AS112</f>
        <v>0</v>
      </c>
      <c r="CM110" s="137">
        <f t="shared" si="422"/>
        <v>0</v>
      </c>
      <c r="CN110" s="137">
        <f t="shared" si="423"/>
        <v>0</v>
      </c>
      <c r="CO110" s="135">
        <f t="shared" si="424"/>
        <v>1</v>
      </c>
      <c r="CP110" s="135">
        <f t="shared" si="425"/>
        <v>1</v>
      </c>
      <c r="CQ110" s="134">
        <f>'бюджет округа (района)'!AV112+'бюджеты поселений'!AV112</f>
        <v>0</v>
      </c>
      <c r="CR110" s="137">
        <f>'бюджет округа (района)'!AV112</f>
        <v>0</v>
      </c>
      <c r="CS110" s="137">
        <f t="shared" si="426"/>
        <v>0</v>
      </c>
      <c r="CT110" s="137">
        <f t="shared" si="427"/>
        <v>0</v>
      </c>
      <c r="CU110" s="135">
        <f t="shared" si="428"/>
        <v>1</v>
      </c>
      <c r="CV110" s="135">
        <f t="shared" si="429"/>
        <v>1</v>
      </c>
      <c r="CW110" s="134">
        <f>'бюджет округа (района)'!AY112+'бюджеты поселений'!AY112</f>
        <v>0</v>
      </c>
      <c r="CX110" s="137">
        <f>'бюджет округа (района)'!AY112</f>
        <v>0</v>
      </c>
      <c r="CY110" s="137">
        <f t="shared" si="430"/>
        <v>0</v>
      </c>
      <c r="CZ110" s="137">
        <f t="shared" si="431"/>
        <v>0</v>
      </c>
      <c r="DA110" s="135">
        <f t="shared" si="432"/>
        <v>1</v>
      </c>
      <c r="DB110" s="135">
        <f t="shared" si="433"/>
        <v>1</v>
      </c>
      <c r="DC110" s="134">
        <f>'бюджет округа (района)'!BB112+'бюджеты поселений'!BB112</f>
        <v>0</v>
      </c>
      <c r="DD110" s="137">
        <f>'бюджет округа (района)'!BB112</f>
        <v>0</v>
      </c>
      <c r="DE110" s="137">
        <f t="shared" si="434"/>
        <v>0</v>
      </c>
      <c r="DF110" s="137">
        <f t="shared" si="435"/>
        <v>0</v>
      </c>
      <c r="DG110" s="135">
        <f t="shared" si="436"/>
        <v>1</v>
      </c>
      <c r="DH110" s="135">
        <f t="shared" si="437"/>
        <v>1</v>
      </c>
      <c r="DI110" s="134">
        <f>'бюджет округа (района)'!BE112+'бюджеты поселений'!BE112</f>
        <v>0</v>
      </c>
      <c r="DJ110" s="137">
        <f>'бюджет округа (района)'!BE112</f>
        <v>0</v>
      </c>
      <c r="DK110" s="137">
        <f t="shared" si="438"/>
        <v>0</v>
      </c>
      <c r="DL110" s="137">
        <f t="shared" si="439"/>
        <v>0</v>
      </c>
      <c r="DM110" s="135">
        <f t="shared" si="440"/>
        <v>1</v>
      </c>
      <c r="DN110" s="135">
        <f t="shared" si="441"/>
        <v>1</v>
      </c>
      <c r="DO110" s="134">
        <f>'бюджет округа (района)'!BH112+'бюджеты поселений'!BH112</f>
        <v>0</v>
      </c>
      <c r="DP110" s="137">
        <f>'бюджет округа (района)'!BH112</f>
        <v>0</v>
      </c>
      <c r="DQ110" s="134">
        <f>'бюджет округа (района)'!BI112+'бюджеты поселений'!BI112</f>
        <v>0</v>
      </c>
      <c r="DR110" s="137">
        <f>'бюджет округа (района)'!BI112</f>
        <v>0</v>
      </c>
      <c r="DS110" s="134">
        <f>'бюджет округа (района)'!BJ112+'бюджеты поселений'!BJ112</f>
        <v>0</v>
      </c>
      <c r="DT110" s="137">
        <f>'бюджет округа (района)'!BJ112</f>
        <v>0</v>
      </c>
      <c r="DU110" s="135">
        <f t="shared" si="442"/>
        <v>1</v>
      </c>
      <c r="DV110" s="135">
        <f t="shared" si="443"/>
        <v>1</v>
      </c>
      <c r="DW110" s="135">
        <f t="shared" si="444"/>
        <v>1</v>
      </c>
      <c r="DX110" s="197">
        <f t="shared" si="445"/>
        <v>1</v>
      </c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60" customFormat="1" ht="53.25" customHeight="1">
      <c r="A111" s="358"/>
      <c r="B111" s="309"/>
      <c r="C111" s="303" t="s">
        <v>177</v>
      </c>
      <c r="D111" s="303"/>
      <c r="E111" s="303" t="s">
        <v>212</v>
      </c>
      <c r="F111" s="303"/>
      <c r="G111" s="303" t="s">
        <v>215</v>
      </c>
      <c r="H111" s="303"/>
      <c r="I111" s="302" t="s">
        <v>69</v>
      </c>
      <c r="J111" s="302"/>
      <c r="K111" s="302" t="s">
        <v>70</v>
      </c>
      <c r="L111" s="302"/>
      <c r="M111" s="299" t="s">
        <v>151</v>
      </c>
      <c r="N111" s="299"/>
      <c r="O111" s="302" t="s">
        <v>14</v>
      </c>
      <c r="P111" s="302"/>
      <c r="Q111" s="299" t="s">
        <v>151</v>
      </c>
      <c r="R111" s="299"/>
      <c r="S111" s="302" t="s">
        <v>137</v>
      </c>
      <c r="T111" s="302"/>
      <c r="U111" s="299" t="s">
        <v>151</v>
      </c>
      <c r="V111" s="299"/>
      <c r="W111" s="302" t="s">
        <v>138</v>
      </c>
      <c r="X111" s="302"/>
      <c r="Y111" s="299" t="s">
        <v>151</v>
      </c>
      <c r="Z111" s="299"/>
      <c r="AA111" s="302" t="s">
        <v>83</v>
      </c>
      <c r="AB111" s="302"/>
      <c r="AC111" s="299" t="s">
        <v>151</v>
      </c>
      <c r="AD111" s="299"/>
      <c r="AE111" s="302" t="s">
        <v>84</v>
      </c>
      <c r="AF111" s="302"/>
      <c r="AG111" s="299" t="s">
        <v>151</v>
      </c>
      <c r="AH111" s="299"/>
      <c r="AI111" s="302" t="s">
        <v>85</v>
      </c>
      <c r="AJ111" s="302"/>
      <c r="AK111" s="299" t="s">
        <v>151</v>
      </c>
      <c r="AL111" s="299"/>
      <c r="AM111" s="302" t="s">
        <v>86</v>
      </c>
      <c r="AN111" s="302"/>
      <c r="AO111" s="299" t="s">
        <v>151</v>
      </c>
      <c r="AP111" s="299"/>
      <c r="AQ111" s="302" t="s">
        <v>87</v>
      </c>
      <c r="AR111" s="302"/>
      <c r="AS111" s="299" t="s">
        <v>151</v>
      </c>
      <c r="AT111" s="299"/>
      <c r="AU111" s="302" t="s">
        <v>88</v>
      </c>
      <c r="AV111" s="302"/>
      <c r="AW111" s="299" t="s">
        <v>151</v>
      </c>
      <c r="AX111" s="299"/>
      <c r="AY111" s="303" t="str">
        <f>G111</f>
        <v>на 01.01.2021 года</v>
      </c>
      <c r="AZ111" s="303"/>
      <c r="BA111" s="303" t="s">
        <v>413</v>
      </c>
      <c r="BB111" s="303"/>
      <c r="BC111" s="299" t="str">
        <f>BC7</f>
        <v>Темп роста (снижения) к исполнено за отчетный год, %</v>
      </c>
      <c r="BD111" s="299"/>
      <c r="BE111" s="302" t="s">
        <v>69</v>
      </c>
      <c r="BF111" s="302"/>
      <c r="BG111" s="302" t="s">
        <v>70</v>
      </c>
      <c r="BH111" s="302"/>
      <c r="BI111" s="299" t="s">
        <v>152</v>
      </c>
      <c r="BJ111" s="299"/>
      <c r="BK111" s="299" t="str">
        <f>BK8</f>
        <v>Темп роста (снижения) к исполнено за отчетный год, %</v>
      </c>
      <c r="BL111" s="299"/>
      <c r="BM111" s="302" t="s">
        <v>14</v>
      </c>
      <c r="BN111" s="302"/>
      <c r="BO111" s="299" t="s">
        <v>152</v>
      </c>
      <c r="BP111" s="299"/>
      <c r="BQ111" s="299" t="str">
        <f>BQ8</f>
        <v>Темп роста (снижения) к исполнено за отчетный год, %</v>
      </c>
      <c r="BR111" s="299"/>
      <c r="BS111" s="302" t="s">
        <v>81</v>
      </c>
      <c r="BT111" s="302"/>
      <c r="BU111" s="299" t="s">
        <v>152</v>
      </c>
      <c r="BV111" s="299"/>
      <c r="BW111" s="299" t="str">
        <f>BW8</f>
        <v>Темп роста (снижения) к исполнено за отчетный год, %</v>
      </c>
      <c r="BX111" s="299"/>
      <c r="BY111" s="302" t="s">
        <v>82</v>
      </c>
      <c r="BZ111" s="302"/>
      <c r="CA111" s="299" t="s">
        <v>152</v>
      </c>
      <c r="CB111" s="299"/>
      <c r="CC111" s="299" t="str">
        <f>CC8</f>
        <v>Темп роста (снижения) к исполнено за отчетный год, %</v>
      </c>
      <c r="CD111" s="299"/>
      <c r="CE111" s="302" t="s">
        <v>83</v>
      </c>
      <c r="CF111" s="302"/>
      <c r="CG111" s="299" t="s">
        <v>152</v>
      </c>
      <c r="CH111" s="299"/>
      <c r="CI111" s="299" t="str">
        <f>CI8</f>
        <v>Темп роста (снижения) к исполнено за отчетный год, %</v>
      </c>
      <c r="CJ111" s="299"/>
      <c r="CK111" s="302" t="s">
        <v>84</v>
      </c>
      <c r="CL111" s="302"/>
      <c r="CM111" s="299" t="s">
        <v>152</v>
      </c>
      <c r="CN111" s="299"/>
      <c r="CO111" s="299" t="str">
        <f>CO8</f>
        <v>Темп роста (снижения) к исполнено за отчетный год, %</v>
      </c>
      <c r="CP111" s="299"/>
      <c r="CQ111" s="302" t="s">
        <v>85</v>
      </c>
      <c r="CR111" s="302"/>
      <c r="CS111" s="299" t="s">
        <v>152</v>
      </c>
      <c r="CT111" s="299"/>
      <c r="CU111" s="299" t="str">
        <f>CU8</f>
        <v>Темп роста (снижения) к исполнено за отчетный год, %</v>
      </c>
      <c r="CV111" s="299"/>
      <c r="CW111" s="302" t="s">
        <v>86</v>
      </c>
      <c r="CX111" s="302"/>
      <c r="CY111" s="299" t="s">
        <v>152</v>
      </c>
      <c r="CZ111" s="299"/>
      <c r="DA111" s="299" t="str">
        <f>DA8</f>
        <v>Темп роста (снижения) к исполнено за отчетный год, %</v>
      </c>
      <c r="DB111" s="299"/>
      <c r="DC111" s="302" t="s">
        <v>87</v>
      </c>
      <c r="DD111" s="302"/>
      <c r="DE111" s="299" t="s">
        <v>152</v>
      </c>
      <c r="DF111" s="299"/>
      <c r="DG111" s="299" t="str">
        <f>DG8</f>
        <v>Темп роста (снижения) к исполнено за отчетный год, %</v>
      </c>
      <c r="DH111" s="299"/>
      <c r="DI111" s="302" t="s">
        <v>88</v>
      </c>
      <c r="DJ111" s="302"/>
      <c r="DK111" s="299" t="s">
        <v>152</v>
      </c>
      <c r="DL111" s="299"/>
      <c r="DM111" s="299" t="s">
        <v>179</v>
      </c>
      <c r="DN111" s="299"/>
      <c r="DO111" s="299" t="str">
        <f>BA111</f>
        <v>на 01.07.2021 года</v>
      </c>
      <c r="DP111" s="299"/>
      <c r="DQ111" s="299" t="str">
        <f>DQ8</f>
        <v>Ожидаемый прогноз на __________ (указывается месяц, в котором поступило обращение)</v>
      </c>
      <c r="DR111" s="299"/>
      <c r="DS111" s="303" t="s">
        <v>218</v>
      </c>
      <c r="DT111" s="303"/>
      <c r="DU111" s="299" t="s">
        <v>178</v>
      </c>
      <c r="DV111" s="299"/>
      <c r="DW111" s="303" t="s">
        <v>218</v>
      </c>
      <c r="DX111" s="303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/>
      <c r="EX111" s="159"/>
      <c r="EY111" s="159"/>
      <c r="EZ111" s="159"/>
      <c r="FA111" s="159"/>
      <c r="FB111" s="159"/>
      <c r="FC111" s="159"/>
      <c r="FD111" s="159"/>
      <c r="FE111" s="159"/>
      <c r="FF111" s="159"/>
      <c r="FG111" s="159"/>
      <c r="FH111" s="159"/>
      <c r="FI111" s="159"/>
      <c r="FJ111" s="159"/>
      <c r="FK111" s="159"/>
      <c r="FL111" s="159"/>
      <c r="FM111" s="159"/>
      <c r="FN111" s="159"/>
      <c r="FO111" s="159"/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</row>
    <row r="112" spans="1:268" s="18" customFormat="1" ht="16.5">
      <c r="A112" s="362" t="s">
        <v>153</v>
      </c>
      <c r="B112" s="301"/>
      <c r="C112" s="17">
        <f>C113+C114+C115</f>
        <v>76095</v>
      </c>
      <c r="D112" s="17">
        <f t="shared" ref="D112" si="446">D113+D114+D115</f>
        <v>64369</v>
      </c>
      <c r="E112" s="17">
        <f>E113+E114+E115</f>
        <v>64858</v>
      </c>
      <c r="F112" s="17">
        <f t="shared" ref="F112:H112" si="447">F113+F114+F115</f>
        <v>55374</v>
      </c>
      <c r="G112" s="17">
        <f t="shared" si="447"/>
        <v>60183</v>
      </c>
      <c r="H112" s="17">
        <f t="shared" si="447"/>
        <v>53200</v>
      </c>
      <c r="I112" s="17">
        <f>'бюджет округа (района)'!E114+'бюджеты поселений'!E114</f>
        <v>0</v>
      </c>
      <c r="J112" s="17">
        <f>'бюджет округа (района)'!E114</f>
        <v>0</v>
      </c>
      <c r="K112" s="17">
        <f>'бюджет округа (района)'!F114+'бюджеты поселений'!F114</f>
        <v>0</v>
      </c>
      <c r="L112" s="17">
        <f>'бюджет округа (района)'!F114</f>
        <v>0</v>
      </c>
      <c r="M112" s="17">
        <f>K112-$E112</f>
        <v>-64858</v>
      </c>
      <c r="N112" s="17">
        <f>L112-$F112</f>
        <v>-55374</v>
      </c>
      <c r="O112" s="17">
        <f>'бюджет округа (района)'!H114+'бюджеты поселений'!H114</f>
        <v>0</v>
      </c>
      <c r="P112" s="17">
        <f>'бюджет округа (района)'!H114</f>
        <v>0</v>
      </c>
      <c r="Q112" s="17">
        <f>O112-$E112</f>
        <v>-64858</v>
      </c>
      <c r="R112" s="17">
        <f>P112-$F112</f>
        <v>-55374</v>
      </c>
      <c r="S112" s="17">
        <f>'бюджет округа (района)'!J114+'бюджеты поселений'!J114</f>
        <v>0</v>
      </c>
      <c r="T112" s="17">
        <f>'бюджет округа (района)'!J114</f>
        <v>0</v>
      </c>
      <c r="U112" s="17">
        <f>S112-$E112</f>
        <v>-64858</v>
      </c>
      <c r="V112" s="17">
        <f>T112-$F112</f>
        <v>-55374</v>
      </c>
      <c r="W112" s="17">
        <f>'бюджет округа (района)'!L114+'бюджеты поселений'!L114</f>
        <v>0</v>
      </c>
      <c r="X112" s="17">
        <f>'бюджет округа (района)'!L114</f>
        <v>0</v>
      </c>
      <c r="Y112" s="17">
        <f>W112-$E112</f>
        <v>-64858</v>
      </c>
      <c r="Z112" s="17">
        <f>X112-$F112</f>
        <v>-55374</v>
      </c>
      <c r="AA112" s="17">
        <f>'бюджет округа (района)'!N114+'бюджеты поселений'!N114</f>
        <v>0</v>
      </c>
      <c r="AB112" s="17">
        <f>'бюджет округа (района)'!N114</f>
        <v>0</v>
      </c>
      <c r="AC112" s="17">
        <f>AA112-$E112</f>
        <v>-64858</v>
      </c>
      <c r="AD112" s="17">
        <f>AB112-$F112</f>
        <v>-55374</v>
      </c>
      <c r="AE112" s="17">
        <f>'бюджет округа (района)'!P114+'бюджеты поселений'!P114</f>
        <v>0</v>
      </c>
      <c r="AF112" s="17">
        <f>'бюджет округа (района)'!P114</f>
        <v>0</v>
      </c>
      <c r="AG112" s="17">
        <f>AE112-$E112</f>
        <v>-64858</v>
      </c>
      <c r="AH112" s="17">
        <f>AF112-$F112</f>
        <v>-55374</v>
      </c>
      <c r="AI112" s="17">
        <f>'бюджет округа (района)'!R114+'бюджеты поселений'!R114</f>
        <v>0</v>
      </c>
      <c r="AJ112" s="17">
        <f>'бюджет округа (района)'!R114</f>
        <v>0</v>
      </c>
      <c r="AK112" s="17">
        <f>AI112-$E112</f>
        <v>-64858</v>
      </c>
      <c r="AL112" s="17">
        <f>AJ112-$F112</f>
        <v>-55374</v>
      </c>
      <c r="AM112" s="17">
        <f>'бюджет округа (района)'!T114+'бюджеты поселений'!T114</f>
        <v>0</v>
      </c>
      <c r="AN112" s="17">
        <f>'бюджет округа (района)'!T114</f>
        <v>0</v>
      </c>
      <c r="AO112" s="17">
        <f>AM112-$E112</f>
        <v>-64858</v>
      </c>
      <c r="AP112" s="17">
        <f>AN112-$F112</f>
        <v>-55374</v>
      </c>
      <c r="AQ112" s="17">
        <f>'бюджет округа (района)'!V114+'бюджеты поселений'!V114</f>
        <v>0</v>
      </c>
      <c r="AR112" s="17">
        <f>'бюджет округа (района)'!V114</f>
        <v>0</v>
      </c>
      <c r="AS112" s="17">
        <f>AQ112-$E112</f>
        <v>-64858</v>
      </c>
      <c r="AT112" s="17">
        <f>AR112-$F112</f>
        <v>-55374</v>
      </c>
      <c r="AU112" s="17">
        <f>'бюджет округа (района)'!X114+'бюджеты поселений'!X114</f>
        <v>0</v>
      </c>
      <c r="AV112" s="17">
        <f>'бюджет округа (района)'!X114</f>
        <v>0</v>
      </c>
      <c r="AW112" s="17">
        <f>G112-E112</f>
        <v>-4675</v>
      </c>
      <c r="AX112" s="17">
        <f>H112-F112</f>
        <v>-2174</v>
      </c>
      <c r="AY112" s="17">
        <f>'бюджет округа (района)'!Z114+'бюджеты поселений'!Z114</f>
        <v>0</v>
      </c>
      <c r="AZ112" s="17">
        <f>'бюджет округа (района)'!Z114</f>
        <v>0</v>
      </c>
      <c r="BA112" s="17">
        <f t="shared" ref="BA112" si="448">BA113+BA114+BA115</f>
        <v>47385</v>
      </c>
      <c r="BB112" s="17">
        <f t="shared" ref="BB112" si="449">BB113+BB114+BB115</f>
        <v>42185</v>
      </c>
      <c r="BC112" s="131">
        <f t="shared" ref="BC112" si="450">IF(G112=0,1,BA112/G112-1)</f>
        <v>-0.21265141318977121</v>
      </c>
      <c r="BD112" s="131">
        <f t="shared" ref="BD112" si="451">IF(H112=0,1,BB112/H112-1)</f>
        <v>-0.20704887218045109</v>
      </c>
      <c r="BE112" s="17">
        <f>'бюджет округа (района)'!AC114+'бюджеты поселений'!AC114</f>
        <v>0</v>
      </c>
      <c r="BF112" s="17">
        <f>'бюджет округа (района)'!AC114</f>
        <v>0</v>
      </c>
      <c r="BG112" s="17">
        <f>'бюджет округа (района)'!AD114+'бюджеты поселений'!AD114</f>
        <v>0</v>
      </c>
      <c r="BH112" s="17">
        <f>'бюджет округа (района)'!AD114</f>
        <v>0</v>
      </c>
      <c r="BI112" s="17">
        <f>BG112-$G112</f>
        <v>-60183</v>
      </c>
      <c r="BJ112" s="17">
        <f>BH112-$H112</f>
        <v>-53200</v>
      </c>
      <c r="BK112" s="131">
        <f t="shared" ref="BK112" si="452">IF(M112=0,1,BI112/M112-1)</f>
        <v>-7.2080545191032686E-2</v>
      </c>
      <c r="BL112" s="131">
        <f t="shared" ref="BL112" si="453">IF(N112=0,1,BJ112/N112-1)</f>
        <v>-3.9260302669122726E-2</v>
      </c>
      <c r="BM112" s="17">
        <f>'бюджет округа (района)'!AG114+'бюджеты поселений'!AG114</f>
        <v>0</v>
      </c>
      <c r="BN112" s="17">
        <f>'бюджет округа (района)'!AG114</f>
        <v>0</v>
      </c>
      <c r="BO112" s="17">
        <f>BM112-$G112</f>
        <v>-60183</v>
      </c>
      <c r="BP112" s="17">
        <f>BN112-$H112</f>
        <v>-53200</v>
      </c>
      <c r="BQ112" s="131">
        <f t="shared" ref="BQ112" si="454">IF(Q112=0,1,BO112/Q112-1)</f>
        <v>-7.2080545191032686E-2</v>
      </c>
      <c r="BR112" s="131">
        <f t="shared" ref="BR112" si="455">IF(R112=0,1,BP112/R112-1)</f>
        <v>-3.9260302669122726E-2</v>
      </c>
      <c r="BS112" s="17">
        <f>'бюджет округа (района)'!AJ114+'бюджеты поселений'!AJ114</f>
        <v>0</v>
      </c>
      <c r="BT112" s="17">
        <f>'бюджет округа (района)'!AJ114</f>
        <v>0</v>
      </c>
      <c r="BU112" s="17">
        <f>BS112-$G112</f>
        <v>-60183</v>
      </c>
      <c r="BV112" s="17">
        <f>BT112-$H112</f>
        <v>-53200</v>
      </c>
      <c r="BW112" s="131">
        <f t="shared" ref="BW112" si="456">IF(U112=0,1,BU112/U112-1)</f>
        <v>-7.2080545191032686E-2</v>
      </c>
      <c r="BX112" s="131">
        <f t="shared" ref="BX112" si="457">IF(V112=0,1,BV112/V112-1)</f>
        <v>-3.9260302669122726E-2</v>
      </c>
      <c r="BY112" s="17">
        <f>'бюджет округа (района)'!AM114+'бюджеты поселений'!AM114</f>
        <v>0</v>
      </c>
      <c r="BZ112" s="17">
        <f>'бюджет округа (района)'!AM114</f>
        <v>0</v>
      </c>
      <c r="CA112" s="17">
        <f>BY112-$G112</f>
        <v>-60183</v>
      </c>
      <c r="CB112" s="17">
        <f>BZ112-$H112</f>
        <v>-53200</v>
      </c>
      <c r="CC112" s="131">
        <f t="shared" ref="CC112" si="458">IF(Y112=0,1,CA112/Y112-1)</f>
        <v>-7.2080545191032686E-2</v>
      </c>
      <c r="CD112" s="131">
        <f t="shared" ref="CD112" si="459">IF(Z112=0,1,CB112/Z112-1)</f>
        <v>-3.9260302669122726E-2</v>
      </c>
      <c r="CE112" s="17">
        <f>'бюджет округа (района)'!AP114+'бюджеты поселений'!AP114</f>
        <v>0</v>
      </c>
      <c r="CF112" s="17">
        <f>'бюджет округа (района)'!AP114</f>
        <v>0</v>
      </c>
      <c r="CG112" s="17">
        <f>CE112-$G112</f>
        <v>-60183</v>
      </c>
      <c r="CH112" s="17">
        <f>CF112-$H112</f>
        <v>-53200</v>
      </c>
      <c r="CI112" s="131">
        <f t="shared" ref="CI112" si="460">IF(AC112=0,1,CG112/AC112-1)</f>
        <v>-7.2080545191032686E-2</v>
      </c>
      <c r="CJ112" s="131">
        <f t="shared" ref="CJ112" si="461">IF(AD112=0,1,CH112/AD112-1)</f>
        <v>-3.9260302669122726E-2</v>
      </c>
      <c r="CK112" s="17">
        <f>'бюджет округа (района)'!AS114+'бюджеты поселений'!AS114</f>
        <v>0</v>
      </c>
      <c r="CL112" s="17">
        <f>'бюджет округа (района)'!AS114</f>
        <v>0</v>
      </c>
      <c r="CM112" s="17">
        <f>CK112-$G112</f>
        <v>-60183</v>
      </c>
      <c r="CN112" s="17">
        <f>CL112-$H112</f>
        <v>-53200</v>
      </c>
      <c r="CO112" s="131">
        <f t="shared" ref="CO112" si="462">IF(AG112=0,1,CM112/AG112-1)</f>
        <v>-7.2080545191032686E-2</v>
      </c>
      <c r="CP112" s="131">
        <f t="shared" ref="CP112" si="463">IF(AH112=0,1,CN112/AH112-1)</f>
        <v>-3.9260302669122726E-2</v>
      </c>
      <c r="CQ112" s="17">
        <f>'бюджет округа (района)'!AV114+'бюджеты поселений'!AV114</f>
        <v>0</v>
      </c>
      <c r="CR112" s="17">
        <f>'бюджет округа (района)'!AV114</f>
        <v>0</v>
      </c>
      <c r="CS112" s="17">
        <f>CQ112-$G112</f>
        <v>-60183</v>
      </c>
      <c r="CT112" s="17">
        <f>CR112-$H112</f>
        <v>-53200</v>
      </c>
      <c r="CU112" s="131">
        <f t="shared" ref="CU112" si="464">IF(AK112=0,1,CS112/AK112-1)</f>
        <v>-7.2080545191032686E-2</v>
      </c>
      <c r="CV112" s="131">
        <f t="shared" ref="CV112" si="465">IF(AL112=0,1,CT112/AL112-1)</f>
        <v>-3.9260302669122726E-2</v>
      </c>
      <c r="CW112" s="17">
        <f>'бюджет округа (района)'!AY114+'бюджеты поселений'!AY114</f>
        <v>0</v>
      </c>
      <c r="CX112" s="17">
        <f>'бюджет округа (района)'!AY114</f>
        <v>0</v>
      </c>
      <c r="CY112" s="17">
        <f>CW112-$G112</f>
        <v>-60183</v>
      </c>
      <c r="CZ112" s="17">
        <f>CX112-$H112</f>
        <v>-53200</v>
      </c>
      <c r="DA112" s="131">
        <f t="shared" ref="DA112" si="466">IF(AO112=0,1,CY112/AO112-1)</f>
        <v>-7.2080545191032686E-2</v>
      </c>
      <c r="DB112" s="131">
        <f t="shared" ref="DB112" si="467">IF(AP112=0,1,CZ112/AP112-1)</f>
        <v>-3.9260302669122726E-2</v>
      </c>
      <c r="DC112" s="17">
        <f>'бюджет округа (района)'!BB114+'бюджеты поселений'!BB114</f>
        <v>0</v>
      </c>
      <c r="DD112" s="17">
        <f>'бюджет округа (района)'!BB114</f>
        <v>0</v>
      </c>
      <c r="DE112" s="17">
        <f>DC112-$G112</f>
        <v>-60183</v>
      </c>
      <c r="DF112" s="17">
        <f>DD112-$H112</f>
        <v>-53200</v>
      </c>
      <c r="DG112" s="131">
        <f t="shared" ref="DG112" si="468">IF(AS112=0,1,DE112/AS112-1)</f>
        <v>-7.2080545191032686E-2</v>
      </c>
      <c r="DH112" s="131">
        <f t="shared" ref="DH112" si="469">IF(AT112=0,1,DF112/AT112-1)</f>
        <v>-3.9260302669122726E-2</v>
      </c>
      <c r="DI112" s="17">
        <f>'бюджет округа (района)'!BE114+'бюджеты поселений'!BE114</f>
        <v>0</v>
      </c>
      <c r="DJ112" s="17">
        <f>'бюджет округа (района)'!BE114</f>
        <v>0</v>
      </c>
      <c r="DK112" s="17">
        <f>BA112-G112</f>
        <v>-12798</v>
      </c>
      <c r="DL112" s="17">
        <f>BB112-H112</f>
        <v>-11015</v>
      </c>
      <c r="DM112" s="131">
        <f>IF(G112=0,1,BA112/G112-1)</f>
        <v>-0.21265141318977121</v>
      </c>
      <c r="DN112" s="131">
        <f>IF(H112=0,1,BB112/H112-1)</f>
        <v>-0.20704887218045109</v>
      </c>
      <c r="DO112" s="17">
        <f>'бюджет округа (района)'!BH114+'бюджеты поселений'!BH114</f>
        <v>0</v>
      </c>
      <c r="DP112" s="17">
        <f>'бюджет округа (района)'!BH114</f>
        <v>0</v>
      </c>
      <c r="DQ112" s="17">
        <f>'бюджет округа (района)'!BI114+'бюджеты поселений'!BI114</f>
        <v>0</v>
      </c>
      <c r="DR112" s="17">
        <f>'бюджет округа (района)'!BI114</f>
        <v>0</v>
      </c>
      <c r="DS112" s="17">
        <f t="shared" ref="DS112" si="470">DS113+DS114+DS115</f>
        <v>65878</v>
      </c>
      <c r="DT112" s="17">
        <f t="shared" ref="DT112" si="471">DT113+DT114+DT115</f>
        <v>55765</v>
      </c>
      <c r="DU112" s="131">
        <f>IF(BA112=0,1,DS112/BA112-1)</f>
        <v>0.39027118286377549</v>
      </c>
      <c r="DV112" s="131">
        <f>IF(BB112=0,1,DT112/BB112-1)</f>
        <v>0.32191537276283033</v>
      </c>
      <c r="DW112" s="131" t="s">
        <v>51</v>
      </c>
      <c r="DX112" s="196" t="s">
        <v>51</v>
      </c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</row>
    <row r="113" spans="1:268" s="64" customFormat="1" ht="16.5">
      <c r="A113" s="207" t="s">
        <v>154</v>
      </c>
      <c r="B113" s="205"/>
      <c r="C113" s="279">
        <v>51095</v>
      </c>
      <c r="D113" s="279">
        <v>44369</v>
      </c>
      <c r="E113" s="279">
        <v>29658</v>
      </c>
      <c r="F113" s="279">
        <v>25374</v>
      </c>
      <c r="G113" s="279">
        <v>9983</v>
      </c>
      <c r="H113" s="279">
        <v>8200</v>
      </c>
      <c r="I113" s="256"/>
      <c r="J113" s="256"/>
      <c r="K113" s="256"/>
      <c r="L113" s="256"/>
      <c r="M113" s="256">
        <f t="shared" ref="M113:M115" si="472">K113-$E113</f>
        <v>-29658</v>
      </c>
      <c r="N113" s="256">
        <f t="shared" ref="N113:N115" si="473">L113-$F113</f>
        <v>-25374</v>
      </c>
      <c r="O113" s="256"/>
      <c r="P113" s="256"/>
      <c r="Q113" s="256">
        <f>O113-$E113</f>
        <v>-29658</v>
      </c>
      <c r="R113" s="256">
        <f t="shared" ref="R113:R115" si="474">P113-$F113</f>
        <v>-25374</v>
      </c>
      <c r="S113" s="256"/>
      <c r="T113" s="256"/>
      <c r="U113" s="256">
        <f>S113-$E113</f>
        <v>-29658</v>
      </c>
      <c r="V113" s="256">
        <f t="shared" ref="V113:V115" si="475">T113-$F113</f>
        <v>-25374</v>
      </c>
      <c r="W113" s="256"/>
      <c r="X113" s="256"/>
      <c r="Y113" s="256">
        <f>W113-$E113</f>
        <v>-29658</v>
      </c>
      <c r="Z113" s="256">
        <f t="shared" ref="Z113:Z115" si="476">X113-$F113</f>
        <v>-25374</v>
      </c>
      <c r="AA113" s="256"/>
      <c r="AB113" s="256"/>
      <c r="AC113" s="256">
        <f>AA113-$E113</f>
        <v>-29658</v>
      </c>
      <c r="AD113" s="256">
        <f t="shared" ref="AD113:AD115" si="477">AB113-$F113</f>
        <v>-25374</v>
      </c>
      <c r="AE113" s="256"/>
      <c r="AF113" s="256"/>
      <c r="AG113" s="256">
        <f>AE113-$E113</f>
        <v>-29658</v>
      </c>
      <c r="AH113" s="256">
        <f t="shared" ref="AH113:AH115" si="478">AF113-$F113</f>
        <v>-25374</v>
      </c>
      <c r="AI113" s="256"/>
      <c r="AJ113" s="256"/>
      <c r="AK113" s="256">
        <f>AI113-$E113</f>
        <v>-29658</v>
      </c>
      <c r="AL113" s="256">
        <f t="shared" ref="AL113:AL115" si="479">AJ113-$F113</f>
        <v>-25374</v>
      </c>
      <c r="AM113" s="256"/>
      <c r="AN113" s="256"/>
      <c r="AO113" s="256">
        <f>AM113-$E113</f>
        <v>-29658</v>
      </c>
      <c r="AP113" s="256">
        <f t="shared" ref="AP113:AP115" si="480">AN113-$F113</f>
        <v>-25374</v>
      </c>
      <c r="AQ113" s="256"/>
      <c r="AR113" s="256"/>
      <c r="AS113" s="256">
        <f>AQ113-$E113</f>
        <v>-29658</v>
      </c>
      <c r="AT113" s="256">
        <f t="shared" ref="AT113:AT115" si="481">AR113-$F113</f>
        <v>-25374</v>
      </c>
      <c r="AU113" s="256"/>
      <c r="AV113" s="256"/>
      <c r="AW113" s="256">
        <f>G113-E113</f>
        <v>-19675</v>
      </c>
      <c r="AX113" s="256">
        <f t="shared" ref="AX113:AX116" si="482">H113-F113</f>
        <v>-17174</v>
      </c>
      <c r="AY113" s="256"/>
      <c r="AZ113" s="256"/>
      <c r="BA113" s="279">
        <v>2185</v>
      </c>
      <c r="BB113" s="279">
        <v>2185</v>
      </c>
      <c r="BC113" s="135"/>
      <c r="BD113" s="135"/>
      <c r="BE113" s="256"/>
      <c r="BF113" s="256"/>
      <c r="BG113" s="256"/>
      <c r="BH113" s="256"/>
      <c r="BI113" s="256">
        <f>BG113-$G113</f>
        <v>-9983</v>
      </c>
      <c r="BJ113" s="256">
        <f t="shared" ref="BJ113:BJ115" si="483">BH113-$H113</f>
        <v>-8200</v>
      </c>
      <c r="BK113" s="135">
        <f t="shared" ref="BK113:BK115" si="484">IF(M113=0,1,BI113/M113-1)</f>
        <v>-0.6633960482837683</v>
      </c>
      <c r="BL113" s="135">
        <f t="shared" ref="BL113:BL115" si="485">IF(N113=0,1,BJ113/N113-1)</f>
        <v>-0.67683455505635692</v>
      </c>
      <c r="BM113" s="256"/>
      <c r="BN113" s="256"/>
      <c r="BO113" s="256">
        <f>BM113-$G113</f>
        <v>-9983</v>
      </c>
      <c r="BP113" s="256">
        <f t="shared" ref="BP113:BP115" si="486">BN113-$H113</f>
        <v>-8200</v>
      </c>
      <c r="BQ113" s="135">
        <f t="shared" ref="BQ113:BQ115" si="487">IF(S113=0,1,BO113/S113-1)</f>
        <v>1</v>
      </c>
      <c r="BR113" s="135">
        <f t="shared" ref="BR113:BR115" si="488">IF(T113=0,1,BP113/T113-1)</f>
        <v>1</v>
      </c>
      <c r="BS113" s="256"/>
      <c r="BT113" s="256"/>
      <c r="BU113" s="256">
        <f>BS113-$G113</f>
        <v>-9983</v>
      </c>
      <c r="BV113" s="256">
        <f t="shared" ref="BV113:BV115" si="489">BT113-$H113</f>
        <v>-8200</v>
      </c>
      <c r="BW113" s="135">
        <f t="shared" ref="BW113:BW115" si="490">IF(Y113=0,1,BU113/Y113-1)</f>
        <v>-0.6633960482837683</v>
      </c>
      <c r="BX113" s="135">
        <f t="shared" ref="BX113:BX115" si="491">IF(Z113=0,1,BV113/Z113-1)</f>
        <v>-0.67683455505635692</v>
      </c>
      <c r="BY113" s="256"/>
      <c r="BZ113" s="256"/>
      <c r="CA113" s="256">
        <f>BY113-$G113</f>
        <v>-9983</v>
      </c>
      <c r="CB113" s="256">
        <f t="shared" ref="CB113:CB115" si="492">BZ113-$H113</f>
        <v>-8200</v>
      </c>
      <c r="CC113" s="135">
        <f t="shared" ref="CC113:CC115" si="493">IF(AE113=0,1,CA113/AE113-1)</f>
        <v>1</v>
      </c>
      <c r="CD113" s="135">
        <f t="shared" ref="CD113:CD115" si="494">IF(AF113=0,1,CB113/AF113-1)</f>
        <v>1</v>
      </c>
      <c r="CE113" s="256"/>
      <c r="CF113" s="256"/>
      <c r="CG113" s="256">
        <f>CE113-$G113</f>
        <v>-9983</v>
      </c>
      <c r="CH113" s="256">
        <f t="shared" ref="CH113:CH115" si="495">CF113-$H113</f>
        <v>-8200</v>
      </c>
      <c r="CI113" s="135">
        <f t="shared" ref="CI113:CI115" si="496">IF(AK113=0,1,CG113/AK113-1)</f>
        <v>-0.6633960482837683</v>
      </c>
      <c r="CJ113" s="135">
        <f t="shared" ref="CJ113:CJ115" si="497">IF(AL113=0,1,CH113/AL113-1)</f>
        <v>-0.67683455505635692</v>
      </c>
      <c r="CK113" s="256"/>
      <c r="CL113" s="256"/>
      <c r="CM113" s="256">
        <f>CK113-$G113</f>
        <v>-9983</v>
      </c>
      <c r="CN113" s="256">
        <f t="shared" ref="CN113:CN115" si="498">CL113-$H113</f>
        <v>-8200</v>
      </c>
      <c r="CO113" s="135">
        <f t="shared" ref="CO113:CO115" si="499">IF(AQ113=0,1,CM113/AQ113-1)</f>
        <v>1</v>
      </c>
      <c r="CP113" s="135">
        <f t="shared" ref="CP113:CP115" si="500">IF(AR113=0,1,CN113/AR113-1)</f>
        <v>1</v>
      </c>
      <c r="CQ113" s="256"/>
      <c r="CR113" s="256"/>
      <c r="CS113" s="256">
        <f>CQ113-$G113</f>
        <v>-9983</v>
      </c>
      <c r="CT113" s="256">
        <f t="shared" ref="CT113:CT115" si="501">CR113-$H113</f>
        <v>-8200</v>
      </c>
      <c r="CU113" s="135">
        <f t="shared" ref="CU113:CU115" si="502">IF(AW113=0,1,CS113/AW113-1)</f>
        <v>-0.49260482846251585</v>
      </c>
      <c r="CV113" s="135">
        <f t="shared" ref="CV113:CV115" si="503">IF(AX113=0,1,CT113/AX113-1)</f>
        <v>-0.52253406311866768</v>
      </c>
      <c r="CW113" s="256"/>
      <c r="CX113" s="256"/>
      <c r="CY113" s="256">
        <f>CW113-$G113</f>
        <v>-9983</v>
      </c>
      <c r="CZ113" s="256">
        <f t="shared" ref="CZ113:CZ115" si="504">CX113-$H113</f>
        <v>-8200</v>
      </c>
      <c r="DA113" s="135">
        <f t="shared" ref="DA113:DA115" si="505">IF(BC113=0,1,CY113/BC113-1)</f>
        <v>1</v>
      </c>
      <c r="DB113" s="135">
        <f t="shared" ref="DB113:DB115" si="506">IF(BD113=0,1,CZ113/BD113-1)</f>
        <v>1</v>
      </c>
      <c r="DC113" s="256"/>
      <c r="DD113" s="256"/>
      <c r="DE113" s="256">
        <f>DC113-$G113</f>
        <v>-9983</v>
      </c>
      <c r="DF113" s="256">
        <f t="shared" ref="DF113:DF115" si="507">DD113-$H113</f>
        <v>-8200</v>
      </c>
      <c r="DG113" s="135">
        <f t="shared" ref="DG113:DG115" si="508">IF(BI113=0,1,DE113/BI113-1)</f>
        <v>0</v>
      </c>
      <c r="DH113" s="135">
        <f t="shared" ref="DH113:DH115" si="509">IF(BJ113=0,1,DF113/BJ113-1)</f>
        <v>0</v>
      </c>
      <c r="DI113" s="256"/>
      <c r="DJ113" s="256"/>
      <c r="DK113" s="256">
        <f>BA113-G113</f>
        <v>-7798</v>
      </c>
      <c r="DL113" s="245">
        <f t="shared" ref="DL113:DL116" si="510">BB113-H113</f>
        <v>-6015</v>
      </c>
      <c r="DM113" s="135">
        <f>IF(G113=0,1,BA113/G113)</f>
        <v>0.21887208254031854</v>
      </c>
      <c r="DN113" s="135">
        <f>IF(H113=0,1,BB113/H113)</f>
        <v>0.26646341463414636</v>
      </c>
      <c r="DO113" s="245"/>
      <c r="DP113" s="245"/>
      <c r="DQ113" s="245"/>
      <c r="DR113" s="245"/>
      <c r="DS113" s="245">
        <v>0</v>
      </c>
      <c r="DT113" s="245">
        <v>0</v>
      </c>
      <c r="DU113" s="135">
        <f t="shared" ref="DU113:DV116" si="511">IF(BA113=0,1,DS113/BA113)</f>
        <v>0</v>
      </c>
      <c r="DV113" s="135">
        <f t="shared" si="511"/>
        <v>0</v>
      </c>
      <c r="DW113" s="135" t="s">
        <v>51</v>
      </c>
      <c r="DX113" s="197" t="s">
        <v>51</v>
      </c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  <c r="HN113" s="63"/>
      <c r="HO113" s="63"/>
      <c r="HP113" s="63"/>
      <c r="HQ113" s="63"/>
      <c r="HR113" s="63"/>
      <c r="HS113" s="63"/>
      <c r="HT113" s="63"/>
      <c r="HU113" s="63"/>
      <c r="HV113" s="63"/>
      <c r="HW113" s="63"/>
      <c r="HX113" s="63"/>
      <c r="HY113" s="63"/>
      <c r="HZ113" s="63"/>
      <c r="IA113" s="63"/>
      <c r="IB113" s="63"/>
      <c r="IC113" s="63"/>
      <c r="ID113" s="63"/>
      <c r="IE113" s="63"/>
      <c r="IF113" s="63"/>
      <c r="IG113" s="63"/>
      <c r="IH113" s="63"/>
      <c r="II113" s="63"/>
      <c r="IJ113" s="63"/>
      <c r="IK113" s="63"/>
      <c r="IL113" s="63"/>
      <c r="IM113" s="63"/>
      <c r="IN113" s="63"/>
      <c r="IO113" s="63"/>
      <c r="IP113" s="63"/>
      <c r="IQ113" s="63"/>
      <c r="IR113" s="63"/>
      <c r="IS113" s="63"/>
      <c r="IT113" s="63"/>
      <c r="IU113" s="63"/>
      <c r="IV113" s="63"/>
      <c r="IW113" s="63"/>
      <c r="IX113" s="63"/>
      <c r="IY113" s="63"/>
      <c r="IZ113" s="63"/>
      <c r="JA113" s="63"/>
      <c r="JB113" s="63"/>
      <c r="JC113" s="63"/>
      <c r="JD113" s="63"/>
      <c r="JE113" s="63"/>
      <c r="JF113" s="63"/>
      <c r="JG113" s="63"/>
      <c r="JH113" s="63"/>
    </row>
    <row r="114" spans="1:268" s="64" customFormat="1" ht="33">
      <c r="A114" s="207" t="s">
        <v>155</v>
      </c>
      <c r="B114" s="205"/>
      <c r="C114" s="279">
        <v>25000</v>
      </c>
      <c r="D114" s="279">
        <v>20000</v>
      </c>
      <c r="E114" s="279">
        <v>35200</v>
      </c>
      <c r="F114" s="279">
        <v>30000</v>
      </c>
      <c r="G114" s="279">
        <v>50200</v>
      </c>
      <c r="H114" s="279">
        <v>45000</v>
      </c>
      <c r="I114" s="256"/>
      <c r="J114" s="256"/>
      <c r="K114" s="256"/>
      <c r="L114" s="256"/>
      <c r="M114" s="256">
        <f>K114-$E114</f>
        <v>-35200</v>
      </c>
      <c r="N114" s="256">
        <f t="shared" si="473"/>
        <v>-30000</v>
      </c>
      <c r="O114" s="256"/>
      <c r="P114" s="256"/>
      <c r="Q114" s="256">
        <f>O114-$E114</f>
        <v>-35200</v>
      </c>
      <c r="R114" s="256">
        <f t="shared" si="474"/>
        <v>-30000</v>
      </c>
      <c r="S114" s="256"/>
      <c r="T114" s="256"/>
      <c r="U114" s="256">
        <f>S114-$E114</f>
        <v>-35200</v>
      </c>
      <c r="V114" s="256">
        <f t="shared" si="475"/>
        <v>-30000</v>
      </c>
      <c r="W114" s="256"/>
      <c r="X114" s="256"/>
      <c r="Y114" s="256">
        <f>W114-$E114</f>
        <v>-35200</v>
      </c>
      <c r="Z114" s="256">
        <f t="shared" si="476"/>
        <v>-30000</v>
      </c>
      <c r="AA114" s="256"/>
      <c r="AB114" s="256"/>
      <c r="AC114" s="256">
        <f>AA114-$E114</f>
        <v>-35200</v>
      </c>
      <c r="AD114" s="256">
        <f t="shared" si="477"/>
        <v>-30000</v>
      </c>
      <c r="AE114" s="256"/>
      <c r="AF114" s="256"/>
      <c r="AG114" s="256">
        <f>AE114-$E114</f>
        <v>-35200</v>
      </c>
      <c r="AH114" s="256">
        <f t="shared" si="478"/>
        <v>-30000</v>
      </c>
      <c r="AI114" s="256"/>
      <c r="AJ114" s="256"/>
      <c r="AK114" s="256">
        <f>AI114-$E114</f>
        <v>-35200</v>
      </c>
      <c r="AL114" s="256">
        <f t="shared" si="479"/>
        <v>-30000</v>
      </c>
      <c r="AM114" s="256"/>
      <c r="AN114" s="256"/>
      <c r="AO114" s="256">
        <f>AM114-$E114</f>
        <v>-35200</v>
      </c>
      <c r="AP114" s="256">
        <f t="shared" si="480"/>
        <v>-30000</v>
      </c>
      <c r="AQ114" s="256"/>
      <c r="AR114" s="256"/>
      <c r="AS114" s="256">
        <f>AQ114-$E114</f>
        <v>-35200</v>
      </c>
      <c r="AT114" s="256">
        <f t="shared" si="481"/>
        <v>-30000</v>
      </c>
      <c r="AU114" s="256"/>
      <c r="AV114" s="256"/>
      <c r="AW114" s="256">
        <f t="shared" ref="AW114:AW116" si="512">G114-E114</f>
        <v>15000</v>
      </c>
      <c r="AX114" s="256">
        <f t="shared" si="482"/>
        <v>15000</v>
      </c>
      <c r="AY114" s="256"/>
      <c r="AZ114" s="256"/>
      <c r="BA114" s="279">
        <v>45200</v>
      </c>
      <c r="BB114" s="279">
        <v>40000</v>
      </c>
      <c r="BC114" s="135"/>
      <c r="BD114" s="135"/>
      <c r="BE114" s="256"/>
      <c r="BF114" s="256"/>
      <c r="BG114" s="256"/>
      <c r="BH114" s="256"/>
      <c r="BI114" s="256">
        <f t="shared" ref="BI114:BI115" si="513">BG114-$G114</f>
        <v>-50200</v>
      </c>
      <c r="BJ114" s="256">
        <f t="shared" si="483"/>
        <v>-45000</v>
      </c>
      <c r="BK114" s="135">
        <f t="shared" si="484"/>
        <v>0.42613636363636354</v>
      </c>
      <c r="BL114" s="135">
        <f t="shared" si="485"/>
        <v>0.5</v>
      </c>
      <c r="BM114" s="256"/>
      <c r="BN114" s="256"/>
      <c r="BO114" s="256">
        <f t="shared" ref="BO114:BO115" si="514">BM114-$G114</f>
        <v>-50200</v>
      </c>
      <c r="BP114" s="256">
        <f t="shared" si="486"/>
        <v>-45000</v>
      </c>
      <c r="BQ114" s="135">
        <f t="shared" si="487"/>
        <v>1</v>
      </c>
      <c r="BR114" s="135">
        <f t="shared" si="488"/>
        <v>1</v>
      </c>
      <c r="BS114" s="256"/>
      <c r="BT114" s="256"/>
      <c r="BU114" s="256">
        <f t="shared" ref="BU114:BU115" si="515">BS114-$G114</f>
        <v>-50200</v>
      </c>
      <c r="BV114" s="256">
        <f t="shared" si="489"/>
        <v>-45000</v>
      </c>
      <c r="BW114" s="135">
        <f t="shared" si="490"/>
        <v>0.42613636363636354</v>
      </c>
      <c r="BX114" s="135">
        <f t="shared" si="491"/>
        <v>0.5</v>
      </c>
      <c r="BY114" s="256"/>
      <c r="BZ114" s="256"/>
      <c r="CA114" s="256">
        <f t="shared" ref="CA114:CA115" si="516">BY114-$G114</f>
        <v>-50200</v>
      </c>
      <c r="CB114" s="256">
        <f t="shared" si="492"/>
        <v>-45000</v>
      </c>
      <c r="CC114" s="135">
        <f t="shared" si="493"/>
        <v>1</v>
      </c>
      <c r="CD114" s="135">
        <f t="shared" si="494"/>
        <v>1</v>
      </c>
      <c r="CE114" s="256"/>
      <c r="CF114" s="256"/>
      <c r="CG114" s="256">
        <f t="shared" ref="CG114:CG115" si="517">CE114-$G114</f>
        <v>-50200</v>
      </c>
      <c r="CH114" s="256">
        <f t="shared" si="495"/>
        <v>-45000</v>
      </c>
      <c r="CI114" s="135">
        <f t="shared" si="496"/>
        <v>0.42613636363636354</v>
      </c>
      <c r="CJ114" s="135">
        <f t="shared" si="497"/>
        <v>0.5</v>
      </c>
      <c r="CK114" s="256"/>
      <c r="CL114" s="256"/>
      <c r="CM114" s="256">
        <f t="shared" ref="CM114:CM115" si="518">CK114-$G114</f>
        <v>-50200</v>
      </c>
      <c r="CN114" s="256">
        <f t="shared" si="498"/>
        <v>-45000</v>
      </c>
      <c r="CO114" s="135">
        <f t="shared" si="499"/>
        <v>1</v>
      </c>
      <c r="CP114" s="135">
        <f t="shared" si="500"/>
        <v>1</v>
      </c>
      <c r="CQ114" s="256"/>
      <c r="CR114" s="256"/>
      <c r="CS114" s="256">
        <f t="shared" ref="CS114:CS115" si="519">CQ114-$G114</f>
        <v>-50200</v>
      </c>
      <c r="CT114" s="256">
        <f t="shared" si="501"/>
        <v>-45000</v>
      </c>
      <c r="CU114" s="135">
        <f t="shared" si="502"/>
        <v>-4.3466666666666667</v>
      </c>
      <c r="CV114" s="135">
        <f t="shared" si="503"/>
        <v>-4</v>
      </c>
      <c r="CW114" s="256"/>
      <c r="CX114" s="256"/>
      <c r="CY114" s="256">
        <f t="shared" ref="CY114:CY115" si="520">CW114-$G114</f>
        <v>-50200</v>
      </c>
      <c r="CZ114" s="256">
        <f t="shared" si="504"/>
        <v>-45000</v>
      </c>
      <c r="DA114" s="135">
        <f t="shared" si="505"/>
        <v>1</v>
      </c>
      <c r="DB114" s="135">
        <f t="shared" si="506"/>
        <v>1</v>
      </c>
      <c r="DC114" s="256"/>
      <c r="DD114" s="256"/>
      <c r="DE114" s="256">
        <f t="shared" ref="DE114:DE115" si="521">DC114-$G114</f>
        <v>-50200</v>
      </c>
      <c r="DF114" s="256">
        <f t="shared" si="507"/>
        <v>-45000</v>
      </c>
      <c r="DG114" s="135">
        <f t="shared" si="508"/>
        <v>0</v>
      </c>
      <c r="DH114" s="135">
        <f t="shared" si="509"/>
        <v>0</v>
      </c>
      <c r="DI114" s="256"/>
      <c r="DJ114" s="256"/>
      <c r="DK114" s="256">
        <f t="shared" ref="DK114:DK116" si="522">BA114-G114</f>
        <v>-5000</v>
      </c>
      <c r="DL114" s="245">
        <f t="shared" si="510"/>
        <v>-5000</v>
      </c>
      <c r="DM114" s="135">
        <f t="shared" ref="DM114:DM116" si="523">IF(G114=0,1,BA114/G114)</f>
        <v>0.90039840637450197</v>
      </c>
      <c r="DN114" s="135">
        <f t="shared" ref="DN114:DN116" si="524">IF(H114=0,1,BB114/H114)</f>
        <v>0.88888888888888884</v>
      </c>
      <c r="DO114" s="245"/>
      <c r="DP114" s="245"/>
      <c r="DQ114" s="245"/>
      <c r="DR114" s="245"/>
      <c r="DS114" s="245">
        <v>65878</v>
      </c>
      <c r="DT114" s="245">
        <v>55765</v>
      </c>
      <c r="DU114" s="135">
        <f t="shared" si="511"/>
        <v>1.4574778761061946</v>
      </c>
      <c r="DV114" s="135">
        <f t="shared" si="511"/>
        <v>1.3941250000000001</v>
      </c>
      <c r="DW114" s="135" t="s">
        <v>51</v>
      </c>
      <c r="DX114" s="197" t="s">
        <v>51</v>
      </c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  <c r="FM114" s="63"/>
      <c r="FN114" s="63"/>
      <c r="FO114" s="63"/>
      <c r="FP114" s="63"/>
      <c r="FQ114" s="63"/>
      <c r="FR114" s="63"/>
      <c r="FS114" s="63"/>
      <c r="FT114" s="63"/>
      <c r="FU114" s="63"/>
      <c r="FV114" s="63"/>
      <c r="FW114" s="63"/>
      <c r="FX114" s="63"/>
      <c r="FY114" s="63"/>
      <c r="FZ114" s="63"/>
      <c r="GA114" s="63"/>
      <c r="GB114" s="63"/>
      <c r="GC114" s="63"/>
      <c r="GD114" s="63"/>
      <c r="GE114" s="63"/>
      <c r="GF114" s="63"/>
      <c r="GG114" s="63"/>
      <c r="GH114" s="63"/>
      <c r="GI114" s="63"/>
      <c r="GJ114" s="63"/>
      <c r="GK114" s="63"/>
      <c r="GL114" s="63"/>
      <c r="GM114" s="63"/>
      <c r="GN114" s="63"/>
      <c r="GO114" s="63"/>
      <c r="GP114" s="63"/>
      <c r="GQ114" s="63"/>
      <c r="GR114" s="63"/>
      <c r="GS114" s="63"/>
      <c r="GT114" s="63"/>
      <c r="GU114" s="63"/>
      <c r="GV114" s="63"/>
      <c r="GW114" s="63"/>
      <c r="GX114" s="63"/>
      <c r="GY114" s="63"/>
      <c r="GZ114" s="63"/>
      <c r="HA114" s="63"/>
      <c r="HB114" s="63"/>
      <c r="HC114" s="63"/>
      <c r="HD114" s="63"/>
      <c r="HE114" s="63"/>
      <c r="HF114" s="63"/>
      <c r="HG114" s="63"/>
      <c r="HH114" s="63"/>
      <c r="HI114" s="63"/>
      <c r="HJ114" s="63"/>
      <c r="HK114" s="63"/>
      <c r="HL114" s="63"/>
      <c r="HM114" s="63"/>
      <c r="HN114" s="63"/>
      <c r="HO114" s="63"/>
      <c r="HP114" s="63"/>
      <c r="HQ114" s="63"/>
      <c r="HR114" s="63"/>
      <c r="HS114" s="63"/>
      <c r="HT114" s="63"/>
      <c r="HU114" s="63"/>
      <c r="HV114" s="63"/>
      <c r="HW114" s="63"/>
      <c r="HX114" s="63"/>
      <c r="HY114" s="63"/>
      <c r="HZ114" s="63"/>
      <c r="IA114" s="63"/>
      <c r="IB114" s="63"/>
      <c r="IC114" s="63"/>
      <c r="ID114" s="63"/>
      <c r="IE114" s="63"/>
      <c r="IF114" s="63"/>
      <c r="IG114" s="63"/>
      <c r="IH114" s="63"/>
      <c r="II114" s="63"/>
      <c r="IJ114" s="63"/>
      <c r="IK114" s="63"/>
      <c r="IL114" s="63"/>
      <c r="IM114" s="63"/>
      <c r="IN114" s="63"/>
      <c r="IO114" s="63"/>
      <c r="IP114" s="63"/>
      <c r="IQ114" s="63"/>
      <c r="IR114" s="63"/>
      <c r="IS114" s="63"/>
      <c r="IT114" s="63"/>
      <c r="IU114" s="63"/>
      <c r="IV114" s="63"/>
      <c r="IW114" s="63"/>
      <c r="IX114" s="63"/>
      <c r="IY114" s="63"/>
      <c r="IZ114" s="63"/>
      <c r="JA114" s="63"/>
      <c r="JB114" s="63"/>
      <c r="JC114" s="63"/>
      <c r="JD114" s="63"/>
      <c r="JE114" s="63"/>
      <c r="JF114" s="63"/>
      <c r="JG114" s="63"/>
      <c r="JH114" s="63"/>
    </row>
    <row r="115" spans="1:268" s="64" customFormat="1" ht="16.5">
      <c r="A115" s="207" t="s">
        <v>156</v>
      </c>
      <c r="B115" s="205"/>
      <c r="C115" s="279">
        <v>0</v>
      </c>
      <c r="D115" s="279">
        <v>0</v>
      </c>
      <c r="E115" s="279">
        <v>0</v>
      </c>
      <c r="F115" s="279">
        <v>0</v>
      </c>
      <c r="G115" s="279">
        <v>0</v>
      </c>
      <c r="H115" s="279">
        <v>0</v>
      </c>
      <c r="I115" s="256"/>
      <c r="J115" s="256"/>
      <c r="K115" s="256"/>
      <c r="L115" s="256"/>
      <c r="M115" s="256">
        <f t="shared" si="472"/>
        <v>0</v>
      </c>
      <c r="N115" s="256">
        <f t="shared" si="473"/>
        <v>0</v>
      </c>
      <c r="O115" s="256"/>
      <c r="P115" s="256"/>
      <c r="Q115" s="256">
        <f t="shared" ref="Q115" si="525">O115-$E115</f>
        <v>0</v>
      </c>
      <c r="R115" s="256">
        <f t="shared" si="474"/>
        <v>0</v>
      </c>
      <c r="S115" s="256"/>
      <c r="T115" s="256"/>
      <c r="U115" s="256">
        <f t="shared" ref="U115" si="526">S115-$E115</f>
        <v>0</v>
      </c>
      <c r="V115" s="256">
        <f t="shared" si="475"/>
        <v>0</v>
      </c>
      <c r="W115" s="256"/>
      <c r="X115" s="256"/>
      <c r="Y115" s="256">
        <f t="shared" ref="Y115" si="527">W115-$E115</f>
        <v>0</v>
      </c>
      <c r="Z115" s="256">
        <f t="shared" si="476"/>
        <v>0</v>
      </c>
      <c r="AA115" s="256"/>
      <c r="AB115" s="256"/>
      <c r="AC115" s="256">
        <f t="shared" ref="AC115" si="528">AA115-$E115</f>
        <v>0</v>
      </c>
      <c r="AD115" s="256">
        <f t="shared" si="477"/>
        <v>0</v>
      </c>
      <c r="AE115" s="256"/>
      <c r="AF115" s="256"/>
      <c r="AG115" s="256">
        <f t="shared" ref="AG115" si="529">AE115-$E115</f>
        <v>0</v>
      </c>
      <c r="AH115" s="256">
        <f t="shared" si="478"/>
        <v>0</v>
      </c>
      <c r="AI115" s="256"/>
      <c r="AJ115" s="256"/>
      <c r="AK115" s="256">
        <f t="shared" ref="AK115" si="530">AI115-$E115</f>
        <v>0</v>
      </c>
      <c r="AL115" s="256">
        <f t="shared" si="479"/>
        <v>0</v>
      </c>
      <c r="AM115" s="256"/>
      <c r="AN115" s="256"/>
      <c r="AO115" s="256">
        <f t="shared" ref="AO115" si="531">AM115-$E115</f>
        <v>0</v>
      </c>
      <c r="AP115" s="256">
        <f t="shared" si="480"/>
        <v>0</v>
      </c>
      <c r="AQ115" s="256"/>
      <c r="AR115" s="256"/>
      <c r="AS115" s="256">
        <f t="shared" ref="AS115" si="532">AQ115-$E115</f>
        <v>0</v>
      </c>
      <c r="AT115" s="256">
        <f t="shared" si="481"/>
        <v>0</v>
      </c>
      <c r="AU115" s="256"/>
      <c r="AV115" s="256"/>
      <c r="AW115" s="256">
        <f t="shared" si="512"/>
        <v>0</v>
      </c>
      <c r="AX115" s="256">
        <f t="shared" si="482"/>
        <v>0</v>
      </c>
      <c r="AY115" s="256"/>
      <c r="AZ115" s="256"/>
      <c r="BA115" s="279">
        <v>0</v>
      </c>
      <c r="BB115" s="279">
        <v>0</v>
      </c>
      <c r="BC115" s="135"/>
      <c r="BD115" s="135"/>
      <c r="BE115" s="256"/>
      <c r="BF115" s="256"/>
      <c r="BG115" s="256"/>
      <c r="BH115" s="256"/>
      <c r="BI115" s="256">
        <f t="shared" si="513"/>
        <v>0</v>
      </c>
      <c r="BJ115" s="256">
        <f t="shared" si="483"/>
        <v>0</v>
      </c>
      <c r="BK115" s="135">
        <f t="shared" si="484"/>
        <v>1</v>
      </c>
      <c r="BL115" s="135">
        <f t="shared" si="485"/>
        <v>1</v>
      </c>
      <c r="BM115" s="256"/>
      <c r="BN115" s="256"/>
      <c r="BO115" s="256">
        <f t="shared" si="514"/>
        <v>0</v>
      </c>
      <c r="BP115" s="256">
        <f t="shared" si="486"/>
        <v>0</v>
      </c>
      <c r="BQ115" s="135">
        <f t="shared" si="487"/>
        <v>1</v>
      </c>
      <c r="BR115" s="135">
        <f t="shared" si="488"/>
        <v>1</v>
      </c>
      <c r="BS115" s="256"/>
      <c r="BT115" s="256"/>
      <c r="BU115" s="256">
        <f t="shared" si="515"/>
        <v>0</v>
      </c>
      <c r="BV115" s="256">
        <f t="shared" si="489"/>
        <v>0</v>
      </c>
      <c r="BW115" s="135">
        <f t="shared" si="490"/>
        <v>1</v>
      </c>
      <c r="BX115" s="135">
        <f t="shared" si="491"/>
        <v>1</v>
      </c>
      <c r="BY115" s="256"/>
      <c r="BZ115" s="256"/>
      <c r="CA115" s="256">
        <f t="shared" si="516"/>
        <v>0</v>
      </c>
      <c r="CB115" s="256">
        <f t="shared" si="492"/>
        <v>0</v>
      </c>
      <c r="CC115" s="135">
        <f t="shared" si="493"/>
        <v>1</v>
      </c>
      <c r="CD115" s="135">
        <f t="shared" si="494"/>
        <v>1</v>
      </c>
      <c r="CE115" s="256"/>
      <c r="CF115" s="256"/>
      <c r="CG115" s="256">
        <f t="shared" si="517"/>
        <v>0</v>
      </c>
      <c r="CH115" s="256">
        <f t="shared" si="495"/>
        <v>0</v>
      </c>
      <c r="CI115" s="135">
        <f t="shared" si="496"/>
        <v>1</v>
      </c>
      <c r="CJ115" s="135">
        <f t="shared" si="497"/>
        <v>1</v>
      </c>
      <c r="CK115" s="256"/>
      <c r="CL115" s="256"/>
      <c r="CM115" s="256">
        <f t="shared" si="518"/>
        <v>0</v>
      </c>
      <c r="CN115" s="256">
        <f t="shared" si="498"/>
        <v>0</v>
      </c>
      <c r="CO115" s="135">
        <f t="shared" si="499"/>
        <v>1</v>
      </c>
      <c r="CP115" s="135">
        <f t="shared" si="500"/>
        <v>1</v>
      </c>
      <c r="CQ115" s="256"/>
      <c r="CR115" s="256"/>
      <c r="CS115" s="256">
        <f t="shared" si="519"/>
        <v>0</v>
      </c>
      <c r="CT115" s="256">
        <f t="shared" si="501"/>
        <v>0</v>
      </c>
      <c r="CU115" s="135">
        <f t="shared" si="502"/>
        <v>1</v>
      </c>
      <c r="CV115" s="135">
        <f t="shared" si="503"/>
        <v>1</v>
      </c>
      <c r="CW115" s="256"/>
      <c r="CX115" s="256"/>
      <c r="CY115" s="256">
        <f t="shared" si="520"/>
        <v>0</v>
      </c>
      <c r="CZ115" s="256">
        <f t="shared" si="504"/>
        <v>0</v>
      </c>
      <c r="DA115" s="135">
        <f t="shared" si="505"/>
        <v>1</v>
      </c>
      <c r="DB115" s="135">
        <f t="shared" si="506"/>
        <v>1</v>
      </c>
      <c r="DC115" s="256"/>
      <c r="DD115" s="256"/>
      <c r="DE115" s="256">
        <f t="shared" si="521"/>
        <v>0</v>
      </c>
      <c r="DF115" s="256">
        <f t="shared" si="507"/>
        <v>0</v>
      </c>
      <c r="DG115" s="135">
        <f t="shared" si="508"/>
        <v>1</v>
      </c>
      <c r="DH115" s="135">
        <f t="shared" si="509"/>
        <v>1</v>
      </c>
      <c r="DI115" s="256"/>
      <c r="DJ115" s="256"/>
      <c r="DK115" s="256">
        <f t="shared" si="522"/>
        <v>0</v>
      </c>
      <c r="DL115" s="245">
        <f t="shared" si="510"/>
        <v>0</v>
      </c>
      <c r="DM115" s="135">
        <f t="shared" si="523"/>
        <v>1</v>
      </c>
      <c r="DN115" s="135">
        <f t="shared" si="524"/>
        <v>1</v>
      </c>
      <c r="DO115" s="245"/>
      <c r="DP115" s="245"/>
      <c r="DQ115" s="245"/>
      <c r="DR115" s="245"/>
      <c r="DS115" s="245">
        <v>0</v>
      </c>
      <c r="DT115" s="245">
        <v>0</v>
      </c>
      <c r="DU115" s="135">
        <f t="shared" si="511"/>
        <v>1</v>
      </c>
      <c r="DV115" s="135">
        <f t="shared" si="511"/>
        <v>1</v>
      </c>
      <c r="DW115" s="135" t="s">
        <v>51</v>
      </c>
      <c r="DX115" s="197" t="s">
        <v>51</v>
      </c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150" customFormat="1" ht="33" customHeight="1">
      <c r="A116" s="363" t="s">
        <v>73</v>
      </c>
      <c r="B116" s="298"/>
      <c r="C116" s="280">
        <f t="shared" ref="C116:H116" si="533">SUM(C112/C12 * 100)</f>
        <v>42.655582586858301</v>
      </c>
      <c r="D116" s="280">
        <f t="shared" si="533"/>
        <v>54.280895560146725</v>
      </c>
      <c r="E116" s="280">
        <f t="shared" si="533"/>
        <v>37.630471990948919</v>
      </c>
      <c r="F116" s="280">
        <f t="shared" si="533"/>
        <v>44.966502903081732</v>
      </c>
      <c r="G116" s="280">
        <f t="shared" si="533"/>
        <v>34.121602467427905</v>
      </c>
      <c r="H116" s="280">
        <f t="shared" si="533"/>
        <v>42.382333258978363</v>
      </c>
      <c r="I116" s="209">
        <v>0</v>
      </c>
      <c r="J116" s="209">
        <v>0</v>
      </c>
      <c r="K116" s="209" t="e">
        <f>K112/(K12-K14)</f>
        <v>#DIV/0!</v>
      </c>
      <c r="L116" s="209" t="e">
        <f>L112/(L12-L14)</f>
        <v>#DIV/0!</v>
      </c>
      <c r="M116" s="209" t="s">
        <v>51</v>
      </c>
      <c r="N116" s="209" t="s">
        <v>51</v>
      </c>
      <c r="O116" s="209" t="e">
        <f>O112/(O12-O14)</f>
        <v>#DIV/0!</v>
      </c>
      <c r="P116" s="209" t="e">
        <f>P112/(P12-P14)</f>
        <v>#DIV/0!</v>
      </c>
      <c r="Q116" s="209" t="s">
        <v>51</v>
      </c>
      <c r="R116" s="209" t="s">
        <v>51</v>
      </c>
      <c r="S116" s="209" t="e">
        <f>S112/(S12-S14)</f>
        <v>#DIV/0!</v>
      </c>
      <c r="T116" s="209" t="e">
        <f>T112/(T12-T14)</f>
        <v>#DIV/0!</v>
      </c>
      <c r="U116" s="209" t="s">
        <v>51</v>
      </c>
      <c r="V116" s="209" t="s">
        <v>51</v>
      </c>
      <c r="W116" s="209" t="e">
        <f>W112/(W12-W14)</f>
        <v>#DIV/0!</v>
      </c>
      <c r="X116" s="209" t="e">
        <f>X112/(X12-X14)</f>
        <v>#DIV/0!</v>
      </c>
      <c r="Y116" s="209" t="s">
        <v>51</v>
      </c>
      <c r="Z116" s="209" t="s">
        <v>51</v>
      </c>
      <c r="AA116" s="209" t="e">
        <f>AA112/(AA12-AA14)</f>
        <v>#DIV/0!</v>
      </c>
      <c r="AB116" s="209" t="e">
        <f>AB112/(AB12-AB14)</f>
        <v>#DIV/0!</v>
      </c>
      <c r="AC116" s="209" t="s">
        <v>51</v>
      </c>
      <c r="AD116" s="209" t="s">
        <v>51</v>
      </c>
      <c r="AE116" s="209" t="e">
        <f>AE112/(AE12-AE14)</f>
        <v>#DIV/0!</v>
      </c>
      <c r="AF116" s="209" t="e">
        <f>AF112/(AF12-AF14)</f>
        <v>#DIV/0!</v>
      </c>
      <c r="AG116" s="209" t="s">
        <v>51</v>
      </c>
      <c r="AH116" s="209" t="s">
        <v>51</v>
      </c>
      <c r="AI116" s="209" t="e">
        <f>AI112/(AI12-AI14)</f>
        <v>#DIV/0!</v>
      </c>
      <c r="AJ116" s="209" t="e">
        <f>AJ112/(AJ12-AJ14)</f>
        <v>#DIV/0!</v>
      </c>
      <c r="AK116" s="209" t="s">
        <v>51</v>
      </c>
      <c r="AL116" s="209" t="s">
        <v>51</v>
      </c>
      <c r="AM116" s="209" t="e">
        <f>AM112/(AM12-AM14)</f>
        <v>#DIV/0!</v>
      </c>
      <c r="AN116" s="209" t="e">
        <f>AN112/(AN12-AN14)</f>
        <v>#DIV/0!</v>
      </c>
      <c r="AO116" s="209" t="s">
        <v>51</v>
      </c>
      <c r="AP116" s="209" t="s">
        <v>51</v>
      </c>
      <c r="AQ116" s="209" t="e">
        <f>AQ112/(AQ12-AQ14)</f>
        <v>#DIV/0!</v>
      </c>
      <c r="AR116" s="209" t="e">
        <f>AR112/(AR12-AR14)</f>
        <v>#DIV/0!</v>
      </c>
      <c r="AS116" s="209" t="s">
        <v>51</v>
      </c>
      <c r="AT116" s="209" t="s">
        <v>51</v>
      </c>
      <c r="AU116" s="209" t="e">
        <f>AU112/(AU12-AU14)</f>
        <v>#DIV/0!</v>
      </c>
      <c r="AV116" s="209" t="e">
        <f>AV112/(AV12-AV14)</f>
        <v>#DIV/0!</v>
      </c>
      <c r="AW116" s="210">
        <f t="shared" si="512"/>
        <v>-3.5088695235210139</v>
      </c>
      <c r="AX116" s="210">
        <f t="shared" si="482"/>
        <v>-2.584169644103369</v>
      </c>
      <c r="AY116" s="209">
        <v>0</v>
      </c>
      <c r="AZ116" s="209">
        <v>0</v>
      </c>
      <c r="BA116" s="280">
        <f>SUM(BA112/BA12 * 100)</f>
        <v>27.197745431169068</v>
      </c>
      <c r="BB116" s="280">
        <f>SUM(BB112/BB12 * 100)</f>
        <v>32.857432158768738</v>
      </c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>
        <f t="shared" si="522"/>
        <v>-6.9238570362588376</v>
      </c>
      <c r="DL116" s="209">
        <f t="shared" si="510"/>
        <v>-9.5249011002096253</v>
      </c>
      <c r="DM116" s="135">
        <f t="shared" si="523"/>
        <v>0.79708288780199366</v>
      </c>
      <c r="DN116" s="135">
        <f t="shared" si="524"/>
        <v>0.77526246509347496</v>
      </c>
      <c r="DO116" s="209"/>
      <c r="DP116" s="209"/>
      <c r="DQ116" s="209"/>
      <c r="DR116" s="209"/>
      <c r="DS116" s="209">
        <f>SUM(DS112/DS12 * 100)</f>
        <v>37.854610438490141</v>
      </c>
      <c r="DT116" s="209">
        <f>SUM(DT112/DT12 * 100)</f>
        <v>43.489280728707683</v>
      </c>
      <c r="DU116" s="135">
        <f t="shared" si="511"/>
        <v>1.391828985762479</v>
      </c>
      <c r="DV116" s="135">
        <f t="shared" si="511"/>
        <v>1.3235751509297904</v>
      </c>
      <c r="DW116" s="209" t="s">
        <v>51</v>
      </c>
      <c r="DX116" s="211" t="s">
        <v>51</v>
      </c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  <c r="EK116" s="149"/>
      <c r="EL116" s="149"/>
      <c r="EM116" s="149"/>
      <c r="EN116" s="149"/>
      <c r="EO116" s="149"/>
      <c r="EP116" s="149"/>
      <c r="EQ116" s="149"/>
      <c r="ER116" s="149"/>
      <c r="ES116" s="149"/>
      <c r="ET116" s="149"/>
      <c r="EU116" s="149"/>
      <c r="EV116" s="149"/>
      <c r="EW116" s="149"/>
      <c r="EX116" s="149"/>
      <c r="EY116" s="149"/>
      <c r="EZ116" s="149"/>
      <c r="FA116" s="149"/>
      <c r="FB116" s="149"/>
      <c r="FC116" s="149"/>
      <c r="FD116" s="149"/>
      <c r="FE116" s="149"/>
      <c r="FF116" s="149"/>
      <c r="FG116" s="149"/>
      <c r="FH116" s="149"/>
      <c r="FI116" s="149"/>
      <c r="FJ116" s="149"/>
      <c r="FK116" s="149"/>
      <c r="FL116" s="149"/>
      <c r="FM116" s="149"/>
      <c r="FN116" s="149"/>
      <c r="FO116" s="149"/>
      <c r="FP116" s="149"/>
      <c r="FQ116" s="149"/>
      <c r="FR116" s="149"/>
      <c r="FS116" s="149"/>
      <c r="FT116" s="149"/>
      <c r="FU116" s="149"/>
      <c r="FV116" s="149"/>
      <c r="FW116" s="149"/>
      <c r="FX116" s="149"/>
      <c r="FY116" s="149"/>
      <c r="FZ116" s="149"/>
      <c r="GA116" s="149"/>
      <c r="GB116" s="149"/>
      <c r="GC116" s="149"/>
      <c r="GD116" s="149"/>
      <c r="GE116" s="149"/>
      <c r="GF116" s="149"/>
      <c r="GG116" s="149"/>
      <c r="GH116" s="149"/>
      <c r="GI116" s="149"/>
      <c r="GJ116" s="149"/>
      <c r="GK116" s="149"/>
      <c r="GL116" s="149"/>
      <c r="GM116" s="149"/>
      <c r="GN116" s="149"/>
      <c r="GO116" s="149"/>
      <c r="GP116" s="149"/>
      <c r="GQ116" s="149"/>
      <c r="GR116" s="149"/>
      <c r="GS116" s="149"/>
      <c r="GT116" s="149"/>
      <c r="GU116" s="149"/>
      <c r="GV116" s="149"/>
      <c r="GW116" s="149"/>
      <c r="GX116" s="149"/>
      <c r="GY116" s="149"/>
      <c r="GZ116" s="149"/>
      <c r="HA116" s="149"/>
      <c r="HB116" s="149"/>
      <c r="HC116" s="149"/>
      <c r="HD116" s="149"/>
      <c r="HE116" s="149"/>
      <c r="HF116" s="149"/>
      <c r="HG116" s="149"/>
      <c r="HH116" s="149"/>
      <c r="HI116" s="149"/>
      <c r="HJ116" s="149"/>
      <c r="HK116" s="149"/>
      <c r="HL116" s="149"/>
      <c r="HM116" s="149"/>
      <c r="HN116" s="149"/>
      <c r="HO116" s="149"/>
      <c r="HP116" s="149"/>
      <c r="HQ116" s="149"/>
      <c r="HR116" s="149"/>
      <c r="HS116" s="149"/>
      <c r="HT116" s="149"/>
      <c r="HU116" s="149"/>
      <c r="HV116" s="149"/>
      <c r="HW116" s="149"/>
      <c r="HX116" s="149"/>
      <c r="HY116" s="149"/>
      <c r="HZ116" s="149"/>
      <c r="IA116" s="149"/>
      <c r="IB116" s="149"/>
      <c r="IC116" s="149"/>
      <c r="ID116" s="149"/>
      <c r="IE116" s="149"/>
      <c r="IF116" s="149"/>
      <c r="IG116" s="149"/>
      <c r="IH116" s="149"/>
      <c r="II116" s="149"/>
      <c r="IJ116" s="149"/>
      <c r="IK116" s="149"/>
      <c r="IL116" s="149"/>
      <c r="IM116" s="149"/>
      <c r="IN116" s="149"/>
      <c r="IO116" s="149"/>
      <c r="IP116" s="149"/>
      <c r="IQ116" s="149"/>
      <c r="IR116" s="149"/>
      <c r="IS116" s="149"/>
      <c r="IT116" s="149"/>
      <c r="IU116" s="149"/>
      <c r="IV116" s="149"/>
      <c r="IW116" s="149"/>
      <c r="IX116" s="149"/>
      <c r="IY116" s="149"/>
      <c r="IZ116" s="149"/>
      <c r="JA116" s="149"/>
      <c r="JB116" s="149"/>
      <c r="JC116" s="149"/>
      <c r="JD116" s="149"/>
      <c r="JE116" s="149"/>
      <c r="JF116" s="149"/>
      <c r="JG116" s="149"/>
      <c r="JH116" s="149"/>
    </row>
    <row r="117" spans="1:268" s="194" customFormat="1" ht="49.5" customHeight="1">
      <c r="A117" s="355" t="s">
        <v>241</v>
      </c>
      <c r="B117" s="294"/>
      <c r="C117" s="131" t="s">
        <v>51</v>
      </c>
      <c r="D117" s="131" t="s">
        <v>51</v>
      </c>
      <c r="E117" s="131" t="s">
        <v>51</v>
      </c>
      <c r="F117" s="131" t="s">
        <v>51</v>
      </c>
      <c r="G117" s="131" t="s">
        <v>51</v>
      </c>
      <c r="H117" s="131" t="s">
        <v>51</v>
      </c>
      <c r="I117" s="131" t="s">
        <v>51</v>
      </c>
      <c r="J117" s="131" t="s">
        <v>51</v>
      </c>
      <c r="K117" s="131" t="s">
        <v>51</v>
      </c>
      <c r="L117" s="131" t="s">
        <v>51</v>
      </c>
      <c r="M117" s="131" t="s">
        <v>51</v>
      </c>
      <c r="N117" s="131" t="s">
        <v>51</v>
      </c>
      <c r="O117" s="131" t="s">
        <v>51</v>
      </c>
      <c r="P117" s="131" t="s">
        <v>51</v>
      </c>
      <c r="Q117" s="131" t="s">
        <v>51</v>
      </c>
      <c r="R117" s="131" t="s">
        <v>51</v>
      </c>
      <c r="S117" s="131" t="s">
        <v>51</v>
      </c>
      <c r="T117" s="131" t="s">
        <v>51</v>
      </c>
      <c r="U117" s="131" t="s">
        <v>51</v>
      </c>
      <c r="V117" s="131" t="s">
        <v>51</v>
      </c>
      <c r="W117" s="131" t="s">
        <v>51</v>
      </c>
      <c r="X117" s="131" t="s">
        <v>51</v>
      </c>
      <c r="Y117" s="131" t="s">
        <v>51</v>
      </c>
      <c r="Z117" s="131" t="s">
        <v>51</v>
      </c>
      <c r="AA117" s="131" t="s">
        <v>51</v>
      </c>
      <c r="AB117" s="131" t="s">
        <v>51</v>
      </c>
      <c r="AC117" s="131" t="s">
        <v>51</v>
      </c>
      <c r="AD117" s="131" t="s">
        <v>51</v>
      </c>
      <c r="AE117" s="131" t="s">
        <v>51</v>
      </c>
      <c r="AF117" s="131" t="s">
        <v>51</v>
      </c>
      <c r="AG117" s="131" t="s">
        <v>51</v>
      </c>
      <c r="AH117" s="131" t="s">
        <v>51</v>
      </c>
      <c r="AI117" s="131" t="s">
        <v>51</v>
      </c>
      <c r="AJ117" s="131" t="s">
        <v>51</v>
      </c>
      <c r="AK117" s="131" t="s">
        <v>51</v>
      </c>
      <c r="AL117" s="131" t="s">
        <v>51</v>
      </c>
      <c r="AM117" s="131" t="s">
        <v>51</v>
      </c>
      <c r="AN117" s="131" t="s">
        <v>51</v>
      </c>
      <c r="AO117" s="131" t="s">
        <v>51</v>
      </c>
      <c r="AP117" s="131" t="s">
        <v>51</v>
      </c>
      <c r="AQ117" s="131" t="s">
        <v>51</v>
      </c>
      <c r="AR117" s="131" t="s">
        <v>51</v>
      </c>
      <c r="AS117" s="131" t="s">
        <v>51</v>
      </c>
      <c r="AT117" s="131" t="s">
        <v>51</v>
      </c>
      <c r="AU117" s="131" t="s">
        <v>51</v>
      </c>
      <c r="AV117" s="131" t="s">
        <v>51</v>
      </c>
      <c r="AW117" s="131" t="s">
        <v>51</v>
      </c>
      <c r="AX117" s="131" t="s">
        <v>51</v>
      </c>
      <c r="AY117" s="131" t="s">
        <v>51</v>
      </c>
      <c r="AZ117" s="131" t="s">
        <v>51</v>
      </c>
      <c r="BA117" s="131" t="s">
        <v>51</v>
      </c>
      <c r="BB117" s="131" t="s">
        <v>51</v>
      </c>
      <c r="BC117" s="131" t="s">
        <v>51</v>
      </c>
      <c r="BD117" s="131" t="s">
        <v>51</v>
      </c>
      <c r="BE117" s="131" t="s">
        <v>51</v>
      </c>
      <c r="BF117" s="131" t="s">
        <v>51</v>
      </c>
      <c r="BG117" s="131" t="s">
        <v>51</v>
      </c>
      <c r="BH117" s="131" t="s">
        <v>51</v>
      </c>
      <c r="BI117" s="131" t="s">
        <v>51</v>
      </c>
      <c r="BJ117" s="131" t="s">
        <v>51</v>
      </c>
      <c r="BK117" s="131" t="s">
        <v>51</v>
      </c>
      <c r="BL117" s="131" t="s">
        <v>51</v>
      </c>
      <c r="BM117" s="131" t="s">
        <v>51</v>
      </c>
      <c r="BN117" s="131" t="s">
        <v>51</v>
      </c>
      <c r="BO117" s="131" t="s">
        <v>51</v>
      </c>
      <c r="BP117" s="131" t="s">
        <v>51</v>
      </c>
      <c r="BQ117" s="131" t="s">
        <v>51</v>
      </c>
      <c r="BR117" s="131" t="s">
        <v>51</v>
      </c>
      <c r="BS117" s="131" t="s">
        <v>51</v>
      </c>
      <c r="BT117" s="131" t="s">
        <v>51</v>
      </c>
      <c r="BU117" s="131" t="s">
        <v>51</v>
      </c>
      <c r="BV117" s="131" t="s">
        <v>51</v>
      </c>
      <c r="BW117" s="131" t="s">
        <v>51</v>
      </c>
      <c r="BX117" s="131" t="s">
        <v>51</v>
      </c>
      <c r="BY117" s="131" t="s">
        <v>51</v>
      </c>
      <c r="BZ117" s="131" t="s">
        <v>51</v>
      </c>
      <c r="CA117" s="131" t="s">
        <v>51</v>
      </c>
      <c r="CB117" s="131" t="s">
        <v>51</v>
      </c>
      <c r="CC117" s="131" t="s">
        <v>51</v>
      </c>
      <c r="CD117" s="131" t="s">
        <v>51</v>
      </c>
      <c r="CE117" s="131" t="s">
        <v>51</v>
      </c>
      <c r="CF117" s="131" t="s">
        <v>51</v>
      </c>
      <c r="CG117" s="131" t="s">
        <v>51</v>
      </c>
      <c r="CH117" s="131" t="s">
        <v>51</v>
      </c>
      <c r="CI117" s="131" t="s">
        <v>51</v>
      </c>
      <c r="CJ117" s="131" t="s">
        <v>51</v>
      </c>
      <c r="CK117" s="131" t="s">
        <v>51</v>
      </c>
      <c r="CL117" s="131" t="s">
        <v>51</v>
      </c>
      <c r="CM117" s="131" t="s">
        <v>51</v>
      </c>
      <c r="CN117" s="131" t="s">
        <v>51</v>
      </c>
      <c r="CO117" s="131" t="s">
        <v>51</v>
      </c>
      <c r="CP117" s="131" t="s">
        <v>51</v>
      </c>
      <c r="CQ117" s="131" t="s">
        <v>51</v>
      </c>
      <c r="CR117" s="131" t="s">
        <v>51</v>
      </c>
      <c r="CS117" s="131" t="s">
        <v>51</v>
      </c>
      <c r="CT117" s="131" t="s">
        <v>51</v>
      </c>
      <c r="CU117" s="131" t="s">
        <v>51</v>
      </c>
      <c r="CV117" s="131" t="s">
        <v>51</v>
      </c>
      <c r="CW117" s="131" t="s">
        <v>51</v>
      </c>
      <c r="CX117" s="131" t="s">
        <v>51</v>
      </c>
      <c r="CY117" s="131" t="s">
        <v>51</v>
      </c>
      <c r="CZ117" s="131" t="s">
        <v>51</v>
      </c>
      <c r="DA117" s="131" t="s">
        <v>51</v>
      </c>
      <c r="DB117" s="131" t="s">
        <v>51</v>
      </c>
      <c r="DC117" s="131" t="s">
        <v>51</v>
      </c>
      <c r="DD117" s="131" t="s">
        <v>51</v>
      </c>
      <c r="DE117" s="131" t="s">
        <v>51</v>
      </c>
      <c r="DF117" s="131" t="s">
        <v>51</v>
      </c>
      <c r="DG117" s="131" t="s">
        <v>51</v>
      </c>
      <c r="DH117" s="131" t="s">
        <v>51</v>
      </c>
      <c r="DI117" s="131" t="s">
        <v>51</v>
      </c>
      <c r="DJ117" s="131" t="s">
        <v>51</v>
      </c>
      <c r="DK117" s="131" t="s">
        <v>51</v>
      </c>
      <c r="DL117" s="131" t="s">
        <v>51</v>
      </c>
      <c r="DM117" s="131" t="s">
        <v>51</v>
      </c>
      <c r="DN117" s="131" t="s">
        <v>51</v>
      </c>
      <c r="DO117" s="131" t="s">
        <v>51</v>
      </c>
      <c r="DP117" s="131" t="s">
        <v>51</v>
      </c>
      <c r="DQ117" s="131" t="s">
        <v>51</v>
      </c>
      <c r="DR117" s="131" t="s">
        <v>51</v>
      </c>
      <c r="DS117" s="251">
        <v>63856</v>
      </c>
      <c r="DT117" s="251"/>
      <c r="DU117" s="131" t="s">
        <v>51</v>
      </c>
      <c r="DV117" s="131" t="s">
        <v>51</v>
      </c>
      <c r="DW117" s="131" t="s">
        <v>51</v>
      </c>
      <c r="DX117" s="196" t="s">
        <v>51</v>
      </c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</row>
    <row r="118" spans="1:268" s="85" customFormat="1" ht="58.5" customHeight="1">
      <c r="A118" s="355" t="s">
        <v>180</v>
      </c>
      <c r="B118" s="294"/>
      <c r="C118" s="225">
        <v>2361</v>
      </c>
      <c r="D118" s="225">
        <v>2329</v>
      </c>
      <c r="E118" s="208">
        <v>5705</v>
      </c>
      <c r="F118" s="208">
        <v>4021</v>
      </c>
      <c r="G118" s="208">
        <v>0</v>
      </c>
      <c r="H118" s="208">
        <v>0</v>
      </c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78">
        <v>6437</v>
      </c>
      <c r="AX118" s="278">
        <v>6422</v>
      </c>
      <c r="AY118" s="271">
        <f>'бюджет округа (района)'!Z120+'бюджеты поселений'!Z120</f>
        <v>0</v>
      </c>
      <c r="AZ118" s="271">
        <f>'бюджет округа (района)'!Z120</f>
        <v>0</v>
      </c>
      <c r="BA118" s="278">
        <v>8453</v>
      </c>
      <c r="BB118" s="278">
        <v>5453</v>
      </c>
      <c r="BC118" s="131" t="s">
        <v>51</v>
      </c>
      <c r="BD118" s="131" t="s">
        <v>51</v>
      </c>
      <c r="BE118" s="257">
        <f>'бюджет округа (района)'!AC120+'бюджеты поселений'!AC120</f>
        <v>0</v>
      </c>
      <c r="BF118" s="257">
        <f>'бюджет округа (района)'!AC120</f>
        <v>0</v>
      </c>
      <c r="BG118" s="257">
        <f>'бюджет округа (района)'!AD120+'бюджеты поселений'!AD120</f>
        <v>0</v>
      </c>
      <c r="BH118" s="257">
        <f>'бюджет округа (района)'!AD120</f>
        <v>0</v>
      </c>
      <c r="BI118" s="257">
        <f t="shared" ref="BI118:BI128" si="534">BG118-$G118</f>
        <v>0</v>
      </c>
      <c r="BJ118" s="257">
        <f t="shared" ref="BJ118:BJ128" si="535">BH118-$H118</f>
        <v>0</v>
      </c>
      <c r="BK118" s="131" t="s">
        <v>51</v>
      </c>
      <c r="BL118" s="131" t="s">
        <v>51</v>
      </c>
      <c r="BM118" s="257">
        <f>'бюджет округа (района)'!AG120+'бюджеты поселений'!AG120</f>
        <v>0</v>
      </c>
      <c r="BN118" s="257">
        <f>'бюджет округа (района)'!AG120</f>
        <v>0</v>
      </c>
      <c r="BO118" s="257">
        <f t="shared" ref="BO118:BO128" si="536">BM118-$G118</f>
        <v>0</v>
      </c>
      <c r="BP118" s="257">
        <f t="shared" ref="BP118" si="537">BN118-$H118</f>
        <v>0</v>
      </c>
      <c r="BQ118" s="131" t="s">
        <v>51</v>
      </c>
      <c r="BR118" s="131" t="s">
        <v>51</v>
      </c>
      <c r="BS118" s="257">
        <f>'бюджет округа (района)'!AJ120+'бюджеты поселений'!AJ120</f>
        <v>0</v>
      </c>
      <c r="BT118" s="257">
        <f>'бюджет округа (района)'!AJ120</f>
        <v>0</v>
      </c>
      <c r="BU118" s="257">
        <f t="shared" ref="BU118:BU128" si="538">BS118-$G118</f>
        <v>0</v>
      </c>
      <c r="BV118" s="257">
        <f t="shared" ref="BV118" si="539">BT118-$H118</f>
        <v>0</v>
      </c>
      <c r="BW118" s="131" t="s">
        <v>51</v>
      </c>
      <c r="BX118" s="131" t="s">
        <v>51</v>
      </c>
      <c r="BY118" s="257">
        <f>'бюджет округа (района)'!AM120+'бюджеты поселений'!AM120</f>
        <v>0</v>
      </c>
      <c r="BZ118" s="257">
        <f>'бюджет округа (района)'!AM120</f>
        <v>0</v>
      </c>
      <c r="CA118" s="257">
        <f t="shared" ref="CA118:CA128" si="540">BY118-$G118</f>
        <v>0</v>
      </c>
      <c r="CB118" s="257">
        <f t="shared" ref="CB118" si="541">BZ118-$H118</f>
        <v>0</v>
      </c>
      <c r="CC118" s="131" t="s">
        <v>51</v>
      </c>
      <c r="CD118" s="131" t="s">
        <v>51</v>
      </c>
      <c r="CE118" s="257">
        <f>'бюджет округа (района)'!AP120+'бюджеты поселений'!AP120</f>
        <v>0</v>
      </c>
      <c r="CF118" s="257">
        <f>'бюджет округа (района)'!AP120</f>
        <v>0</v>
      </c>
      <c r="CG118" s="257">
        <f t="shared" ref="CG118:CG128" si="542">CE118-$G118</f>
        <v>0</v>
      </c>
      <c r="CH118" s="257">
        <f t="shared" ref="CH118" si="543">CF118-$H118</f>
        <v>0</v>
      </c>
      <c r="CI118" s="131" t="s">
        <v>51</v>
      </c>
      <c r="CJ118" s="131" t="s">
        <v>51</v>
      </c>
      <c r="CK118" s="257">
        <f>'бюджет округа (района)'!AS120+'бюджеты поселений'!AS120</f>
        <v>0</v>
      </c>
      <c r="CL118" s="257">
        <f>'бюджет округа (района)'!AS120</f>
        <v>0</v>
      </c>
      <c r="CM118" s="257">
        <f t="shared" ref="CM118:CM128" si="544">CK118-$G118</f>
        <v>0</v>
      </c>
      <c r="CN118" s="257">
        <f t="shared" ref="CN118" si="545">CL118-$H118</f>
        <v>0</v>
      </c>
      <c r="CO118" s="131" t="s">
        <v>51</v>
      </c>
      <c r="CP118" s="131" t="s">
        <v>51</v>
      </c>
      <c r="CQ118" s="257">
        <f>'бюджет округа (района)'!AV120+'бюджеты поселений'!AV120</f>
        <v>0</v>
      </c>
      <c r="CR118" s="257">
        <f>'бюджет округа (района)'!AV120</f>
        <v>0</v>
      </c>
      <c r="CS118" s="257">
        <f t="shared" ref="CS118:CS128" si="546">CQ118-$G118</f>
        <v>0</v>
      </c>
      <c r="CT118" s="257">
        <f t="shared" ref="CT118" si="547">CR118-$H118</f>
        <v>0</v>
      </c>
      <c r="CU118" s="131" t="s">
        <v>51</v>
      </c>
      <c r="CV118" s="131" t="s">
        <v>51</v>
      </c>
      <c r="CW118" s="257">
        <f>'бюджет округа (района)'!AY120+'бюджеты поселений'!AY120</f>
        <v>0</v>
      </c>
      <c r="CX118" s="257">
        <f>'бюджет округа (района)'!AY120</f>
        <v>0</v>
      </c>
      <c r="CY118" s="257">
        <f t="shared" ref="CY118:CY128" si="548">CW118-$G118</f>
        <v>0</v>
      </c>
      <c r="CZ118" s="257">
        <f t="shared" ref="CZ118" si="549">CX118-$H118</f>
        <v>0</v>
      </c>
      <c r="DA118" s="131" t="s">
        <v>51</v>
      </c>
      <c r="DB118" s="131" t="s">
        <v>51</v>
      </c>
      <c r="DC118" s="257">
        <f>'бюджет округа (района)'!BB120+'бюджеты поселений'!BB120</f>
        <v>0</v>
      </c>
      <c r="DD118" s="257">
        <f>'бюджет округа (района)'!BB120</f>
        <v>0</v>
      </c>
      <c r="DE118" s="257">
        <f t="shared" ref="DE118:DE128" si="550">DC118-$G118</f>
        <v>0</v>
      </c>
      <c r="DF118" s="257">
        <f t="shared" ref="DF118" si="551">DD118-$H118</f>
        <v>0</v>
      </c>
      <c r="DG118" s="131" t="s">
        <v>51</v>
      </c>
      <c r="DH118" s="131" t="s">
        <v>51</v>
      </c>
      <c r="DI118" s="257">
        <f>'бюджет округа (района)'!BE120+'бюджеты поселений'!BE120</f>
        <v>0</v>
      </c>
      <c r="DJ118" s="257">
        <f>'бюджет округа (района)'!BE120</f>
        <v>0</v>
      </c>
      <c r="DK118" s="131" t="s">
        <v>51</v>
      </c>
      <c r="DL118" s="131" t="s">
        <v>51</v>
      </c>
      <c r="DM118" s="268">
        <f t="shared" ref="DM118" si="552">IF(G118=0,1,BA118/G118)</f>
        <v>1</v>
      </c>
      <c r="DN118" s="131">
        <f t="shared" ref="DN118" si="553">IF(H118=0,1,BB118/H118)</f>
        <v>1</v>
      </c>
      <c r="DO118" s="208">
        <f>'бюджет округа (района)'!BH120+'бюджеты поселений'!BH120</f>
        <v>0</v>
      </c>
      <c r="DP118" s="208">
        <f>'бюджет округа (района)'!BH120</f>
        <v>0</v>
      </c>
      <c r="DQ118" s="208">
        <f>'бюджет округа (района)'!BI120+'бюджеты поселений'!BI120</f>
        <v>0</v>
      </c>
      <c r="DR118" s="208">
        <f>'бюджет округа (района)'!BI120</f>
        <v>0</v>
      </c>
      <c r="DS118" s="208">
        <v>0</v>
      </c>
      <c r="DT118" s="208">
        <v>0</v>
      </c>
      <c r="DU118" s="131">
        <f>IF(BA118=0,1,DS118/BA118-1)</f>
        <v>-1</v>
      </c>
      <c r="DV118" s="131">
        <f>IF(BB118=0,1,DT118/BB118-1)</f>
        <v>-1</v>
      </c>
      <c r="DW118" s="131" t="s">
        <v>51</v>
      </c>
      <c r="DX118" s="196" t="s">
        <v>51</v>
      </c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  <c r="IS118" s="86"/>
      <c r="IT118" s="86"/>
      <c r="IU118" s="86"/>
      <c r="IV118" s="86"/>
      <c r="IW118" s="86"/>
      <c r="IX118" s="86"/>
      <c r="IY118" s="86"/>
      <c r="IZ118" s="86"/>
      <c r="JA118" s="86"/>
      <c r="JB118" s="86"/>
      <c r="JC118" s="86"/>
      <c r="JD118" s="86"/>
      <c r="JE118" s="86"/>
      <c r="JF118" s="86"/>
      <c r="JG118" s="86"/>
      <c r="JH118" s="86"/>
    </row>
    <row r="119" spans="1:268" s="66" customFormat="1" ht="16.5">
      <c r="A119" s="357" t="s">
        <v>75</v>
      </c>
      <c r="B119" s="292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281">
        <f t="shared" ref="AW119" si="554">G119-E119</f>
        <v>0</v>
      </c>
      <c r="AX119" s="281">
        <f t="shared" ref="AX119:AX120" si="555">H119-F119</f>
        <v>0</v>
      </c>
      <c r="AY119" s="161">
        <f>'бюджет округа (района)'!Z121+'бюджеты поселений'!Z121</f>
        <v>0</v>
      </c>
      <c r="AZ119" s="161">
        <f>'бюджет округа (района)'!Z121</f>
        <v>0</v>
      </c>
      <c r="BA119" s="281">
        <f t="shared" ref="BA119" si="556">K119-I119</f>
        <v>0</v>
      </c>
      <c r="BB119" s="281">
        <f t="shared" ref="BB119:BB120" si="557">L119-J119</f>
        <v>0</v>
      </c>
      <c r="BC119" s="162" t="s">
        <v>51</v>
      </c>
      <c r="BD119" s="162" t="s">
        <v>51</v>
      </c>
      <c r="BE119" s="161">
        <f>'бюджет округа (района)'!AC121+'бюджеты поселений'!AC121</f>
        <v>0</v>
      </c>
      <c r="BF119" s="161">
        <f>'бюджет округа (района)'!AC121</f>
        <v>0</v>
      </c>
      <c r="BG119" s="161">
        <f>'бюджет округа (района)'!AD121+'бюджеты поселений'!AD121</f>
        <v>0</v>
      </c>
      <c r="BH119" s="161">
        <f>'бюджет округа (района)'!AD121</f>
        <v>0</v>
      </c>
      <c r="BI119" s="161">
        <f t="shared" si="534"/>
        <v>0</v>
      </c>
      <c r="BJ119" s="161">
        <f>BH119-$H119</f>
        <v>0</v>
      </c>
      <c r="BK119" s="162" t="s">
        <v>51</v>
      </c>
      <c r="BL119" s="162" t="s">
        <v>51</v>
      </c>
      <c r="BM119" s="161">
        <f>'бюджет округа (района)'!AG121+'бюджеты поселений'!AG121</f>
        <v>0</v>
      </c>
      <c r="BN119" s="161">
        <f>'бюджет округа (района)'!AG121</f>
        <v>0</v>
      </c>
      <c r="BO119" s="161">
        <f t="shared" si="536"/>
        <v>0</v>
      </c>
      <c r="BP119" s="161">
        <f>BN119-$H119</f>
        <v>0</v>
      </c>
      <c r="BQ119" s="162" t="s">
        <v>51</v>
      </c>
      <c r="BR119" s="162" t="s">
        <v>51</v>
      </c>
      <c r="BS119" s="161">
        <f>'бюджет округа (района)'!AJ121+'бюджеты поселений'!AJ121</f>
        <v>0</v>
      </c>
      <c r="BT119" s="161">
        <f>'бюджет округа (района)'!AJ121</f>
        <v>0</v>
      </c>
      <c r="BU119" s="161">
        <f t="shared" si="538"/>
        <v>0</v>
      </c>
      <c r="BV119" s="161">
        <f>BT119-$H119</f>
        <v>0</v>
      </c>
      <c r="BW119" s="162" t="s">
        <v>51</v>
      </c>
      <c r="BX119" s="162" t="s">
        <v>51</v>
      </c>
      <c r="BY119" s="161">
        <f>'бюджет округа (района)'!AM121+'бюджеты поселений'!AM121</f>
        <v>0</v>
      </c>
      <c r="BZ119" s="161">
        <f>'бюджет округа (района)'!AM121</f>
        <v>0</v>
      </c>
      <c r="CA119" s="161">
        <f t="shared" si="540"/>
        <v>0</v>
      </c>
      <c r="CB119" s="161">
        <f>BZ119-$H119</f>
        <v>0</v>
      </c>
      <c r="CC119" s="162" t="s">
        <v>51</v>
      </c>
      <c r="CD119" s="162" t="s">
        <v>51</v>
      </c>
      <c r="CE119" s="161">
        <f>'бюджет округа (района)'!AP121+'бюджеты поселений'!AP121</f>
        <v>0</v>
      </c>
      <c r="CF119" s="161">
        <f>'бюджет округа (района)'!AP121</f>
        <v>0</v>
      </c>
      <c r="CG119" s="161">
        <f t="shared" si="542"/>
        <v>0</v>
      </c>
      <c r="CH119" s="161">
        <f>CF119-$H119</f>
        <v>0</v>
      </c>
      <c r="CI119" s="162" t="s">
        <v>51</v>
      </c>
      <c r="CJ119" s="162" t="s">
        <v>51</v>
      </c>
      <c r="CK119" s="161">
        <f>'бюджет округа (района)'!AS121+'бюджеты поселений'!AS121</f>
        <v>0</v>
      </c>
      <c r="CL119" s="161">
        <f>'бюджет округа (района)'!AS121</f>
        <v>0</v>
      </c>
      <c r="CM119" s="161">
        <f t="shared" si="544"/>
        <v>0</v>
      </c>
      <c r="CN119" s="161">
        <f>CL119-$H119</f>
        <v>0</v>
      </c>
      <c r="CO119" s="162" t="s">
        <v>51</v>
      </c>
      <c r="CP119" s="162" t="s">
        <v>51</v>
      </c>
      <c r="CQ119" s="161">
        <f>'бюджет округа (района)'!AV121+'бюджеты поселений'!AV121</f>
        <v>0</v>
      </c>
      <c r="CR119" s="161">
        <f>'бюджет округа (района)'!AV121</f>
        <v>0</v>
      </c>
      <c r="CS119" s="161">
        <f t="shared" si="546"/>
        <v>0</v>
      </c>
      <c r="CT119" s="161">
        <f>CR119-$H119</f>
        <v>0</v>
      </c>
      <c r="CU119" s="162" t="s">
        <v>51</v>
      </c>
      <c r="CV119" s="162" t="s">
        <v>51</v>
      </c>
      <c r="CW119" s="161">
        <f>'бюджет округа (района)'!AY121+'бюджеты поселений'!AY121</f>
        <v>0</v>
      </c>
      <c r="CX119" s="161">
        <f>'бюджет округа (района)'!AY121</f>
        <v>0</v>
      </c>
      <c r="CY119" s="161">
        <f t="shared" si="548"/>
        <v>0</v>
      </c>
      <c r="CZ119" s="161">
        <f>CX119-$H119</f>
        <v>0</v>
      </c>
      <c r="DA119" s="162" t="s">
        <v>51</v>
      </c>
      <c r="DB119" s="162" t="s">
        <v>51</v>
      </c>
      <c r="DC119" s="161">
        <f>'бюджет округа (района)'!BB121+'бюджеты поселений'!BB121</f>
        <v>0</v>
      </c>
      <c r="DD119" s="161">
        <f>'бюджет округа (района)'!BB121</f>
        <v>0</v>
      </c>
      <c r="DE119" s="161">
        <f t="shared" si="550"/>
        <v>0</v>
      </c>
      <c r="DF119" s="161">
        <f>DD119-$H119</f>
        <v>0</v>
      </c>
      <c r="DG119" s="162" t="s">
        <v>51</v>
      </c>
      <c r="DH119" s="162" t="s">
        <v>51</v>
      </c>
      <c r="DI119" s="161">
        <f>'бюджет округа (района)'!BE121+'бюджеты поселений'!BE121</f>
        <v>0</v>
      </c>
      <c r="DJ119" s="161">
        <f>'бюджет округа (района)'!BE121</f>
        <v>0</v>
      </c>
      <c r="DK119" s="162" t="s">
        <v>51</v>
      </c>
      <c r="DL119" s="162" t="s">
        <v>51</v>
      </c>
      <c r="DM119" s="269">
        <f t="shared" ref="DM119:DM125" si="558">IF(G119=0,1,BA119/G119)</f>
        <v>1</v>
      </c>
      <c r="DN119" s="162">
        <f t="shared" ref="DN119:DN125" si="559">IF(H119=0,1,BB119/H119)</f>
        <v>1</v>
      </c>
      <c r="DO119" s="161">
        <f>'бюджет округа (района)'!BH121+'бюджеты поселений'!BH121</f>
        <v>0</v>
      </c>
      <c r="DP119" s="161">
        <f>'бюджет округа (района)'!BH121</f>
        <v>0</v>
      </c>
      <c r="DQ119" s="161">
        <f>'бюджет округа (района)'!BI121+'бюджеты поселений'!BI121</f>
        <v>0</v>
      </c>
      <c r="DR119" s="161">
        <f>'бюджет округа (района)'!BI121</f>
        <v>0</v>
      </c>
      <c r="DS119" s="161">
        <v>0</v>
      </c>
      <c r="DT119" s="161">
        <v>0</v>
      </c>
      <c r="DU119" s="162">
        <f>IF(BA119=0,1,DS119/BA119-1)</f>
        <v>1</v>
      </c>
      <c r="DV119" s="162">
        <f t="shared" ref="DV119:DV120" si="560">IF(BB119=0,1,DT119/BB119-1)</f>
        <v>1</v>
      </c>
      <c r="DW119" s="162" t="s">
        <v>51</v>
      </c>
      <c r="DX119" s="203" t="s">
        <v>51</v>
      </c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 ht="18.75" customHeight="1">
      <c r="A120" s="357" t="s">
        <v>76</v>
      </c>
      <c r="B120" s="292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281">
        <f>G120-E120</f>
        <v>0</v>
      </c>
      <c r="AX120" s="281">
        <f t="shared" si="555"/>
        <v>0</v>
      </c>
      <c r="AY120" s="161">
        <f>'бюджет округа (района)'!Z122+'бюджеты поселений'!Z122</f>
        <v>0</v>
      </c>
      <c r="AZ120" s="161">
        <f>'бюджет округа (района)'!Z122</f>
        <v>0</v>
      </c>
      <c r="BA120" s="281">
        <f>K120-I120</f>
        <v>0</v>
      </c>
      <c r="BB120" s="281">
        <f t="shared" si="557"/>
        <v>0</v>
      </c>
      <c r="BC120" s="162" t="s">
        <v>51</v>
      </c>
      <c r="BD120" s="162" t="s">
        <v>51</v>
      </c>
      <c r="BE120" s="161">
        <f>'бюджет округа (района)'!AC122+'бюджеты поселений'!AC122</f>
        <v>0</v>
      </c>
      <c r="BF120" s="161">
        <f>'бюджет округа (района)'!AC122</f>
        <v>0</v>
      </c>
      <c r="BG120" s="161">
        <f>'бюджет округа (района)'!AD122+'бюджеты поселений'!AD122</f>
        <v>0</v>
      </c>
      <c r="BH120" s="161">
        <f>'бюджет округа (района)'!AD122</f>
        <v>0</v>
      </c>
      <c r="BI120" s="161">
        <f t="shared" si="534"/>
        <v>0</v>
      </c>
      <c r="BJ120" s="161">
        <f t="shared" si="535"/>
        <v>0</v>
      </c>
      <c r="BK120" s="162" t="s">
        <v>51</v>
      </c>
      <c r="BL120" s="162" t="s">
        <v>51</v>
      </c>
      <c r="BM120" s="161">
        <f>'бюджет округа (района)'!AG122+'бюджеты поселений'!AG122</f>
        <v>0</v>
      </c>
      <c r="BN120" s="161">
        <f>'бюджет округа (района)'!AG122</f>
        <v>0</v>
      </c>
      <c r="BO120" s="161">
        <f t="shared" si="536"/>
        <v>0</v>
      </c>
      <c r="BP120" s="161">
        <f t="shared" ref="BP120" si="561">BN120-$H120</f>
        <v>0</v>
      </c>
      <c r="BQ120" s="162" t="s">
        <v>51</v>
      </c>
      <c r="BR120" s="162" t="s">
        <v>51</v>
      </c>
      <c r="BS120" s="161">
        <f>'бюджет округа (района)'!AJ122+'бюджеты поселений'!AJ122</f>
        <v>0</v>
      </c>
      <c r="BT120" s="161">
        <f>'бюджет округа (района)'!AJ122</f>
        <v>0</v>
      </c>
      <c r="BU120" s="161">
        <f t="shared" si="538"/>
        <v>0</v>
      </c>
      <c r="BV120" s="161">
        <f t="shared" ref="BV120" si="562">BT120-$H120</f>
        <v>0</v>
      </c>
      <c r="BW120" s="162" t="s">
        <v>51</v>
      </c>
      <c r="BX120" s="162" t="s">
        <v>51</v>
      </c>
      <c r="BY120" s="161">
        <f>'бюджет округа (района)'!AM122+'бюджеты поселений'!AM122</f>
        <v>0</v>
      </c>
      <c r="BZ120" s="161">
        <f>'бюджет округа (района)'!AM122</f>
        <v>0</v>
      </c>
      <c r="CA120" s="161">
        <f t="shared" si="540"/>
        <v>0</v>
      </c>
      <c r="CB120" s="161">
        <f t="shared" ref="CB120" si="563">BZ120-$H120</f>
        <v>0</v>
      </c>
      <c r="CC120" s="162" t="s">
        <v>51</v>
      </c>
      <c r="CD120" s="162" t="s">
        <v>51</v>
      </c>
      <c r="CE120" s="161">
        <f>'бюджет округа (района)'!AP122+'бюджеты поселений'!AP122</f>
        <v>0</v>
      </c>
      <c r="CF120" s="161">
        <f>'бюджет округа (района)'!AP122</f>
        <v>0</v>
      </c>
      <c r="CG120" s="161">
        <f t="shared" si="542"/>
        <v>0</v>
      </c>
      <c r="CH120" s="161">
        <f t="shared" ref="CH120" si="564">CF120-$H120</f>
        <v>0</v>
      </c>
      <c r="CI120" s="162" t="s">
        <v>51</v>
      </c>
      <c r="CJ120" s="162" t="s">
        <v>51</v>
      </c>
      <c r="CK120" s="161">
        <f>'бюджет округа (района)'!AS122+'бюджеты поселений'!AS122</f>
        <v>0</v>
      </c>
      <c r="CL120" s="161">
        <f>'бюджет округа (района)'!AS122</f>
        <v>0</v>
      </c>
      <c r="CM120" s="161">
        <f t="shared" si="544"/>
        <v>0</v>
      </c>
      <c r="CN120" s="161">
        <f t="shared" ref="CN120" si="565">CL120-$H120</f>
        <v>0</v>
      </c>
      <c r="CO120" s="162" t="s">
        <v>51</v>
      </c>
      <c r="CP120" s="162" t="s">
        <v>51</v>
      </c>
      <c r="CQ120" s="161">
        <f>'бюджет округа (района)'!AV122+'бюджеты поселений'!AV122</f>
        <v>0</v>
      </c>
      <c r="CR120" s="161">
        <f>'бюджет округа (района)'!AV122</f>
        <v>0</v>
      </c>
      <c r="CS120" s="161">
        <f t="shared" si="546"/>
        <v>0</v>
      </c>
      <c r="CT120" s="161">
        <f t="shared" ref="CT120" si="566">CR120-$H120</f>
        <v>0</v>
      </c>
      <c r="CU120" s="162" t="s">
        <v>51</v>
      </c>
      <c r="CV120" s="162" t="s">
        <v>51</v>
      </c>
      <c r="CW120" s="161">
        <f>'бюджет округа (района)'!AY122+'бюджеты поселений'!AY122</f>
        <v>0</v>
      </c>
      <c r="CX120" s="161">
        <f>'бюджет округа (района)'!AY122</f>
        <v>0</v>
      </c>
      <c r="CY120" s="161">
        <f t="shared" si="548"/>
        <v>0</v>
      </c>
      <c r="CZ120" s="161">
        <f t="shared" ref="CZ120" si="567">CX120-$H120</f>
        <v>0</v>
      </c>
      <c r="DA120" s="162" t="s">
        <v>51</v>
      </c>
      <c r="DB120" s="162" t="s">
        <v>51</v>
      </c>
      <c r="DC120" s="161">
        <f>'бюджет округа (района)'!BB122+'бюджеты поселений'!BB122</f>
        <v>0</v>
      </c>
      <c r="DD120" s="161">
        <f>'бюджет округа (района)'!BB122</f>
        <v>0</v>
      </c>
      <c r="DE120" s="161">
        <f t="shared" si="550"/>
        <v>0</v>
      </c>
      <c r="DF120" s="161">
        <f t="shared" ref="DF120" si="568">DD120-$H120</f>
        <v>0</v>
      </c>
      <c r="DG120" s="162" t="s">
        <v>51</v>
      </c>
      <c r="DH120" s="162" t="s">
        <v>51</v>
      </c>
      <c r="DI120" s="161">
        <f>'бюджет округа (района)'!BE122+'бюджеты поселений'!BE122</f>
        <v>0</v>
      </c>
      <c r="DJ120" s="161">
        <f>'бюджет округа (района)'!BE122</f>
        <v>0</v>
      </c>
      <c r="DK120" s="162" t="s">
        <v>51</v>
      </c>
      <c r="DL120" s="162" t="s">
        <v>51</v>
      </c>
      <c r="DM120" s="269">
        <f t="shared" si="558"/>
        <v>1</v>
      </c>
      <c r="DN120" s="162">
        <f t="shared" si="559"/>
        <v>1</v>
      </c>
      <c r="DO120" s="161">
        <f>'бюджет округа (района)'!BH122+'бюджеты поселений'!BH122</f>
        <v>0</v>
      </c>
      <c r="DP120" s="161">
        <f>'бюджет округа (района)'!BH122</f>
        <v>0</v>
      </c>
      <c r="DQ120" s="161">
        <f>'бюджет округа (района)'!BI122+'бюджеты поселений'!BI122</f>
        <v>0</v>
      </c>
      <c r="DR120" s="161">
        <f>'бюджет округа (района)'!BI122</f>
        <v>0</v>
      </c>
      <c r="DS120" s="161">
        <v>0</v>
      </c>
      <c r="DT120" s="161">
        <v>0</v>
      </c>
      <c r="DU120" s="162">
        <f t="shared" ref="DU120:DU121" si="569">IF(BA120=0,1,DS120/BA120-1)</f>
        <v>1</v>
      </c>
      <c r="DV120" s="162">
        <f t="shared" si="560"/>
        <v>1</v>
      </c>
      <c r="DW120" s="162" t="s">
        <v>51</v>
      </c>
      <c r="DX120" s="203" t="s">
        <v>51</v>
      </c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357" t="s">
        <v>129</v>
      </c>
      <c r="B121" s="292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282">
        <v>5762</v>
      </c>
      <c r="AX121" s="282">
        <v>5762</v>
      </c>
      <c r="AY121" s="138">
        <f>'бюджет округа (района)'!Z123+'бюджеты поселений'!Z123</f>
        <v>0</v>
      </c>
      <c r="AZ121" s="138">
        <f>'бюджет округа (района)'!Z123</f>
        <v>0</v>
      </c>
      <c r="BA121" s="282">
        <v>8453</v>
      </c>
      <c r="BB121" s="282">
        <v>5453</v>
      </c>
      <c r="BC121" s="162" t="s">
        <v>51</v>
      </c>
      <c r="BD121" s="162" t="s">
        <v>51</v>
      </c>
      <c r="BE121" s="138">
        <f>'бюджет округа (района)'!AC123+'бюджеты поселений'!AC123</f>
        <v>0</v>
      </c>
      <c r="BF121" s="138">
        <f>'бюджет округа (района)'!AC123</f>
        <v>0</v>
      </c>
      <c r="BG121" s="138">
        <f>'бюджет округа (района)'!AD123+'бюджеты поселений'!AD123</f>
        <v>0</v>
      </c>
      <c r="BH121" s="138">
        <f>'бюджет округа (района)'!AD123</f>
        <v>0</v>
      </c>
      <c r="BI121" s="138">
        <f t="shared" si="534"/>
        <v>0</v>
      </c>
      <c r="BJ121" s="138">
        <f>BH121-$H121</f>
        <v>0</v>
      </c>
      <c r="BK121" s="162" t="s">
        <v>51</v>
      </c>
      <c r="BL121" s="162" t="s">
        <v>51</v>
      </c>
      <c r="BM121" s="138">
        <f>'бюджет округа (района)'!AG123+'бюджеты поселений'!AG123</f>
        <v>0</v>
      </c>
      <c r="BN121" s="138">
        <f>'бюджет округа (района)'!AG123</f>
        <v>0</v>
      </c>
      <c r="BO121" s="138">
        <f t="shared" si="536"/>
        <v>0</v>
      </c>
      <c r="BP121" s="138">
        <f>BN121-$H121</f>
        <v>0</v>
      </c>
      <c r="BQ121" s="162" t="s">
        <v>51</v>
      </c>
      <c r="BR121" s="162" t="s">
        <v>51</v>
      </c>
      <c r="BS121" s="138">
        <f>'бюджет округа (района)'!AJ123+'бюджеты поселений'!AJ123</f>
        <v>0</v>
      </c>
      <c r="BT121" s="138">
        <f>'бюджет округа (района)'!AJ123</f>
        <v>0</v>
      </c>
      <c r="BU121" s="138">
        <f t="shared" si="538"/>
        <v>0</v>
      </c>
      <c r="BV121" s="138">
        <f>BT121-$H121</f>
        <v>0</v>
      </c>
      <c r="BW121" s="162" t="s">
        <v>51</v>
      </c>
      <c r="BX121" s="162" t="s">
        <v>51</v>
      </c>
      <c r="BY121" s="138">
        <f>'бюджет округа (района)'!AM123+'бюджеты поселений'!AM123</f>
        <v>0</v>
      </c>
      <c r="BZ121" s="138">
        <f>'бюджет округа (района)'!AM123</f>
        <v>0</v>
      </c>
      <c r="CA121" s="138">
        <f t="shared" si="540"/>
        <v>0</v>
      </c>
      <c r="CB121" s="138">
        <f>BZ121-$H121</f>
        <v>0</v>
      </c>
      <c r="CC121" s="162" t="s">
        <v>51</v>
      </c>
      <c r="CD121" s="162" t="s">
        <v>51</v>
      </c>
      <c r="CE121" s="138">
        <f>'бюджет округа (района)'!AP123+'бюджеты поселений'!AP123</f>
        <v>0</v>
      </c>
      <c r="CF121" s="138">
        <f>'бюджет округа (района)'!AP123</f>
        <v>0</v>
      </c>
      <c r="CG121" s="138">
        <f t="shared" si="542"/>
        <v>0</v>
      </c>
      <c r="CH121" s="138">
        <f>CF121-$H121</f>
        <v>0</v>
      </c>
      <c r="CI121" s="162" t="s">
        <v>51</v>
      </c>
      <c r="CJ121" s="162" t="s">
        <v>51</v>
      </c>
      <c r="CK121" s="138">
        <f>'бюджет округа (района)'!AS123+'бюджеты поселений'!AS123</f>
        <v>0</v>
      </c>
      <c r="CL121" s="138">
        <f>'бюджет округа (района)'!AS123</f>
        <v>0</v>
      </c>
      <c r="CM121" s="138">
        <f t="shared" si="544"/>
        <v>0</v>
      </c>
      <c r="CN121" s="138">
        <f>CL121-$H121</f>
        <v>0</v>
      </c>
      <c r="CO121" s="162" t="s">
        <v>51</v>
      </c>
      <c r="CP121" s="162" t="s">
        <v>51</v>
      </c>
      <c r="CQ121" s="138">
        <f>'бюджет округа (района)'!AV123+'бюджеты поселений'!AV123</f>
        <v>0</v>
      </c>
      <c r="CR121" s="138">
        <f>'бюджет округа (района)'!AV123</f>
        <v>0</v>
      </c>
      <c r="CS121" s="138">
        <f t="shared" si="546"/>
        <v>0</v>
      </c>
      <c r="CT121" s="138">
        <f>CR121-$H121</f>
        <v>0</v>
      </c>
      <c r="CU121" s="162" t="s">
        <v>51</v>
      </c>
      <c r="CV121" s="162" t="s">
        <v>51</v>
      </c>
      <c r="CW121" s="138">
        <f>'бюджет округа (района)'!AY123+'бюджеты поселений'!AY123</f>
        <v>0</v>
      </c>
      <c r="CX121" s="138">
        <f>'бюджет округа (района)'!AY123</f>
        <v>0</v>
      </c>
      <c r="CY121" s="138">
        <f t="shared" si="548"/>
        <v>0</v>
      </c>
      <c r="CZ121" s="138">
        <f>CX121-$H121</f>
        <v>0</v>
      </c>
      <c r="DA121" s="162" t="s">
        <v>51</v>
      </c>
      <c r="DB121" s="162" t="s">
        <v>51</v>
      </c>
      <c r="DC121" s="138">
        <f>'бюджет округа (района)'!BB123+'бюджеты поселений'!BB123</f>
        <v>0</v>
      </c>
      <c r="DD121" s="138">
        <f>'бюджет округа (района)'!BB123</f>
        <v>0</v>
      </c>
      <c r="DE121" s="138">
        <f t="shared" si="550"/>
        <v>0</v>
      </c>
      <c r="DF121" s="138">
        <f>DD121-$H121</f>
        <v>0</v>
      </c>
      <c r="DG121" s="162" t="s">
        <v>51</v>
      </c>
      <c r="DH121" s="162" t="s">
        <v>51</v>
      </c>
      <c r="DI121" s="138">
        <f>'бюджет округа (района)'!BE123+'бюджеты поселений'!BE123</f>
        <v>0</v>
      </c>
      <c r="DJ121" s="138">
        <f>'бюджет округа (района)'!BE123</f>
        <v>0</v>
      </c>
      <c r="DK121" s="162" t="s">
        <v>51</v>
      </c>
      <c r="DL121" s="162" t="s">
        <v>51</v>
      </c>
      <c r="DM121" s="269">
        <f t="shared" si="558"/>
        <v>1</v>
      </c>
      <c r="DN121" s="162">
        <f t="shared" si="559"/>
        <v>1</v>
      </c>
      <c r="DO121" s="138">
        <f>'бюджет округа (района)'!BH123+'бюджеты поселений'!BH123</f>
        <v>0</v>
      </c>
      <c r="DP121" s="138">
        <f>'бюджет округа (района)'!BH123</f>
        <v>0</v>
      </c>
      <c r="DQ121" s="138">
        <f>'бюджет округа (района)'!BI123+'бюджеты поселений'!BI123</f>
        <v>0</v>
      </c>
      <c r="DR121" s="138">
        <f>'бюджет округа (района)'!BI123</f>
        <v>0</v>
      </c>
      <c r="DS121" s="138">
        <v>0</v>
      </c>
      <c r="DT121" s="138">
        <v>0</v>
      </c>
      <c r="DU121" s="162">
        <f t="shared" si="569"/>
        <v>-1</v>
      </c>
      <c r="DV121" s="162">
        <f>IF(BB121=0,1,DT121/BB121-1)</f>
        <v>-1</v>
      </c>
      <c r="DW121" s="162" t="s">
        <v>51</v>
      </c>
      <c r="DX121" s="203" t="s">
        <v>51</v>
      </c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87" customFormat="1" ht="48.75" customHeight="1">
      <c r="A122" s="355" t="s">
        <v>181</v>
      </c>
      <c r="B122" s="294"/>
      <c r="C122" s="225">
        <v>194</v>
      </c>
      <c r="D122" s="225">
        <v>194</v>
      </c>
      <c r="E122" s="208">
        <v>3238</v>
      </c>
      <c r="F122" s="208">
        <v>3238</v>
      </c>
      <c r="G122" s="208">
        <v>0</v>
      </c>
      <c r="H122" s="208">
        <v>0</v>
      </c>
      <c r="I122" s="208">
        <f>'бюджет округа (района)'!E124+'бюджеты поселений'!E124</f>
        <v>0</v>
      </c>
      <c r="J122" s="208">
        <f>'бюджет округа (района)'!E124</f>
        <v>0</v>
      </c>
      <c r="K122" s="208">
        <f>'бюджет округа (района)'!F124+'бюджеты поселений'!F124</f>
        <v>0</v>
      </c>
      <c r="L122" s="208">
        <f>'бюджет округа (района)'!F124</f>
        <v>0</v>
      </c>
      <c r="M122" s="208">
        <f t="shared" ref="M122:M128" si="570">K122-$E122</f>
        <v>-3238</v>
      </c>
      <c r="N122" s="208">
        <f t="shared" ref="N122:N128" si="571">L122-$F122</f>
        <v>-3238</v>
      </c>
      <c r="O122" s="208">
        <f>'бюджет округа (района)'!H124+'бюджеты поселений'!H124</f>
        <v>0</v>
      </c>
      <c r="P122" s="208">
        <f>'бюджет округа (района)'!H124</f>
        <v>0</v>
      </c>
      <c r="Q122" s="208">
        <f t="shared" ref="Q122:Q128" si="572">O122-$E122</f>
        <v>-3238</v>
      </c>
      <c r="R122" s="208">
        <f t="shared" ref="R122:R128" si="573">P122-$F122</f>
        <v>-3238</v>
      </c>
      <c r="S122" s="208">
        <f>'бюджет округа (района)'!J124+'бюджеты поселений'!J124</f>
        <v>0</v>
      </c>
      <c r="T122" s="208">
        <f>'бюджет округа (района)'!J124</f>
        <v>0</v>
      </c>
      <c r="U122" s="208">
        <f t="shared" ref="U122:U128" si="574">S122-$E122</f>
        <v>-3238</v>
      </c>
      <c r="V122" s="208">
        <f t="shared" ref="V122:V128" si="575">T122-$F122</f>
        <v>-3238</v>
      </c>
      <c r="W122" s="208">
        <f>'бюджет округа (района)'!L124+'бюджеты поселений'!L124</f>
        <v>0</v>
      </c>
      <c r="X122" s="208">
        <f>'бюджет округа (района)'!L124</f>
        <v>0</v>
      </c>
      <c r="Y122" s="208">
        <f t="shared" ref="Y122:Y128" si="576">W122-$E122</f>
        <v>-3238</v>
      </c>
      <c r="Z122" s="208">
        <f t="shared" ref="Z122:Z128" si="577">X122-$F122</f>
        <v>-3238</v>
      </c>
      <c r="AA122" s="208">
        <f>'бюджет округа (района)'!N124+'бюджеты поселений'!N124</f>
        <v>0</v>
      </c>
      <c r="AB122" s="208">
        <f>'бюджет округа (района)'!N124</f>
        <v>0</v>
      </c>
      <c r="AC122" s="208">
        <f t="shared" ref="AC122:AC128" si="578">AA122-$E122</f>
        <v>-3238</v>
      </c>
      <c r="AD122" s="208">
        <f t="shared" ref="AD122:AD128" si="579">AB122-$F122</f>
        <v>-3238</v>
      </c>
      <c r="AE122" s="208">
        <f>'бюджет округа (района)'!P124+'бюджеты поселений'!P124</f>
        <v>0</v>
      </c>
      <c r="AF122" s="208">
        <f>'бюджет округа (района)'!P124</f>
        <v>0</v>
      </c>
      <c r="AG122" s="208">
        <f t="shared" ref="AG122:AG128" si="580">AE122-$E122</f>
        <v>-3238</v>
      </c>
      <c r="AH122" s="208">
        <f t="shared" ref="AH122:AH128" si="581">AF122-$F122</f>
        <v>-3238</v>
      </c>
      <c r="AI122" s="208">
        <f>'бюджет округа (района)'!R124+'бюджеты поселений'!R124</f>
        <v>0</v>
      </c>
      <c r="AJ122" s="208">
        <f>'бюджет округа (района)'!R124</f>
        <v>0</v>
      </c>
      <c r="AK122" s="208">
        <f t="shared" ref="AK122:AK128" si="582">AI122-$E122</f>
        <v>-3238</v>
      </c>
      <c r="AL122" s="208">
        <f t="shared" ref="AL122:AL128" si="583">AJ122-$F122</f>
        <v>-3238</v>
      </c>
      <c r="AM122" s="208">
        <f>'бюджет округа (района)'!T124+'бюджеты поселений'!T124</f>
        <v>0</v>
      </c>
      <c r="AN122" s="208">
        <f>'бюджет округа (района)'!T124</f>
        <v>0</v>
      </c>
      <c r="AO122" s="208">
        <f t="shared" ref="AO122:AO128" si="584">AM122-$E122</f>
        <v>-3238</v>
      </c>
      <c r="AP122" s="208">
        <f t="shared" ref="AP122:AP128" si="585">AN122-$F122</f>
        <v>-3238</v>
      </c>
      <c r="AQ122" s="208">
        <f>'бюджет округа (района)'!V124+'бюджеты поселений'!V124</f>
        <v>0</v>
      </c>
      <c r="AR122" s="208">
        <f>'бюджет округа (района)'!V124</f>
        <v>0</v>
      </c>
      <c r="AS122" s="208">
        <f t="shared" ref="AS122:AS128" si="586">AQ122-$E122</f>
        <v>-3238</v>
      </c>
      <c r="AT122" s="208">
        <f t="shared" ref="AT122:AT128" si="587">AR122-$F122</f>
        <v>-3238</v>
      </c>
      <c r="AU122" s="208">
        <f>'бюджет округа (района)'!X124+'бюджеты поселений'!X124</f>
        <v>0</v>
      </c>
      <c r="AV122" s="208">
        <f>'бюджет округа (района)'!X124</f>
        <v>0</v>
      </c>
      <c r="AW122" s="278">
        <v>3293</v>
      </c>
      <c r="AX122" s="278">
        <v>3106</v>
      </c>
      <c r="AY122" s="271">
        <f>'бюджет округа (района)'!Z124+'бюджеты поселений'!Z124</f>
        <v>0</v>
      </c>
      <c r="AZ122" s="271">
        <f>'бюджет округа (района)'!Z124</f>
        <v>0</v>
      </c>
      <c r="BA122" s="278">
        <v>3289</v>
      </c>
      <c r="BB122" s="278">
        <v>3289</v>
      </c>
      <c r="BC122" s="143" t="s">
        <v>51</v>
      </c>
      <c r="BD122" s="143" t="s">
        <v>51</v>
      </c>
      <c r="BE122" s="257">
        <f>'бюджет округа (района)'!AC124+'бюджеты поселений'!AC124</f>
        <v>0</v>
      </c>
      <c r="BF122" s="257">
        <f>'бюджет округа (района)'!AC124</f>
        <v>0</v>
      </c>
      <c r="BG122" s="257">
        <f>'бюджет округа (района)'!AD124+'бюджеты поселений'!AD124</f>
        <v>0</v>
      </c>
      <c r="BH122" s="257">
        <f>'бюджет округа (района)'!AD124</f>
        <v>0</v>
      </c>
      <c r="BI122" s="257">
        <f t="shared" si="534"/>
        <v>0</v>
      </c>
      <c r="BJ122" s="257">
        <f t="shared" si="535"/>
        <v>0</v>
      </c>
      <c r="BK122" s="143" t="s">
        <v>51</v>
      </c>
      <c r="BL122" s="143" t="s">
        <v>51</v>
      </c>
      <c r="BM122" s="257">
        <f>'бюджет округа (района)'!AG124+'бюджеты поселений'!AG124</f>
        <v>0</v>
      </c>
      <c r="BN122" s="257">
        <f>'бюджет округа (района)'!AG124</f>
        <v>0</v>
      </c>
      <c r="BO122" s="257">
        <f t="shared" si="536"/>
        <v>0</v>
      </c>
      <c r="BP122" s="257">
        <f t="shared" ref="BP122:BP128" si="588">BN122-$H122</f>
        <v>0</v>
      </c>
      <c r="BQ122" s="143" t="s">
        <v>51</v>
      </c>
      <c r="BR122" s="143" t="s">
        <v>51</v>
      </c>
      <c r="BS122" s="257">
        <f>'бюджет округа (района)'!AJ124+'бюджеты поселений'!AJ124</f>
        <v>0</v>
      </c>
      <c r="BT122" s="257">
        <f>'бюджет округа (района)'!AJ124</f>
        <v>0</v>
      </c>
      <c r="BU122" s="257">
        <f t="shared" si="538"/>
        <v>0</v>
      </c>
      <c r="BV122" s="257">
        <f t="shared" ref="BV122:BV128" si="589">BT122-$H122</f>
        <v>0</v>
      </c>
      <c r="BW122" s="143" t="s">
        <v>51</v>
      </c>
      <c r="BX122" s="143" t="s">
        <v>51</v>
      </c>
      <c r="BY122" s="257">
        <f>'бюджет округа (района)'!AM124+'бюджеты поселений'!AM124</f>
        <v>0</v>
      </c>
      <c r="BZ122" s="257">
        <f>'бюджет округа (района)'!AM124</f>
        <v>0</v>
      </c>
      <c r="CA122" s="257">
        <f t="shared" si="540"/>
        <v>0</v>
      </c>
      <c r="CB122" s="257">
        <f t="shared" ref="CB122:CB128" si="590">BZ122-$H122</f>
        <v>0</v>
      </c>
      <c r="CC122" s="143" t="s">
        <v>51</v>
      </c>
      <c r="CD122" s="143" t="s">
        <v>51</v>
      </c>
      <c r="CE122" s="257">
        <f>'бюджет округа (района)'!AP124+'бюджеты поселений'!AP124</f>
        <v>0</v>
      </c>
      <c r="CF122" s="257">
        <f>'бюджет округа (района)'!AP124</f>
        <v>0</v>
      </c>
      <c r="CG122" s="257">
        <f t="shared" si="542"/>
        <v>0</v>
      </c>
      <c r="CH122" s="257">
        <f t="shared" ref="CH122:CH128" si="591">CF122-$H122</f>
        <v>0</v>
      </c>
      <c r="CI122" s="143" t="s">
        <v>51</v>
      </c>
      <c r="CJ122" s="143" t="s">
        <v>51</v>
      </c>
      <c r="CK122" s="257">
        <f>'бюджет округа (района)'!AS124+'бюджеты поселений'!AS124</f>
        <v>0</v>
      </c>
      <c r="CL122" s="257">
        <f>'бюджет округа (района)'!AS124</f>
        <v>0</v>
      </c>
      <c r="CM122" s="257">
        <f t="shared" si="544"/>
        <v>0</v>
      </c>
      <c r="CN122" s="257">
        <f t="shared" ref="CN122:CN128" si="592">CL122-$H122</f>
        <v>0</v>
      </c>
      <c r="CO122" s="143" t="s">
        <v>51</v>
      </c>
      <c r="CP122" s="143" t="s">
        <v>51</v>
      </c>
      <c r="CQ122" s="257">
        <f>'бюджет округа (района)'!AV124+'бюджеты поселений'!AV124</f>
        <v>0</v>
      </c>
      <c r="CR122" s="257">
        <f>'бюджет округа (района)'!AV124</f>
        <v>0</v>
      </c>
      <c r="CS122" s="257">
        <f t="shared" si="546"/>
        <v>0</v>
      </c>
      <c r="CT122" s="257">
        <f t="shared" ref="CT122:CT128" si="593">CR122-$H122</f>
        <v>0</v>
      </c>
      <c r="CU122" s="143" t="s">
        <v>51</v>
      </c>
      <c r="CV122" s="143" t="s">
        <v>51</v>
      </c>
      <c r="CW122" s="257">
        <f>'бюджет округа (района)'!AY124+'бюджеты поселений'!AY124</f>
        <v>0</v>
      </c>
      <c r="CX122" s="257">
        <f>'бюджет округа (района)'!AY124</f>
        <v>0</v>
      </c>
      <c r="CY122" s="257">
        <f t="shared" si="548"/>
        <v>0</v>
      </c>
      <c r="CZ122" s="257">
        <f t="shared" ref="CZ122:CZ128" si="594">CX122-$H122</f>
        <v>0</v>
      </c>
      <c r="DA122" s="143" t="s">
        <v>51</v>
      </c>
      <c r="DB122" s="143" t="s">
        <v>51</v>
      </c>
      <c r="DC122" s="257">
        <f>'бюджет округа (района)'!BB124+'бюджеты поселений'!BB124</f>
        <v>0</v>
      </c>
      <c r="DD122" s="257">
        <f>'бюджет округа (района)'!BB124</f>
        <v>0</v>
      </c>
      <c r="DE122" s="257">
        <f t="shared" si="550"/>
        <v>0</v>
      </c>
      <c r="DF122" s="257">
        <f t="shared" ref="DF122:DF128" si="595">DD122-$H122</f>
        <v>0</v>
      </c>
      <c r="DG122" s="143" t="s">
        <v>51</v>
      </c>
      <c r="DH122" s="143" t="s">
        <v>51</v>
      </c>
      <c r="DI122" s="257">
        <f>'бюджет округа (района)'!BE124+'бюджеты поселений'!BE124</f>
        <v>0</v>
      </c>
      <c r="DJ122" s="257">
        <f>'бюджет округа (района)'!BE124</f>
        <v>0</v>
      </c>
      <c r="DK122" s="143" t="s">
        <v>51</v>
      </c>
      <c r="DL122" s="143" t="s">
        <v>51</v>
      </c>
      <c r="DM122" s="268">
        <f t="shared" si="558"/>
        <v>1</v>
      </c>
      <c r="DN122" s="131">
        <f t="shared" si="559"/>
        <v>1</v>
      </c>
      <c r="DO122" s="208">
        <f>'бюджет округа (района)'!BH124+'бюджеты поселений'!BH124</f>
        <v>0</v>
      </c>
      <c r="DP122" s="208">
        <f>'бюджет округа (района)'!BH124</f>
        <v>0</v>
      </c>
      <c r="DQ122" s="208">
        <f>'бюджет округа (района)'!BI124+'бюджеты поселений'!BI124</f>
        <v>0</v>
      </c>
      <c r="DR122" s="208">
        <f>'бюджет округа (района)'!BI124</f>
        <v>0</v>
      </c>
      <c r="DS122" s="208">
        <v>0</v>
      </c>
      <c r="DT122" s="208">
        <v>0</v>
      </c>
      <c r="DU122" s="131">
        <f>IF(BA122=0,1,DS122/BA122-1)</f>
        <v>-1</v>
      </c>
      <c r="DV122" s="131">
        <f>IF(BB122=0,1,DT122/BB122-1)</f>
        <v>-1</v>
      </c>
      <c r="DW122" s="143" t="s">
        <v>51</v>
      </c>
      <c r="DX122" s="198" t="s">
        <v>51</v>
      </c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/>
      <c r="EL122" s="88"/>
      <c r="EM122" s="88"/>
      <c r="EN122" s="88"/>
      <c r="EO122" s="88"/>
      <c r="EP122" s="88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/>
      <c r="FC122" s="88"/>
      <c r="FD122" s="88"/>
      <c r="FE122" s="88"/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/>
      <c r="FS122" s="88"/>
      <c r="FT122" s="88"/>
      <c r="FU122" s="88"/>
      <c r="FV122" s="88"/>
      <c r="FW122" s="88"/>
      <c r="FX122" s="88"/>
      <c r="FY122" s="88"/>
      <c r="FZ122" s="88"/>
      <c r="GA122" s="88"/>
      <c r="GB122" s="88"/>
      <c r="GC122" s="88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88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88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88"/>
      <c r="JD122" s="88"/>
      <c r="JE122" s="88"/>
      <c r="JF122" s="88"/>
      <c r="JG122" s="88"/>
      <c r="JH122" s="88"/>
    </row>
    <row r="123" spans="1:268" s="66" customFormat="1" ht="16.5">
      <c r="A123" s="357" t="s">
        <v>75</v>
      </c>
      <c r="B123" s="292"/>
      <c r="C123" s="161"/>
      <c r="D123" s="161"/>
      <c r="E123" s="161"/>
      <c r="F123" s="161"/>
      <c r="G123" s="161"/>
      <c r="H123" s="161"/>
      <c r="I123" s="161">
        <f>'бюджет округа (района)'!E125+'бюджеты поселений'!E125</f>
        <v>0</v>
      </c>
      <c r="J123" s="161">
        <f>'бюджет округа (района)'!E125</f>
        <v>0</v>
      </c>
      <c r="K123" s="161">
        <f>'бюджет округа (района)'!F125+'бюджеты поселений'!F125</f>
        <v>0</v>
      </c>
      <c r="L123" s="161">
        <f>'бюджет округа (района)'!F125</f>
        <v>0</v>
      </c>
      <c r="M123" s="161">
        <f t="shared" si="570"/>
        <v>0</v>
      </c>
      <c r="N123" s="161">
        <f t="shared" si="571"/>
        <v>0</v>
      </c>
      <c r="O123" s="161">
        <f>'бюджет округа (района)'!H125+'бюджеты поселений'!H125</f>
        <v>0</v>
      </c>
      <c r="P123" s="161">
        <f>'бюджет округа (района)'!H125</f>
        <v>0</v>
      </c>
      <c r="Q123" s="161">
        <f t="shared" si="572"/>
        <v>0</v>
      </c>
      <c r="R123" s="161">
        <f t="shared" si="573"/>
        <v>0</v>
      </c>
      <c r="S123" s="161">
        <f>'бюджет округа (района)'!J125+'бюджеты поселений'!J125</f>
        <v>0</v>
      </c>
      <c r="T123" s="161">
        <f>'бюджет округа (района)'!J125</f>
        <v>0</v>
      </c>
      <c r="U123" s="161">
        <f t="shared" si="574"/>
        <v>0</v>
      </c>
      <c r="V123" s="161">
        <f t="shared" si="575"/>
        <v>0</v>
      </c>
      <c r="W123" s="161">
        <f>'бюджет округа (района)'!L125+'бюджеты поселений'!L125</f>
        <v>0</v>
      </c>
      <c r="X123" s="161">
        <f>'бюджет округа (района)'!L125</f>
        <v>0</v>
      </c>
      <c r="Y123" s="161">
        <f t="shared" si="576"/>
        <v>0</v>
      </c>
      <c r="Z123" s="161">
        <f t="shared" si="577"/>
        <v>0</v>
      </c>
      <c r="AA123" s="161">
        <f>'бюджет округа (района)'!N125+'бюджеты поселений'!N125</f>
        <v>0</v>
      </c>
      <c r="AB123" s="161">
        <f>'бюджет округа (района)'!N125</f>
        <v>0</v>
      </c>
      <c r="AC123" s="161">
        <f t="shared" si="578"/>
        <v>0</v>
      </c>
      <c r="AD123" s="161">
        <f t="shared" si="579"/>
        <v>0</v>
      </c>
      <c r="AE123" s="161">
        <f>'бюджет округа (района)'!P125+'бюджеты поселений'!P125</f>
        <v>0</v>
      </c>
      <c r="AF123" s="161">
        <f>'бюджет округа (района)'!P125</f>
        <v>0</v>
      </c>
      <c r="AG123" s="161">
        <f t="shared" si="580"/>
        <v>0</v>
      </c>
      <c r="AH123" s="161">
        <f t="shared" si="581"/>
        <v>0</v>
      </c>
      <c r="AI123" s="161">
        <f>'бюджет округа (района)'!R125+'бюджеты поселений'!R125</f>
        <v>0</v>
      </c>
      <c r="AJ123" s="161">
        <f>'бюджет округа (района)'!R125</f>
        <v>0</v>
      </c>
      <c r="AK123" s="161">
        <f t="shared" si="582"/>
        <v>0</v>
      </c>
      <c r="AL123" s="161">
        <f t="shared" si="583"/>
        <v>0</v>
      </c>
      <c r="AM123" s="161">
        <f>'бюджет округа (района)'!T125+'бюджеты поселений'!T125</f>
        <v>0</v>
      </c>
      <c r="AN123" s="161">
        <f>'бюджет округа (района)'!T125</f>
        <v>0</v>
      </c>
      <c r="AO123" s="161">
        <f t="shared" si="584"/>
        <v>0</v>
      </c>
      <c r="AP123" s="161">
        <f t="shared" si="585"/>
        <v>0</v>
      </c>
      <c r="AQ123" s="161">
        <f>'бюджет округа (района)'!V125+'бюджеты поселений'!V125</f>
        <v>0</v>
      </c>
      <c r="AR123" s="161">
        <f>'бюджет округа (района)'!V125</f>
        <v>0</v>
      </c>
      <c r="AS123" s="161">
        <f t="shared" si="586"/>
        <v>0</v>
      </c>
      <c r="AT123" s="161">
        <f t="shared" si="587"/>
        <v>0</v>
      </c>
      <c r="AU123" s="161">
        <f>'бюджет округа (района)'!X125+'бюджеты поселений'!X125</f>
        <v>0</v>
      </c>
      <c r="AV123" s="161">
        <f>'бюджет округа (района)'!X125</f>
        <v>0</v>
      </c>
      <c r="AW123" s="281">
        <f t="shared" ref="AW123" si="596">G123-E123</f>
        <v>0</v>
      </c>
      <c r="AX123" s="281">
        <f t="shared" ref="AX123:AX124" si="597">H123-F123</f>
        <v>0</v>
      </c>
      <c r="AY123" s="161">
        <f>'бюджет округа (района)'!Z125+'бюджеты поселений'!Z125</f>
        <v>0</v>
      </c>
      <c r="AZ123" s="161">
        <f>'бюджет округа (района)'!Z125</f>
        <v>0</v>
      </c>
      <c r="BA123" s="281">
        <f t="shared" ref="BA123" si="598">K123-I123</f>
        <v>0</v>
      </c>
      <c r="BB123" s="281">
        <f t="shared" ref="BB123:BB124" si="599">L123-J123</f>
        <v>0</v>
      </c>
      <c r="BC123" s="162" t="s">
        <v>51</v>
      </c>
      <c r="BD123" s="162" t="s">
        <v>51</v>
      </c>
      <c r="BE123" s="161">
        <f>'бюджет округа (района)'!AC125+'бюджеты поселений'!AC125</f>
        <v>0</v>
      </c>
      <c r="BF123" s="161">
        <f>'бюджет округа (района)'!AC125</f>
        <v>0</v>
      </c>
      <c r="BG123" s="161">
        <f>'бюджет округа (района)'!AD125+'бюджеты поселений'!AD125</f>
        <v>0</v>
      </c>
      <c r="BH123" s="161">
        <f>'бюджет округа (района)'!AD125</f>
        <v>0</v>
      </c>
      <c r="BI123" s="161">
        <f t="shared" si="534"/>
        <v>0</v>
      </c>
      <c r="BJ123" s="161">
        <f t="shared" si="535"/>
        <v>0</v>
      </c>
      <c r="BK123" s="162" t="s">
        <v>51</v>
      </c>
      <c r="BL123" s="162" t="s">
        <v>51</v>
      </c>
      <c r="BM123" s="161">
        <f>'бюджет округа (района)'!AG125+'бюджеты поселений'!AG125</f>
        <v>0</v>
      </c>
      <c r="BN123" s="161">
        <f>'бюджет округа (района)'!AG125</f>
        <v>0</v>
      </c>
      <c r="BO123" s="161">
        <f t="shared" si="536"/>
        <v>0</v>
      </c>
      <c r="BP123" s="161">
        <f t="shared" si="588"/>
        <v>0</v>
      </c>
      <c r="BQ123" s="162" t="s">
        <v>51</v>
      </c>
      <c r="BR123" s="162" t="s">
        <v>51</v>
      </c>
      <c r="BS123" s="161">
        <f>'бюджет округа (района)'!AJ125+'бюджеты поселений'!AJ125</f>
        <v>0</v>
      </c>
      <c r="BT123" s="161">
        <f>'бюджет округа (района)'!AJ125</f>
        <v>0</v>
      </c>
      <c r="BU123" s="161">
        <f t="shared" si="538"/>
        <v>0</v>
      </c>
      <c r="BV123" s="161">
        <f t="shared" si="589"/>
        <v>0</v>
      </c>
      <c r="BW123" s="162" t="s">
        <v>51</v>
      </c>
      <c r="BX123" s="162" t="s">
        <v>51</v>
      </c>
      <c r="BY123" s="161">
        <f>'бюджет округа (района)'!AM125+'бюджеты поселений'!AM125</f>
        <v>0</v>
      </c>
      <c r="BZ123" s="161">
        <f>'бюджет округа (района)'!AM125</f>
        <v>0</v>
      </c>
      <c r="CA123" s="161">
        <f t="shared" si="540"/>
        <v>0</v>
      </c>
      <c r="CB123" s="161">
        <f t="shared" si="590"/>
        <v>0</v>
      </c>
      <c r="CC123" s="162" t="s">
        <v>51</v>
      </c>
      <c r="CD123" s="162" t="s">
        <v>51</v>
      </c>
      <c r="CE123" s="161">
        <f>'бюджет округа (района)'!AP125+'бюджеты поселений'!AP125</f>
        <v>0</v>
      </c>
      <c r="CF123" s="161">
        <f>'бюджет округа (района)'!AP125</f>
        <v>0</v>
      </c>
      <c r="CG123" s="161">
        <f t="shared" si="542"/>
        <v>0</v>
      </c>
      <c r="CH123" s="161">
        <f t="shared" si="591"/>
        <v>0</v>
      </c>
      <c r="CI123" s="162" t="s">
        <v>51</v>
      </c>
      <c r="CJ123" s="162" t="s">
        <v>51</v>
      </c>
      <c r="CK123" s="161">
        <f>'бюджет округа (района)'!AS125+'бюджеты поселений'!AS125</f>
        <v>0</v>
      </c>
      <c r="CL123" s="161">
        <f>'бюджет округа (района)'!AS125</f>
        <v>0</v>
      </c>
      <c r="CM123" s="161">
        <f t="shared" si="544"/>
        <v>0</v>
      </c>
      <c r="CN123" s="161">
        <f t="shared" si="592"/>
        <v>0</v>
      </c>
      <c r="CO123" s="162" t="s">
        <v>51</v>
      </c>
      <c r="CP123" s="162" t="s">
        <v>51</v>
      </c>
      <c r="CQ123" s="161">
        <f>'бюджет округа (района)'!AV125+'бюджеты поселений'!AV125</f>
        <v>0</v>
      </c>
      <c r="CR123" s="161">
        <f>'бюджет округа (района)'!AV125</f>
        <v>0</v>
      </c>
      <c r="CS123" s="161">
        <f t="shared" si="546"/>
        <v>0</v>
      </c>
      <c r="CT123" s="161">
        <f t="shared" si="593"/>
        <v>0</v>
      </c>
      <c r="CU123" s="162" t="s">
        <v>51</v>
      </c>
      <c r="CV123" s="162" t="s">
        <v>51</v>
      </c>
      <c r="CW123" s="161">
        <f>'бюджет округа (района)'!AY125+'бюджеты поселений'!AY125</f>
        <v>0</v>
      </c>
      <c r="CX123" s="161">
        <f>'бюджет округа (района)'!AY125</f>
        <v>0</v>
      </c>
      <c r="CY123" s="161">
        <f t="shared" si="548"/>
        <v>0</v>
      </c>
      <c r="CZ123" s="161">
        <f t="shared" si="594"/>
        <v>0</v>
      </c>
      <c r="DA123" s="162" t="s">
        <v>51</v>
      </c>
      <c r="DB123" s="162" t="s">
        <v>51</v>
      </c>
      <c r="DC123" s="161">
        <f>'бюджет округа (района)'!BB125+'бюджеты поселений'!BB125</f>
        <v>0</v>
      </c>
      <c r="DD123" s="161">
        <f>'бюджет округа (района)'!BB125</f>
        <v>0</v>
      </c>
      <c r="DE123" s="161">
        <f t="shared" si="550"/>
        <v>0</v>
      </c>
      <c r="DF123" s="161">
        <f t="shared" si="595"/>
        <v>0</v>
      </c>
      <c r="DG123" s="162" t="s">
        <v>51</v>
      </c>
      <c r="DH123" s="162" t="s">
        <v>51</v>
      </c>
      <c r="DI123" s="161">
        <f>'бюджет округа (района)'!BE125+'бюджеты поселений'!BE125</f>
        <v>0</v>
      </c>
      <c r="DJ123" s="161">
        <f>'бюджет округа (района)'!BE125</f>
        <v>0</v>
      </c>
      <c r="DK123" s="162" t="s">
        <v>51</v>
      </c>
      <c r="DL123" s="162" t="s">
        <v>51</v>
      </c>
      <c r="DM123" s="269">
        <f t="shared" si="558"/>
        <v>1</v>
      </c>
      <c r="DN123" s="162">
        <f t="shared" si="559"/>
        <v>1</v>
      </c>
      <c r="DO123" s="161">
        <f>'бюджет округа (района)'!BH125+'бюджеты поселений'!BH125</f>
        <v>0</v>
      </c>
      <c r="DP123" s="161">
        <f>'бюджет округа (района)'!BH125</f>
        <v>0</v>
      </c>
      <c r="DQ123" s="161">
        <f>'бюджет округа (района)'!BI125+'бюджеты поселений'!BI125</f>
        <v>0</v>
      </c>
      <c r="DR123" s="161">
        <f>'бюджет округа (района)'!BI125</f>
        <v>0</v>
      </c>
      <c r="DS123" s="161">
        <v>0</v>
      </c>
      <c r="DT123" s="161">
        <v>0</v>
      </c>
      <c r="DU123" s="162">
        <f>IF(BA123=0,1,DS123/BA123-1)</f>
        <v>1</v>
      </c>
      <c r="DV123" s="162">
        <f t="shared" ref="DV123:DV124" si="600">IF(BB123=0,1,DT123/BB123-1)</f>
        <v>1</v>
      </c>
      <c r="DW123" s="162" t="s">
        <v>51</v>
      </c>
      <c r="DX123" s="203" t="s">
        <v>51</v>
      </c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 ht="18.75" customHeight="1">
      <c r="A124" s="357" t="s">
        <v>76</v>
      </c>
      <c r="B124" s="292"/>
      <c r="C124" s="161"/>
      <c r="D124" s="161"/>
      <c r="E124" s="161"/>
      <c r="F124" s="161"/>
      <c r="G124" s="161"/>
      <c r="H124" s="161"/>
      <c r="I124" s="161">
        <f>'бюджет округа (района)'!E126+'бюджеты поселений'!E126</f>
        <v>0</v>
      </c>
      <c r="J124" s="161">
        <f>'бюджет округа (района)'!E126</f>
        <v>0</v>
      </c>
      <c r="K124" s="161">
        <f>'бюджет округа (района)'!F126+'бюджеты поселений'!F126</f>
        <v>0</v>
      </c>
      <c r="L124" s="161">
        <f>'бюджет округа (района)'!F126</f>
        <v>0</v>
      </c>
      <c r="M124" s="161">
        <f t="shared" si="570"/>
        <v>0</v>
      </c>
      <c r="N124" s="161">
        <f t="shared" si="571"/>
        <v>0</v>
      </c>
      <c r="O124" s="161">
        <f>'бюджет округа (района)'!H126+'бюджеты поселений'!H126</f>
        <v>0</v>
      </c>
      <c r="P124" s="161">
        <f>'бюджет округа (района)'!H126</f>
        <v>0</v>
      </c>
      <c r="Q124" s="161">
        <f t="shared" si="572"/>
        <v>0</v>
      </c>
      <c r="R124" s="161">
        <f t="shared" si="573"/>
        <v>0</v>
      </c>
      <c r="S124" s="161">
        <f>'бюджет округа (района)'!J126+'бюджеты поселений'!J126</f>
        <v>0</v>
      </c>
      <c r="T124" s="161">
        <f>'бюджет округа (района)'!J126</f>
        <v>0</v>
      </c>
      <c r="U124" s="161">
        <f t="shared" si="574"/>
        <v>0</v>
      </c>
      <c r="V124" s="161">
        <f t="shared" si="575"/>
        <v>0</v>
      </c>
      <c r="W124" s="161">
        <f>'бюджет округа (района)'!L126+'бюджеты поселений'!L126</f>
        <v>0</v>
      </c>
      <c r="X124" s="161">
        <f>'бюджет округа (района)'!L126</f>
        <v>0</v>
      </c>
      <c r="Y124" s="161">
        <f t="shared" si="576"/>
        <v>0</v>
      </c>
      <c r="Z124" s="161">
        <f t="shared" si="577"/>
        <v>0</v>
      </c>
      <c r="AA124" s="161">
        <f>'бюджет округа (района)'!N126+'бюджеты поселений'!N126</f>
        <v>0</v>
      </c>
      <c r="AB124" s="161">
        <f>'бюджет округа (района)'!N126</f>
        <v>0</v>
      </c>
      <c r="AC124" s="161">
        <f t="shared" si="578"/>
        <v>0</v>
      </c>
      <c r="AD124" s="161">
        <f t="shared" si="579"/>
        <v>0</v>
      </c>
      <c r="AE124" s="161">
        <f>'бюджет округа (района)'!P126+'бюджеты поселений'!P126</f>
        <v>0</v>
      </c>
      <c r="AF124" s="161">
        <f>'бюджет округа (района)'!P126</f>
        <v>0</v>
      </c>
      <c r="AG124" s="161">
        <f t="shared" si="580"/>
        <v>0</v>
      </c>
      <c r="AH124" s="161">
        <f t="shared" si="581"/>
        <v>0</v>
      </c>
      <c r="AI124" s="161">
        <f>'бюджет округа (района)'!R126+'бюджеты поселений'!R126</f>
        <v>0</v>
      </c>
      <c r="AJ124" s="161">
        <f>'бюджет округа (района)'!R126</f>
        <v>0</v>
      </c>
      <c r="AK124" s="161">
        <f t="shared" si="582"/>
        <v>0</v>
      </c>
      <c r="AL124" s="161">
        <f t="shared" si="583"/>
        <v>0</v>
      </c>
      <c r="AM124" s="161">
        <f>'бюджет округа (района)'!T126+'бюджеты поселений'!T126</f>
        <v>0</v>
      </c>
      <c r="AN124" s="161">
        <f>'бюджет округа (района)'!T126</f>
        <v>0</v>
      </c>
      <c r="AO124" s="161">
        <f t="shared" si="584"/>
        <v>0</v>
      </c>
      <c r="AP124" s="161">
        <f t="shared" si="585"/>
        <v>0</v>
      </c>
      <c r="AQ124" s="161">
        <f>'бюджет округа (района)'!V126+'бюджеты поселений'!V126</f>
        <v>0</v>
      </c>
      <c r="AR124" s="161">
        <f>'бюджет округа (района)'!V126</f>
        <v>0</v>
      </c>
      <c r="AS124" s="161">
        <f t="shared" si="586"/>
        <v>0</v>
      </c>
      <c r="AT124" s="161">
        <f t="shared" si="587"/>
        <v>0</v>
      </c>
      <c r="AU124" s="161">
        <f>'бюджет округа (района)'!X126+'бюджеты поселений'!X126</f>
        <v>0</v>
      </c>
      <c r="AV124" s="161">
        <f>'бюджет округа (района)'!X126</f>
        <v>0</v>
      </c>
      <c r="AW124" s="281">
        <f>G124-E124</f>
        <v>0</v>
      </c>
      <c r="AX124" s="281">
        <f t="shared" si="597"/>
        <v>0</v>
      </c>
      <c r="AY124" s="161">
        <f>'бюджет округа (района)'!Z126+'бюджеты поселений'!Z126</f>
        <v>0</v>
      </c>
      <c r="AZ124" s="161">
        <f>'бюджет округа (района)'!Z126</f>
        <v>0</v>
      </c>
      <c r="BA124" s="281">
        <f>K124-I124</f>
        <v>0</v>
      </c>
      <c r="BB124" s="281">
        <f t="shared" si="599"/>
        <v>0</v>
      </c>
      <c r="BC124" s="162" t="s">
        <v>51</v>
      </c>
      <c r="BD124" s="162" t="s">
        <v>51</v>
      </c>
      <c r="BE124" s="161">
        <f>'бюджет округа (района)'!AC126+'бюджеты поселений'!AC126</f>
        <v>0</v>
      </c>
      <c r="BF124" s="161">
        <f>'бюджет округа (района)'!AC126</f>
        <v>0</v>
      </c>
      <c r="BG124" s="161">
        <f>'бюджет округа (района)'!AD126+'бюджеты поселений'!AD126</f>
        <v>0</v>
      </c>
      <c r="BH124" s="161">
        <f>'бюджет округа (района)'!AD126</f>
        <v>0</v>
      </c>
      <c r="BI124" s="161">
        <f t="shared" si="534"/>
        <v>0</v>
      </c>
      <c r="BJ124" s="161">
        <f t="shared" si="535"/>
        <v>0</v>
      </c>
      <c r="BK124" s="162" t="s">
        <v>51</v>
      </c>
      <c r="BL124" s="162" t="s">
        <v>51</v>
      </c>
      <c r="BM124" s="161">
        <f>'бюджет округа (района)'!AG126+'бюджеты поселений'!AG126</f>
        <v>0</v>
      </c>
      <c r="BN124" s="161">
        <f>'бюджет округа (района)'!AG126</f>
        <v>0</v>
      </c>
      <c r="BO124" s="161">
        <f t="shared" si="536"/>
        <v>0</v>
      </c>
      <c r="BP124" s="161">
        <f t="shared" si="588"/>
        <v>0</v>
      </c>
      <c r="BQ124" s="162" t="s">
        <v>51</v>
      </c>
      <c r="BR124" s="162" t="s">
        <v>51</v>
      </c>
      <c r="BS124" s="161">
        <f>'бюджет округа (района)'!AJ126+'бюджеты поселений'!AJ126</f>
        <v>0</v>
      </c>
      <c r="BT124" s="161">
        <f>'бюджет округа (района)'!AJ126</f>
        <v>0</v>
      </c>
      <c r="BU124" s="161">
        <f t="shared" si="538"/>
        <v>0</v>
      </c>
      <c r="BV124" s="161">
        <f t="shared" si="589"/>
        <v>0</v>
      </c>
      <c r="BW124" s="162" t="s">
        <v>51</v>
      </c>
      <c r="BX124" s="162" t="s">
        <v>51</v>
      </c>
      <c r="BY124" s="161">
        <f>'бюджет округа (района)'!AM126+'бюджеты поселений'!AM126</f>
        <v>0</v>
      </c>
      <c r="BZ124" s="161">
        <f>'бюджет округа (района)'!AM126</f>
        <v>0</v>
      </c>
      <c r="CA124" s="161">
        <f t="shared" si="540"/>
        <v>0</v>
      </c>
      <c r="CB124" s="161">
        <f t="shared" si="590"/>
        <v>0</v>
      </c>
      <c r="CC124" s="162" t="s">
        <v>51</v>
      </c>
      <c r="CD124" s="162" t="s">
        <v>51</v>
      </c>
      <c r="CE124" s="161">
        <f>'бюджет округа (района)'!AP126+'бюджеты поселений'!AP126</f>
        <v>0</v>
      </c>
      <c r="CF124" s="161">
        <f>'бюджет округа (района)'!AP126</f>
        <v>0</v>
      </c>
      <c r="CG124" s="161">
        <f t="shared" si="542"/>
        <v>0</v>
      </c>
      <c r="CH124" s="161">
        <f t="shared" si="591"/>
        <v>0</v>
      </c>
      <c r="CI124" s="162" t="s">
        <v>51</v>
      </c>
      <c r="CJ124" s="162" t="s">
        <v>51</v>
      </c>
      <c r="CK124" s="161">
        <f>'бюджет округа (района)'!AS126+'бюджеты поселений'!AS126</f>
        <v>0</v>
      </c>
      <c r="CL124" s="161">
        <f>'бюджет округа (района)'!AS126</f>
        <v>0</v>
      </c>
      <c r="CM124" s="161">
        <f t="shared" si="544"/>
        <v>0</v>
      </c>
      <c r="CN124" s="161">
        <f t="shared" si="592"/>
        <v>0</v>
      </c>
      <c r="CO124" s="162" t="s">
        <v>51</v>
      </c>
      <c r="CP124" s="162" t="s">
        <v>51</v>
      </c>
      <c r="CQ124" s="161">
        <f>'бюджет округа (района)'!AV126+'бюджеты поселений'!AV126</f>
        <v>0</v>
      </c>
      <c r="CR124" s="161">
        <f>'бюджет округа (района)'!AV126</f>
        <v>0</v>
      </c>
      <c r="CS124" s="161">
        <f t="shared" si="546"/>
        <v>0</v>
      </c>
      <c r="CT124" s="161">
        <f t="shared" si="593"/>
        <v>0</v>
      </c>
      <c r="CU124" s="162" t="s">
        <v>51</v>
      </c>
      <c r="CV124" s="162" t="s">
        <v>51</v>
      </c>
      <c r="CW124" s="161">
        <f>'бюджет округа (района)'!AY126+'бюджеты поселений'!AY126</f>
        <v>0</v>
      </c>
      <c r="CX124" s="161">
        <f>'бюджет округа (района)'!AY126</f>
        <v>0</v>
      </c>
      <c r="CY124" s="161">
        <f t="shared" si="548"/>
        <v>0</v>
      </c>
      <c r="CZ124" s="161">
        <f t="shared" si="594"/>
        <v>0</v>
      </c>
      <c r="DA124" s="162" t="s">
        <v>51</v>
      </c>
      <c r="DB124" s="162" t="s">
        <v>51</v>
      </c>
      <c r="DC124" s="161">
        <f>'бюджет округа (района)'!BB126+'бюджеты поселений'!BB126</f>
        <v>0</v>
      </c>
      <c r="DD124" s="161">
        <f>'бюджет округа (района)'!BB126</f>
        <v>0</v>
      </c>
      <c r="DE124" s="161">
        <f t="shared" si="550"/>
        <v>0</v>
      </c>
      <c r="DF124" s="161">
        <f t="shared" si="595"/>
        <v>0</v>
      </c>
      <c r="DG124" s="162" t="s">
        <v>51</v>
      </c>
      <c r="DH124" s="162" t="s">
        <v>51</v>
      </c>
      <c r="DI124" s="161">
        <f>'бюджет округа (района)'!BE126+'бюджеты поселений'!BE126</f>
        <v>0</v>
      </c>
      <c r="DJ124" s="161">
        <f>'бюджет округа (района)'!BE126</f>
        <v>0</v>
      </c>
      <c r="DK124" s="162" t="s">
        <v>51</v>
      </c>
      <c r="DL124" s="162" t="s">
        <v>51</v>
      </c>
      <c r="DM124" s="269">
        <f t="shared" si="558"/>
        <v>1</v>
      </c>
      <c r="DN124" s="162">
        <f t="shared" si="559"/>
        <v>1</v>
      </c>
      <c r="DO124" s="161">
        <f>'бюджет округа (района)'!BH126+'бюджеты поселений'!BH126</f>
        <v>0</v>
      </c>
      <c r="DP124" s="161">
        <f>'бюджет округа (района)'!BH126</f>
        <v>0</v>
      </c>
      <c r="DQ124" s="161">
        <f>'бюджет округа (района)'!BI126+'бюджеты поселений'!BI126</f>
        <v>0</v>
      </c>
      <c r="DR124" s="161">
        <f>'бюджет округа (района)'!BI126</f>
        <v>0</v>
      </c>
      <c r="DS124" s="161">
        <v>0</v>
      </c>
      <c r="DT124" s="161">
        <v>0</v>
      </c>
      <c r="DU124" s="162">
        <f t="shared" ref="DU124:DU125" si="601">IF(BA124=0,1,DS124/BA124-1)</f>
        <v>1</v>
      </c>
      <c r="DV124" s="162">
        <f t="shared" si="600"/>
        <v>1</v>
      </c>
      <c r="DW124" s="162" t="s">
        <v>51</v>
      </c>
      <c r="DX124" s="203" t="s">
        <v>51</v>
      </c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21.75" customHeight="1">
      <c r="A125" s="357" t="s">
        <v>129</v>
      </c>
      <c r="B125" s="292"/>
      <c r="C125" s="138"/>
      <c r="D125" s="138"/>
      <c r="E125" s="138"/>
      <c r="F125" s="138"/>
      <c r="G125" s="138"/>
      <c r="H125" s="138"/>
      <c r="I125" s="138">
        <f>'бюджет округа (района)'!E127+'бюджеты поселений'!E127</f>
        <v>0</v>
      </c>
      <c r="J125" s="138">
        <f>'бюджет округа (района)'!E127</f>
        <v>0</v>
      </c>
      <c r="K125" s="138">
        <f>'бюджет округа (района)'!F127+'бюджеты поселений'!F127</f>
        <v>0</v>
      </c>
      <c r="L125" s="138">
        <f>'бюджет округа (района)'!F127</f>
        <v>0</v>
      </c>
      <c r="M125" s="138">
        <f t="shared" si="570"/>
        <v>0</v>
      </c>
      <c r="N125" s="138">
        <f t="shared" si="571"/>
        <v>0</v>
      </c>
      <c r="O125" s="138">
        <f>'бюджет округа (района)'!H127+'бюджеты поселений'!H127</f>
        <v>0</v>
      </c>
      <c r="P125" s="138">
        <f>'бюджет округа (района)'!H127</f>
        <v>0</v>
      </c>
      <c r="Q125" s="138">
        <f t="shared" si="572"/>
        <v>0</v>
      </c>
      <c r="R125" s="138">
        <f t="shared" si="573"/>
        <v>0</v>
      </c>
      <c r="S125" s="138">
        <f>'бюджет округа (района)'!J127+'бюджеты поселений'!J127</f>
        <v>0</v>
      </c>
      <c r="T125" s="138">
        <f>'бюджет округа (района)'!J127</f>
        <v>0</v>
      </c>
      <c r="U125" s="138">
        <f t="shared" si="574"/>
        <v>0</v>
      </c>
      <c r="V125" s="138">
        <f t="shared" si="575"/>
        <v>0</v>
      </c>
      <c r="W125" s="138">
        <f>'бюджет округа (района)'!L127+'бюджеты поселений'!L127</f>
        <v>0</v>
      </c>
      <c r="X125" s="138">
        <f>'бюджет округа (района)'!L127</f>
        <v>0</v>
      </c>
      <c r="Y125" s="138">
        <f t="shared" si="576"/>
        <v>0</v>
      </c>
      <c r="Z125" s="138">
        <f t="shared" si="577"/>
        <v>0</v>
      </c>
      <c r="AA125" s="138">
        <f>'бюджет округа (района)'!N127+'бюджеты поселений'!N127</f>
        <v>0</v>
      </c>
      <c r="AB125" s="138">
        <f>'бюджет округа (района)'!N127</f>
        <v>0</v>
      </c>
      <c r="AC125" s="138">
        <f t="shared" si="578"/>
        <v>0</v>
      </c>
      <c r="AD125" s="138">
        <f t="shared" si="579"/>
        <v>0</v>
      </c>
      <c r="AE125" s="138">
        <f>'бюджет округа (района)'!P127+'бюджеты поселений'!P127</f>
        <v>0</v>
      </c>
      <c r="AF125" s="138">
        <f>'бюджет округа (района)'!P127</f>
        <v>0</v>
      </c>
      <c r="AG125" s="138">
        <f t="shared" si="580"/>
        <v>0</v>
      </c>
      <c r="AH125" s="138">
        <f t="shared" si="581"/>
        <v>0</v>
      </c>
      <c r="AI125" s="138">
        <f>'бюджет округа (района)'!R127+'бюджеты поселений'!R127</f>
        <v>0</v>
      </c>
      <c r="AJ125" s="138">
        <f>'бюджет округа (района)'!R127</f>
        <v>0</v>
      </c>
      <c r="AK125" s="138">
        <f t="shared" si="582"/>
        <v>0</v>
      </c>
      <c r="AL125" s="138">
        <f t="shared" si="583"/>
        <v>0</v>
      </c>
      <c r="AM125" s="138">
        <f>'бюджет округа (района)'!T127+'бюджеты поселений'!T127</f>
        <v>0</v>
      </c>
      <c r="AN125" s="138">
        <f>'бюджет округа (района)'!T127</f>
        <v>0</v>
      </c>
      <c r="AO125" s="138">
        <f t="shared" si="584"/>
        <v>0</v>
      </c>
      <c r="AP125" s="138">
        <f t="shared" si="585"/>
        <v>0</v>
      </c>
      <c r="AQ125" s="138">
        <f>'бюджет округа (района)'!V127+'бюджеты поселений'!V127</f>
        <v>0</v>
      </c>
      <c r="AR125" s="138">
        <f>'бюджет округа (района)'!V127</f>
        <v>0</v>
      </c>
      <c r="AS125" s="138">
        <f t="shared" si="586"/>
        <v>0</v>
      </c>
      <c r="AT125" s="138">
        <f t="shared" si="587"/>
        <v>0</v>
      </c>
      <c r="AU125" s="138">
        <f>'бюджет округа (района)'!X127+'бюджеты поселений'!X127</f>
        <v>0</v>
      </c>
      <c r="AV125" s="138">
        <f>'бюджет округа (района)'!X127</f>
        <v>0</v>
      </c>
      <c r="AW125" s="282">
        <v>3121</v>
      </c>
      <c r="AX125" s="282">
        <v>2934</v>
      </c>
      <c r="AY125" s="138">
        <f>'бюджет округа (района)'!Z127+'бюджеты поселений'!Z127</f>
        <v>0</v>
      </c>
      <c r="AZ125" s="138">
        <f>'бюджет округа (района)'!Z127</f>
        <v>0</v>
      </c>
      <c r="BA125" s="282">
        <v>3289</v>
      </c>
      <c r="BB125" s="282">
        <v>3289</v>
      </c>
      <c r="BC125" s="162" t="s">
        <v>51</v>
      </c>
      <c r="BD125" s="162" t="s">
        <v>51</v>
      </c>
      <c r="BE125" s="138">
        <f>'бюджет округа (района)'!AC127+'бюджеты поселений'!AC127</f>
        <v>0</v>
      </c>
      <c r="BF125" s="138">
        <f>'бюджет округа (района)'!AC127</f>
        <v>0</v>
      </c>
      <c r="BG125" s="138">
        <f>'бюджет округа (района)'!AD127+'бюджеты поселений'!AD127</f>
        <v>0</v>
      </c>
      <c r="BH125" s="138">
        <f>'бюджет округа (района)'!AD127</f>
        <v>0</v>
      </c>
      <c r="BI125" s="138">
        <f t="shared" si="534"/>
        <v>0</v>
      </c>
      <c r="BJ125" s="138">
        <f t="shared" si="535"/>
        <v>0</v>
      </c>
      <c r="BK125" s="162" t="s">
        <v>51</v>
      </c>
      <c r="BL125" s="162" t="s">
        <v>51</v>
      </c>
      <c r="BM125" s="138">
        <f>'бюджет округа (района)'!AG127+'бюджеты поселений'!AG127</f>
        <v>0</v>
      </c>
      <c r="BN125" s="138">
        <f>'бюджет округа (района)'!AG127</f>
        <v>0</v>
      </c>
      <c r="BO125" s="138">
        <f t="shared" si="536"/>
        <v>0</v>
      </c>
      <c r="BP125" s="138">
        <f t="shared" si="588"/>
        <v>0</v>
      </c>
      <c r="BQ125" s="162" t="s">
        <v>51</v>
      </c>
      <c r="BR125" s="162" t="s">
        <v>51</v>
      </c>
      <c r="BS125" s="138">
        <f>'бюджет округа (района)'!AJ127+'бюджеты поселений'!AJ127</f>
        <v>0</v>
      </c>
      <c r="BT125" s="138">
        <f>'бюджет округа (района)'!AJ127</f>
        <v>0</v>
      </c>
      <c r="BU125" s="138">
        <f t="shared" si="538"/>
        <v>0</v>
      </c>
      <c r="BV125" s="138">
        <f t="shared" si="589"/>
        <v>0</v>
      </c>
      <c r="BW125" s="162" t="s">
        <v>51</v>
      </c>
      <c r="BX125" s="162" t="s">
        <v>51</v>
      </c>
      <c r="BY125" s="138">
        <f>'бюджет округа (района)'!AM127+'бюджеты поселений'!AM127</f>
        <v>0</v>
      </c>
      <c r="BZ125" s="138">
        <f>'бюджет округа (района)'!AM127</f>
        <v>0</v>
      </c>
      <c r="CA125" s="138">
        <f t="shared" si="540"/>
        <v>0</v>
      </c>
      <c r="CB125" s="138">
        <f t="shared" si="590"/>
        <v>0</v>
      </c>
      <c r="CC125" s="162" t="s">
        <v>51</v>
      </c>
      <c r="CD125" s="162" t="s">
        <v>51</v>
      </c>
      <c r="CE125" s="138">
        <f>'бюджет округа (района)'!AP127+'бюджеты поселений'!AP127</f>
        <v>0</v>
      </c>
      <c r="CF125" s="138">
        <f>'бюджет округа (района)'!AP127</f>
        <v>0</v>
      </c>
      <c r="CG125" s="138">
        <f t="shared" si="542"/>
        <v>0</v>
      </c>
      <c r="CH125" s="138">
        <f t="shared" si="591"/>
        <v>0</v>
      </c>
      <c r="CI125" s="162" t="s">
        <v>51</v>
      </c>
      <c r="CJ125" s="162" t="s">
        <v>51</v>
      </c>
      <c r="CK125" s="138">
        <f>'бюджет округа (района)'!AS127+'бюджеты поселений'!AS127</f>
        <v>0</v>
      </c>
      <c r="CL125" s="138">
        <f>'бюджет округа (района)'!AS127</f>
        <v>0</v>
      </c>
      <c r="CM125" s="138">
        <f t="shared" si="544"/>
        <v>0</v>
      </c>
      <c r="CN125" s="138">
        <f t="shared" si="592"/>
        <v>0</v>
      </c>
      <c r="CO125" s="162" t="s">
        <v>51</v>
      </c>
      <c r="CP125" s="162" t="s">
        <v>51</v>
      </c>
      <c r="CQ125" s="138">
        <f>'бюджет округа (района)'!AV127+'бюджеты поселений'!AV127</f>
        <v>0</v>
      </c>
      <c r="CR125" s="138">
        <f>'бюджет округа (района)'!AV127</f>
        <v>0</v>
      </c>
      <c r="CS125" s="138">
        <f t="shared" si="546"/>
        <v>0</v>
      </c>
      <c r="CT125" s="138">
        <f t="shared" si="593"/>
        <v>0</v>
      </c>
      <c r="CU125" s="162" t="s">
        <v>51</v>
      </c>
      <c r="CV125" s="162" t="s">
        <v>51</v>
      </c>
      <c r="CW125" s="138">
        <f>'бюджет округа (района)'!AY127+'бюджеты поселений'!AY127</f>
        <v>0</v>
      </c>
      <c r="CX125" s="138">
        <f>'бюджет округа (района)'!AY127</f>
        <v>0</v>
      </c>
      <c r="CY125" s="138">
        <f t="shared" si="548"/>
        <v>0</v>
      </c>
      <c r="CZ125" s="138">
        <f t="shared" si="594"/>
        <v>0</v>
      </c>
      <c r="DA125" s="162" t="s">
        <v>51</v>
      </c>
      <c r="DB125" s="162" t="s">
        <v>51</v>
      </c>
      <c r="DC125" s="138">
        <f>'бюджет округа (района)'!BB127+'бюджеты поселений'!BB127</f>
        <v>0</v>
      </c>
      <c r="DD125" s="138">
        <f>'бюджет округа (района)'!BB127</f>
        <v>0</v>
      </c>
      <c r="DE125" s="138">
        <f t="shared" si="550"/>
        <v>0</v>
      </c>
      <c r="DF125" s="138">
        <f t="shared" si="595"/>
        <v>0</v>
      </c>
      <c r="DG125" s="162" t="s">
        <v>51</v>
      </c>
      <c r="DH125" s="162" t="s">
        <v>51</v>
      </c>
      <c r="DI125" s="138">
        <f>'бюджет округа (района)'!BE127+'бюджеты поселений'!BE127</f>
        <v>0</v>
      </c>
      <c r="DJ125" s="138">
        <f>'бюджет округа (района)'!BE127</f>
        <v>0</v>
      </c>
      <c r="DK125" s="162" t="s">
        <v>51</v>
      </c>
      <c r="DL125" s="162" t="s">
        <v>51</v>
      </c>
      <c r="DM125" s="269">
        <f t="shared" si="558"/>
        <v>1</v>
      </c>
      <c r="DN125" s="162">
        <f t="shared" si="559"/>
        <v>1</v>
      </c>
      <c r="DO125" s="138">
        <f>'бюджет округа (района)'!BH127+'бюджеты поселений'!BH127</f>
        <v>0</v>
      </c>
      <c r="DP125" s="138">
        <f>'бюджет округа (района)'!BH127</f>
        <v>0</v>
      </c>
      <c r="DQ125" s="138">
        <f>'бюджет округа (района)'!BI127+'бюджеты поселений'!BI127</f>
        <v>0</v>
      </c>
      <c r="DR125" s="138">
        <f>'бюджет округа (района)'!BI127</f>
        <v>0</v>
      </c>
      <c r="DS125" s="138">
        <v>0</v>
      </c>
      <c r="DT125" s="138">
        <v>0</v>
      </c>
      <c r="DU125" s="162">
        <f t="shared" si="601"/>
        <v>-1</v>
      </c>
      <c r="DV125" s="162">
        <f>IF(BB125=0,1,DT125/BB125-1)</f>
        <v>-1</v>
      </c>
      <c r="DW125" s="162" t="s">
        <v>51</v>
      </c>
      <c r="DX125" s="203" t="s">
        <v>51</v>
      </c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87" customFormat="1" ht="63.75" customHeight="1">
      <c r="A126" s="355" t="s">
        <v>162</v>
      </c>
      <c r="B126" s="294"/>
      <c r="C126" s="246">
        <v>31656</v>
      </c>
      <c r="D126" s="246">
        <v>958</v>
      </c>
      <c r="E126" s="246">
        <v>2015</v>
      </c>
      <c r="F126" s="246">
        <v>744</v>
      </c>
      <c r="G126" s="246">
        <v>6966</v>
      </c>
      <c r="H126" s="246">
        <v>1900</v>
      </c>
      <c r="I126" s="246">
        <f>'бюджет округа (района)'!E128+'бюджеты поселений'!E128</f>
        <v>0</v>
      </c>
      <c r="J126" s="246">
        <f>'бюджет округа (района)'!E128</f>
        <v>0</v>
      </c>
      <c r="K126" s="246">
        <f>'бюджет округа (района)'!F128+'бюджеты поселений'!F128</f>
        <v>0</v>
      </c>
      <c r="L126" s="246">
        <f>'бюджет округа (района)'!F128</f>
        <v>0</v>
      </c>
      <c r="M126" s="246">
        <f t="shared" si="570"/>
        <v>-2015</v>
      </c>
      <c r="N126" s="246">
        <f t="shared" si="571"/>
        <v>-744</v>
      </c>
      <c r="O126" s="246">
        <f>'бюджет округа (района)'!H128+'бюджеты поселений'!H128</f>
        <v>0</v>
      </c>
      <c r="P126" s="246">
        <f>'бюджет округа (района)'!H128</f>
        <v>0</v>
      </c>
      <c r="Q126" s="246">
        <f t="shared" si="572"/>
        <v>-2015</v>
      </c>
      <c r="R126" s="246">
        <f t="shared" si="573"/>
        <v>-744</v>
      </c>
      <c r="S126" s="246">
        <f>'бюджет округа (района)'!J128+'бюджеты поселений'!J128</f>
        <v>0</v>
      </c>
      <c r="T126" s="246">
        <f>'бюджет округа (района)'!J128</f>
        <v>0</v>
      </c>
      <c r="U126" s="246">
        <f t="shared" si="574"/>
        <v>-2015</v>
      </c>
      <c r="V126" s="246">
        <f t="shared" si="575"/>
        <v>-744</v>
      </c>
      <c r="W126" s="246">
        <f>'бюджет округа (района)'!L128+'бюджеты поселений'!L128</f>
        <v>0</v>
      </c>
      <c r="X126" s="246">
        <f>'бюджет округа (района)'!L128</f>
        <v>0</v>
      </c>
      <c r="Y126" s="246">
        <f t="shared" si="576"/>
        <v>-2015</v>
      </c>
      <c r="Z126" s="246">
        <f t="shared" si="577"/>
        <v>-744</v>
      </c>
      <c r="AA126" s="246">
        <f>'бюджет округа (района)'!N128+'бюджеты поселений'!N128</f>
        <v>0</v>
      </c>
      <c r="AB126" s="246">
        <f>'бюджет округа (района)'!N128</f>
        <v>0</v>
      </c>
      <c r="AC126" s="246">
        <f t="shared" si="578"/>
        <v>-2015</v>
      </c>
      <c r="AD126" s="246">
        <f t="shared" si="579"/>
        <v>-744</v>
      </c>
      <c r="AE126" s="246">
        <f>'бюджет округа (района)'!P128+'бюджеты поселений'!P128</f>
        <v>0</v>
      </c>
      <c r="AF126" s="246">
        <f>'бюджет округа (района)'!P128</f>
        <v>0</v>
      </c>
      <c r="AG126" s="246">
        <f t="shared" si="580"/>
        <v>-2015</v>
      </c>
      <c r="AH126" s="246">
        <f t="shared" si="581"/>
        <v>-744</v>
      </c>
      <c r="AI126" s="246">
        <f>'бюджет округа (района)'!R128+'бюджеты поселений'!R128</f>
        <v>0</v>
      </c>
      <c r="AJ126" s="246">
        <f>'бюджет округа (района)'!R128</f>
        <v>0</v>
      </c>
      <c r="AK126" s="246">
        <f t="shared" si="582"/>
        <v>-2015</v>
      </c>
      <c r="AL126" s="246">
        <f t="shared" si="583"/>
        <v>-744</v>
      </c>
      <c r="AM126" s="246">
        <f>'бюджет округа (района)'!T128+'бюджеты поселений'!T128</f>
        <v>0</v>
      </c>
      <c r="AN126" s="246">
        <f>'бюджет округа (района)'!T128</f>
        <v>0</v>
      </c>
      <c r="AO126" s="246">
        <f t="shared" si="584"/>
        <v>-2015</v>
      </c>
      <c r="AP126" s="246">
        <f t="shared" si="585"/>
        <v>-744</v>
      </c>
      <c r="AQ126" s="246">
        <f>'бюджет округа (района)'!V128+'бюджеты поселений'!V128</f>
        <v>0</v>
      </c>
      <c r="AR126" s="246">
        <f>'бюджет округа (района)'!V128</f>
        <v>0</v>
      </c>
      <c r="AS126" s="246">
        <f t="shared" si="586"/>
        <v>-2015</v>
      </c>
      <c r="AT126" s="246">
        <f t="shared" si="587"/>
        <v>-744</v>
      </c>
      <c r="AU126" s="246">
        <f>'бюджет округа (района)'!X128+'бюджеты поселений'!X128</f>
        <v>0</v>
      </c>
      <c r="AV126" s="246">
        <f>'бюджет округа (района)'!X128</f>
        <v>0</v>
      </c>
      <c r="AW126" s="278">
        <v>10439</v>
      </c>
      <c r="AX126" s="278">
        <v>6074</v>
      </c>
      <c r="AY126" s="271">
        <f>'бюджет округа (района)'!Z128+'бюджеты поселений'!Z128</f>
        <v>0</v>
      </c>
      <c r="AZ126" s="271">
        <f>'бюджет округа (района)'!Z128</f>
        <v>0</v>
      </c>
      <c r="BA126" s="278">
        <v>8377</v>
      </c>
      <c r="BB126" s="278">
        <v>4173</v>
      </c>
      <c r="BC126" s="143" t="s">
        <v>51</v>
      </c>
      <c r="BD126" s="143" t="s">
        <v>51</v>
      </c>
      <c r="BE126" s="271">
        <f>'бюджет округа (района)'!AC128+'бюджеты поселений'!AC128</f>
        <v>0</v>
      </c>
      <c r="BF126" s="271">
        <f>'бюджет округа (района)'!AC128</f>
        <v>0</v>
      </c>
      <c r="BG126" s="271">
        <f>'бюджет округа (района)'!AD128+'бюджеты поселений'!AD128</f>
        <v>0</v>
      </c>
      <c r="BH126" s="271">
        <f>'бюджет округа (района)'!AD128</f>
        <v>0</v>
      </c>
      <c r="BI126" s="271">
        <f t="shared" si="534"/>
        <v>-6966</v>
      </c>
      <c r="BJ126" s="271">
        <f t="shared" si="535"/>
        <v>-1900</v>
      </c>
      <c r="BK126" s="143" t="s">
        <v>51</v>
      </c>
      <c r="BL126" s="143" t="s">
        <v>51</v>
      </c>
      <c r="BM126" s="271">
        <f>'бюджет округа (района)'!AG128+'бюджеты поселений'!AG128</f>
        <v>0</v>
      </c>
      <c r="BN126" s="271">
        <f>'бюджет округа (района)'!AG128</f>
        <v>0</v>
      </c>
      <c r="BO126" s="271">
        <f t="shared" si="536"/>
        <v>-6966</v>
      </c>
      <c r="BP126" s="271">
        <f t="shared" si="588"/>
        <v>-1900</v>
      </c>
      <c r="BQ126" s="143" t="s">
        <v>51</v>
      </c>
      <c r="BR126" s="143" t="s">
        <v>51</v>
      </c>
      <c r="BS126" s="271">
        <f>'бюджет округа (района)'!AJ128+'бюджеты поселений'!AJ128</f>
        <v>0</v>
      </c>
      <c r="BT126" s="271">
        <f>'бюджет округа (района)'!AJ128</f>
        <v>0</v>
      </c>
      <c r="BU126" s="271">
        <f t="shared" si="538"/>
        <v>-6966</v>
      </c>
      <c r="BV126" s="271">
        <f t="shared" si="589"/>
        <v>-1900</v>
      </c>
      <c r="BW126" s="143" t="s">
        <v>51</v>
      </c>
      <c r="BX126" s="143" t="s">
        <v>51</v>
      </c>
      <c r="BY126" s="271">
        <f>'бюджет округа (района)'!AM128+'бюджеты поселений'!AM128</f>
        <v>0</v>
      </c>
      <c r="BZ126" s="271">
        <f>'бюджет округа (района)'!AM128</f>
        <v>0</v>
      </c>
      <c r="CA126" s="271">
        <f t="shared" si="540"/>
        <v>-6966</v>
      </c>
      <c r="CB126" s="271">
        <f t="shared" si="590"/>
        <v>-1900</v>
      </c>
      <c r="CC126" s="143" t="s">
        <v>51</v>
      </c>
      <c r="CD126" s="143" t="s">
        <v>51</v>
      </c>
      <c r="CE126" s="271">
        <f>'бюджет округа (района)'!AP128+'бюджеты поселений'!AP128</f>
        <v>0</v>
      </c>
      <c r="CF126" s="271">
        <f>'бюджет округа (района)'!AP128</f>
        <v>0</v>
      </c>
      <c r="CG126" s="271">
        <f t="shared" si="542"/>
        <v>-6966</v>
      </c>
      <c r="CH126" s="271">
        <f t="shared" si="591"/>
        <v>-1900</v>
      </c>
      <c r="CI126" s="143" t="s">
        <v>51</v>
      </c>
      <c r="CJ126" s="143" t="s">
        <v>51</v>
      </c>
      <c r="CK126" s="271">
        <f>'бюджет округа (района)'!AS128+'бюджеты поселений'!AS128</f>
        <v>0</v>
      </c>
      <c r="CL126" s="271">
        <f>'бюджет округа (района)'!AS128</f>
        <v>0</v>
      </c>
      <c r="CM126" s="271">
        <f t="shared" si="544"/>
        <v>-6966</v>
      </c>
      <c r="CN126" s="271">
        <f t="shared" si="592"/>
        <v>-1900</v>
      </c>
      <c r="CO126" s="143" t="s">
        <v>51</v>
      </c>
      <c r="CP126" s="143" t="s">
        <v>51</v>
      </c>
      <c r="CQ126" s="271">
        <f>'бюджет округа (района)'!AV128+'бюджеты поселений'!AV128</f>
        <v>0</v>
      </c>
      <c r="CR126" s="271">
        <f>'бюджет округа (района)'!AV128</f>
        <v>0</v>
      </c>
      <c r="CS126" s="271">
        <f t="shared" si="546"/>
        <v>-6966</v>
      </c>
      <c r="CT126" s="271">
        <f t="shared" si="593"/>
        <v>-1900</v>
      </c>
      <c r="CU126" s="143" t="s">
        <v>51</v>
      </c>
      <c r="CV126" s="143" t="s">
        <v>51</v>
      </c>
      <c r="CW126" s="271">
        <f>'бюджет округа (района)'!AY128+'бюджеты поселений'!AY128</f>
        <v>0</v>
      </c>
      <c r="CX126" s="271">
        <f>'бюджет округа (района)'!AY128</f>
        <v>0</v>
      </c>
      <c r="CY126" s="271">
        <f t="shared" si="548"/>
        <v>-6966</v>
      </c>
      <c r="CZ126" s="271">
        <f t="shared" si="594"/>
        <v>-1900</v>
      </c>
      <c r="DA126" s="143" t="s">
        <v>51</v>
      </c>
      <c r="DB126" s="143" t="s">
        <v>51</v>
      </c>
      <c r="DC126" s="271">
        <f>'бюджет округа (района)'!BB128+'бюджеты поселений'!BB128</f>
        <v>0</v>
      </c>
      <c r="DD126" s="271">
        <f>'бюджет округа (района)'!BB128</f>
        <v>0</v>
      </c>
      <c r="DE126" s="271">
        <f t="shared" si="550"/>
        <v>-6966</v>
      </c>
      <c r="DF126" s="271">
        <f t="shared" si="595"/>
        <v>-1900</v>
      </c>
      <c r="DG126" s="143" t="s">
        <v>51</v>
      </c>
      <c r="DH126" s="143" t="s">
        <v>51</v>
      </c>
      <c r="DI126" s="271">
        <f>'бюджет округа (района)'!BE128+'бюджеты поселений'!BE128</f>
        <v>0</v>
      </c>
      <c r="DJ126" s="271">
        <f>'бюджет округа (района)'!BE128</f>
        <v>0</v>
      </c>
      <c r="DK126" s="143" t="s">
        <v>51</v>
      </c>
      <c r="DL126" s="143" t="s">
        <v>51</v>
      </c>
      <c r="DM126" s="255" t="s">
        <v>51</v>
      </c>
      <c r="DN126" s="143" t="s">
        <v>51</v>
      </c>
      <c r="DO126" s="208">
        <f>'бюджет округа (района)'!BH128+'бюджеты поселений'!BH128</f>
        <v>0</v>
      </c>
      <c r="DP126" s="208">
        <f>'бюджет округа (района)'!BH128</f>
        <v>0</v>
      </c>
      <c r="DQ126" s="208">
        <f>'бюджет округа (района)'!BI128+'бюджеты поселений'!BI128</f>
        <v>0</v>
      </c>
      <c r="DR126" s="208">
        <f>'бюджет округа (района)'!BI128</f>
        <v>0</v>
      </c>
      <c r="DS126" s="208"/>
      <c r="DT126" s="208"/>
      <c r="DU126" s="143" t="s">
        <v>51</v>
      </c>
      <c r="DV126" s="143" t="s">
        <v>51</v>
      </c>
      <c r="DW126" s="143" t="s">
        <v>51</v>
      </c>
      <c r="DX126" s="198" t="s">
        <v>51</v>
      </c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  <c r="EM126" s="88"/>
      <c r="EN126" s="88"/>
      <c r="EO126" s="88"/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/>
      <c r="FC126" s="88"/>
      <c r="FD126" s="88"/>
      <c r="FE126" s="88"/>
      <c r="FF126" s="88"/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/>
      <c r="FX126" s="88"/>
      <c r="FY126" s="88"/>
      <c r="FZ126" s="88"/>
      <c r="GA126" s="88"/>
      <c r="GB126" s="88"/>
      <c r="GC126" s="88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88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  <c r="II126" s="88"/>
      <c r="IJ126" s="88"/>
      <c r="IK126" s="88"/>
      <c r="IL126" s="88"/>
      <c r="IM126" s="88"/>
      <c r="IN126" s="88"/>
      <c r="IO126" s="88"/>
      <c r="IP126" s="88"/>
      <c r="IQ126" s="88"/>
      <c r="IR126" s="88"/>
      <c r="IS126" s="88"/>
      <c r="IT126" s="88"/>
      <c r="IU126" s="88"/>
      <c r="IV126" s="88"/>
      <c r="IW126" s="88"/>
      <c r="IX126" s="88"/>
      <c r="IY126" s="88"/>
      <c r="IZ126" s="88"/>
      <c r="JA126" s="88"/>
      <c r="JB126" s="88"/>
      <c r="JC126" s="88"/>
      <c r="JD126" s="88"/>
      <c r="JE126" s="88"/>
      <c r="JF126" s="88"/>
      <c r="JG126" s="88"/>
      <c r="JH126" s="88"/>
    </row>
    <row r="127" spans="1:268" s="66" customFormat="1" ht="16.5">
      <c r="A127" s="356" t="s">
        <v>78</v>
      </c>
      <c r="B127" s="296"/>
      <c r="C127" s="276">
        <v>30112</v>
      </c>
      <c r="D127" s="276">
        <v>112</v>
      </c>
      <c r="E127" s="276">
        <v>26</v>
      </c>
      <c r="F127" s="276">
        <v>26</v>
      </c>
      <c r="G127" s="276">
        <v>112</v>
      </c>
      <c r="H127" s="276">
        <v>112</v>
      </c>
      <c r="I127" s="137">
        <f>'бюджет округа (района)'!E129+'бюджеты поселений'!E129</f>
        <v>0</v>
      </c>
      <c r="J127" s="137">
        <f>'бюджет округа (района)'!E129</f>
        <v>0</v>
      </c>
      <c r="K127" s="137">
        <f>'бюджет округа (района)'!F129+'бюджеты поселений'!F129</f>
        <v>0</v>
      </c>
      <c r="L127" s="137">
        <f>'бюджет округа (района)'!F129</f>
        <v>0</v>
      </c>
      <c r="M127" s="137">
        <f t="shared" si="570"/>
        <v>-26</v>
      </c>
      <c r="N127" s="137">
        <f t="shared" si="571"/>
        <v>-26</v>
      </c>
      <c r="O127" s="137">
        <f>'бюджет округа (района)'!H129+'бюджеты поселений'!H129</f>
        <v>0</v>
      </c>
      <c r="P127" s="137">
        <f>'бюджет округа (района)'!H129</f>
        <v>0</v>
      </c>
      <c r="Q127" s="137">
        <f t="shared" si="572"/>
        <v>-26</v>
      </c>
      <c r="R127" s="137">
        <f t="shared" si="573"/>
        <v>-26</v>
      </c>
      <c r="S127" s="137">
        <f>'бюджет округа (района)'!J129+'бюджеты поселений'!J129</f>
        <v>0</v>
      </c>
      <c r="T127" s="137">
        <f>'бюджет округа (района)'!J129</f>
        <v>0</v>
      </c>
      <c r="U127" s="137">
        <f t="shared" si="574"/>
        <v>-26</v>
      </c>
      <c r="V127" s="137">
        <f t="shared" si="575"/>
        <v>-26</v>
      </c>
      <c r="W127" s="137">
        <f>'бюджет округа (района)'!L129+'бюджеты поселений'!L129</f>
        <v>0</v>
      </c>
      <c r="X127" s="137">
        <f>'бюджет округа (района)'!L129</f>
        <v>0</v>
      </c>
      <c r="Y127" s="137">
        <f t="shared" si="576"/>
        <v>-26</v>
      </c>
      <c r="Z127" s="137">
        <f t="shared" si="577"/>
        <v>-26</v>
      </c>
      <c r="AA127" s="137">
        <f>'бюджет округа (района)'!N129+'бюджеты поселений'!N129</f>
        <v>0</v>
      </c>
      <c r="AB127" s="137">
        <f>'бюджет округа (района)'!N129</f>
        <v>0</v>
      </c>
      <c r="AC127" s="137">
        <f t="shared" si="578"/>
        <v>-26</v>
      </c>
      <c r="AD127" s="137">
        <f t="shared" si="579"/>
        <v>-26</v>
      </c>
      <c r="AE127" s="137">
        <f>'бюджет округа (района)'!P129+'бюджеты поселений'!P129</f>
        <v>0</v>
      </c>
      <c r="AF127" s="137">
        <f>'бюджет округа (района)'!P129</f>
        <v>0</v>
      </c>
      <c r="AG127" s="137">
        <f t="shared" si="580"/>
        <v>-26</v>
      </c>
      <c r="AH127" s="137">
        <f t="shared" si="581"/>
        <v>-26</v>
      </c>
      <c r="AI127" s="137">
        <f>'бюджет округа (района)'!R129+'бюджеты поселений'!R129</f>
        <v>0</v>
      </c>
      <c r="AJ127" s="137">
        <f>'бюджет округа (района)'!R129</f>
        <v>0</v>
      </c>
      <c r="AK127" s="137">
        <f t="shared" si="582"/>
        <v>-26</v>
      </c>
      <c r="AL127" s="137">
        <f t="shared" si="583"/>
        <v>-26</v>
      </c>
      <c r="AM127" s="137">
        <f>'бюджет округа (района)'!T129+'бюджеты поселений'!T129</f>
        <v>0</v>
      </c>
      <c r="AN127" s="137">
        <f>'бюджет округа (района)'!T129</f>
        <v>0</v>
      </c>
      <c r="AO127" s="137">
        <f t="shared" si="584"/>
        <v>-26</v>
      </c>
      <c r="AP127" s="137">
        <f t="shared" si="585"/>
        <v>-26</v>
      </c>
      <c r="AQ127" s="137">
        <f>'бюджет округа (района)'!V129+'бюджеты поселений'!V129</f>
        <v>0</v>
      </c>
      <c r="AR127" s="137">
        <f>'бюджет округа (района)'!V129</f>
        <v>0</v>
      </c>
      <c r="AS127" s="137">
        <f t="shared" si="586"/>
        <v>-26</v>
      </c>
      <c r="AT127" s="137">
        <f t="shared" si="587"/>
        <v>-26</v>
      </c>
      <c r="AU127" s="137">
        <f>'бюджет округа (района)'!X129+'бюджеты поселений'!X129</f>
        <v>0</v>
      </c>
      <c r="AV127" s="137">
        <f>'бюджет округа (района)'!X129</f>
        <v>0</v>
      </c>
      <c r="AW127" s="276">
        <v>2838</v>
      </c>
      <c r="AX127" s="276">
        <v>2345</v>
      </c>
      <c r="AY127" s="137">
        <f>'бюджет округа (района)'!Z129+'бюджеты поселений'!Z129</f>
        <v>0</v>
      </c>
      <c r="AZ127" s="137">
        <f>'бюджет округа (района)'!Z129</f>
        <v>0</v>
      </c>
      <c r="BA127" s="276">
        <v>5197</v>
      </c>
      <c r="BB127" s="276">
        <v>4135</v>
      </c>
      <c r="BC127" s="162" t="s">
        <v>51</v>
      </c>
      <c r="BD127" s="162" t="s">
        <v>51</v>
      </c>
      <c r="BE127" s="137">
        <f>'бюджет округа (района)'!AC129+'бюджеты поселений'!AC129</f>
        <v>0</v>
      </c>
      <c r="BF127" s="137">
        <f>'бюджет округа (района)'!AC129</f>
        <v>0</v>
      </c>
      <c r="BG127" s="137">
        <f>'бюджет округа (района)'!AD129+'бюджеты поселений'!AD129</f>
        <v>0</v>
      </c>
      <c r="BH127" s="137">
        <f>'бюджет округа (района)'!AD129</f>
        <v>0</v>
      </c>
      <c r="BI127" s="137">
        <f t="shared" si="534"/>
        <v>-112</v>
      </c>
      <c r="BJ127" s="137">
        <f t="shared" si="535"/>
        <v>-112</v>
      </c>
      <c r="BK127" s="162" t="s">
        <v>51</v>
      </c>
      <c r="BL127" s="162" t="s">
        <v>51</v>
      </c>
      <c r="BM127" s="137">
        <f>'бюджет округа (района)'!AG129+'бюджеты поселений'!AG129</f>
        <v>0</v>
      </c>
      <c r="BN127" s="137">
        <f>'бюджет округа (района)'!AG129</f>
        <v>0</v>
      </c>
      <c r="BO127" s="137">
        <f t="shared" si="536"/>
        <v>-112</v>
      </c>
      <c r="BP127" s="137">
        <f t="shared" si="588"/>
        <v>-112</v>
      </c>
      <c r="BQ127" s="162" t="s">
        <v>51</v>
      </c>
      <c r="BR127" s="162" t="s">
        <v>51</v>
      </c>
      <c r="BS127" s="137">
        <f>'бюджет округа (района)'!AJ129+'бюджеты поселений'!AJ129</f>
        <v>0</v>
      </c>
      <c r="BT127" s="137">
        <f>'бюджет округа (района)'!AJ129</f>
        <v>0</v>
      </c>
      <c r="BU127" s="137">
        <f t="shared" si="538"/>
        <v>-112</v>
      </c>
      <c r="BV127" s="137">
        <f t="shared" si="589"/>
        <v>-112</v>
      </c>
      <c r="BW127" s="162" t="s">
        <v>51</v>
      </c>
      <c r="BX127" s="162" t="s">
        <v>51</v>
      </c>
      <c r="BY127" s="137">
        <f>'бюджет округа (района)'!AM129+'бюджеты поселений'!AM129</f>
        <v>0</v>
      </c>
      <c r="BZ127" s="137">
        <f>'бюджет округа (района)'!AM129</f>
        <v>0</v>
      </c>
      <c r="CA127" s="137">
        <f t="shared" si="540"/>
        <v>-112</v>
      </c>
      <c r="CB127" s="137">
        <f t="shared" si="590"/>
        <v>-112</v>
      </c>
      <c r="CC127" s="162" t="s">
        <v>51</v>
      </c>
      <c r="CD127" s="162" t="s">
        <v>51</v>
      </c>
      <c r="CE127" s="137">
        <f>'бюджет округа (района)'!AP129+'бюджеты поселений'!AP129</f>
        <v>0</v>
      </c>
      <c r="CF127" s="137">
        <f>'бюджет округа (района)'!AP129</f>
        <v>0</v>
      </c>
      <c r="CG127" s="137">
        <f t="shared" si="542"/>
        <v>-112</v>
      </c>
      <c r="CH127" s="137">
        <f t="shared" si="591"/>
        <v>-112</v>
      </c>
      <c r="CI127" s="162" t="s">
        <v>51</v>
      </c>
      <c r="CJ127" s="162" t="s">
        <v>51</v>
      </c>
      <c r="CK127" s="137">
        <f>'бюджет округа (района)'!AS129+'бюджеты поселений'!AS129</f>
        <v>0</v>
      </c>
      <c r="CL127" s="137">
        <f>'бюджет округа (района)'!AS129</f>
        <v>0</v>
      </c>
      <c r="CM127" s="137">
        <f t="shared" si="544"/>
        <v>-112</v>
      </c>
      <c r="CN127" s="137">
        <f t="shared" si="592"/>
        <v>-112</v>
      </c>
      <c r="CO127" s="162" t="s">
        <v>51</v>
      </c>
      <c r="CP127" s="162" t="s">
        <v>51</v>
      </c>
      <c r="CQ127" s="137">
        <f>'бюджет округа (района)'!AV129+'бюджеты поселений'!AV129</f>
        <v>0</v>
      </c>
      <c r="CR127" s="137">
        <f>'бюджет округа (района)'!AV129</f>
        <v>0</v>
      </c>
      <c r="CS127" s="137">
        <f t="shared" si="546"/>
        <v>-112</v>
      </c>
      <c r="CT127" s="137">
        <f t="shared" si="593"/>
        <v>-112</v>
      </c>
      <c r="CU127" s="162" t="s">
        <v>51</v>
      </c>
      <c r="CV127" s="162" t="s">
        <v>51</v>
      </c>
      <c r="CW127" s="137">
        <f>'бюджет округа (района)'!AY129+'бюджеты поселений'!AY129</f>
        <v>0</v>
      </c>
      <c r="CX127" s="137">
        <f>'бюджет округа (района)'!AY129</f>
        <v>0</v>
      </c>
      <c r="CY127" s="137">
        <f t="shared" si="548"/>
        <v>-112</v>
      </c>
      <c r="CZ127" s="137">
        <f t="shared" si="594"/>
        <v>-112</v>
      </c>
      <c r="DA127" s="162" t="s">
        <v>51</v>
      </c>
      <c r="DB127" s="162" t="s">
        <v>51</v>
      </c>
      <c r="DC127" s="137">
        <f>'бюджет округа (района)'!BB129+'бюджеты поселений'!BB129</f>
        <v>0</v>
      </c>
      <c r="DD127" s="137">
        <f>'бюджет округа (района)'!BB129</f>
        <v>0</v>
      </c>
      <c r="DE127" s="137">
        <f t="shared" si="550"/>
        <v>-112</v>
      </c>
      <c r="DF127" s="137">
        <f t="shared" si="595"/>
        <v>-112</v>
      </c>
      <c r="DG127" s="162" t="s">
        <v>51</v>
      </c>
      <c r="DH127" s="162" t="s">
        <v>51</v>
      </c>
      <c r="DI127" s="137">
        <f>'бюджет округа (района)'!BE129+'бюджеты поселений'!BE129</f>
        <v>0</v>
      </c>
      <c r="DJ127" s="137">
        <f>'бюджет округа (района)'!BE129</f>
        <v>0</v>
      </c>
      <c r="DK127" s="162" t="s">
        <v>51</v>
      </c>
      <c r="DL127" s="162" t="s">
        <v>51</v>
      </c>
      <c r="DM127" s="269" t="s">
        <v>51</v>
      </c>
      <c r="DN127" s="162" t="s">
        <v>51</v>
      </c>
      <c r="DO127" s="137">
        <f>'бюджет округа (района)'!BH129+'бюджеты поселений'!BH129</f>
        <v>0</v>
      </c>
      <c r="DP127" s="137">
        <f>'бюджет округа (района)'!BH129</f>
        <v>0</v>
      </c>
      <c r="DQ127" s="137">
        <f>'бюджет округа (района)'!BI129+'бюджеты поселений'!BI129</f>
        <v>0</v>
      </c>
      <c r="DR127" s="137">
        <f>'бюджет округа (района)'!BI129</f>
        <v>0</v>
      </c>
      <c r="DS127" s="137">
        <v>0</v>
      </c>
      <c r="DT127" s="137">
        <v>0</v>
      </c>
      <c r="DU127" s="162" t="s">
        <v>51</v>
      </c>
      <c r="DV127" s="162" t="s">
        <v>51</v>
      </c>
      <c r="DW127" s="162" t="s">
        <v>51</v>
      </c>
      <c r="DX127" s="203" t="s">
        <v>51</v>
      </c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87" customFormat="1" ht="56.25" customHeight="1">
      <c r="A128" s="355" t="s">
        <v>163</v>
      </c>
      <c r="B128" s="294"/>
      <c r="C128" s="246">
        <v>5189</v>
      </c>
      <c r="D128" s="246">
        <v>4499</v>
      </c>
      <c r="E128" s="246">
        <v>5968</v>
      </c>
      <c r="F128" s="246">
        <v>5915</v>
      </c>
      <c r="G128" s="246">
        <v>1672</v>
      </c>
      <c r="H128" s="246">
        <v>1397</v>
      </c>
      <c r="I128" s="246">
        <f>'бюджет округа (района)'!E130+'бюджеты поселений'!E130</f>
        <v>0</v>
      </c>
      <c r="J128" s="246">
        <f>'бюджет округа (района)'!E130</f>
        <v>0</v>
      </c>
      <c r="K128" s="246">
        <f>'бюджет округа (района)'!F130+'бюджеты поселений'!F130</f>
        <v>0</v>
      </c>
      <c r="L128" s="246">
        <f>'бюджет округа (района)'!F130</f>
        <v>0</v>
      </c>
      <c r="M128" s="246">
        <f t="shared" si="570"/>
        <v>-5968</v>
      </c>
      <c r="N128" s="246">
        <f t="shared" si="571"/>
        <v>-5915</v>
      </c>
      <c r="O128" s="246">
        <f>'бюджет округа (района)'!H130+'бюджеты поселений'!H130</f>
        <v>0</v>
      </c>
      <c r="P128" s="246">
        <f>'бюджет округа (района)'!H130</f>
        <v>0</v>
      </c>
      <c r="Q128" s="246">
        <f t="shared" si="572"/>
        <v>-5968</v>
      </c>
      <c r="R128" s="246">
        <f t="shared" si="573"/>
        <v>-5915</v>
      </c>
      <c r="S128" s="246">
        <f>'бюджет округа (района)'!J130+'бюджеты поселений'!J130</f>
        <v>0</v>
      </c>
      <c r="T128" s="246">
        <f>'бюджет округа (района)'!J130</f>
        <v>0</v>
      </c>
      <c r="U128" s="246">
        <f t="shared" si="574"/>
        <v>-5968</v>
      </c>
      <c r="V128" s="246">
        <f t="shared" si="575"/>
        <v>-5915</v>
      </c>
      <c r="W128" s="246">
        <f>'бюджет округа (района)'!L130+'бюджеты поселений'!L130</f>
        <v>0</v>
      </c>
      <c r="X128" s="246">
        <f>'бюджет округа (района)'!L130</f>
        <v>0</v>
      </c>
      <c r="Y128" s="246">
        <f t="shared" si="576"/>
        <v>-5968</v>
      </c>
      <c r="Z128" s="246">
        <f t="shared" si="577"/>
        <v>-5915</v>
      </c>
      <c r="AA128" s="246">
        <f>'бюджет округа (района)'!N130+'бюджеты поселений'!N130</f>
        <v>0</v>
      </c>
      <c r="AB128" s="246">
        <f>'бюджет округа (района)'!N130</f>
        <v>0</v>
      </c>
      <c r="AC128" s="246">
        <f t="shared" si="578"/>
        <v>-5968</v>
      </c>
      <c r="AD128" s="246">
        <f t="shared" si="579"/>
        <v>-5915</v>
      </c>
      <c r="AE128" s="246">
        <f>'бюджет округа (района)'!P130+'бюджеты поселений'!P130</f>
        <v>0</v>
      </c>
      <c r="AF128" s="246">
        <f>'бюджет округа (района)'!P130</f>
        <v>0</v>
      </c>
      <c r="AG128" s="246">
        <f t="shared" si="580"/>
        <v>-5968</v>
      </c>
      <c r="AH128" s="246">
        <f t="shared" si="581"/>
        <v>-5915</v>
      </c>
      <c r="AI128" s="246">
        <f>'бюджет округа (района)'!R130+'бюджеты поселений'!R130</f>
        <v>0</v>
      </c>
      <c r="AJ128" s="246">
        <f>'бюджет округа (района)'!R130</f>
        <v>0</v>
      </c>
      <c r="AK128" s="246">
        <f t="shared" si="582"/>
        <v>-5968</v>
      </c>
      <c r="AL128" s="246">
        <f t="shared" si="583"/>
        <v>-5915</v>
      </c>
      <c r="AM128" s="246">
        <f>'бюджет округа (района)'!T130+'бюджеты поселений'!T130</f>
        <v>0</v>
      </c>
      <c r="AN128" s="246">
        <f>'бюджет округа (района)'!T130</f>
        <v>0</v>
      </c>
      <c r="AO128" s="246">
        <f t="shared" si="584"/>
        <v>-5968</v>
      </c>
      <c r="AP128" s="246">
        <f t="shared" si="585"/>
        <v>-5915</v>
      </c>
      <c r="AQ128" s="246">
        <f>'бюджет округа (района)'!V130+'бюджеты поселений'!V130</f>
        <v>0</v>
      </c>
      <c r="AR128" s="246">
        <f>'бюджет округа (района)'!V130</f>
        <v>0</v>
      </c>
      <c r="AS128" s="246">
        <f t="shared" si="586"/>
        <v>-5968</v>
      </c>
      <c r="AT128" s="246">
        <f t="shared" si="587"/>
        <v>-5915</v>
      </c>
      <c r="AU128" s="246">
        <f>'бюджет округа (района)'!X130+'бюджеты поселений'!X130</f>
        <v>0</v>
      </c>
      <c r="AV128" s="246">
        <f>'бюджет округа (района)'!X130</f>
        <v>0</v>
      </c>
      <c r="AW128" s="278">
        <v>2742</v>
      </c>
      <c r="AX128" s="278">
        <v>2420</v>
      </c>
      <c r="AY128" s="271">
        <f>'бюджет округа (района)'!Z130+'бюджеты поселений'!Z130</f>
        <v>0</v>
      </c>
      <c r="AZ128" s="271">
        <f>'бюджет округа (района)'!Z130</f>
        <v>0</v>
      </c>
      <c r="BA128" s="278">
        <v>1805</v>
      </c>
      <c r="BB128" s="278">
        <v>1629</v>
      </c>
      <c r="BC128" s="143" t="s">
        <v>51</v>
      </c>
      <c r="BD128" s="143" t="s">
        <v>51</v>
      </c>
      <c r="BE128" s="271">
        <f>'бюджет округа (района)'!AC130+'бюджеты поселений'!AC130</f>
        <v>0</v>
      </c>
      <c r="BF128" s="271">
        <f>'бюджет округа (района)'!AC130</f>
        <v>0</v>
      </c>
      <c r="BG128" s="271">
        <f>'бюджет округа (района)'!AD130+'бюджеты поселений'!AD130</f>
        <v>0</v>
      </c>
      <c r="BH128" s="271">
        <f>'бюджет округа (района)'!AD130</f>
        <v>0</v>
      </c>
      <c r="BI128" s="271">
        <f t="shared" si="534"/>
        <v>-1672</v>
      </c>
      <c r="BJ128" s="271">
        <f t="shared" si="535"/>
        <v>-1397</v>
      </c>
      <c r="BK128" s="143" t="s">
        <v>51</v>
      </c>
      <c r="BL128" s="143" t="s">
        <v>51</v>
      </c>
      <c r="BM128" s="271">
        <f>'бюджет округа (района)'!AG130+'бюджеты поселений'!AG130</f>
        <v>0</v>
      </c>
      <c r="BN128" s="271">
        <f>'бюджет округа (района)'!AG130</f>
        <v>0</v>
      </c>
      <c r="BO128" s="271">
        <f t="shared" si="536"/>
        <v>-1672</v>
      </c>
      <c r="BP128" s="271">
        <f t="shared" si="588"/>
        <v>-1397</v>
      </c>
      <c r="BQ128" s="143" t="s">
        <v>51</v>
      </c>
      <c r="BR128" s="143" t="s">
        <v>51</v>
      </c>
      <c r="BS128" s="271">
        <f>'бюджет округа (района)'!AJ130+'бюджеты поселений'!AJ130</f>
        <v>0</v>
      </c>
      <c r="BT128" s="271">
        <f>'бюджет округа (района)'!AJ130</f>
        <v>0</v>
      </c>
      <c r="BU128" s="271">
        <f t="shared" si="538"/>
        <v>-1672</v>
      </c>
      <c r="BV128" s="271">
        <f t="shared" si="589"/>
        <v>-1397</v>
      </c>
      <c r="BW128" s="143" t="s">
        <v>51</v>
      </c>
      <c r="BX128" s="143" t="s">
        <v>51</v>
      </c>
      <c r="BY128" s="271">
        <f>'бюджет округа (района)'!AM130+'бюджеты поселений'!AM130</f>
        <v>0</v>
      </c>
      <c r="BZ128" s="271">
        <f>'бюджет округа (района)'!AM130</f>
        <v>0</v>
      </c>
      <c r="CA128" s="271">
        <f t="shared" si="540"/>
        <v>-1672</v>
      </c>
      <c r="CB128" s="271">
        <f t="shared" si="590"/>
        <v>-1397</v>
      </c>
      <c r="CC128" s="143" t="s">
        <v>51</v>
      </c>
      <c r="CD128" s="143" t="s">
        <v>51</v>
      </c>
      <c r="CE128" s="271">
        <f>'бюджет округа (района)'!AP130+'бюджеты поселений'!AP130</f>
        <v>0</v>
      </c>
      <c r="CF128" s="271">
        <f>'бюджет округа (района)'!AP130</f>
        <v>0</v>
      </c>
      <c r="CG128" s="271">
        <f t="shared" si="542"/>
        <v>-1672</v>
      </c>
      <c r="CH128" s="271">
        <f t="shared" si="591"/>
        <v>-1397</v>
      </c>
      <c r="CI128" s="143" t="s">
        <v>51</v>
      </c>
      <c r="CJ128" s="143" t="s">
        <v>51</v>
      </c>
      <c r="CK128" s="271">
        <f>'бюджет округа (района)'!AS130+'бюджеты поселений'!AS130</f>
        <v>0</v>
      </c>
      <c r="CL128" s="271">
        <f>'бюджет округа (района)'!AS130</f>
        <v>0</v>
      </c>
      <c r="CM128" s="271">
        <f t="shared" si="544"/>
        <v>-1672</v>
      </c>
      <c r="CN128" s="271">
        <f t="shared" si="592"/>
        <v>-1397</v>
      </c>
      <c r="CO128" s="143" t="s">
        <v>51</v>
      </c>
      <c r="CP128" s="143" t="s">
        <v>51</v>
      </c>
      <c r="CQ128" s="271">
        <f>'бюджет округа (района)'!AV130+'бюджеты поселений'!AV130</f>
        <v>0</v>
      </c>
      <c r="CR128" s="271">
        <f>'бюджет округа (района)'!AV130</f>
        <v>0</v>
      </c>
      <c r="CS128" s="271">
        <f t="shared" si="546"/>
        <v>-1672</v>
      </c>
      <c r="CT128" s="271">
        <f t="shared" si="593"/>
        <v>-1397</v>
      </c>
      <c r="CU128" s="143" t="s">
        <v>51</v>
      </c>
      <c r="CV128" s="143" t="s">
        <v>51</v>
      </c>
      <c r="CW128" s="271">
        <f>'бюджет округа (района)'!AY130+'бюджеты поселений'!AY130</f>
        <v>0</v>
      </c>
      <c r="CX128" s="271">
        <f>'бюджет округа (района)'!AY130</f>
        <v>0</v>
      </c>
      <c r="CY128" s="271">
        <f t="shared" si="548"/>
        <v>-1672</v>
      </c>
      <c r="CZ128" s="271">
        <f t="shared" si="594"/>
        <v>-1397</v>
      </c>
      <c r="DA128" s="143" t="s">
        <v>51</v>
      </c>
      <c r="DB128" s="143" t="s">
        <v>51</v>
      </c>
      <c r="DC128" s="271">
        <f>'бюджет округа (района)'!BB130+'бюджеты поселений'!BB130</f>
        <v>0</v>
      </c>
      <c r="DD128" s="271">
        <f>'бюджет округа (района)'!BB130</f>
        <v>0</v>
      </c>
      <c r="DE128" s="271">
        <f t="shared" si="550"/>
        <v>-1672</v>
      </c>
      <c r="DF128" s="271">
        <f t="shared" si="595"/>
        <v>-1397</v>
      </c>
      <c r="DG128" s="143" t="s">
        <v>51</v>
      </c>
      <c r="DH128" s="143" t="s">
        <v>51</v>
      </c>
      <c r="DI128" s="271">
        <f>'бюджет округа (района)'!BE130+'бюджеты поселений'!BE130</f>
        <v>0</v>
      </c>
      <c r="DJ128" s="271">
        <f>'бюджет округа (района)'!BE130</f>
        <v>0</v>
      </c>
      <c r="DK128" s="143" t="s">
        <v>51</v>
      </c>
      <c r="DL128" s="143" t="s">
        <v>51</v>
      </c>
      <c r="DM128" s="255" t="s">
        <v>51</v>
      </c>
      <c r="DN128" s="143" t="s">
        <v>51</v>
      </c>
      <c r="DO128" s="208">
        <f>'бюджет округа (района)'!BH130+'бюджеты поселений'!BH130</f>
        <v>0</v>
      </c>
      <c r="DP128" s="208">
        <f>'бюджет округа (района)'!BH130</f>
        <v>0</v>
      </c>
      <c r="DQ128" s="208">
        <f>'бюджет округа (района)'!BI130+'бюджеты поселений'!BI130</f>
        <v>0</v>
      </c>
      <c r="DR128" s="208">
        <f>'бюджет округа (района)'!BI130</f>
        <v>0</v>
      </c>
      <c r="DS128" s="208"/>
      <c r="DT128" s="208"/>
      <c r="DU128" s="143" t="s">
        <v>51</v>
      </c>
      <c r="DV128" s="143" t="s">
        <v>51</v>
      </c>
      <c r="DW128" s="143" t="s">
        <v>51</v>
      </c>
      <c r="DX128" s="198" t="s">
        <v>51</v>
      </c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</row>
    <row r="129" spans="1:268" s="66" customFormat="1">
      <c r="A129" s="89"/>
      <c r="B129" s="89"/>
      <c r="C129" s="89"/>
      <c r="D129" s="89"/>
      <c r="E129" s="89"/>
      <c r="F129" s="89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89"/>
      <c r="F130" s="89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 ht="40.5">
      <c r="A131" s="213" t="s">
        <v>182</v>
      </c>
      <c r="B131" s="89"/>
      <c r="C131" s="89"/>
      <c r="D131" s="89"/>
      <c r="E131" s="89"/>
      <c r="F131" s="89"/>
      <c r="G131" s="215" t="s">
        <v>264</v>
      </c>
      <c r="H131" s="214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 ht="20.25">
      <c r="A132" s="212" t="s">
        <v>414</v>
      </c>
      <c r="B132" s="89"/>
      <c r="C132" s="89"/>
      <c r="D132" s="89"/>
      <c r="E132" s="89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89"/>
      <c r="F133" s="89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89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89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89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89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89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89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89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89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89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89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89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89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89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89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89"/>
      <c r="F148" s="89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89"/>
      <c r="F149" s="89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89"/>
      <c r="F150" s="89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89"/>
      <c r="F151" s="89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89"/>
      <c r="F152" s="89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89"/>
      <c r="F153" s="89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89"/>
      <c r="F154" s="89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89"/>
      <c r="F155" s="89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89"/>
      <c r="F156" s="89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89"/>
      <c r="F157" s="89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89"/>
      <c r="F158" s="89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89"/>
      <c r="F159" s="89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89"/>
      <c r="F160" s="89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89"/>
      <c r="F161" s="89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89"/>
      <c r="F162" s="89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89"/>
      <c r="F163" s="89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89"/>
      <c r="F164" s="89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89"/>
      <c r="F165" s="89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89"/>
      <c r="F166" s="89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89"/>
      <c r="F167" s="89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89"/>
      <c r="F168" s="89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89"/>
      <c r="F169" s="89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89"/>
      <c r="F170" s="89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89"/>
      <c r="F171" s="89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89"/>
      <c r="F172" s="8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34" customFormat="1">
      <c r="A173" s="45"/>
      <c r="B173" s="45"/>
      <c r="C173" s="45"/>
      <c r="D173" s="45"/>
      <c r="E173" s="45"/>
      <c r="F173" s="45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5"/>
      <c r="F174" s="45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5"/>
      <c r="F208" s="45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5"/>
      <c r="F209" s="45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5"/>
      <c r="F210" s="45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5"/>
      <c r="F211" s="45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5"/>
      <c r="F212" s="45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5"/>
      <c r="F213" s="45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5"/>
      <c r="F214" s="45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5"/>
      <c r="F215" s="45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5"/>
      <c r="F216" s="45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5"/>
      <c r="F217" s="45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5"/>
      <c r="F218" s="45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5"/>
      <c r="F219" s="45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5"/>
      <c r="F220" s="45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5"/>
      <c r="F221" s="45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5"/>
      <c r="F222" s="45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5"/>
      <c r="F223" s="45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5"/>
      <c r="F224" s="45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5"/>
      <c r="F225" s="45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5"/>
      <c r="F226" s="45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5"/>
      <c r="F227" s="45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5"/>
      <c r="F228" s="45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5"/>
      <c r="F229" s="45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5"/>
      <c r="F230" s="45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5"/>
      <c r="F231" s="45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5"/>
      <c r="F232" s="45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5"/>
      <c r="F233" s="45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5"/>
      <c r="F234" s="45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5"/>
      <c r="F235" s="45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5"/>
      <c r="F236" s="45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5"/>
      <c r="F237" s="45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5"/>
      <c r="F238" s="45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5"/>
      <c r="F239" s="45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5"/>
      <c r="F240" s="45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5"/>
      <c r="F241" s="45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5"/>
      <c r="F242" s="45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5"/>
      <c r="F243" s="45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5"/>
      <c r="F244" s="45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5"/>
      <c r="F245" s="45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5"/>
      <c r="F246" s="45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5"/>
      <c r="F247" s="45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5"/>
      <c r="F248" s="45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5"/>
      <c r="F249" s="45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5"/>
      <c r="F250" s="45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5"/>
      <c r="F251" s="45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5"/>
      <c r="F252" s="45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5"/>
      <c r="F253" s="45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5"/>
      <c r="F254" s="45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5"/>
      <c r="F255" s="45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5"/>
      <c r="F256" s="45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5"/>
      <c r="F257" s="45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5"/>
      <c r="F258" s="45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5"/>
      <c r="F259" s="45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5"/>
      <c r="F260" s="45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5"/>
      <c r="F261" s="45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5"/>
      <c r="F262" s="45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5"/>
      <c r="F265" s="45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5"/>
      <c r="F266" s="45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5"/>
      <c r="F267" s="45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5"/>
      <c r="F268" s="45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5"/>
      <c r="F269" s="45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5"/>
      <c r="F270" s="45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5"/>
      <c r="F271" s="4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5"/>
      <c r="F272" s="45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5"/>
      <c r="F273" s="45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5"/>
      <c r="F274" s="45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5"/>
      <c r="F275" s="45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5"/>
      <c r="F276" s="45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5"/>
      <c r="F277" s="45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5"/>
      <c r="F278" s="45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5"/>
      <c r="F279" s="4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5"/>
      <c r="F280" s="45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5"/>
      <c r="F281" s="45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2" customFormat="1">
      <c r="A282" s="48"/>
      <c r="B282" s="48"/>
      <c r="C282" s="48"/>
      <c r="D282" s="48"/>
      <c r="E282" s="48"/>
      <c r="F282" s="48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DX282" s="1"/>
    </row>
    <row r="283" spans="1:268" s="2" customFormat="1">
      <c r="A283" s="48"/>
      <c r="B283" s="48"/>
      <c r="C283" s="48"/>
      <c r="D283" s="48"/>
      <c r="E283" s="48"/>
      <c r="F283" s="48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DX283" s="1"/>
    </row>
    <row r="284" spans="1:268" s="2" customFormat="1">
      <c r="A284" s="48"/>
      <c r="B284" s="48"/>
      <c r="C284" s="48"/>
      <c r="D284" s="48"/>
      <c r="E284" s="48"/>
      <c r="F284" s="48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DX284" s="1"/>
    </row>
    <row r="285" spans="1:268" s="2" customFormat="1">
      <c r="A285" s="48"/>
      <c r="B285" s="48"/>
      <c r="C285" s="48"/>
      <c r="D285" s="48"/>
      <c r="E285" s="48"/>
      <c r="F285" s="48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DX285" s="1"/>
    </row>
    <row r="286" spans="1:268" s="2" customFormat="1">
      <c r="A286" s="48"/>
      <c r="B286" s="48"/>
      <c r="C286" s="48"/>
      <c r="D286" s="48"/>
      <c r="E286" s="48"/>
      <c r="F286" s="48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DX286" s="1"/>
    </row>
    <row r="287" spans="1:268" s="2" customFormat="1">
      <c r="A287" s="48"/>
      <c r="B287" s="48"/>
      <c r="C287" s="48"/>
      <c r="D287" s="48"/>
      <c r="E287" s="48"/>
      <c r="F287" s="48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DX287" s="1"/>
    </row>
    <row r="288" spans="1:268" s="2" customFormat="1">
      <c r="A288" s="48"/>
      <c r="B288" s="48"/>
      <c r="C288" s="48"/>
      <c r="D288" s="48"/>
      <c r="E288" s="48"/>
      <c r="F288" s="48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DX288" s="1"/>
    </row>
    <row r="289" spans="1:128" s="2" customFormat="1">
      <c r="A289" s="48"/>
      <c r="B289" s="48"/>
      <c r="C289" s="48"/>
      <c r="D289" s="48"/>
      <c r="E289" s="48"/>
      <c r="F289" s="48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DX289" s="1"/>
    </row>
    <row r="290" spans="1:128" s="2" customFormat="1">
      <c r="A290" s="48"/>
      <c r="B290" s="48"/>
      <c r="C290" s="48"/>
      <c r="D290" s="48"/>
      <c r="E290" s="48"/>
      <c r="F290" s="48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DX290" s="1"/>
    </row>
    <row r="291" spans="1:128" s="2" customFormat="1">
      <c r="A291" s="48"/>
      <c r="B291" s="48"/>
      <c r="C291" s="48"/>
      <c r="D291" s="48"/>
      <c r="E291" s="48"/>
      <c r="F291" s="48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DX291" s="1"/>
    </row>
    <row r="292" spans="1:128" s="2" customFormat="1">
      <c r="A292" s="48"/>
      <c r="B292" s="48"/>
      <c r="C292" s="48"/>
      <c r="D292" s="48"/>
      <c r="E292" s="48"/>
      <c r="F292" s="48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DX292" s="1"/>
    </row>
    <row r="293" spans="1:128" s="2" customFormat="1">
      <c r="A293" s="48"/>
      <c r="B293" s="48"/>
      <c r="C293" s="48"/>
      <c r="D293" s="48"/>
      <c r="E293" s="48"/>
      <c r="F293" s="48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DX293" s="1"/>
    </row>
    <row r="294" spans="1:128" s="2" customFormat="1">
      <c r="A294" s="48"/>
      <c r="B294" s="48"/>
      <c r="C294" s="48"/>
      <c r="D294" s="48"/>
      <c r="E294" s="48"/>
      <c r="F294" s="48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DX294" s="1"/>
    </row>
    <row r="295" spans="1:128" s="2" customFormat="1">
      <c r="A295" s="48"/>
      <c r="B295" s="48"/>
      <c r="C295" s="48"/>
      <c r="D295" s="48"/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DX295" s="1"/>
    </row>
    <row r="296" spans="1:128" s="2" customFormat="1">
      <c r="A296" s="48"/>
      <c r="B296" s="48"/>
      <c r="C296" s="48"/>
      <c r="D296" s="48"/>
      <c r="E296" s="48"/>
      <c r="F296" s="48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DX296" s="1"/>
    </row>
    <row r="297" spans="1:128" s="2" customFormat="1">
      <c r="A297" s="48"/>
      <c r="B297" s="48"/>
      <c r="C297" s="48"/>
      <c r="D297" s="48"/>
      <c r="E297" s="48"/>
      <c r="F297" s="48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DX297" s="1"/>
    </row>
    <row r="298" spans="1:128" s="2" customFormat="1">
      <c r="A298" s="48"/>
      <c r="B298" s="48"/>
      <c r="C298" s="48"/>
      <c r="D298" s="48"/>
      <c r="E298" s="48"/>
      <c r="F298" s="48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DX298" s="1"/>
    </row>
    <row r="299" spans="1:128" s="2" customFormat="1">
      <c r="A299" s="48"/>
      <c r="B299" s="48"/>
      <c r="C299" s="48"/>
      <c r="D299" s="48"/>
      <c r="E299" s="48"/>
      <c r="F299" s="48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DX299" s="1"/>
    </row>
    <row r="300" spans="1:128" s="2" customFormat="1">
      <c r="A300" s="48"/>
      <c r="B300" s="48"/>
      <c r="C300" s="48"/>
      <c r="D300" s="48"/>
      <c r="E300" s="48"/>
      <c r="F300" s="48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DX300" s="1"/>
    </row>
    <row r="301" spans="1:128" s="2" customFormat="1">
      <c r="A301" s="48"/>
      <c r="B301" s="48"/>
      <c r="C301" s="48"/>
      <c r="D301" s="48"/>
      <c r="E301" s="48"/>
      <c r="F301" s="48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DX301" s="1"/>
    </row>
    <row r="302" spans="1:128" s="2" customFormat="1">
      <c r="A302" s="48"/>
      <c r="B302" s="48"/>
      <c r="C302" s="48"/>
      <c r="D302" s="48"/>
      <c r="E302" s="48"/>
      <c r="F302" s="48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DX302" s="1"/>
    </row>
    <row r="303" spans="1:128" s="2" customFormat="1">
      <c r="A303" s="48"/>
      <c r="B303" s="48"/>
      <c r="C303" s="48"/>
      <c r="D303" s="48"/>
      <c r="E303" s="48"/>
      <c r="F303" s="48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DX303" s="1"/>
    </row>
    <row r="304" spans="1:128" s="2" customFormat="1">
      <c r="A304" s="48"/>
      <c r="B304" s="48"/>
      <c r="C304" s="48"/>
      <c r="D304" s="48"/>
      <c r="E304" s="48"/>
      <c r="F304" s="48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DX304" s="1"/>
    </row>
    <row r="305" spans="1:128" s="2" customFormat="1">
      <c r="A305" s="48"/>
      <c r="B305" s="48"/>
      <c r="C305" s="48"/>
      <c r="D305" s="48"/>
      <c r="E305" s="48"/>
      <c r="F305" s="48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DX305" s="1"/>
    </row>
    <row r="306" spans="1:128" s="2" customFormat="1">
      <c r="A306" s="48"/>
      <c r="B306" s="48"/>
      <c r="C306" s="48"/>
      <c r="D306" s="48"/>
      <c r="E306" s="48"/>
      <c r="F306" s="48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DX306" s="1"/>
    </row>
    <row r="307" spans="1:128" s="2" customFormat="1">
      <c r="A307" s="48"/>
      <c r="B307" s="48"/>
      <c r="C307" s="48"/>
      <c r="D307" s="48"/>
      <c r="E307" s="48"/>
      <c r="F307" s="48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DX307" s="1"/>
    </row>
    <row r="308" spans="1:128" s="2" customFormat="1">
      <c r="A308" s="48"/>
      <c r="B308" s="48"/>
      <c r="C308" s="48"/>
      <c r="D308" s="48"/>
      <c r="E308" s="48"/>
      <c r="F308" s="48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DX308" s="1"/>
    </row>
    <row r="309" spans="1:128" s="2" customFormat="1">
      <c r="A309" s="48"/>
      <c r="B309" s="48"/>
      <c r="C309" s="48"/>
      <c r="D309" s="48"/>
      <c r="E309" s="48"/>
      <c r="F309" s="48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DX309" s="1"/>
    </row>
    <row r="310" spans="1:128" s="2" customFormat="1">
      <c r="A310" s="48"/>
      <c r="B310" s="48"/>
      <c r="C310" s="48"/>
      <c r="D310" s="48"/>
      <c r="E310" s="48"/>
      <c r="F310" s="48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DX310" s="1"/>
    </row>
    <row r="311" spans="1:128" s="2" customFormat="1">
      <c r="A311" s="48"/>
      <c r="B311" s="48"/>
      <c r="C311" s="48"/>
      <c r="D311" s="48"/>
      <c r="E311" s="48"/>
      <c r="F311" s="48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DX311" s="1"/>
    </row>
    <row r="312" spans="1:128" s="2" customFormat="1">
      <c r="A312" s="48"/>
      <c r="B312" s="48"/>
      <c r="C312" s="48"/>
      <c r="D312" s="48"/>
      <c r="E312" s="48"/>
      <c r="F312" s="48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DX312" s="1"/>
    </row>
    <row r="313" spans="1:128" s="2" customFormat="1">
      <c r="A313" s="48"/>
      <c r="B313" s="48"/>
      <c r="C313" s="48"/>
      <c r="D313" s="48"/>
      <c r="E313" s="48"/>
      <c r="F313" s="48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DX313" s="1"/>
    </row>
    <row r="314" spans="1:128" s="2" customFormat="1">
      <c r="A314" s="48"/>
      <c r="B314" s="48"/>
      <c r="C314" s="48"/>
      <c r="D314" s="48"/>
      <c r="E314" s="48"/>
      <c r="F314" s="48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DX314" s="1"/>
    </row>
    <row r="315" spans="1:128" s="2" customFormat="1">
      <c r="A315" s="48"/>
      <c r="B315" s="48"/>
      <c r="C315" s="48"/>
      <c r="D315" s="48"/>
      <c r="E315" s="48"/>
      <c r="F315" s="48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DX315" s="1"/>
    </row>
    <row r="316" spans="1:128" s="2" customFormat="1">
      <c r="A316" s="48"/>
      <c r="B316" s="48"/>
      <c r="C316" s="48"/>
      <c r="D316" s="48"/>
      <c r="E316" s="48"/>
      <c r="F316" s="48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DX316" s="1"/>
    </row>
    <row r="317" spans="1:128" s="2" customFormat="1">
      <c r="A317" s="48"/>
      <c r="B317" s="48"/>
      <c r="C317" s="48"/>
      <c r="D317" s="48"/>
      <c r="E317" s="48"/>
      <c r="F317" s="48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DX317" s="1"/>
    </row>
    <row r="318" spans="1:128" s="2" customFormat="1">
      <c r="A318" s="48"/>
      <c r="B318" s="48"/>
      <c r="C318" s="48"/>
      <c r="D318" s="48"/>
      <c r="E318" s="48"/>
      <c r="F318" s="48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DX318" s="1"/>
    </row>
    <row r="319" spans="1:128" s="2" customFormat="1">
      <c r="A319" s="48"/>
      <c r="B319" s="48"/>
      <c r="C319" s="48"/>
      <c r="D319" s="48"/>
      <c r="E319" s="48"/>
      <c r="F319" s="48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DX319" s="1"/>
    </row>
    <row r="320" spans="1:128" s="2" customFormat="1">
      <c r="A320" s="48"/>
      <c r="B320" s="48"/>
      <c r="C320" s="48"/>
      <c r="D320" s="48"/>
      <c r="E320" s="48"/>
      <c r="F320" s="48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DX320" s="1"/>
    </row>
    <row r="321" spans="1:128" s="2" customFormat="1">
      <c r="A321" s="48"/>
      <c r="B321" s="48"/>
      <c r="C321" s="48"/>
      <c r="D321" s="48"/>
      <c r="E321" s="48"/>
      <c r="F321" s="48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DX321" s="1"/>
    </row>
    <row r="322" spans="1:128" s="2" customFormat="1">
      <c r="A322" s="48"/>
      <c r="B322" s="48"/>
      <c r="C322" s="48"/>
      <c r="D322" s="48"/>
      <c r="E322" s="48"/>
      <c r="F322" s="48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DX322" s="1"/>
    </row>
  </sheetData>
  <sheetProtection formatColumns="0" formatRows="0"/>
  <mergeCells count="231">
    <mergeCell ref="A42:B42"/>
    <mergeCell ref="A44:B44"/>
    <mergeCell ref="A12:B12"/>
    <mergeCell ref="A13:B13"/>
    <mergeCell ref="A15:B15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BK111:BL111"/>
    <mergeCell ref="AM111:AN111"/>
    <mergeCell ref="AQ111:AR111"/>
    <mergeCell ref="AU111:AV111"/>
    <mergeCell ref="W111:X111"/>
    <mergeCell ref="AY111:AZ111"/>
    <mergeCell ref="BA111:BB111"/>
    <mergeCell ref="BC111:BD111"/>
    <mergeCell ref="BI111:BJ111"/>
    <mergeCell ref="AO111:AP111"/>
    <mergeCell ref="AS111:AT111"/>
    <mergeCell ref="AW111:AX111"/>
    <mergeCell ref="AA111:AB111"/>
    <mergeCell ref="AE111:AF111"/>
    <mergeCell ref="AI111:AJ111"/>
    <mergeCell ref="CS8:CT8"/>
    <mergeCell ref="BM111:BN111"/>
    <mergeCell ref="DW111:DX111"/>
    <mergeCell ref="DU7:DV8"/>
    <mergeCell ref="DU111:DV111"/>
    <mergeCell ref="DQ8:DR8"/>
    <mergeCell ref="CW8:CX8"/>
    <mergeCell ref="DS111:DT111"/>
    <mergeCell ref="BO111:BP111"/>
    <mergeCell ref="BS111:BT111"/>
    <mergeCell ref="BY111:BZ111"/>
    <mergeCell ref="CE111:CF111"/>
    <mergeCell ref="CK111:CL111"/>
    <mergeCell ref="CQ111:CR111"/>
    <mergeCell ref="CW111:CX111"/>
    <mergeCell ref="DC111:DD111"/>
    <mergeCell ref="BQ111:BR111"/>
    <mergeCell ref="BW111:BX111"/>
    <mergeCell ref="DM111:DN111"/>
    <mergeCell ref="CU111:CV111"/>
    <mergeCell ref="DQ111:DR111"/>
    <mergeCell ref="BU111:BV111"/>
    <mergeCell ref="CA111:CB111"/>
    <mergeCell ref="DI111:DJ111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DW7:DX8"/>
    <mergeCell ref="DO111:DP111"/>
    <mergeCell ref="A18:B18"/>
    <mergeCell ref="A21:B21"/>
    <mergeCell ref="A22:B22"/>
    <mergeCell ref="A23:B23"/>
    <mergeCell ref="CG111:CH111"/>
    <mergeCell ref="CM111:CN111"/>
    <mergeCell ref="CS111:CT111"/>
    <mergeCell ref="CY111:CZ111"/>
    <mergeCell ref="DE111:DF111"/>
    <mergeCell ref="DK111:DL111"/>
    <mergeCell ref="BE111:BF111"/>
    <mergeCell ref="BG111:BH111"/>
    <mergeCell ref="DA111:DB111"/>
    <mergeCell ref="DG111:DH111"/>
    <mergeCell ref="CC111:CD111"/>
    <mergeCell ref="CI111:CJ111"/>
    <mergeCell ref="A53:B53"/>
    <mergeCell ref="A56:B56"/>
    <mergeCell ref="A45:B45"/>
    <mergeCell ref="A47:B47"/>
    <mergeCell ref="A49:B49"/>
    <mergeCell ref="CO111:CP111"/>
    <mergeCell ref="A6:B9"/>
    <mergeCell ref="A10:B10"/>
    <mergeCell ref="A24:B24"/>
    <mergeCell ref="A30:B30"/>
    <mergeCell ref="A31:B31"/>
    <mergeCell ref="A35:B35"/>
    <mergeCell ref="A36:B36"/>
    <mergeCell ref="A39:B39"/>
    <mergeCell ref="A41:B41"/>
    <mergeCell ref="A16:B16"/>
    <mergeCell ref="A17:B17"/>
    <mergeCell ref="A50:B50"/>
    <mergeCell ref="A51:B51"/>
    <mergeCell ref="A52:B52"/>
    <mergeCell ref="A57:B57"/>
    <mergeCell ref="A59:B59"/>
    <mergeCell ref="A61:B61"/>
    <mergeCell ref="A54:B54"/>
    <mergeCell ref="A55:B55"/>
    <mergeCell ref="A69:B69"/>
    <mergeCell ref="A60:B60"/>
    <mergeCell ref="A62:B62"/>
    <mergeCell ref="A66:B66"/>
    <mergeCell ref="A67:B67"/>
    <mergeCell ref="A68:B68"/>
    <mergeCell ref="A79:B79"/>
    <mergeCell ref="A82:B82"/>
    <mergeCell ref="A85:B85"/>
    <mergeCell ref="A86:B86"/>
    <mergeCell ref="A87:B87"/>
    <mergeCell ref="A70:B70"/>
    <mergeCell ref="A58:B58"/>
    <mergeCell ref="A72:B72"/>
    <mergeCell ref="A73:B73"/>
    <mergeCell ref="A74:B74"/>
    <mergeCell ref="A75:B75"/>
    <mergeCell ref="A76:B76"/>
    <mergeCell ref="A77:B77"/>
    <mergeCell ref="A78:B78"/>
    <mergeCell ref="A71:B71"/>
    <mergeCell ref="A100:B100"/>
    <mergeCell ref="A95:B95"/>
    <mergeCell ref="A96:B96"/>
    <mergeCell ref="A97:B97"/>
    <mergeCell ref="A98:B98"/>
    <mergeCell ref="A80:B80"/>
    <mergeCell ref="A81:B81"/>
    <mergeCell ref="A83:B83"/>
    <mergeCell ref="A84:B84"/>
    <mergeCell ref="C6:D6"/>
    <mergeCell ref="C7:D8"/>
    <mergeCell ref="C111:D111"/>
    <mergeCell ref="E111:F111"/>
    <mergeCell ref="G111:H111"/>
    <mergeCell ref="A117:B117"/>
    <mergeCell ref="A101:B101"/>
    <mergeCell ref="A102:B102"/>
    <mergeCell ref="A103:B103"/>
    <mergeCell ref="A104:B104"/>
    <mergeCell ref="A105:B105"/>
    <mergeCell ref="A106:B106"/>
    <mergeCell ref="A110:B110"/>
    <mergeCell ref="A112:B112"/>
    <mergeCell ref="A116:B116"/>
    <mergeCell ref="A88:B88"/>
    <mergeCell ref="A89:B89"/>
    <mergeCell ref="A90:B90"/>
    <mergeCell ref="A92:B92"/>
    <mergeCell ref="A93:B93"/>
    <mergeCell ref="A94:B94"/>
    <mergeCell ref="A91:B91"/>
    <mergeCell ref="A43:B43"/>
    <mergeCell ref="A99:B99"/>
    <mergeCell ref="A126:B126"/>
    <mergeCell ref="A127:B127"/>
    <mergeCell ref="A128:B128"/>
    <mergeCell ref="U111:V111"/>
    <mergeCell ref="Y111:Z111"/>
    <mergeCell ref="AC111:AD111"/>
    <mergeCell ref="AG111:AH111"/>
    <mergeCell ref="AK111:AL111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11:B111"/>
    <mergeCell ref="I111:J111"/>
    <mergeCell ref="K111:L111"/>
    <mergeCell ref="O111:P111"/>
    <mergeCell ref="S111:T111"/>
    <mergeCell ref="M111:N111"/>
    <mergeCell ref="Q111:R111"/>
  </mergeCells>
  <printOptions horizontalCentered="1"/>
  <pageMargins left="0.15748031496062992" right="0" top="0.27559055118110237" bottom="0.15748031496062992" header="0" footer="0"/>
  <pageSetup paperSize="9" scale="45" fitToWidth="3" fitToHeight="5" orientation="landscape" r:id="rId1"/>
  <headerFooter differentFirst="1" alignWithMargins="0"/>
  <rowBreaks count="3" manualBreakCount="3">
    <brk id="41" max="127" man="1"/>
    <brk id="52" max="127" man="1"/>
    <brk id="86" max="1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EN160"/>
  <sheetViews>
    <sheetView view="pageBreakPreview" zoomScale="86" zoomScaleSheetLayoutView="86" zoomScalePageLayoutView="60" workbookViewId="0">
      <pane xSplit="2" ySplit="9" topLeftCell="C70" activePane="bottomRight" state="frozen"/>
      <selection pane="topRight" activeCell="C1" sqref="C1"/>
      <selection pane="bottomLeft" activeCell="A10" sqref="A10"/>
      <selection pane="bottomRight" activeCell="E17" sqref="E17"/>
    </sheetView>
  </sheetViews>
  <sheetFormatPr defaultColWidth="9.33203125" defaultRowHeight="15"/>
  <cols>
    <col min="1" max="1" width="57.83203125" style="50" customWidth="1"/>
    <col min="2" max="2" width="13.6640625" style="50" customWidth="1"/>
    <col min="3" max="3" width="30.6640625" style="1" customWidth="1"/>
    <col min="4" max="4" width="33.33203125" style="1" customWidth="1"/>
    <col min="5" max="6" width="29.1640625" style="1" customWidth="1"/>
    <col min="7" max="7" width="29.83203125" style="1" customWidth="1"/>
    <col min="8" max="8" width="31.1640625" style="1" customWidth="1"/>
    <col min="9" max="25" width="12.33203125" style="2" customWidth="1"/>
    <col min="26" max="144" width="9.33203125" style="2"/>
    <col min="145" max="16384" width="9.33203125" style="3"/>
  </cols>
  <sheetData>
    <row r="1" spans="1:144" ht="18.75" customHeight="1">
      <c r="A1" s="228"/>
      <c r="B1" s="228"/>
      <c r="C1" s="228"/>
      <c r="D1" s="228"/>
      <c r="E1" s="228"/>
      <c r="F1" s="228"/>
      <c r="G1" s="228"/>
      <c r="H1" s="228"/>
    </row>
    <row r="2" spans="1:144" ht="18.75" customHeight="1">
      <c r="A2" s="243"/>
      <c r="B2" s="228"/>
      <c r="C2" s="228"/>
      <c r="D2" s="228"/>
      <c r="E2" s="228"/>
      <c r="F2" s="228"/>
      <c r="G2" s="228"/>
      <c r="H2" s="228"/>
    </row>
    <row r="3" spans="1:144" ht="16.5" customHeight="1">
      <c r="A3" s="380" t="s">
        <v>220</v>
      </c>
      <c r="B3" s="380"/>
      <c r="C3" s="380"/>
      <c r="D3" s="380"/>
      <c r="E3" s="380"/>
      <c r="F3" s="380"/>
      <c r="G3" s="380"/>
      <c r="H3" s="380"/>
    </row>
    <row r="4" spans="1:144" ht="16.5" customHeight="1"/>
    <row r="5" spans="1:144" ht="30.75" customHeight="1">
      <c r="A5" s="4"/>
      <c r="B5" s="4"/>
    </row>
    <row r="6" spans="1:144" ht="15.75" customHeight="1">
      <c r="A6" s="346" t="s">
        <v>3</v>
      </c>
      <c r="B6" s="346"/>
      <c r="C6" s="387" t="s">
        <v>219</v>
      </c>
      <c r="D6" s="387"/>
      <c r="E6" s="387" t="s">
        <v>221</v>
      </c>
      <c r="F6" s="387"/>
      <c r="G6" s="387" t="s">
        <v>222</v>
      </c>
      <c r="H6" s="387"/>
    </row>
    <row r="7" spans="1:144" s="120" customFormat="1" ht="16.5" customHeight="1">
      <c r="A7" s="346"/>
      <c r="B7" s="346"/>
      <c r="C7" s="387"/>
      <c r="D7" s="387"/>
      <c r="E7" s="387"/>
      <c r="F7" s="387"/>
      <c r="G7" s="387"/>
      <c r="H7" s="387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</row>
    <row r="8" spans="1:144" s="120" customFormat="1" ht="79.5" customHeight="1">
      <c r="A8" s="346"/>
      <c r="B8" s="346"/>
      <c r="C8" s="387"/>
      <c r="D8" s="387"/>
      <c r="E8" s="387"/>
      <c r="F8" s="387"/>
      <c r="G8" s="387"/>
      <c r="H8" s="387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</row>
    <row r="9" spans="1:144" s="12" customFormat="1" ht="52.5" customHeight="1">
      <c r="A9" s="346"/>
      <c r="B9" s="346"/>
      <c r="C9" s="95" t="s">
        <v>176</v>
      </c>
      <c r="D9" s="95" t="s">
        <v>183</v>
      </c>
      <c r="E9" s="95" t="s">
        <v>176</v>
      </c>
      <c r="F9" s="95" t="s">
        <v>183</v>
      </c>
      <c r="G9" s="95" t="s">
        <v>176</v>
      </c>
      <c r="H9" s="95" t="s">
        <v>183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</row>
    <row r="10" spans="1:144" s="18" customFormat="1" ht="16.5">
      <c r="A10" s="355" t="s">
        <v>29</v>
      </c>
      <c r="B10" s="294"/>
      <c r="C10" s="258" t="s">
        <v>304</v>
      </c>
      <c r="D10" s="258" t="s">
        <v>305</v>
      </c>
      <c r="E10" s="258" t="s">
        <v>245</v>
      </c>
      <c r="F10" s="258" t="s">
        <v>245</v>
      </c>
      <c r="G10" s="258" t="s">
        <v>308</v>
      </c>
      <c r="H10" s="258" t="s">
        <v>354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8" customFormat="1" ht="16.5">
      <c r="A11" s="240" t="s">
        <v>185</v>
      </c>
      <c r="B11" s="237"/>
      <c r="C11" s="258" t="s">
        <v>306</v>
      </c>
      <c r="D11" s="258" t="s">
        <v>307</v>
      </c>
      <c r="E11" s="258" t="s">
        <v>353</v>
      </c>
      <c r="F11" s="258" t="s">
        <v>353</v>
      </c>
      <c r="G11" s="258" t="s">
        <v>355</v>
      </c>
      <c r="H11" s="258" t="s">
        <v>270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</row>
    <row r="12" spans="1:144" s="59" customFormat="1" ht="18" customHeight="1">
      <c r="A12" s="366" t="s">
        <v>30</v>
      </c>
      <c r="B12" s="329"/>
      <c r="C12" s="259" t="s">
        <v>308</v>
      </c>
      <c r="D12" s="259" t="s">
        <v>309</v>
      </c>
      <c r="E12" s="259" t="s">
        <v>353</v>
      </c>
      <c r="F12" s="259" t="s">
        <v>353</v>
      </c>
      <c r="G12" s="259" t="s">
        <v>356</v>
      </c>
      <c r="H12" s="259" t="s">
        <v>265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</row>
    <row r="13" spans="1:144" s="62" customFormat="1" ht="18" customHeight="1">
      <c r="A13" s="372" t="s">
        <v>31</v>
      </c>
      <c r="B13" s="327"/>
      <c r="C13" s="226" t="s">
        <v>310</v>
      </c>
      <c r="D13" s="226" t="s">
        <v>311</v>
      </c>
      <c r="E13" s="226" t="s">
        <v>245</v>
      </c>
      <c r="F13" s="226" t="s">
        <v>245</v>
      </c>
      <c r="G13" s="226" t="s">
        <v>271</v>
      </c>
      <c r="H13" s="226" t="s">
        <v>269</v>
      </c>
      <c r="I13" s="60"/>
      <c r="J13" s="60"/>
      <c r="K13" s="60"/>
      <c r="L13" s="60"/>
      <c r="M13" s="60"/>
      <c r="N13" s="60"/>
      <c r="O13" s="60"/>
      <c r="P13" s="60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</row>
    <row r="14" spans="1:144" s="62" customFormat="1" ht="18" customHeight="1">
      <c r="A14" s="229" t="s">
        <v>230</v>
      </c>
      <c r="B14" s="230">
        <f>'бюджет округа (района)'!B12</f>
        <v>0</v>
      </c>
      <c r="C14" s="260"/>
      <c r="D14" s="226"/>
      <c r="E14" s="260"/>
      <c r="F14" s="226"/>
      <c r="G14" s="260"/>
      <c r="H14" s="226"/>
      <c r="I14" s="60"/>
      <c r="J14" s="60"/>
      <c r="K14" s="60"/>
      <c r="L14" s="60"/>
      <c r="M14" s="60"/>
      <c r="N14" s="60"/>
      <c r="O14" s="60"/>
      <c r="P14" s="60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s="62" customFormat="1" ht="40.5" customHeight="1">
      <c r="A15" s="372" t="s">
        <v>32</v>
      </c>
      <c r="B15" s="327"/>
      <c r="C15" s="226" t="s">
        <v>312</v>
      </c>
      <c r="D15" s="226" t="s">
        <v>312</v>
      </c>
      <c r="E15" s="226" t="s">
        <v>245</v>
      </c>
      <c r="F15" s="226" t="s">
        <v>245</v>
      </c>
      <c r="G15" s="252" t="s">
        <v>272</v>
      </c>
      <c r="H15" s="252" t="s">
        <v>272</v>
      </c>
      <c r="I15" s="60"/>
      <c r="J15" s="60"/>
      <c r="K15" s="60"/>
      <c r="L15" s="60"/>
      <c r="M15" s="60"/>
      <c r="N15" s="60"/>
      <c r="O15" s="60"/>
      <c r="P15" s="60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s="62" customFormat="1" ht="34.5" customHeight="1">
      <c r="A16" s="372" t="s">
        <v>80</v>
      </c>
      <c r="B16" s="327"/>
      <c r="C16" s="226" t="s">
        <v>313</v>
      </c>
      <c r="D16" s="226" t="s">
        <v>314</v>
      </c>
      <c r="E16" s="226" t="s">
        <v>245</v>
      </c>
      <c r="F16" s="226" t="s">
        <v>352</v>
      </c>
      <c r="G16" s="252" t="s">
        <v>280</v>
      </c>
      <c r="H16" s="226" t="s">
        <v>281</v>
      </c>
      <c r="I16" s="60"/>
      <c r="J16" s="60"/>
      <c r="K16" s="60"/>
      <c r="L16" s="60"/>
      <c r="M16" s="60"/>
      <c r="N16" s="60"/>
      <c r="O16" s="60"/>
      <c r="P16" s="60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</row>
    <row r="17" spans="1:144" s="62" customFormat="1" ht="64.5" customHeight="1">
      <c r="A17" s="372" t="s">
        <v>33</v>
      </c>
      <c r="B17" s="327"/>
      <c r="C17" s="226" t="s">
        <v>315</v>
      </c>
      <c r="D17" s="226" t="s">
        <v>245</v>
      </c>
      <c r="E17" s="226" t="s">
        <v>245</v>
      </c>
      <c r="F17" s="226" t="s">
        <v>245</v>
      </c>
      <c r="G17" s="252" t="s">
        <v>251</v>
      </c>
      <c r="H17" s="226" t="s">
        <v>245</v>
      </c>
      <c r="I17" s="60"/>
      <c r="J17" s="60"/>
      <c r="K17" s="60"/>
      <c r="L17" s="60"/>
      <c r="M17" s="60"/>
      <c r="N17" s="60"/>
      <c r="O17" s="60"/>
      <c r="P17" s="60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</row>
    <row r="18" spans="1:144" s="62" customFormat="1" ht="42" customHeight="1">
      <c r="A18" s="372" t="s">
        <v>224</v>
      </c>
      <c r="B18" s="327"/>
      <c r="C18" s="252" t="s">
        <v>316</v>
      </c>
      <c r="D18" s="226" t="s">
        <v>245</v>
      </c>
      <c r="E18" s="226" t="s">
        <v>245</v>
      </c>
      <c r="F18" s="226" t="s">
        <v>245</v>
      </c>
      <c r="G18" s="252" t="s">
        <v>357</v>
      </c>
      <c r="H18" s="226" t="s">
        <v>245</v>
      </c>
      <c r="I18" s="60"/>
      <c r="J18" s="60"/>
      <c r="K18" s="60"/>
      <c r="L18" s="60"/>
      <c r="M18" s="60"/>
      <c r="N18" s="60"/>
      <c r="O18" s="60"/>
      <c r="P18" s="60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</row>
    <row r="19" spans="1:144" s="62" customFormat="1" ht="36.75" customHeight="1">
      <c r="A19" s="229" t="s">
        <v>226</v>
      </c>
      <c r="B19" s="236"/>
      <c r="C19" s="252" t="s">
        <v>317</v>
      </c>
      <c r="D19" s="226" t="s">
        <v>245</v>
      </c>
      <c r="E19" s="226" t="s">
        <v>245</v>
      </c>
      <c r="F19" s="226" t="s">
        <v>245</v>
      </c>
      <c r="G19" s="252" t="s">
        <v>358</v>
      </c>
      <c r="H19" s="226" t="s">
        <v>245</v>
      </c>
      <c r="I19" s="60"/>
      <c r="J19" s="60"/>
      <c r="K19" s="60"/>
      <c r="L19" s="60"/>
      <c r="M19" s="60"/>
      <c r="N19" s="60"/>
      <c r="O19" s="60"/>
      <c r="P19" s="60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</row>
    <row r="20" spans="1:144" s="62" customFormat="1" ht="41.25" customHeight="1">
      <c r="A20" s="229" t="s">
        <v>225</v>
      </c>
      <c r="B20" s="236"/>
      <c r="C20" s="252" t="s">
        <v>318</v>
      </c>
      <c r="D20" s="226" t="s">
        <v>245</v>
      </c>
      <c r="E20" s="226" t="s">
        <v>245</v>
      </c>
      <c r="F20" s="226" t="s">
        <v>245</v>
      </c>
      <c r="G20" s="252" t="s">
        <v>261</v>
      </c>
      <c r="H20" s="226" t="s">
        <v>245</v>
      </c>
      <c r="I20" s="60"/>
      <c r="J20" s="60"/>
      <c r="K20" s="60"/>
      <c r="L20" s="60"/>
      <c r="M20" s="60"/>
      <c r="N20" s="60"/>
      <c r="O20" s="60"/>
      <c r="P20" s="60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</row>
    <row r="21" spans="1:144" s="62" customFormat="1" ht="45.75" customHeight="1">
      <c r="A21" s="372" t="s">
        <v>36</v>
      </c>
      <c r="B21" s="327"/>
      <c r="C21" s="252" t="s">
        <v>319</v>
      </c>
      <c r="D21" s="252" t="s">
        <v>319</v>
      </c>
      <c r="E21" s="226" t="s">
        <v>245</v>
      </c>
      <c r="F21" s="226" t="s">
        <v>245</v>
      </c>
      <c r="G21" s="226" t="s">
        <v>268</v>
      </c>
      <c r="H21" s="226" t="s">
        <v>268</v>
      </c>
      <c r="I21" s="60"/>
      <c r="J21" s="60"/>
      <c r="K21" s="60"/>
      <c r="L21" s="60"/>
      <c r="M21" s="60"/>
      <c r="N21" s="60"/>
      <c r="O21" s="60"/>
      <c r="P21" s="60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62" customFormat="1" ht="42.75" customHeight="1">
      <c r="A22" s="372" t="s">
        <v>37</v>
      </c>
      <c r="B22" s="327"/>
      <c r="C22" s="252" t="s">
        <v>320</v>
      </c>
      <c r="D22" s="252" t="s">
        <v>321</v>
      </c>
      <c r="E22" s="226" t="s">
        <v>245</v>
      </c>
      <c r="F22" s="226" t="s">
        <v>245</v>
      </c>
      <c r="G22" s="252" t="s">
        <v>282</v>
      </c>
      <c r="H22" s="252" t="s">
        <v>282</v>
      </c>
      <c r="I22" s="60"/>
      <c r="J22" s="60"/>
      <c r="K22" s="60"/>
      <c r="L22" s="60"/>
      <c r="M22" s="60"/>
      <c r="N22" s="60"/>
      <c r="O22" s="60"/>
      <c r="P22" s="60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62" customFormat="1" ht="27" customHeight="1">
      <c r="A23" s="372" t="s">
        <v>38</v>
      </c>
      <c r="B23" s="327"/>
      <c r="C23" s="265" t="s">
        <v>322</v>
      </c>
      <c r="D23" s="226" t="s">
        <v>245</v>
      </c>
      <c r="E23" s="226" t="s">
        <v>245</v>
      </c>
      <c r="F23" s="226" t="s">
        <v>245</v>
      </c>
      <c r="G23" s="252" t="s">
        <v>250</v>
      </c>
      <c r="H23" s="226" t="s">
        <v>245</v>
      </c>
      <c r="I23" s="60"/>
      <c r="J23" s="60"/>
      <c r="K23" s="60"/>
      <c r="L23" s="60"/>
      <c r="M23" s="60"/>
      <c r="N23" s="60"/>
      <c r="O23" s="60"/>
      <c r="P23" s="60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62" customFormat="1" ht="18" customHeight="1">
      <c r="A24" s="372" t="s">
        <v>227</v>
      </c>
      <c r="B24" s="327"/>
      <c r="C24" s="226" t="s">
        <v>323</v>
      </c>
      <c r="D24" s="226" t="s">
        <v>324</v>
      </c>
      <c r="E24" s="226" t="s">
        <v>245</v>
      </c>
      <c r="F24" s="226" t="s">
        <v>245</v>
      </c>
      <c r="G24" s="226" t="s">
        <v>359</v>
      </c>
      <c r="H24" s="226" t="s">
        <v>283</v>
      </c>
      <c r="I24" s="60"/>
      <c r="J24" s="60"/>
      <c r="K24" s="60"/>
      <c r="L24" s="60"/>
      <c r="M24" s="60"/>
      <c r="N24" s="60"/>
      <c r="O24" s="60"/>
      <c r="P24" s="60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62" customFormat="1" ht="40.5" customHeight="1">
      <c r="A25" s="229" t="s">
        <v>228</v>
      </c>
      <c r="B25" s="236"/>
      <c r="C25" s="252" t="s">
        <v>325</v>
      </c>
      <c r="D25" s="252" t="s">
        <v>326</v>
      </c>
      <c r="E25" s="226" t="s">
        <v>245</v>
      </c>
      <c r="F25" s="226" t="s">
        <v>245</v>
      </c>
      <c r="G25" s="252" t="s">
        <v>273</v>
      </c>
      <c r="H25" s="252" t="s">
        <v>274</v>
      </c>
      <c r="I25" s="60"/>
      <c r="J25" s="60"/>
      <c r="K25" s="60"/>
      <c r="L25" s="60"/>
      <c r="M25" s="60"/>
      <c r="N25" s="60"/>
      <c r="O25" s="60"/>
      <c r="P25" s="60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62" customFormat="1" ht="33" customHeight="1">
      <c r="A26" s="229" t="s">
        <v>229</v>
      </c>
      <c r="B26" s="236"/>
      <c r="C26" s="252" t="s">
        <v>313</v>
      </c>
      <c r="D26" s="252" t="s">
        <v>327</v>
      </c>
      <c r="E26" s="226" t="s">
        <v>245</v>
      </c>
      <c r="F26" s="226" t="s">
        <v>245</v>
      </c>
      <c r="G26" s="252" t="s">
        <v>360</v>
      </c>
      <c r="H26" s="226" t="s">
        <v>247</v>
      </c>
      <c r="I26" s="60"/>
      <c r="J26" s="60"/>
      <c r="K26" s="60"/>
      <c r="L26" s="60"/>
      <c r="M26" s="60"/>
      <c r="N26" s="60"/>
      <c r="O26" s="60"/>
      <c r="P26" s="60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62" customFormat="1" ht="40.5" customHeight="1">
      <c r="A27" s="229" t="s">
        <v>231</v>
      </c>
      <c r="B27" s="236"/>
      <c r="C27" s="252" t="s">
        <v>278</v>
      </c>
      <c r="D27" s="252" t="s">
        <v>328</v>
      </c>
      <c r="E27" s="226" t="s">
        <v>245</v>
      </c>
      <c r="F27" s="226" t="s">
        <v>351</v>
      </c>
      <c r="G27" s="252" t="s">
        <v>262</v>
      </c>
      <c r="H27" s="252" t="s">
        <v>263</v>
      </c>
      <c r="I27" s="60"/>
      <c r="J27" s="60"/>
      <c r="K27" s="60"/>
      <c r="L27" s="60"/>
      <c r="M27" s="60"/>
      <c r="N27" s="60"/>
      <c r="O27" s="60"/>
      <c r="P27" s="60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62" customFormat="1" ht="36.75" customHeight="1">
      <c r="A28" s="229" t="s">
        <v>232</v>
      </c>
      <c r="B28" s="236"/>
      <c r="C28" s="252" t="s">
        <v>329</v>
      </c>
      <c r="D28" s="252" t="s">
        <v>330</v>
      </c>
      <c r="E28" s="226" t="s">
        <v>245</v>
      </c>
      <c r="F28" s="226" t="s">
        <v>350</v>
      </c>
      <c r="G28" s="226" t="s">
        <v>361</v>
      </c>
      <c r="H28" s="226" t="s">
        <v>248</v>
      </c>
      <c r="I28" s="60"/>
      <c r="J28" s="60"/>
      <c r="K28" s="60"/>
      <c r="L28" s="60"/>
      <c r="M28" s="60"/>
      <c r="N28" s="60"/>
      <c r="O28" s="60"/>
      <c r="P28" s="60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59" customFormat="1" ht="36">
      <c r="A29" s="229" t="s">
        <v>233</v>
      </c>
      <c r="B29" s="236"/>
      <c r="C29" s="252" t="s">
        <v>331</v>
      </c>
      <c r="D29" s="266" t="s">
        <v>332</v>
      </c>
      <c r="E29" s="226" t="s">
        <v>245</v>
      </c>
      <c r="F29" s="226" t="s">
        <v>245</v>
      </c>
      <c r="G29" s="252" t="s">
        <v>284</v>
      </c>
      <c r="H29" s="226" t="s">
        <v>285</v>
      </c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</row>
    <row r="30" spans="1:144" s="59" customFormat="1" ht="34.5" customHeight="1">
      <c r="A30" s="372" t="s">
        <v>40</v>
      </c>
      <c r="B30" s="327"/>
      <c r="C30" s="252" t="s">
        <v>333</v>
      </c>
      <c r="D30" s="252" t="s">
        <v>333</v>
      </c>
      <c r="E30" s="226" t="s">
        <v>245</v>
      </c>
      <c r="F30" s="226" t="s">
        <v>245</v>
      </c>
      <c r="G30" s="252" t="s">
        <v>286</v>
      </c>
      <c r="H30" s="252" t="s">
        <v>286</v>
      </c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</row>
    <row r="31" spans="1:144" s="64" customFormat="1" ht="33" customHeight="1">
      <c r="A31" s="372" t="s">
        <v>237</v>
      </c>
      <c r="B31" s="327"/>
      <c r="C31" s="226" t="s">
        <v>334</v>
      </c>
      <c r="D31" s="227" t="s">
        <v>335</v>
      </c>
      <c r="E31" s="226" t="s">
        <v>245</v>
      </c>
      <c r="F31" s="227" t="s">
        <v>245</v>
      </c>
      <c r="G31" s="226" t="s">
        <v>287</v>
      </c>
      <c r="H31" s="227" t="s">
        <v>288</v>
      </c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</row>
    <row r="32" spans="1:144" s="64" customFormat="1" ht="38.25" customHeight="1">
      <c r="A32" s="229" t="s">
        <v>257</v>
      </c>
      <c r="B32" s="236"/>
      <c r="C32" s="266" t="s">
        <v>336</v>
      </c>
      <c r="D32" s="266" t="s">
        <v>337</v>
      </c>
      <c r="E32" s="226" t="s">
        <v>245</v>
      </c>
      <c r="F32" s="227" t="s">
        <v>245</v>
      </c>
      <c r="G32" s="252" t="s">
        <v>289</v>
      </c>
      <c r="H32" s="252" t="s">
        <v>290</v>
      </c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</row>
    <row r="33" spans="1:144" s="64" customFormat="1" ht="53.25" customHeight="1">
      <c r="A33" s="229" t="s">
        <v>258</v>
      </c>
      <c r="B33" s="236"/>
      <c r="C33" s="226" t="s">
        <v>245</v>
      </c>
      <c r="D33" s="227" t="s">
        <v>245</v>
      </c>
      <c r="E33" s="226" t="s">
        <v>245</v>
      </c>
      <c r="F33" s="227" t="s">
        <v>245</v>
      </c>
      <c r="G33" s="252" t="s">
        <v>259</v>
      </c>
      <c r="H33" s="253" t="s">
        <v>260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</row>
    <row r="34" spans="1:144" s="64" customFormat="1" ht="18" customHeight="1">
      <c r="A34" s="229" t="s">
        <v>238</v>
      </c>
      <c r="B34" s="236"/>
      <c r="C34" s="226" t="s">
        <v>245</v>
      </c>
      <c r="D34" s="227" t="s">
        <v>245</v>
      </c>
      <c r="E34" s="226" t="s">
        <v>245</v>
      </c>
      <c r="F34" s="227" t="s">
        <v>245</v>
      </c>
      <c r="G34" s="226" t="s">
        <v>245</v>
      </c>
      <c r="H34" s="227" t="s">
        <v>245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</row>
    <row r="35" spans="1:144" s="64" customFormat="1" ht="39.75" customHeight="1">
      <c r="A35" s="372" t="s">
        <v>89</v>
      </c>
      <c r="B35" s="327"/>
      <c r="C35" s="252" t="s">
        <v>338</v>
      </c>
      <c r="D35" s="252" t="s">
        <v>339</v>
      </c>
      <c r="E35" s="226" t="s">
        <v>245</v>
      </c>
      <c r="F35" s="226" t="s">
        <v>245</v>
      </c>
      <c r="G35" s="252" t="s">
        <v>362</v>
      </c>
      <c r="H35" s="252" t="s">
        <v>275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</row>
    <row r="36" spans="1:144" s="64" customFormat="1" ht="18" customHeight="1">
      <c r="A36" s="372" t="s">
        <v>234</v>
      </c>
      <c r="B36" s="327"/>
      <c r="C36" s="226" t="s">
        <v>340</v>
      </c>
      <c r="D36" s="227" t="s">
        <v>341</v>
      </c>
      <c r="E36" s="226" t="s">
        <v>245</v>
      </c>
      <c r="F36" s="227" t="s">
        <v>245</v>
      </c>
      <c r="G36" s="226" t="s">
        <v>363</v>
      </c>
      <c r="H36" s="227" t="s">
        <v>364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</row>
    <row r="37" spans="1:144" s="64" customFormat="1" ht="34.5" customHeight="1">
      <c r="A37" s="229" t="s">
        <v>235</v>
      </c>
      <c r="B37" s="236"/>
      <c r="C37" s="252" t="s">
        <v>342</v>
      </c>
      <c r="D37" s="252" t="s">
        <v>343</v>
      </c>
      <c r="E37" s="226" t="s">
        <v>245</v>
      </c>
      <c r="F37" s="227" t="s">
        <v>245</v>
      </c>
      <c r="G37" s="252" t="s">
        <v>365</v>
      </c>
      <c r="H37" s="252" t="s">
        <v>291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</row>
    <row r="38" spans="1:144" s="66" customFormat="1" ht="18" customHeight="1">
      <c r="A38" s="229" t="s">
        <v>236</v>
      </c>
      <c r="B38" s="236"/>
      <c r="C38" s="226" t="s">
        <v>344</v>
      </c>
      <c r="D38" s="227" t="s">
        <v>245</v>
      </c>
      <c r="E38" s="226" t="s">
        <v>245</v>
      </c>
      <c r="F38" s="227" t="s">
        <v>245</v>
      </c>
      <c r="G38" s="226" t="s">
        <v>366</v>
      </c>
      <c r="H38" s="227" t="s">
        <v>366</v>
      </c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</row>
    <row r="39" spans="1:144" s="66" customFormat="1" ht="42" customHeight="1">
      <c r="A39" s="372" t="s">
        <v>239</v>
      </c>
      <c r="B39" s="327"/>
      <c r="C39" s="252" t="s">
        <v>345</v>
      </c>
      <c r="D39" s="252" t="s">
        <v>346</v>
      </c>
      <c r="E39" s="226" t="s">
        <v>245</v>
      </c>
      <c r="F39" s="226" t="s">
        <v>245</v>
      </c>
      <c r="G39" s="252" t="s">
        <v>292</v>
      </c>
      <c r="H39" s="252" t="s">
        <v>293</v>
      </c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</row>
    <row r="40" spans="1:144" s="18" customFormat="1" ht="33">
      <c r="A40" s="229" t="s">
        <v>240</v>
      </c>
      <c r="B40" s="236"/>
      <c r="C40" s="252" t="s">
        <v>347</v>
      </c>
      <c r="D40" s="253" t="s">
        <v>347</v>
      </c>
      <c r="E40" s="226" t="s">
        <v>245</v>
      </c>
      <c r="F40" s="227" t="s">
        <v>245</v>
      </c>
      <c r="G40" s="226" t="s">
        <v>367</v>
      </c>
      <c r="H40" s="227" t="s">
        <v>294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</row>
    <row r="41" spans="1:144" s="18" customFormat="1" ht="26.25" customHeight="1">
      <c r="A41" s="372" t="s">
        <v>43</v>
      </c>
      <c r="B41" s="327"/>
      <c r="C41" s="252" t="s">
        <v>348</v>
      </c>
      <c r="D41" s="253" t="s">
        <v>349</v>
      </c>
      <c r="E41" s="226" t="s">
        <v>245</v>
      </c>
      <c r="F41" s="227" t="s">
        <v>245</v>
      </c>
      <c r="G41" s="252" t="s">
        <v>368</v>
      </c>
      <c r="H41" s="253" t="s">
        <v>369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</row>
    <row r="42" spans="1:144" s="18" customFormat="1" ht="35.25" customHeight="1">
      <c r="A42" s="366" t="s">
        <v>44</v>
      </c>
      <c r="B42" s="329"/>
      <c r="C42" s="252" t="s">
        <v>370</v>
      </c>
      <c r="D42" s="253" t="s">
        <v>371</v>
      </c>
      <c r="E42" s="226" t="s">
        <v>245</v>
      </c>
      <c r="F42" s="227" t="s">
        <v>245</v>
      </c>
      <c r="G42" s="226" t="s">
        <v>372</v>
      </c>
      <c r="H42" s="227" t="s">
        <v>372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</row>
    <row r="43" spans="1:144" s="68" customFormat="1" ht="17.25" customHeight="1">
      <c r="A43" s="366" t="s">
        <v>187</v>
      </c>
      <c r="B43" s="329"/>
      <c r="C43" s="226" t="s">
        <v>373</v>
      </c>
      <c r="D43" s="227" t="s">
        <v>374</v>
      </c>
      <c r="E43" s="226" t="s">
        <v>245</v>
      </c>
      <c r="F43" s="227" t="s">
        <v>245</v>
      </c>
      <c r="G43" s="252" t="s">
        <v>256</v>
      </c>
      <c r="H43" s="253" t="s">
        <v>375</v>
      </c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</row>
    <row r="44" spans="1:144" s="64" customFormat="1" ht="18" customHeight="1">
      <c r="A44" s="365" t="s">
        <v>191</v>
      </c>
      <c r="B44" s="313"/>
      <c r="C44" s="226" t="s">
        <v>376</v>
      </c>
      <c r="D44" s="227" t="s">
        <v>376</v>
      </c>
      <c r="E44" s="226" t="s">
        <v>245</v>
      </c>
      <c r="F44" s="227" t="s">
        <v>245</v>
      </c>
      <c r="G44" s="226" t="s">
        <v>244</v>
      </c>
      <c r="H44" s="227" t="s">
        <v>244</v>
      </c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</row>
    <row r="45" spans="1:144" s="68" customFormat="1" ht="18" customHeight="1">
      <c r="A45" s="365" t="s">
        <v>192</v>
      </c>
      <c r="B45" s="313"/>
      <c r="C45" s="226" t="s">
        <v>245</v>
      </c>
      <c r="D45" s="227" t="s">
        <v>245</v>
      </c>
      <c r="E45" s="226" t="s">
        <v>245</v>
      </c>
      <c r="F45" s="227" t="s">
        <v>245</v>
      </c>
      <c r="G45" s="226" t="s">
        <v>245</v>
      </c>
      <c r="H45" s="227" t="s">
        <v>245</v>
      </c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</row>
    <row r="46" spans="1:144" s="68" customFormat="1" ht="18" customHeight="1">
      <c r="A46" s="242" t="s">
        <v>193</v>
      </c>
      <c r="B46" s="239"/>
      <c r="C46" s="252" t="s">
        <v>377</v>
      </c>
      <c r="D46" s="252" t="s">
        <v>377</v>
      </c>
      <c r="E46" s="226" t="s">
        <v>245</v>
      </c>
      <c r="F46" s="227" t="s">
        <v>245</v>
      </c>
      <c r="G46" s="252" t="s">
        <v>252</v>
      </c>
      <c r="H46" s="252" t="s">
        <v>252</v>
      </c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</row>
    <row r="47" spans="1:144" s="68" customFormat="1" ht="36.75" customHeight="1">
      <c r="A47" s="365" t="s">
        <v>194</v>
      </c>
      <c r="B47" s="313"/>
      <c r="C47" s="226" t="s">
        <v>245</v>
      </c>
      <c r="D47" s="227" t="s">
        <v>245</v>
      </c>
      <c r="E47" s="226" t="s">
        <v>245</v>
      </c>
      <c r="F47" s="227" t="s">
        <v>245</v>
      </c>
      <c r="G47" s="226" t="s">
        <v>245</v>
      </c>
      <c r="H47" s="227" t="s">
        <v>245</v>
      </c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</row>
    <row r="48" spans="1:144" s="68" customFormat="1" ht="49.5">
      <c r="A48" s="242" t="s">
        <v>195</v>
      </c>
      <c r="B48" s="239"/>
      <c r="C48" s="226" t="s">
        <v>378</v>
      </c>
      <c r="D48" s="227" t="s">
        <v>379</v>
      </c>
      <c r="E48" s="226" t="s">
        <v>245</v>
      </c>
      <c r="F48" s="227" t="s">
        <v>245</v>
      </c>
      <c r="G48" s="252" t="s">
        <v>253</v>
      </c>
      <c r="H48" s="253" t="s">
        <v>254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</row>
    <row r="49" spans="1:144" s="68" customFormat="1" ht="42.75" customHeight="1">
      <c r="A49" s="365" t="s">
        <v>196</v>
      </c>
      <c r="B49" s="313"/>
      <c r="C49" s="226" t="s">
        <v>245</v>
      </c>
      <c r="D49" s="227" t="s">
        <v>380</v>
      </c>
      <c r="E49" s="226" t="s">
        <v>245</v>
      </c>
      <c r="F49" s="227" t="s">
        <v>245</v>
      </c>
      <c r="G49" s="226" t="s">
        <v>245</v>
      </c>
      <c r="H49" s="253" t="s">
        <v>381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</row>
    <row r="50" spans="1:144" s="68" customFormat="1" ht="17.25">
      <c r="A50" s="366" t="s">
        <v>188</v>
      </c>
      <c r="B50" s="329"/>
      <c r="C50" s="252" t="s">
        <v>382</v>
      </c>
      <c r="D50" s="252" t="s">
        <v>383</v>
      </c>
      <c r="E50" s="226" t="s">
        <v>245</v>
      </c>
      <c r="F50" s="227" t="s">
        <v>245</v>
      </c>
      <c r="G50" s="226" t="s">
        <v>384</v>
      </c>
      <c r="H50" s="226" t="s">
        <v>384</v>
      </c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</row>
    <row r="51" spans="1:144" s="68" customFormat="1" ht="36">
      <c r="A51" s="366" t="s">
        <v>189</v>
      </c>
      <c r="B51" s="329"/>
      <c r="C51" s="226" t="s">
        <v>295</v>
      </c>
      <c r="D51" s="227" t="s">
        <v>296</v>
      </c>
      <c r="E51" s="226" t="s">
        <v>245</v>
      </c>
      <c r="F51" s="227" t="s">
        <v>245</v>
      </c>
      <c r="G51" s="252" t="s">
        <v>297</v>
      </c>
      <c r="H51" s="227" t="s">
        <v>298</v>
      </c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</row>
    <row r="52" spans="1:144" s="68" customFormat="1" ht="48">
      <c r="A52" s="366" t="s">
        <v>190</v>
      </c>
      <c r="B52" s="329"/>
      <c r="C52" s="252" t="s">
        <v>299</v>
      </c>
      <c r="D52" s="252" t="s">
        <v>299</v>
      </c>
      <c r="E52" s="226" t="s">
        <v>245</v>
      </c>
      <c r="F52" s="227" t="s">
        <v>245</v>
      </c>
      <c r="G52" s="252" t="s">
        <v>299</v>
      </c>
      <c r="H52" s="252" t="s">
        <v>299</v>
      </c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</row>
    <row r="53" spans="1:144" s="68" customFormat="1" ht="17.25" customHeight="1">
      <c r="A53" s="355" t="s">
        <v>49</v>
      </c>
      <c r="B53" s="294"/>
      <c r="C53" s="270">
        <v>53.6</v>
      </c>
      <c r="D53" s="270">
        <v>59.9</v>
      </c>
      <c r="E53" s="270">
        <v>0</v>
      </c>
      <c r="F53" s="270">
        <v>0</v>
      </c>
      <c r="G53" s="270">
        <v>10.1</v>
      </c>
      <c r="H53" s="270">
        <v>9.6</v>
      </c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</row>
    <row r="54" spans="1:144" s="68" customFormat="1" ht="16.5">
      <c r="A54" s="368" t="s">
        <v>175</v>
      </c>
      <c r="B54" s="317"/>
      <c r="C54" s="270">
        <v>92.6</v>
      </c>
      <c r="D54" s="270">
        <v>91.7</v>
      </c>
      <c r="E54" s="270">
        <v>0</v>
      </c>
      <c r="F54" s="270">
        <v>0</v>
      </c>
      <c r="G54" s="270">
        <v>12.8</v>
      </c>
      <c r="H54" s="270">
        <v>12.8</v>
      </c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</row>
    <row r="55" spans="1:144" s="68" customFormat="1" ht="17.25" customHeight="1">
      <c r="A55" s="368" t="s">
        <v>200</v>
      </c>
      <c r="B55" s="317"/>
      <c r="C55" s="270">
        <v>6</v>
      </c>
      <c r="D55" s="270">
        <v>11.7</v>
      </c>
      <c r="E55" s="270">
        <v>0</v>
      </c>
      <c r="F55" s="270">
        <v>0</v>
      </c>
      <c r="G55" s="270">
        <v>5.0999999999999996</v>
      </c>
      <c r="H55" s="270">
        <v>2.7</v>
      </c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</row>
    <row r="56" spans="1:144" s="64" customFormat="1" ht="31.5" customHeight="1">
      <c r="A56" s="374" t="s">
        <v>100</v>
      </c>
      <c r="B56" s="325"/>
      <c r="C56" s="226" t="s">
        <v>386</v>
      </c>
      <c r="D56" s="226" t="s">
        <v>385</v>
      </c>
      <c r="E56" s="226" t="s">
        <v>245</v>
      </c>
      <c r="F56" s="227" t="s">
        <v>245</v>
      </c>
      <c r="G56" s="226" t="s">
        <v>276</v>
      </c>
      <c r="H56" s="227" t="s">
        <v>277</v>
      </c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</row>
    <row r="57" spans="1:144" s="64" customFormat="1" ht="51" customHeight="1">
      <c r="A57" s="370" t="s">
        <v>197</v>
      </c>
      <c r="B57" s="323"/>
      <c r="C57" s="252" t="s">
        <v>387</v>
      </c>
      <c r="D57" s="252" t="s">
        <v>388</v>
      </c>
      <c r="E57" s="226" t="s">
        <v>245</v>
      </c>
      <c r="F57" s="226" t="s">
        <v>245</v>
      </c>
      <c r="G57" s="252" t="s">
        <v>389</v>
      </c>
      <c r="H57" s="252" t="s">
        <v>315</v>
      </c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</row>
    <row r="58" spans="1:144" s="64" customFormat="1" ht="16.5" customHeight="1">
      <c r="A58" s="370" t="s">
        <v>198</v>
      </c>
      <c r="B58" s="323"/>
      <c r="C58" s="226" t="s">
        <v>245</v>
      </c>
      <c r="D58" s="227" t="s">
        <v>390</v>
      </c>
      <c r="E58" s="226" t="s">
        <v>245</v>
      </c>
      <c r="F58" s="227" t="s">
        <v>245</v>
      </c>
      <c r="G58" s="226" t="s">
        <v>245</v>
      </c>
      <c r="H58" s="227" t="s">
        <v>244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</row>
    <row r="59" spans="1:144" s="72" customFormat="1" ht="36">
      <c r="A59" s="370" t="s">
        <v>199</v>
      </c>
      <c r="B59" s="323"/>
      <c r="C59" s="252" t="s">
        <v>391</v>
      </c>
      <c r="D59" s="227" t="s">
        <v>245</v>
      </c>
      <c r="E59" s="226" t="s">
        <v>245</v>
      </c>
      <c r="F59" s="227" t="s">
        <v>245</v>
      </c>
      <c r="G59" s="252" t="s">
        <v>392</v>
      </c>
      <c r="H59" s="227" t="s">
        <v>245</v>
      </c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</row>
    <row r="60" spans="1:144" s="75" customFormat="1" ht="18" customHeight="1">
      <c r="A60" s="370" t="s">
        <v>201</v>
      </c>
      <c r="B60" s="323"/>
      <c r="C60" s="226" t="s">
        <v>393</v>
      </c>
      <c r="D60" s="227" t="s">
        <v>394</v>
      </c>
      <c r="E60" s="226" t="s">
        <v>246</v>
      </c>
      <c r="F60" s="227" t="s">
        <v>246</v>
      </c>
      <c r="G60" s="226" t="s">
        <v>247</v>
      </c>
      <c r="H60" s="227" t="s">
        <v>395</v>
      </c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</row>
    <row r="61" spans="1:144" s="75" customFormat="1" ht="39" customHeight="1">
      <c r="A61" s="365" t="s">
        <v>202</v>
      </c>
      <c r="B61" s="313"/>
      <c r="C61" s="252" t="s">
        <v>396</v>
      </c>
      <c r="D61" s="252" t="s">
        <v>397</v>
      </c>
      <c r="E61" s="226" t="s">
        <v>245</v>
      </c>
      <c r="F61" s="227" t="s">
        <v>245</v>
      </c>
      <c r="G61" s="226" t="s">
        <v>267</v>
      </c>
      <c r="H61" s="227" t="s">
        <v>266</v>
      </c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</row>
    <row r="62" spans="1:144" s="77" customFormat="1" ht="44.25" customHeight="1">
      <c r="A62" s="365" t="s">
        <v>203</v>
      </c>
      <c r="B62" s="313"/>
      <c r="C62" s="252" t="s">
        <v>300</v>
      </c>
      <c r="D62" s="227" t="s">
        <v>245</v>
      </c>
      <c r="E62" s="226" t="s">
        <v>245</v>
      </c>
      <c r="F62" s="227" t="s">
        <v>245</v>
      </c>
      <c r="G62" s="252" t="s">
        <v>301</v>
      </c>
      <c r="H62" s="227" t="s">
        <v>245</v>
      </c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</row>
    <row r="63" spans="1:144" s="75" customFormat="1" ht="37.5" customHeight="1">
      <c r="A63" s="241" t="s">
        <v>205</v>
      </c>
      <c r="B63" s="238"/>
      <c r="C63" s="226" t="s">
        <v>245</v>
      </c>
      <c r="D63" s="227" t="s">
        <v>245</v>
      </c>
      <c r="E63" s="226" t="s">
        <v>245</v>
      </c>
      <c r="F63" s="227" t="s">
        <v>245</v>
      </c>
      <c r="G63" s="252" t="s">
        <v>249</v>
      </c>
      <c r="H63" s="227" t="s">
        <v>245</v>
      </c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</row>
    <row r="64" spans="1:144" s="66" customFormat="1" ht="31.5" customHeight="1">
      <c r="A64" s="241" t="s">
        <v>204</v>
      </c>
      <c r="B64" s="238"/>
      <c r="C64" s="252" t="s">
        <v>398</v>
      </c>
      <c r="D64" s="252" t="s">
        <v>399</v>
      </c>
      <c r="E64" s="252" t="s">
        <v>245</v>
      </c>
      <c r="F64" s="253" t="s">
        <v>245</v>
      </c>
      <c r="G64" s="252" t="s">
        <v>400</v>
      </c>
      <c r="H64" s="252" t="s">
        <v>401</v>
      </c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</row>
    <row r="65" spans="1:144" s="66" customFormat="1" ht="18" customHeight="1">
      <c r="A65" s="241" t="s">
        <v>206</v>
      </c>
      <c r="B65" s="238"/>
      <c r="C65" s="226" t="s">
        <v>245</v>
      </c>
      <c r="D65" s="227" t="s">
        <v>245</v>
      </c>
      <c r="E65" s="226" t="s">
        <v>245</v>
      </c>
      <c r="F65" s="227" t="s">
        <v>245</v>
      </c>
      <c r="G65" s="226" t="s">
        <v>245</v>
      </c>
      <c r="H65" s="227" t="s">
        <v>245</v>
      </c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</row>
    <row r="66" spans="1:144" s="79" customFormat="1" ht="50.25" customHeight="1">
      <c r="A66" s="360" t="s">
        <v>207</v>
      </c>
      <c r="B66" s="305"/>
      <c r="C66" s="253" t="s">
        <v>402</v>
      </c>
      <c r="D66" s="253" t="s">
        <v>403</v>
      </c>
      <c r="E66" s="227" t="s">
        <v>245</v>
      </c>
      <c r="F66" s="227" t="s">
        <v>245</v>
      </c>
      <c r="G66" s="227" t="s">
        <v>404</v>
      </c>
      <c r="H66" s="227" t="s">
        <v>405</v>
      </c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</row>
    <row r="67" spans="1:144" s="64" customFormat="1" ht="18" customHeight="1">
      <c r="A67" s="360" t="s">
        <v>208</v>
      </c>
      <c r="B67" s="305"/>
      <c r="C67" s="226" t="s">
        <v>245</v>
      </c>
      <c r="D67" s="227" t="s">
        <v>245</v>
      </c>
      <c r="E67" s="226" t="s">
        <v>245</v>
      </c>
      <c r="F67" s="227" t="s">
        <v>245</v>
      </c>
      <c r="G67" s="226" t="s">
        <v>245</v>
      </c>
      <c r="H67" s="227" t="s">
        <v>245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</row>
    <row r="68" spans="1:144" s="64" customFormat="1" ht="57.75" customHeight="1">
      <c r="A68" s="360" t="s">
        <v>209</v>
      </c>
      <c r="B68" s="305"/>
      <c r="C68" s="226" t="s">
        <v>353</v>
      </c>
      <c r="D68" s="253" t="s">
        <v>406</v>
      </c>
      <c r="E68" s="226" t="s">
        <v>245</v>
      </c>
      <c r="F68" s="227" t="s">
        <v>245</v>
      </c>
      <c r="G68" s="252" t="s">
        <v>302</v>
      </c>
      <c r="H68" s="252" t="s">
        <v>303</v>
      </c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</row>
    <row r="69" spans="1:144" s="75" customFormat="1" ht="59.25" customHeight="1">
      <c r="A69" s="360" t="s">
        <v>210</v>
      </c>
      <c r="B69" s="305"/>
      <c r="C69" s="253" t="s">
        <v>271</v>
      </c>
      <c r="D69" s="253" t="s">
        <v>407</v>
      </c>
      <c r="E69" s="227" t="s">
        <v>245</v>
      </c>
      <c r="F69" s="227" t="s">
        <v>245</v>
      </c>
      <c r="G69" s="227" t="s">
        <v>408</v>
      </c>
      <c r="H69" s="227" t="s">
        <v>409</v>
      </c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</row>
    <row r="70" spans="1:144" s="66" customFormat="1" ht="18" customHeight="1">
      <c r="A70" s="360" t="s">
        <v>133</v>
      </c>
      <c r="B70" s="305"/>
      <c r="C70" s="226" t="s">
        <v>245</v>
      </c>
      <c r="D70" s="227" t="s">
        <v>245</v>
      </c>
      <c r="E70" s="226" t="s">
        <v>245</v>
      </c>
      <c r="F70" s="227" t="s">
        <v>245</v>
      </c>
      <c r="G70" s="226" t="s">
        <v>245</v>
      </c>
      <c r="H70" s="227" t="s">
        <v>245</v>
      </c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</row>
    <row r="71" spans="1:144" s="66" customFormat="1" ht="84.75" customHeight="1">
      <c r="A71" s="360" t="s">
        <v>211</v>
      </c>
      <c r="B71" s="305"/>
      <c r="C71" s="252" t="s">
        <v>410</v>
      </c>
      <c r="D71" s="252" t="s">
        <v>410</v>
      </c>
      <c r="E71" s="226" t="s">
        <v>245</v>
      </c>
      <c r="F71" s="227" t="s">
        <v>245</v>
      </c>
      <c r="G71" s="252" t="s">
        <v>255</v>
      </c>
      <c r="H71" s="252" t="s">
        <v>255</v>
      </c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</row>
    <row r="72" spans="1:144" s="34" customFormat="1">
      <c r="A72" s="45"/>
      <c r="B72" s="45"/>
      <c r="C72" s="47"/>
      <c r="D72" s="47"/>
      <c r="E72" s="47"/>
      <c r="F72" s="47"/>
      <c r="G72" s="47"/>
      <c r="H72" s="47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</row>
    <row r="73" spans="1:144" s="34" customFormat="1">
      <c r="A73" s="45"/>
      <c r="B73" s="45"/>
      <c r="C73" s="47"/>
      <c r="D73" s="47"/>
      <c r="E73" s="47"/>
      <c r="F73" s="47"/>
      <c r="G73" s="47"/>
      <c r="H73" s="47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</row>
    <row r="74" spans="1:144" s="34" customFormat="1">
      <c r="A74" s="45"/>
      <c r="B74" s="45"/>
      <c r="C74" s="47"/>
      <c r="D74" s="47"/>
      <c r="E74" s="47"/>
      <c r="F74" s="47"/>
      <c r="G74" s="47"/>
      <c r="H74" s="47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</row>
    <row r="75" spans="1:144" s="34" customFormat="1">
      <c r="A75" s="45"/>
      <c r="B75" s="45"/>
      <c r="C75" s="47"/>
      <c r="D75" s="47"/>
      <c r="E75" s="47"/>
      <c r="F75" s="47"/>
      <c r="G75" s="47"/>
      <c r="H75" s="47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</row>
    <row r="76" spans="1:144" s="34" customFormat="1">
      <c r="A76" s="45"/>
      <c r="B76" s="45"/>
      <c r="C76" s="47"/>
      <c r="D76" s="47"/>
      <c r="E76" s="47"/>
      <c r="F76" s="47"/>
      <c r="G76" s="47"/>
      <c r="H76" s="47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</row>
    <row r="77" spans="1:144" s="34" customFormat="1">
      <c r="A77" s="45"/>
      <c r="B77" s="45"/>
      <c r="C77" s="47"/>
      <c r="D77" s="47"/>
      <c r="E77" s="47"/>
      <c r="F77" s="47"/>
      <c r="G77" s="47"/>
      <c r="H77" s="47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</row>
    <row r="78" spans="1:144" s="34" customFormat="1">
      <c r="A78" s="45"/>
      <c r="B78" s="45"/>
      <c r="C78" s="47"/>
      <c r="D78" s="47"/>
      <c r="E78" s="47"/>
      <c r="F78" s="47"/>
      <c r="G78" s="47"/>
      <c r="H78" s="47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</row>
    <row r="79" spans="1:144" s="34" customFormat="1">
      <c r="A79" s="45"/>
      <c r="B79" s="45"/>
      <c r="C79" s="47"/>
      <c r="D79" s="47"/>
      <c r="E79" s="47"/>
      <c r="F79" s="47"/>
      <c r="G79" s="47"/>
      <c r="H79" s="47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</row>
    <row r="80" spans="1:144" s="34" customFormat="1">
      <c r="A80" s="45"/>
      <c r="B80" s="45"/>
      <c r="C80" s="47"/>
      <c r="D80" s="47"/>
      <c r="E80" s="47"/>
      <c r="F80" s="47"/>
      <c r="G80" s="47"/>
      <c r="H80" s="47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</row>
    <row r="81" spans="1:144" s="34" customFormat="1">
      <c r="A81" s="45"/>
      <c r="B81" s="45"/>
      <c r="C81" s="47"/>
      <c r="D81" s="47"/>
      <c r="E81" s="47"/>
      <c r="F81" s="47"/>
      <c r="G81" s="47"/>
      <c r="H81" s="47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</row>
    <row r="82" spans="1:144" s="34" customFormat="1">
      <c r="A82" s="45"/>
      <c r="B82" s="45"/>
      <c r="C82" s="47"/>
      <c r="D82" s="47"/>
      <c r="E82" s="47"/>
      <c r="F82" s="47"/>
      <c r="G82" s="47"/>
      <c r="H82" s="47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</row>
    <row r="83" spans="1:144" s="34" customFormat="1">
      <c r="A83" s="45"/>
      <c r="B83" s="45"/>
      <c r="C83" s="47"/>
      <c r="D83" s="47"/>
      <c r="E83" s="47"/>
      <c r="F83" s="47"/>
      <c r="G83" s="47"/>
      <c r="H83" s="47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</row>
    <row r="84" spans="1:144" s="34" customFormat="1">
      <c r="A84" s="45"/>
      <c r="B84" s="45"/>
      <c r="C84" s="47"/>
      <c r="D84" s="47"/>
      <c r="E84" s="47"/>
      <c r="F84" s="47"/>
      <c r="G84" s="47"/>
      <c r="H84" s="47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</row>
    <row r="85" spans="1:144" s="34" customFormat="1">
      <c r="A85" s="45"/>
      <c r="B85" s="45"/>
      <c r="C85" s="47"/>
      <c r="D85" s="47"/>
      <c r="E85" s="47"/>
      <c r="F85" s="47"/>
      <c r="G85" s="47"/>
      <c r="H85" s="47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</row>
    <row r="86" spans="1:144" s="34" customFormat="1">
      <c r="A86" s="45"/>
      <c r="B86" s="45"/>
      <c r="C86" s="47"/>
      <c r="D86" s="47"/>
      <c r="E86" s="47"/>
      <c r="F86" s="47"/>
      <c r="G86" s="47"/>
      <c r="H86" s="47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</row>
    <row r="87" spans="1:144" s="34" customFormat="1">
      <c r="A87" s="45"/>
      <c r="B87" s="45"/>
      <c r="C87" s="47"/>
      <c r="D87" s="47"/>
      <c r="E87" s="47"/>
      <c r="F87" s="47"/>
      <c r="G87" s="47"/>
      <c r="H87" s="47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</row>
    <row r="88" spans="1:144" s="34" customFormat="1">
      <c r="A88" s="45"/>
      <c r="B88" s="45"/>
      <c r="C88" s="47"/>
      <c r="D88" s="47"/>
      <c r="E88" s="47"/>
      <c r="F88" s="47"/>
      <c r="G88" s="47"/>
      <c r="H88" s="47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</row>
    <row r="89" spans="1:144" s="34" customFormat="1">
      <c r="A89" s="45"/>
      <c r="B89" s="45"/>
      <c r="C89" s="47"/>
      <c r="D89" s="47"/>
      <c r="E89" s="47"/>
      <c r="F89" s="47"/>
      <c r="G89" s="47"/>
      <c r="H89" s="47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</row>
    <row r="90" spans="1:144" s="34" customFormat="1">
      <c r="A90" s="45"/>
      <c r="B90" s="45"/>
      <c r="C90" s="47"/>
      <c r="D90" s="47"/>
      <c r="E90" s="47"/>
      <c r="F90" s="47"/>
      <c r="G90" s="47"/>
      <c r="H90" s="47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</row>
    <row r="91" spans="1:144" s="34" customFormat="1">
      <c r="A91" s="45"/>
      <c r="B91" s="45"/>
      <c r="C91" s="47"/>
      <c r="D91" s="47"/>
      <c r="E91" s="47"/>
      <c r="F91" s="47"/>
      <c r="G91" s="47"/>
      <c r="H91" s="47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</row>
    <row r="92" spans="1:144" s="34" customFormat="1">
      <c r="A92" s="45"/>
      <c r="B92" s="45"/>
      <c r="C92" s="47"/>
      <c r="D92" s="47"/>
      <c r="E92" s="47"/>
      <c r="F92" s="47"/>
      <c r="G92" s="47"/>
      <c r="H92" s="47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</row>
    <row r="93" spans="1:144" s="34" customFormat="1">
      <c r="A93" s="45"/>
      <c r="B93" s="45"/>
      <c r="C93" s="47"/>
      <c r="D93" s="47"/>
      <c r="E93" s="47"/>
      <c r="F93" s="47"/>
      <c r="G93" s="47"/>
      <c r="H93" s="47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</row>
    <row r="94" spans="1:144" s="34" customFormat="1">
      <c r="A94" s="45"/>
      <c r="B94" s="45"/>
      <c r="C94" s="47"/>
      <c r="D94" s="47"/>
      <c r="E94" s="47"/>
      <c r="F94" s="47"/>
      <c r="G94" s="47"/>
      <c r="H94" s="47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</row>
    <row r="95" spans="1:144" s="34" customFormat="1">
      <c r="A95" s="45"/>
      <c r="B95" s="45"/>
      <c r="C95" s="47"/>
      <c r="D95" s="47"/>
      <c r="E95" s="47"/>
      <c r="F95" s="47"/>
      <c r="G95" s="47"/>
      <c r="H95" s="47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</row>
    <row r="96" spans="1:144" s="34" customFormat="1">
      <c r="A96" s="45"/>
      <c r="B96" s="45"/>
      <c r="C96" s="47"/>
      <c r="D96" s="47"/>
      <c r="E96" s="47"/>
      <c r="F96" s="47"/>
      <c r="G96" s="47"/>
      <c r="H96" s="47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</row>
    <row r="97" spans="1:144" s="34" customFormat="1">
      <c r="A97" s="45"/>
      <c r="B97" s="45"/>
      <c r="C97" s="47"/>
      <c r="D97" s="47"/>
      <c r="E97" s="47"/>
      <c r="F97" s="47"/>
      <c r="G97" s="47"/>
      <c r="H97" s="47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</row>
    <row r="98" spans="1:144" s="34" customFormat="1">
      <c r="A98" s="45"/>
      <c r="B98" s="45"/>
      <c r="C98" s="47"/>
      <c r="D98" s="47"/>
      <c r="E98" s="47"/>
      <c r="F98" s="47"/>
      <c r="G98" s="47"/>
      <c r="H98" s="47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</row>
    <row r="99" spans="1:144" s="34" customFormat="1">
      <c r="A99" s="45"/>
      <c r="B99" s="45"/>
      <c r="C99" s="47"/>
      <c r="D99" s="47"/>
      <c r="E99" s="47"/>
      <c r="F99" s="47"/>
      <c r="G99" s="47"/>
      <c r="H99" s="47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</row>
    <row r="100" spans="1:144" s="34" customFormat="1">
      <c r="A100" s="45"/>
      <c r="B100" s="45"/>
      <c r="C100" s="47"/>
      <c r="D100" s="47"/>
      <c r="E100" s="47"/>
      <c r="F100" s="47"/>
      <c r="G100" s="47"/>
      <c r="H100" s="47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</row>
    <row r="101" spans="1:144" s="34" customFormat="1">
      <c r="A101" s="45"/>
      <c r="B101" s="45"/>
      <c r="C101" s="47"/>
      <c r="D101" s="47"/>
      <c r="E101" s="47"/>
      <c r="F101" s="47"/>
      <c r="G101" s="47"/>
      <c r="H101" s="47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</row>
    <row r="102" spans="1:144" s="34" customFormat="1">
      <c r="A102" s="45"/>
      <c r="B102" s="45"/>
      <c r="C102" s="47"/>
      <c r="D102" s="47"/>
      <c r="E102" s="47"/>
      <c r="F102" s="47"/>
      <c r="G102" s="47"/>
      <c r="H102" s="47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</row>
    <row r="103" spans="1:144" s="34" customFormat="1">
      <c r="A103" s="45"/>
      <c r="B103" s="45"/>
      <c r="C103" s="47"/>
      <c r="D103" s="47"/>
      <c r="E103" s="47"/>
      <c r="F103" s="47"/>
      <c r="G103" s="47"/>
      <c r="H103" s="47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</row>
    <row r="104" spans="1:144" s="34" customFormat="1">
      <c r="A104" s="45"/>
      <c r="B104" s="45"/>
      <c r="C104" s="47"/>
      <c r="D104" s="47"/>
      <c r="E104" s="47"/>
      <c r="F104" s="47"/>
      <c r="G104" s="47"/>
      <c r="H104" s="47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</row>
    <row r="105" spans="1:144" s="34" customFormat="1">
      <c r="A105" s="45"/>
      <c r="B105" s="45"/>
      <c r="C105" s="47"/>
      <c r="D105" s="47"/>
      <c r="E105" s="47"/>
      <c r="F105" s="47"/>
      <c r="G105" s="47"/>
      <c r="H105" s="47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</row>
    <row r="106" spans="1:144" s="34" customFormat="1">
      <c r="A106" s="45"/>
      <c r="B106" s="45"/>
      <c r="C106" s="47"/>
      <c r="D106" s="47"/>
      <c r="E106" s="47"/>
      <c r="F106" s="47"/>
      <c r="G106" s="47"/>
      <c r="H106" s="47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</row>
    <row r="107" spans="1:144" s="2" customFormat="1">
      <c r="A107" s="45"/>
      <c r="B107" s="48"/>
      <c r="C107" s="1"/>
      <c r="D107" s="1"/>
      <c r="E107" s="1"/>
      <c r="F107" s="1"/>
      <c r="G107" s="1"/>
      <c r="H107" s="1"/>
    </row>
    <row r="108" spans="1:144" s="2" customFormat="1">
      <c r="A108" s="45"/>
      <c r="B108" s="48"/>
      <c r="C108" s="1"/>
      <c r="D108" s="1"/>
      <c r="E108" s="1"/>
      <c r="F108" s="1"/>
      <c r="G108" s="1"/>
      <c r="H108" s="1"/>
    </row>
    <row r="109" spans="1:144" s="2" customFormat="1">
      <c r="A109" s="45"/>
      <c r="B109" s="48"/>
      <c r="C109" s="1"/>
      <c r="D109" s="1"/>
      <c r="E109" s="1"/>
      <c r="F109" s="1"/>
      <c r="G109" s="1"/>
      <c r="H109" s="1"/>
    </row>
    <row r="110" spans="1:144" s="2" customFormat="1">
      <c r="A110" s="45"/>
      <c r="B110" s="48"/>
      <c r="C110" s="1"/>
      <c r="D110" s="1"/>
      <c r="E110" s="1"/>
      <c r="F110" s="1"/>
      <c r="G110" s="1"/>
      <c r="H110" s="1"/>
    </row>
    <row r="111" spans="1:144" s="2" customFormat="1">
      <c r="A111" s="45"/>
      <c r="B111" s="48"/>
      <c r="C111" s="1"/>
      <c r="D111" s="1"/>
      <c r="E111" s="1"/>
      <c r="F111" s="1"/>
      <c r="G111" s="1"/>
      <c r="H111" s="1"/>
    </row>
    <row r="112" spans="1:144" s="2" customFormat="1">
      <c r="A112" s="45"/>
      <c r="B112" s="48"/>
      <c r="C112" s="1"/>
      <c r="D112" s="1"/>
      <c r="E112" s="1"/>
      <c r="F112" s="1"/>
      <c r="G112" s="1"/>
      <c r="H112" s="1"/>
    </row>
    <row r="113" spans="1:8" s="2" customFormat="1">
      <c r="A113" s="45"/>
      <c r="B113" s="48"/>
      <c r="C113" s="1"/>
      <c r="D113" s="1"/>
      <c r="E113" s="1"/>
      <c r="F113" s="1"/>
      <c r="G113" s="1"/>
      <c r="H113" s="1"/>
    </row>
    <row r="114" spans="1:8" s="2" customFormat="1">
      <c r="A114" s="45"/>
      <c r="B114" s="48"/>
      <c r="C114" s="1"/>
      <c r="D114" s="1"/>
      <c r="E114" s="1"/>
      <c r="F114" s="1"/>
      <c r="G114" s="1"/>
      <c r="H114" s="1"/>
    </row>
    <row r="115" spans="1:8" s="2" customFormat="1">
      <c r="A115" s="45"/>
      <c r="B115" s="48"/>
      <c r="C115" s="1"/>
      <c r="D115" s="1"/>
      <c r="E115" s="1"/>
      <c r="F115" s="1"/>
      <c r="G115" s="1"/>
      <c r="H115" s="1"/>
    </row>
    <row r="116" spans="1:8" s="2" customFormat="1">
      <c r="A116" s="45"/>
      <c r="B116" s="48"/>
      <c r="C116" s="1"/>
      <c r="D116" s="1"/>
      <c r="E116" s="1"/>
      <c r="F116" s="1"/>
      <c r="G116" s="1"/>
      <c r="H116" s="1"/>
    </row>
    <row r="117" spans="1:8" s="2" customFormat="1">
      <c r="A117" s="45"/>
      <c r="B117" s="48"/>
      <c r="C117" s="1"/>
      <c r="D117" s="1"/>
      <c r="E117" s="1"/>
      <c r="F117" s="1"/>
      <c r="G117" s="1"/>
      <c r="H117" s="1"/>
    </row>
    <row r="118" spans="1:8" s="2" customFormat="1">
      <c r="A118" s="45"/>
      <c r="B118" s="48"/>
      <c r="C118" s="1"/>
      <c r="D118" s="1"/>
      <c r="E118" s="1"/>
      <c r="F118" s="1"/>
      <c r="G118" s="1"/>
      <c r="H118" s="1"/>
    </row>
    <row r="119" spans="1:8" s="2" customFormat="1">
      <c r="A119" s="45"/>
      <c r="B119" s="48"/>
      <c r="C119" s="1"/>
      <c r="D119" s="1"/>
      <c r="E119" s="1"/>
      <c r="F119" s="1"/>
      <c r="G119" s="1"/>
      <c r="H119" s="1"/>
    </row>
    <row r="120" spans="1:8" s="2" customFormat="1">
      <c r="A120" s="48"/>
      <c r="B120" s="48"/>
      <c r="C120" s="1"/>
      <c r="D120" s="1"/>
      <c r="E120" s="1"/>
      <c r="F120" s="1"/>
      <c r="G120" s="1"/>
      <c r="H120" s="1"/>
    </row>
    <row r="121" spans="1:8" s="2" customFormat="1">
      <c r="A121" s="48"/>
      <c r="B121" s="48"/>
      <c r="C121" s="1"/>
      <c r="D121" s="1"/>
      <c r="E121" s="1"/>
      <c r="F121" s="1"/>
      <c r="G121" s="1"/>
      <c r="H121" s="1"/>
    </row>
    <row r="122" spans="1:8" s="2" customFormat="1">
      <c r="A122" s="48"/>
      <c r="B122" s="48"/>
      <c r="C122" s="1"/>
      <c r="D122" s="1"/>
      <c r="E122" s="1"/>
      <c r="F122" s="1"/>
      <c r="G122" s="1"/>
      <c r="H122" s="1"/>
    </row>
    <row r="123" spans="1:8" s="2" customFormat="1">
      <c r="A123" s="48"/>
      <c r="B123" s="48"/>
      <c r="C123" s="1"/>
      <c r="D123" s="1"/>
      <c r="E123" s="1"/>
      <c r="F123" s="1"/>
      <c r="G123" s="1"/>
      <c r="H123" s="1"/>
    </row>
    <row r="124" spans="1:8" s="2" customFormat="1">
      <c r="A124" s="48"/>
      <c r="B124" s="48"/>
      <c r="C124" s="1"/>
      <c r="D124" s="1"/>
      <c r="E124" s="1"/>
      <c r="F124" s="1"/>
      <c r="G124" s="1"/>
      <c r="H124" s="1"/>
    </row>
    <row r="125" spans="1:8" s="2" customFormat="1">
      <c r="A125" s="48"/>
      <c r="B125" s="48"/>
      <c r="C125" s="1"/>
      <c r="D125" s="1"/>
      <c r="E125" s="1"/>
      <c r="F125" s="1"/>
      <c r="G125" s="1"/>
      <c r="H125" s="1"/>
    </row>
    <row r="126" spans="1:8" s="2" customFormat="1">
      <c r="A126" s="48"/>
      <c r="B126" s="48"/>
      <c r="C126" s="1"/>
      <c r="D126" s="1"/>
      <c r="E126" s="1"/>
      <c r="F126" s="1"/>
      <c r="G126" s="1"/>
      <c r="H126" s="1"/>
    </row>
    <row r="127" spans="1:8" s="2" customFormat="1">
      <c r="A127" s="48"/>
      <c r="B127" s="48"/>
      <c r="C127" s="1"/>
      <c r="D127" s="1"/>
      <c r="E127" s="1"/>
      <c r="F127" s="1"/>
      <c r="G127" s="1"/>
      <c r="H127" s="1"/>
    </row>
    <row r="128" spans="1:8" s="2" customFormat="1">
      <c r="A128" s="48"/>
      <c r="B128" s="48"/>
      <c r="C128" s="1"/>
      <c r="D128" s="1"/>
      <c r="E128" s="1"/>
      <c r="F128" s="1"/>
      <c r="G128" s="1"/>
      <c r="H128" s="1"/>
    </row>
    <row r="129" spans="1:8" s="2" customFormat="1">
      <c r="A129" s="48"/>
      <c r="B129" s="48"/>
      <c r="C129" s="1"/>
      <c r="D129" s="1"/>
      <c r="E129" s="1"/>
      <c r="F129" s="1"/>
      <c r="G129" s="1"/>
      <c r="H129" s="1"/>
    </row>
    <row r="130" spans="1:8" s="2" customFormat="1">
      <c r="A130" s="48"/>
      <c r="B130" s="48"/>
      <c r="C130" s="1"/>
      <c r="D130" s="1"/>
      <c r="E130" s="1"/>
      <c r="F130" s="1"/>
      <c r="G130" s="1"/>
      <c r="H130" s="1"/>
    </row>
    <row r="131" spans="1:8" s="2" customFormat="1">
      <c r="A131" s="48"/>
      <c r="B131" s="48"/>
      <c r="C131" s="1"/>
      <c r="D131" s="1"/>
      <c r="E131" s="1"/>
      <c r="F131" s="1"/>
      <c r="G131" s="1"/>
      <c r="H131" s="1"/>
    </row>
    <row r="132" spans="1:8" s="2" customFormat="1">
      <c r="A132" s="48"/>
      <c r="B132" s="48"/>
      <c r="C132" s="1"/>
      <c r="D132" s="1"/>
      <c r="E132" s="1"/>
      <c r="F132" s="1"/>
      <c r="G132" s="1"/>
      <c r="H132" s="1"/>
    </row>
    <row r="133" spans="1:8" s="2" customFormat="1">
      <c r="A133" s="48"/>
      <c r="B133" s="48"/>
      <c r="C133" s="1"/>
      <c r="D133" s="1"/>
      <c r="E133" s="1"/>
      <c r="F133" s="1"/>
      <c r="G133" s="1"/>
      <c r="H133" s="1"/>
    </row>
    <row r="134" spans="1:8" s="2" customFormat="1">
      <c r="A134" s="48"/>
      <c r="B134" s="48"/>
      <c r="C134" s="1"/>
      <c r="D134" s="1"/>
      <c r="E134" s="1"/>
      <c r="F134" s="1"/>
      <c r="G134" s="1"/>
      <c r="H134" s="1"/>
    </row>
    <row r="135" spans="1:8" s="2" customFormat="1">
      <c r="A135" s="48"/>
      <c r="B135" s="48"/>
      <c r="C135" s="1"/>
      <c r="D135" s="1"/>
      <c r="E135" s="1"/>
      <c r="F135" s="1"/>
      <c r="G135" s="1"/>
      <c r="H135" s="1"/>
    </row>
    <row r="136" spans="1:8" s="2" customFormat="1">
      <c r="A136" s="48"/>
      <c r="B136" s="48"/>
      <c r="C136" s="1"/>
      <c r="D136" s="1"/>
      <c r="E136" s="1"/>
      <c r="F136" s="1"/>
      <c r="G136" s="1"/>
      <c r="H136" s="1"/>
    </row>
    <row r="137" spans="1:8" s="2" customFormat="1">
      <c r="A137" s="48"/>
      <c r="B137" s="48"/>
      <c r="C137" s="1"/>
      <c r="D137" s="1"/>
      <c r="E137" s="1"/>
      <c r="F137" s="1"/>
      <c r="G137" s="1"/>
      <c r="H137" s="1"/>
    </row>
    <row r="138" spans="1:8" s="2" customFormat="1">
      <c r="A138" s="48"/>
      <c r="B138" s="48"/>
      <c r="C138" s="1"/>
      <c r="D138" s="1"/>
      <c r="E138" s="1"/>
      <c r="F138" s="1"/>
      <c r="G138" s="1"/>
      <c r="H138" s="1"/>
    </row>
    <row r="139" spans="1:8" s="2" customFormat="1">
      <c r="A139" s="48"/>
      <c r="B139" s="48"/>
      <c r="C139" s="1"/>
      <c r="D139" s="1"/>
      <c r="E139" s="1"/>
      <c r="F139" s="1"/>
      <c r="G139" s="1"/>
      <c r="H139" s="1"/>
    </row>
    <row r="140" spans="1:8" s="2" customFormat="1">
      <c r="A140" s="48"/>
      <c r="B140" s="48"/>
      <c r="C140" s="1"/>
      <c r="D140" s="1"/>
      <c r="E140" s="1"/>
      <c r="F140" s="1"/>
      <c r="G140" s="1"/>
      <c r="H140" s="1"/>
    </row>
    <row r="141" spans="1:8" s="2" customFormat="1">
      <c r="A141" s="48"/>
      <c r="B141" s="48"/>
      <c r="C141" s="1"/>
      <c r="D141" s="1"/>
      <c r="E141" s="1"/>
      <c r="F141" s="1"/>
      <c r="G141" s="1"/>
      <c r="H141" s="1"/>
    </row>
    <row r="142" spans="1:8" s="2" customFormat="1">
      <c r="A142" s="48"/>
      <c r="B142" s="48"/>
      <c r="C142" s="1"/>
      <c r="D142" s="1"/>
      <c r="E142" s="1"/>
      <c r="F142" s="1"/>
      <c r="G142" s="1"/>
      <c r="H142" s="1"/>
    </row>
    <row r="143" spans="1:8" s="2" customFormat="1">
      <c r="A143" s="48"/>
      <c r="B143" s="48"/>
      <c r="C143" s="1"/>
      <c r="D143" s="1"/>
      <c r="E143" s="1"/>
      <c r="F143" s="1"/>
      <c r="G143" s="1"/>
      <c r="H143" s="1"/>
    </row>
    <row r="144" spans="1:8" s="2" customFormat="1">
      <c r="A144" s="48"/>
      <c r="B144" s="48"/>
      <c r="C144" s="1"/>
      <c r="D144" s="1"/>
      <c r="E144" s="1"/>
      <c r="F144" s="1"/>
      <c r="G144" s="1"/>
      <c r="H144" s="1"/>
    </row>
    <row r="145" spans="1:8" s="2" customFormat="1">
      <c r="A145" s="48"/>
      <c r="B145" s="48"/>
      <c r="C145" s="1"/>
      <c r="D145" s="1"/>
      <c r="E145" s="1"/>
      <c r="F145" s="1"/>
      <c r="G145" s="1"/>
      <c r="H145" s="1"/>
    </row>
    <row r="146" spans="1:8" s="2" customFormat="1">
      <c r="A146" s="48"/>
      <c r="B146" s="48"/>
      <c r="C146" s="1"/>
      <c r="D146" s="1"/>
      <c r="E146" s="1"/>
      <c r="F146" s="1"/>
      <c r="G146" s="1"/>
      <c r="H146" s="1"/>
    </row>
    <row r="147" spans="1:8" s="2" customFormat="1">
      <c r="A147" s="48"/>
      <c r="B147" s="48"/>
      <c r="C147" s="1"/>
      <c r="D147" s="1"/>
      <c r="E147" s="1"/>
      <c r="F147" s="1"/>
      <c r="G147" s="1"/>
      <c r="H147" s="1"/>
    </row>
    <row r="148" spans="1:8">
      <c r="A148" s="48"/>
    </row>
    <row r="149" spans="1:8">
      <c r="A149" s="48"/>
    </row>
    <row r="150" spans="1:8">
      <c r="A150" s="48"/>
    </row>
    <row r="151" spans="1:8">
      <c r="A151" s="48"/>
    </row>
    <row r="152" spans="1:8">
      <c r="A152" s="48"/>
    </row>
    <row r="153" spans="1:8">
      <c r="A153" s="48"/>
    </row>
    <row r="154" spans="1:8">
      <c r="A154" s="48"/>
    </row>
    <row r="155" spans="1:8">
      <c r="A155" s="48"/>
    </row>
    <row r="156" spans="1:8">
      <c r="A156" s="48"/>
    </row>
    <row r="157" spans="1:8">
      <c r="A157" s="48"/>
    </row>
    <row r="158" spans="1:8">
      <c r="A158" s="48"/>
    </row>
    <row r="159" spans="1:8">
      <c r="A159" s="48"/>
    </row>
    <row r="160" spans="1:8">
      <c r="A160" s="48"/>
    </row>
  </sheetData>
  <sheetProtection formatColumns="0" formatRows="0"/>
  <mergeCells count="47">
    <mergeCell ref="G6:H8"/>
    <mergeCell ref="C6:D8"/>
    <mergeCell ref="A6:B9"/>
    <mergeCell ref="A21:B21"/>
    <mergeCell ref="A22:B22"/>
    <mergeCell ref="A10:B10"/>
    <mergeCell ref="A12:B12"/>
    <mergeCell ref="E6:F8"/>
    <mergeCell ref="A13:B13"/>
    <mergeCell ref="A15:B15"/>
    <mergeCell ref="A16:B16"/>
    <mergeCell ref="A17:B17"/>
    <mergeCell ref="A18:B18"/>
    <mergeCell ref="A43:B43"/>
    <mergeCell ref="A44:B44"/>
    <mergeCell ref="A45:B45"/>
    <mergeCell ref="A50:B50"/>
    <mergeCell ref="A23:B23"/>
    <mergeCell ref="A24:B24"/>
    <mergeCell ref="A39:B39"/>
    <mergeCell ref="A30:B30"/>
    <mergeCell ref="A31:B31"/>
    <mergeCell ref="A35:B35"/>
    <mergeCell ref="A42:B42"/>
    <mergeCell ref="A68:B68"/>
    <mergeCell ref="A69:B69"/>
    <mergeCell ref="A70:B70"/>
    <mergeCell ref="A71:B71"/>
    <mergeCell ref="A61:B61"/>
    <mergeCell ref="A62:B62"/>
    <mergeCell ref="A66:B66"/>
    <mergeCell ref="A3:H3"/>
    <mergeCell ref="A67:B67"/>
    <mergeCell ref="A55:B55"/>
    <mergeCell ref="A56:B56"/>
    <mergeCell ref="A57:B57"/>
    <mergeCell ref="A58:B58"/>
    <mergeCell ref="A59:B59"/>
    <mergeCell ref="A60:B60"/>
    <mergeCell ref="A47:B47"/>
    <mergeCell ref="A49:B49"/>
    <mergeCell ref="A53:B53"/>
    <mergeCell ref="A54:B54"/>
    <mergeCell ref="A41:B41"/>
    <mergeCell ref="A51:B51"/>
    <mergeCell ref="A52:B52"/>
    <mergeCell ref="A36:B36"/>
  </mergeCells>
  <printOptions horizontalCentered="1"/>
  <pageMargins left="0.15748031496062992" right="0.15748031496062992" top="0.27559055118110237" bottom="0.15748031496062992" header="0" footer="0"/>
  <pageSetup paperSize="9" scale="45" orientation="landscape" r:id="rId1"/>
  <headerFooter differentFirst="1" alignWithMargins="0"/>
  <rowBreaks count="2" manualBreakCount="2">
    <brk id="39" max="7" man="1"/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354" t="s">
        <v>0</v>
      </c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354"/>
      <c r="BC1" s="354"/>
      <c r="BD1" s="354"/>
      <c r="BE1" s="354"/>
      <c r="BF1" s="354"/>
      <c r="BG1" s="354"/>
      <c r="BH1" s="354"/>
      <c r="BI1" s="354"/>
      <c r="BJ1" s="354"/>
      <c r="BK1" s="354"/>
      <c r="BL1" s="354"/>
      <c r="BM1" s="354"/>
      <c r="BN1" s="354"/>
      <c r="BO1" s="354"/>
      <c r="BP1" s="354"/>
      <c r="BQ1" s="354"/>
      <c r="BR1" s="354"/>
      <c r="BS1" s="354"/>
      <c r="BT1" s="354"/>
      <c r="BU1" s="354"/>
      <c r="BV1" s="354"/>
      <c r="BW1" s="354"/>
      <c r="BX1" s="354"/>
      <c r="BY1" s="354"/>
      <c r="BZ1" s="354"/>
      <c r="CA1" s="354"/>
      <c r="CB1" s="354"/>
      <c r="CC1" s="354"/>
      <c r="CD1" s="354"/>
      <c r="CE1" s="354"/>
      <c r="CF1" s="354"/>
      <c r="CG1" s="354"/>
      <c r="CH1" s="354"/>
      <c r="CI1" s="354"/>
      <c r="CJ1" s="354"/>
      <c r="CK1" s="354"/>
      <c r="CL1" s="354"/>
      <c r="CM1" s="354"/>
      <c r="CN1" s="354"/>
      <c r="CO1" s="354"/>
      <c r="CP1" s="354"/>
      <c r="CQ1" s="354"/>
      <c r="CR1" s="354"/>
      <c r="CS1" s="354"/>
      <c r="CT1" s="354"/>
      <c r="CU1" s="354"/>
      <c r="CV1" s="354"/>
      <c r="CW1" s="354"/>
      <c r="CX1" s="354"/>
      <c r="CY1" s="354"/>
      <c r="CZ1" s="354"/>
      <c r="DA1" s="354"/>
      <c r="DB1" s="354"/>
      <c r="DC1" s="354"/>
      <c r="DD1" s="354"/>
      <c r="DE1" s="354"/>
      <c r="DF1" s="354"/>
      <c r="DG1" s="354"/>
      <c r="DH1" s="354"/>
      <c r="DI1" s="354"/>
      <c r="DJ1" s="354"/>
      <c r="DK1" s="354"/>
      <c r="DL1" s="354"/>
      <c r="DM1" s="354"/>
      <c r="DN1" s="354"/>
      <c r="DO1" s="354"/>
      <c r="DP1" s="354"/>
      <c r="DQ1" s="354"/>
      <c r="DR1" s="354"/>
      <c r="DS1" s="354"/>
      <c r="DT1" s="354"/>
      <c r="DU1" s="354"/>
      <c r="DV1" s="354"/>
    </row>
    <row r="2" spans="1:268" ht="15.75" customHeight="1">
      <c r="C2" s="354" t="s">
        <v>1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354"/>
      <c r="BR2" s="354"/>
      <c r="BS2" s="354"/>
      <c r="BT2" s="354"/>
      <c r="BU2" s="354"/>
      <c r="BV2" s="354"/>
      <c r="BW2" s="354"/>
      <c r="BX2" s="354"/>
      <c r="BY2" s="354"/>
      <c r="BZ2" s="354"/>
      <c r="CA2" s="354"/>
      <c r="CB2" s="354"/>
      <c r="CC2" s="354"/>
      <c r="CD2" s="354"/>
      <c r="CE2" s="354"/>
      <c r="CF2" s="354"/>
      <c r="CG2" s="354"/>
      <c r="CH2" s="354"/>
      <c r="CI2" s="354"/>
      <c r="CJ2" s="354"/>
      <c r="CK2" s="354"/>
      <c r="CL2" s="354"/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/>
      <c r="CX2" s="354"/>
      <c r="CY2" s="354"/>
      <c r="CZ2" s="354"/>
      <c r="DA2" s="354"/>
      <c r="DB2" s="354"/>
      <c r="DC2" s="354"/>
      <c r="DD2" s="354"/>
      <c r="DE2" s="354"/>
      <c r="DF2" s="354"/>
      <c r="DG2" s="354"/>
      <c r="DH2" s="354"/>
      <c r="DI2" s="354"/>
      <c r="DJ2" s="354"/>
      <c r="DK2" s="354"/>
      <c r="DL2" s="354"/>
      <c r="DM2" s="354"/>
      <c r="DN2" s="354"/>
      <c r="DO2" s="354"/>
      <c r="DP2" s="354"/>
      <c r="DQ2" s="354"/>
      <c r="DR2" s="354"/>
      <c r="DS2" s="354"/>
      <c r="DT2" s="354"/>
      <c r="DU2" s="354"/>
      <c r="DV2" s="354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337" t="s">
        <v>3</v>
      </c>
      <c r="B4" s="338"/>
      <c r="C4" s="343" t="s">
        <v>4</v>
      </c>
      <c r="D4" s="344"/>
      <c r="E4" s="345" t="s">
        <v>5</v>
      </c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345"/>
      <c r="AR4" s="345"/>
      <c r="AS4" s="345"/>
      <c r="AT4" s="345"/>
      <c r="AU4" s="345"/>
      <c r="AV4" s="345"/>
      <c r="AW4" s="345"/>
      <c r="AX4" s="345"/>
      <c r="AY4" s="345" t="s">
        <v>6</v>
      </c>
      <c r="AZ4" s="345"/>
      <c r="BA4" s="345"/>
      <c r="BB4" s="345"/>
      <c r="BC4" s="345"/>
      <c r="BD4" s="345"/>
      <c r="BE4" s="345"/>
      <c r="BF4" s="345"/>
      <c r="BG4" s="345"/>
      <c r="BH4" s="345"/>
      <c r="BI4" s="345"/>
      <c r="BJ4" s="345"/>
      <c r="BK4" s="345"/>
      <c r="BL4" s="345"/>
      <c r="BM4" s="345"/>
      <c r="BN4" s="345"/>
      <c r="BO4" s="345"/>
      <c r="BP4" s="345"/>
      <c r="BQ4" s="345"/>
      <c r="BR4" s="345"/>
      <c r="BS4" s="345"/>
      <c r="BT4" s="345"/>
      <c r="BU4" s="345"/>
      <c r="BV4" s="345"/>
      <c r="BW4" s="345"/>
      <c r="BX4" s="345"/>
      <c r="BY4" s="345"/>
      <c r="BZ4" s="345"/>
      <c r="CA4" s="345"/>
      <c r="CB4" s="345"/>
      <c r="CC4" s="345"/>
      <c r="CD4" s="345"/>
      <c r="CE4" s="345"/>
      <c r="CF4" s="345"/>
      <c r="CG4" s="345"/>
      <c r="CH4" s="345"/>
      <c r="CI4" s="345"/>
      <c r="CJ4" s="345"/>
      <c r="CK4" s="345"/>
      <c r="CL4" s="345"/>
      <c r="CM4" s="345"/>
      <c r="CN4" s="345"/>
      <c r="CO4" s="345"/>
      <c r="CP4" s="345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9"/>
    </row>
    <row r="5" spans="1:268" s="120" customFormat="1" ht="16.5" customHeight="1">
      <c r="A5" s="339"/>
      <c r="B5" s="340"/>
      <c r="C5" s="346" t="s">
        <v>113</v>
      </c>
      <c r="D5" s="346"/>
      <c r="E5" s="346" t="s">
        <v>7</v>
      </c>
      <c r="F5" s="346"/>
      <c r="G5" s="346" t="s">
        <v>8</v>
      </c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 t="s">
        <v>9</v>
      </c>
      <c r="AZ5" s="346"/>
      <c r="BA5" s="423" t="s">
        <v>96</v>
      </c>
      <c r="BB5" s="423"/>
      <c r="BC5" s="336" t="s">
        <v>10</v>
      </c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  <c r="CJ5" s="336"/>
      <c r="CK5" s="336"/>
      <c r="CL5" s="336"/>
      <c r="CM5" s="336"/>
      <c r="CN5" s="336"/>
      <c r="CO5" s="336"/>
      <c r="CP5" s="336"/>
      <c r="CQ5" s="336"/>
      <c r="CR5" s="336"/>
      <c r="CS5" s="336"/>
      <c r="CT5" s="336"/>
      <c r="CU5" s="336"/>
      <c r="CV5" s="336"/>
      <c r="CW5" s="336"/>
      <c r="CX5" s="336"/>
      <c r="CY5" s="336"/>
      <c r="CZ5" s="336"/>
      <c r="DA5" s="336"/>
      <c r="DB5" s="336"/>
      <c r="DC5" s="336"/>
      <c r="DD5" s="336"/>
      <c r="DE5" s="336"/>
      <c r="DF5" s="336"/>
      <c r="DG5" s="336"/>
      <c r="DH5" s="336"/>
      <c r="DI5" s="336"/>
      <c r="DJ5" s="336"/>
      <c r="DK5" s="336"/>
      <c r="DL5" s="336"/>
      <c r="DM5" s="336"/>
      <c r="DN5" s="336"/>
      <c r="DO5" s="336"/>
      <c r="DP5" s="336"/>
      <c r="DQ5" s="349" t="s">
        <v>125</v>
      </c>
      <c r="DR5" s="350"/>
      <c r="DS5" s="422" t="s">
        <v>126</v>
      </c>
      <c r="DT5" s="422"/>
      <c r="DU5" s="422" t="s">
        <v>96</v>
      </c>
      <c r="DV5" s="422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339"/>
      <c r="B6" s="340"/>
      <c r="C6" s="346"/>
      <c r="D6" s="346"/>
      <c r="E6" s="346"/>
      <c r="F6" s="346"/>
      <c r="G6" s="330" t="s">
        <v>11</v>
      </c>
      <c r="H6" s="330"/>
      <c r="I6" s="330" t="s">
        <v>12</v>
      </c>
      <c r="J6" s="330"/>
      <c r="K6" s="330" t="s">
        <v>70</v>
      </c>
      <c r="L6" s="330"/>
      <c r="M6" s="330" t="s">
        <v>13</v>
      </c>
      <c r="N6" s="330"/>
      <c r="O6" s="330" t="s">
        <v>14</v>
      </c>
      <c r="P6" s="330"/>
      <c r="Q6" s="330" t="s">
        <v>15</v>
      </c>
      <c r="R6" s="330"/>
      <c r="S6" s="330" t="s">
        <v>81</v>
      </c>
      <c r="T6" s="330"/>
      <c r="U6" s="330" t="s">
        <v>16</v>
      </c>
      <c r="V6" s="330"/>
      <c r="W6" s="330" t="s">
        <v>82</v>
      </c>
      <c r="X6" s="330"/>
      <c r="Y6" s="330" t="s">
        <v>17</v>
      </c>
      <c r="Z6" s="330"/>
      <c r="AA6" s="330" t="s">
        <v>83</v>
      </c>
      <c r="AB6" s="330"/>
      <c r="AC6" s="330" t="s">
        <v>18</v>
      </c>
      <c r="AD6" s="330"/>
      <c r="AE6" s="330" t="s">
        <v>84</v>
      </c>
      <c r="AF6" s="330"/>
      <c r="AG6" s="330" t="s">
        <v>19</v>
      </c>
      <c r="AH6" s="330"/>
      <c r="AI6" s="330" t="s">
        <v>85</v>
      </c>
      <c r="AJ6" s="330"/>
      <c r="AK6" s="330" t="s">
        <v>20</v>
      </c>
      <c r="AL6" s="330"/>
      <c r="AM6" s="330" t="s">
        <v>86</v>
      </c>
      <c r="AN6" s="330"/>
      <c r="AO6" s="330" t="s">
        <v>21</v>
      </c>
      <c r="AP6" s="330"/>
      <c r="AQ6" s="330" t="s">
        <v>87</v>
      </c>
      <c r="AR6" s="330"/>
      <c r="AS6" s="330" t="s">
        <v>22</v>
      </c>
      <c r="AT6" s="330"/>
      <c r="AU6" s="330" t="s">
        <v>88</v>
      </c>
      <c r="AV6" s="330"/>
      <c r="AW6" s="330" t="s">
        <v>23</v>
      </c>
      <c r="AX6" s="330"/>
      <c r="AY6" s="346"/>
      <c r="AZ6" s="346"/>
      <c r="BA6" s="423"/>
      <c r="BB6" s="423"/>
      <c r="BC6" s="330" t="s">
        <v>11</v>
      </c>
      <c r="BD6" s="330"/>
      <c r="BE6" s="330" t="s">
        <v>12</v>
      </c>
      <c r="BF6" s="330"/>
      <c r="BG6" s="330" t="s">
        <v>70</v>
      </c>
      <c r="BH6" s="330"/>
      <c r="BI6" s="420" t="s">
        <v>96</v>
      </c>
      <c r="BJ6" s="421"/>
      <c r="BK6" s="330" t="s">
        <v>13</v>
      </c>
      <c r="BL6" s="330"/>
      <c r="BM6" s="330" t="s">
        <v>14</v>
      </c>
      <c r="BN6" s="330"/>
      <c r="BO6" s="420" t="s">
        <v>96</v>
      </c>
      <c r="BP6" s="421"/>
      <c r="BQ6" s="330" t="s">
        <v>15</v>
      </c>
      <c r="BR6" s="330"/>
      <c r="BS6" s="330" t="s">
        <v>81</v>
      </c>
      <c r="BT6" s="330"/>
      <c r="BU6" s="420" t="s">
        <v>96</v>
      </c>
      <c r="BV6" s="421"/>
      <c r="BW6" s="330" t="s">
        <v>141</v>
      </c>
      <c r="BX6" s="330"/>
      <c r="BY6" s="330" t="s">
        <v>82</v>
      </c>
      <c r="BZ6" s="330"/>
      <c r="CA6" s="420" t="s">
        <v>96</v>
      </c>
      <c r="CB6" s="421"/>
      <c r="CC6" s="330" t="s">
        <v>17</v>
      </c>
      <c r="CD6" s="330"/>
      <c r="CE6" s="330" t="s">
        <v>83</v>
      </c>
      <c r="CF6" s="330"/>
      <c r="CG6" s="420" t="s">
        <v>96</v>
      </c>
      <c r="CH6" s="421"/>
      <c r="CI6" s="330" t="s">
        <v>18</v>
      </c>
      <c r="CJ6" s="330"/>
      <c r="CK6" s="330" t="s">
        <v>84</v>
      </c>
      <c r="CL6" s="330"/>
      <c r="CM6" s="420" t="s">
        <v>96</v>
      </c>
      <c r="CN6" s="421"/>
      <c r="CO6" s="330" t="s">
        <v>19</v>
      </c>
      <c r="CP6" s="330"/>
      <c r="CQ6" s="330" t="s">
        <v>85</v>
      </c>
      <c r="CR6" s="330"/>
      <c r="CS6" s="420" t="s">
        <v>96</v>
      </c>
      <c r="CT6" s="421"/>
      <c r="CU6" s="330" t="s">
        <v>20</v>
      </c>
      <c r="CV6" s="330"/>
      <c r="CW6" s="330" t="s">
        <v>86</v>
      </c>
      <c r="CX6" s="330"/>
      <c r="CY6" s="420" t="s">
        <v>96</v>
      </c>
      <c r="CZ6" s="421"/>
      <c r="DA6" s="330" t="s">
        <v>21</v>
      </c>
      <c r="DB6" s="330"/>
      <c r="DC6" s="330" t="s">
        <v>87</v>
      </c>
      <c r="DD6" s="330"/>
      <c r="DE6" s="420" t="s">
        <v>96</v>
      </c>
      <c r="DF6" s="421"/>
      <c r="DG6" s="330" t="s">
        <v>22</v>
      </c>
      <c r="DH6" s="330"/>
      <c r="DI6" s="330" t="s">
        <v>88</v>
      </c>
      <c r="DJ6" s="330"/>
      <c r="DK6" s="420" t="s">
        <v>96</v>
      </c>
      <c r="DL6" s="421"/>
      <c r="DM6" s="330" t="s">
        <v>23</v>
      </c>
      <c r="DN6" s="330"/>
      <c r="DO6" s="331" t="s">
        <v>117</v>
      </c>
      <c r="DP6" s="331"/>
      <c r="DQ6" s="351"/>
      <c r="DR6" s="352"/>
      <c r="DS6" s="422"/>
      <c r="DT6" s="422"/>
      <c r="DU6" s="422"/>
      <c r="DV6" s="422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341"/>
      <c r="B7" s="342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300" t="s">
        <v>29</v>
      </c>
      <c r="B8" s="301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418" t="s">
        <v>30</v>
      </c>
      <c r="B9" s="419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416" t="s">
        <v>31</v>
      </c>
      <c r="B10" s="417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416" t="s">
        <v>32</v>
      </c>
      <c r="B12" s="417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416" t="s">
        <v>80</v>
      </c>
      <c r="B13" s="417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416" t="s">
        <v>33</v>
      </c>
      <c r="B14" s="417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416" t="s">
        <v>35</v>
      </c>
      <c r="B15" s="417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416" t="s">
        <v>36</v>
      </c>
      <c r="B16" s="417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416" t="s">
        <v>37</v>
      </c>
      <c r="B17" s="417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416" t="s">
        <v>38</v>
      </c>
      <c r="B18" s="417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416" t="s">
        <v>39</v>
      </c>
      <c r="B19" s="417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416" t="s">
        <v>40</v>
      </c>
      <c r="B20" s="417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416" t="s">
        <v>41</v>
      </c>
      <c r="B21" s="417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416" t="s">
        <v>89</v>
      </c>
      <c r="B22" s="417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416" t="s">
        <v>90</v>
      </c>
      <c r="B23" s="417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416" t="s">
        <v>42</v>
      </c>
      <c r="B24" s="417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416" t="s">
        <v>43</v>
      </c>
      <c r="B25" s="417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418" t="s">
        <v>44</v>
      </c>
      <c r="B26" s="419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404" t="s">
        <v>94</v>
      </c>
      <c r="B27" s="405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404" t="s">
        <v>45</v>
      </c>
      <c r="B28" s="405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404" t="s">
        <v>91</v>
      </c>
      <c r="B29" s="405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404" t="s">
        <v>46</v>
      </c>
      <c r="B30" s="405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404" t="s">
        <v>92</v>
      </c>
      <c r="B31" s="405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404" t="s">
        <v>47</v>
      </c>
      <c r="B32" s="405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404" t="s">
        <v>118</v>
      </c>
      <c r="B33" s="405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404" t="s">
        <v>48</v>
      </c>
      <c r="B34" s="405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404" t="s">
        <v>93</v>
      </c>
      <c r="B35" s="405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300" t="s">
        <v>49</v>
      </c>
      <c r="B36" s="301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414" t="s">
        <v>100</v>
      </c>
      <c r="B37" s="415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306" t="s">
        <v>105</v>
      </c>
      <c r="B38" s="307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306" t="s">
        <v>99</v>
      </c>
      <c r="B39" s="307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306" t="s">
        <v>95</v>
      </c>
      <c r="B40" s="307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306" t="s">
        <v>98</v>
      </c>
      <c r="B41" s="307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412" t="s">
        <v>97</v>
      </c>
      <c r="B42" s="413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412" t="s">
        <v>101</v>
      </c>
      <c r="B43" s="413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412" t="s">
        <v>102</v>
      </c>
      <c r="B44" s="413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412" t="s">
        <v>103</v>
      </c>
      <c r="B45" s="413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412" t="s">
        <v>106</v>
      </c>
      <c r="B46" s="413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306" t="s">
        <v>132</v>
      </c>
      <c r="B47" s="307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306" t="s">
        <v>108</v>
      </c>
      <c r="B48" s="307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306" t="s">
        <v>110</v>
      </c>
      <c r="B49" s="307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306" t="s">
        <v>111</v>
      </c>
      <c r="B50" s="307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306" t="s">
        <v>112</v>
      </c>
      <c r="B51" s="307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306" t="s">
        <v>104</v>
      </c>
      <c r="B52" s="307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306" t="s">
        <v>107</v>
      </c>
      <c r="B53" s="307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306" t="s">
        <v>131</v>
      </c>
      <c r="B54" s="307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306" t="s">
        <v>109</v>
      </c>
      <c r="B55" s="307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306" t="s">
        <v>119</v>
      </c>
      <c r="B56" s="307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306" t="s">
        <v>120</v>
      </c>
      <c r="B57" s="307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306" t="s">
        <v>121</v>
      </c>
      <c r="B58" s="307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306" t="s">
        <v>122</v>
      </c>
      <c r="B59" s="307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306" t="s">
        <v>123</v>
      </c>
      <c r="B60" s="307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306" t="s">
        <v>124</v>
      </c>
      <c r="B61" s="307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306" t="s">
        <v>133</v>
      </c>
      <c r="B62" s="307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300" t="s">
        <v>50</v>
      </c>
      <c r="B63" s="301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94" t="s">
        <v>52</v>
      </c>
      <c r="B64" s="395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410" t="s">
        <v>127</v>
      </c>
      <c r="B65" s="411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300" t="s">
        <v>53</v>
      </c>
      <c r="B66" s="301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402" t="s">
        <v>54</v>
      </c>
      <c r="B67" s="403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404" t="s">
        <v>55</v>
      </c>
      <c r="B68" s="405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404" t="s">
        <v>56</v>
      </c>
      <c r="B69" s="405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402" t="s">
        <v>57</v>
      </c>
      <c r="B70" s="403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404" t="s">
        <v>55</v>
      </c>
      <c r="B71" s="405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404" t="s">
        <v>56</v>
      </c>
      <c r="B72" s="405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402" t="s">
        <v>58</v>
      </c>
      <c r="B73" s="403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404" t="s">
        <v>59</v>
      </c>
      <c r="B74" s="405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404" t="s">
        <v>60</v>
      </c>
      <c r="B75" s="405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402" t="s">
        <v>61</v>
      </c>
      <c r="B76" s="403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406" t="s">
        <v>62</v>
      </c>
      <c r="B77" s="407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408" t="s">
        <v>63</v>
      </c>
      <c r="B78" s="409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300" t="s">
        <v>136</v>
      </c>
      <c r="B79" s="301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400" t="s">
        <v>64</v>
      </c>
      <c r="B80" s="401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306" t="s">
        <v>38</v>
      </c>
      <c r="B81" s="307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306" t="s">
        <v>65</v>
      </c>
      <c r="B82" s="307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306" t="s">
        <v>66</v>
      </c>
      <c r="B83" s="307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306" t="s">
        <v>67</v>
      </c>
      <c r="B84" s="307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306" t="s">
        <v>34</v>
      </c>
      <c r="B85" s="307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306" t="s">
        <v>114</v>
      </c>
      <c r="B86" s="307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400" t="s">
        <v>68</v>
      </c>
      <c r="B87" s="401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306" t="s">
        <v>140</v>
      </c>
      <c r="B88" s="307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306">
        <v>243</v>
      </c>
      <c r="B89" s="307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306">
        <v>244</v>
      </c>
      <c r="B90" s="307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306">
        <v>414</v>
      </c>
      <c r="B91" s="307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306">
        <v>521</v>
      </c>
      <c r="B92" s="307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306">
        <v>831</v>
      </c>
      <c r="B93" s="307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06">
        <v>851</v>
      </c>
      <c r="B94" s="307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06">
        <v>853</v>
      </c>
      <c r="B95" s="307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06"/>
      <c r="B96" s="307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96"/>
      <c r="B97" s="397"/>
      <c r="C97" s="396" t="s">
        <v>115</v>
      </c>
      <c r="D97" s="397"/>
      <c r="E97" s="396" t="s">
        <v>116</v>
      </c>
      <c r="F97" s="397"/>
      <c r="G97" s="396" t="s">
        <v>69</v>
      </c>
      <c r="H97" s="397"/>
      <c r="I97" s="396" t="s">
        <v>70</v>
      </c>
      <c r="J97" s="397"/>
      <c r="K97" s="396" t="str">
        <f>K6</f>
        <v>на 01.03.</v>
      </c>
      <c r="L97" s="397"/>
      <c r="M97" s="396" t="s">
        <v>14</v>
      </c>
      <c r="N97" s="397"/>
      <c r="O97" s="396" t="str">
        <f>O6</f>
        <v>на 01.04.</v>
      </c>
      <c r="P97" s="397"/>
      <c r="Q97" s="396" t="s">
        <v>137</v>
      </c>
      <c r="R97" s="397"/>
      <c r="S97" s="396" t="s">
        <v>137</v>
      </c>
      <c r="T97" s="397"/>
      <c r="U97" s="396" t="s">
        <v>138</v>
      </c>
      <c r="V97" s="397"/>
      <c r="W97" s="396" t="s">
        <v>138</v>
      </c>
      <c r="X97" s="397"/>
      <c r="Y97" s="396" t="s">
        <v>83</v>
      </c>
      <c r="Z97" s="397"/>
      <c r="AA97" s="396" t="s">
        <v>83</v>
      </c>
      <c r="AB97" s="397"/>
      <c r="AC97" s="396" t="s">
        <v>84</v>
      </c>
      <c r="AD97" s="397"/>
      <c r="AE97" s="396" t="s">
        <v>84</v>
      </c>
      <c r="AF97" s="397"/>
      <c r="AG97" s="396" t="s">
        <v>85</v>
      </c>
      <c r="AH97" s="397"/>
      <c r="AI97" s="396" t="s">
        <v>85</v>
      </c>
      <c r="AJ97" s="397"/>
      <c r="AK97" s="396" t="s">
        <v>86</v>
      </c>
      <c r="AL97" s="397"/>
      <c r="AM97" s="396" t="s">
        <v>86</v>
      </c>
      <c r="AN97" s="397"/>
      <c r="AO97" s="396" t="s">
        <v>87</v>
      </c>
      <c r="AP97" s="397"/>
      <c r="AQ97" s="396" t="s">
        <v>87</v>
      </c>
      <c r="AR97" s="397"/>
      <c r="AS97" s="396" t="s">
        <v>88</v>
      </c>
      <c r="AT97" s="397"/>
      <c r="AU97" s="396" t="s">
        <v>88</v>
      </c>
      <c r="AV97" s="397"/>
      <c r="AW97" s="396" t="s">
        <v>139</v>
      </c>
      <c r="AX97" s="397"/>
      <c r="AY97" s="396" t="s">
        <v>71</v>
      </c>
      <c r="AZ97" s="397"/>
      <c r="BA97" s="396"/>
      <c r="BB97" s="397"/>
      <c r="BC97" s="396" t="s">
        <v>69</v>
      </c>
      <c r="BD97" s="397"/>
      <c r="BE97" s="396" t="s">
        <v>70</v>
      </c>
      <c r="BF97" s="397"/>
      <c r="BG97" s="396" t="str">
        <f>BG6</f>
        <v>на 01.03.</v>
      </c>
      <c r="BH97" s="397"/>
      <c r="BI97" s="396" t="s">
        <v>14</v>
      </c>
      <c r="BJ97" s="397"/>
      <c r="BK97" s="396" t="str">
        <f>BK6</f>
        <v>март</v>
      </c>
      <c r="BL97" s="397"/>
      <c r="BM97" s="396" t="s">
        <v>137</v>
      </c>
      <c r="BN97" s="397"/>
      <c r="BO97" s="396" t="s">
        <v>137</v>
      </c>
      <c r="BP97" s="397"/>
      <c r="BQ97" s="396" t="s">
        <v>138</v>
      </c>
      <c r="BR97" s="397"/>
      <c r="BS97" s="396" t="s">
        <v>138</v>
      </c>
      <c r="BT97" s="397"/>
      <c r="BU97" s="396" t="s">
        <v>83</v>
      </c>
      <c r="BV97" s="397"/>
      <c r="BW97" s="396" t="s">
        <v>83</v>
      </c>
      <c r="BX97" s="397"/>
      <c r="BY97" s="396" t="s">
        <v>84</v>
      </c>
      <c r="BZ97" s="397"/>
      <c r="CA97" s="396" t="s">
        <v>84</v>
      </c>
      <c r="CB97" s="397"/>
      <c r="CC97" s="396" t="s">
        <v>85</v>
      </c>
      <c r="CD97" s="397"/>
      <c r="CE97" s="396" t="s">
        <v>85</v>
      </c>
      <c r="CF97" s="397"/>
      <c r="CG97" s="396" t="s">
        <v>86</v>
      </c>
      <c r="CH97" s="397"/>
      <c r="CI97" s="396" t="s">
        <v>86</v>
      </c>
      <c r="CJ97" s="397"/>
      <c r="CK97" s="396" t="s">
        <v>87</v>
      </c>
      <c r="CL97" s="397"/>
      <c r="CM97" s="396" t="s">
        <v>87</v>
      </c>
      <c r="CN97" s="397"/>
      <c r="CO97" s="396" t="s">
        <v>88</v>
      </c>
      <c r="CP97" s="397"/>
      <c r="CQ97" s="396" t="s">
        <v>88</v>
      </c>
      <c r="CR97" s="397"/>
      <c r="CS97" s="396" t="s">
        <v>139</v>
      </c>
      <c r="CT97" s="397"/>
      <c r="CU97" s="396" t="str">
        <f>CU6</f>
        <v>сентябрь</v>
      </c>
      <c r="CV97" s="397"/>
      <c r="CW97" s="122"/>
      <c r="CX97" s="122"/>
      <c r="CY97" s="396"/>
      <c r="CZ97" s="397"/>
      <c r="DA97" s="396" t="str">
        <f>DA6</f>
        <v>октябрь</v>
      </c>
      <c r="DB97" s="397"/>
      <c r="DC97" s="122"/>
      <c r="DD97" s="122"/>
      <c r="DE97" s="396"/>
      <c r="DF97" s="397"/>
      <c r="DG97" s="396" t="str">
        <f>DG6</f>
        <v>ноябрь</v>
      </c>
      <c r="DH97" s="397"/>
      <c r="DI97" s="122"/>
      <c r="DJ97" s="122"/>
      <c r="DK97" s="396"/>
      <c r="DL97" s="397"/>
      <c r="DM97" s="396" t="str">
        <f>DM6</f>
        <v>декабрь</v>
      </c>
      <c r="DN97" s="397"/>
      <c r="DO97" s="396"/>
      <c r="DP97" s="397"/>
      <c r="DQ97" s="398" t="s">
        <v>71</v>
      </c>
      <c r="DR97" s="399"/>
      <c r="DS97" s="396"/>
      <c r="DT97" s="397"/>
      <c r="DU97" s="396"/>
      <c r="DV97" s="397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300" t="s">
        <v>72</v>
      </c>
      <c r="B98" s="301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94" t="s">
        <v>73</v>
      </c>
      <c r="B99" s="395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300" t="s">
        <v>74</v>
      </c>
      <c r="B100" s="301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90" t="s">
        <v>75</v>
      </c>
      <c r="B101" s="391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90" t="s">
        <v>76</v>
      </c>
      <c r="B102" s="391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90" t="s">
        <v>129</v>
      </c>
      <c r="B103" s="391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300" t="s">
        <v>77</v>
      </c>
      <c r="B104" s="301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90" t="s">
        <v>75</v>
      </c>
      <c r="B105" s="391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90" t="s">
        <v>76</v>
      </c>
      <c r="B106" s="391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90" t="s">
        <v>129</v>
      </c>
      <c r="B107" s="391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300" t="s">
        <v>135</v>
      </c>
      <c r="B108" s="301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92" t="s">
        <v>78</v>
      </c>
      <c r="B109" s="393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88" t="s">
        <v>79</v>
      </c>
      <c r="B110" s="389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300" t="s">
        <v>134</v>
      </c>
      <c r="B111" s="301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348" t="s">
        <v>159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206" ht="21.75" customHeight="1">
      <c r="A2" s="3"/>
      <c r="C2" s="354" t="s">
        <v>168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</row>
    <row r="3" spans="1:206" ht="15.75" customHeight="1"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37" t="s">
        <v>3</v>
      </c>
      <c r="B5" s="338"/>
      <c r="C5" s="100" t="s">
        <v>4</v>
      </c>
      <c r="D5" s="345" t="s">
        <v>171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 t="s">
        <v>172</v>
      </c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9"/>
    </row>
    <row r="6" spans="1:206" s="120" customFormat="1" ht="16.5" customHeight="1">
      <c r="A6" s="339"/>
      <c r="B6" s="340"/>
      <c r="C6" s="346" t="s">
        <v>149</v>
      </c>
      <c r="D6" s="347" t="s">
        <v>149</v>
      </c>
      <c r="E6" s="346" t="s">
        <v>8</v>
      </c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 t="s">
        <v>150</v>
      </c>
      <c r="AB6" s="335" t="s">
        <v>96</v>
      </c>
      <c r="AC6" s="336" t="s">
        <v>10</v>
      </c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49" t="s">
        <v>125</v>
      </c>
      <c r="BK6" s="353" t="s">
        <v>126</v>
      </c>
      <c r="BL6" s="353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339"/>
      <c r="B7" s="340"/>
      <c r="C7" s="346"/>
      <c r="D7" s="347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46"/>
      <c r="AB7" s="3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351"/>
      <c r="BK7" s="353"/>
      <c r="BL7" s="353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41"/>
      <c r="B8" s="342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93" t="s">
        <v>29</v>
      </c>
      <c r="B9" s="294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28" t="s">
        <v>30</v>
      </c>
      <c r="B10" s="329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26" t="s">
        <v>31</v>
      </c>
      <c r="B11" s="327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>
        <f>конс.!DT14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26" t="s">
        <v>32</v>
      </c>
      <c r="B13" s="327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26" t="s">
        <v>80</v>
      </c>
      <c r="B14" s="327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26" t="s">
        <v>33</v>
      </c>
      <c r="B15" s="327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26" t="s">
        <v>35</v>
      </c>
      <c r="B16" s="327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26" t="s">
        <v>36</v>
      </c>
      <c r="B17" s="327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26" t="s">
        <v>37</v>
      </c>
      <c r="B18" s="327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26" t="s">
        <v>38</v>
      </c>
      <c r="B19" s="327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26" t="s">
        <v>39</v>
      </c>
      <c r="B20" s="327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26" t="s">
        <v>40</v>
      </c>
      <c r="B21" s="327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26" t="s">
        <v>41</v>
      </c>
      <c r="B22" s="327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26" t="s">
        <v>89</v>
      </c>
      <c r="B23" s="327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26" t="s">
        <v>90</v>
      </c>
      <c r="B24" s="327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26" t="s">
        <v>42</v>
      </c>
      <c r="B25" s="327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26" t="s">
        <v>43</v>
      </c>
      <c r="B26" s="327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28" t="s">
        <v>44</v>
      </c>
      <c r="B27" s="329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12" t="s">
        <v>94</v>
      </c>
      <c r="B28" s="313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12" t="s">
        <v>45</v>
      </c>
      <c r="B29" s="313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12" t="s">
        <v>91</v>
      </c>
      <c r="B30" s="313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12" t="s">
        <v>46</v>
      </c>
      <c r="B31" s="313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12" t="s">
        <v>92</v>
      </c>
      <c r="B32" s="313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12" t="s">
        <v>142</v>
      </c>
      <c r="B33" s="313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12" t="s">
        <v>118</v>
      </c>
      <c r="B34" s="313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12" t="s">
        <v>48</v>
      </c>
      <c r="B35" s="313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12" t="s">
        <v>93</v>
      </c>
      <c r="B36" s="313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93" t="s">
        <v>49</v>
      </c>
      <c r="B37" s="294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24" t="s">
        <v>100</v>
      </c>
      <c r="B38" s="32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04" t="s">
        <v>105</v>
      </c>
      <c r="B39" s="305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04" t="s">
        <v>99</v>
      </c>
      <c r="B40" s="305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04" t="s">
        <v>95</v>
      </c>
      <c r="B41" s="305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04" t="s">
        <v>98</v>
      </c>
      <c r="B42" s="305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22" t="s">
        <v>97</v>
      </c>
      <c r="B43" s="323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22" t="s">
        <v>101</v>
      </c>
      <c r="B44" s="323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22" t="s">
        <v>102</v>
      </c>
      <c r="B45" s="323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22" t="s">
        <v>103</v>
      </c>
      <c r="B46" s="323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22" t="s">
        <v>106</v>
      </c>
      <c r="B47" s="323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04" t="s">
        <v>132</v>
      </c>
      <c r="B48" s="305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04" t="s">
        <v>108</v>
      </c>
      <c r="B49" s="305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04" t="s">
        <v>110</v>
      </c>
      <c r="B50" s="305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04" t="s">
        <v>111</v>
      </c>
      <c r="B51" s="305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04" t="s">
        <v>112</v>
      </c>
      <c r="B52" s="305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04" t="s">
        <v>104</v>
      </c>
      <c r="B53" s="305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04" t="s">
        <v>107</v>
      </c>
      <c r="B54" s="305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04" t="s">
        <v>131</v>
      </c>
      <c r="B55" s="305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04" t="s">
        <v>109</v>
      </c>
      <c r="B56" s="305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04" t="s">
        <v>119</v>
      </c>
      <c r="B57" s="305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04" t="s">
        <v>120</v>
      </c>
      <c r="B58" s="305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04" t="s">
        <v>121</v>
      </c>
      <c r="B59" s="305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04" t="s">
        <v>122</v>
      </c>
      <c r="B60" s="305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04" t="s">
        <v>123</v>
      </c>
      <c r="B61" s="305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04" t="s">
        <v>124</v>
      </c>
      <c r="B62" s="305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04" t="s">
        <v>133</v>
      </c>
      <c r="B63" s="305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93" t="s">
        <v>50</v>
      </c>
      <c r="B74" s="294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97" t="s">
        <v>52</v>
      </c>
      <c r="B75" s="298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20" t="s">
        <v>127</v>
      </c>
      <c r="B76" s="321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93" t="s">
        <v>53</v>
      </c>
      <c r="B77" s="294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14" t="s">
        <v>54</v>
      </c>
      <c r="B78" s="315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12" t="s">
        <v>144</v>
      </c>
      <c r="B79" s="313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12" t="s">
        <v>145</v>
      </c>
      <c r="B80" s="313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14" t="s">
        <v>57</v>
      </c>
      <c r="B81" s="315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12" t="s">
        <v>144</v>
      </c>
      <c r="B82" s="313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12" t="s">
        <v>146</v>
      </c>
      <c r="B83" s="313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14" t="s">
        <v>58</v>
      </c>
      <c r="B84" s="315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12" t="s">
        <v>147</v>
      </c>
      <c r="B85" s="313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12" t="s">
        <v>148</v>
      </c>
      <c r="B86" s="313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14" t="s">
        <v>61</v>
      </c>
      <c r="B87" s="315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16" t="s">
        <v>167</v>
      </c>
      <c r="B88" s="31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18" t="s">
        <v>63</v>
      </c>
      <c r="B89" s="319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93" t="s">
        <v>136</v>
      </c>
      <c r="B90" s="294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10" t="s">
        <v>64</v>
      </c>
      <c r="B91" s="311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04" t="s">
        <v>38</v>
      </c>
      <c r="B92" s="305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12" t="s">
        <v>143</v>
      </c>
      <c r="B93" s="313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04" t="s">
        <v>65</v>
      </c>
      <c r="B94" s="305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06" t="s">
        <v>67</v>
      </c>
      <c r="B95" s="30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06" t="s">
        <v>34</v>
      </c>
      <c r="B96" s="30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06" t="s">
        <v>34</v>
      </c>
      <c r="B97" s="30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06" t="s">
        <v>34</v>
      </c>
      <c r="B98" s="30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06" t="s">
        <v>34</v>
      </c>
      <c r="B99" s="30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06" t="s">
        <v>34</v>
      </c>
      <c r="B100" s="30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10" t="s">
        <v>68</v>
      </c>
      <c r="B101" s="311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04">
        <v>243</v>
      </c>
      <c r="B102" s="305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04">
        <v>244</v>
      </c>
      <c r="B103" s="305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04">
        <v>414</v>
      </c>
      <c r="B104" s="305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04">
        <v>521</v>
      </c>
      <c r="B105" s="305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04">
        <v>831</v>
      </c>
      <c r="B106" s="305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04">
        <v>851</v>
      </c>
      <c r="B107" s="305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04">
        <v>853</v>
      </c>
      <c r="B108" s="305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04"/>
      <c r="B109" s="305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04"/>
      <c r="B110" s="305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04"/>
      <c r="B111" s="305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04"/>
      <c r="B112" s="305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308"/>
      <c r="B113" s="309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00" t="s">
        <v>153</v>
      </c>
      <c r="B114" s="30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306" t="s">
        <v>154</v>
      </c>
      <c r="B115" s="307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306" t="s">
        <v>155</v>
      </c>
      <c r="B116" s="307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306" t="s">
        <v>156</v>
      </c>
      <c r="B117" s="307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97" t="s">
        <v>73</v>
      </c>
      <c r="B118" s="298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93" t="s">
        <v>165</v>
      </c>
      <c r="B119" s="294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93" t="s">
        <v>160</v>
      </c>
      <c r="B120" s="294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91" t="s">
        <v>75</v>
      </c>
      <c r="B121" s="292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91" t="s">
        <v>76</v>
      </c>
      <c r="B122" s="292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91" t="s">
        <v>129</v>
      </c>
      <c r="B123" s="292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93" t="s">
        <v>161</v>
      </c>
      <c r="B124" s="294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91" t="s">
        <v>75</v>
      </c>
      <c r="B125" s="292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91" t="s">
        <v>76</v>
      </c>
      <c r="B126" s="292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91" t="s">
        <v>129</v>
      </c>
      <c r="B127" s="292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93" t="s">
        <v>162</v>
      </c>
      <c r="B128" s="294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95" t="s">
        <v>78</v>
      </c>
      <c r="B129" s="296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93" t="s">
        <v>163</v>
      </c>
      <c r="B130" s="294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93" t="s">
        <v>164</v>
      </c>
      <c r="B131" s="294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48" t="s">
        <v>159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206" ht="21.75" customHeight="1">
      <c r="A2" s="3"/>
      <c r="C2" s="354" t="s">
        <v>173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</row>
    <row r="3" spans="1:206" ht="15.75" customHeight="1">
      <c r="C3" s="354">
        <f>'бюджет округа (района)'!C3:BL3</f>
        <v>0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37" t="s">
        <v>3</v>
      </c>
      <c r="B5" s="338"/>
      <c r="C5" s="100" t="str">
        <f>'бюджет округа (района)'!C5:C5</f>
        <v>2014 год</v>
      </c>
      <c r="D5" s="345" t="str">
        <f>'бюджет округа (района)'!D5:Z5</f>
        <v>20___ год (отчетный финансовый год)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 t="str">
        <f>'бюджет округа (района)'!AA5:BL5</f>
        <v>20___ год (текущий финансовый год)</v>
      </c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9"/>
    </row>
    <row r="6" spans="1:206" s="120" customFormat="1" ht="16.5" customHeight="1">
      <c r="A6" s="339"/>
      <c r="B6" s="340"/>
      <c r="C6" s="346" t="s">
        <v>149</v>
      </c>
      <c r="D6" s="347" t="s">
        <v>149</v>
      </c>
      <c r="E6" s="346" t="s">
        <v>8</v>
      </c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 t="s">
        <v>150</v>
      </c>
      <c r="AB6" s="335" t="s">
        <v>96</v>
      </c>
      <c r="AC6" s="336" t="s">
        <v>10</v>
      </c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49" t="s">
        <v>125</v>
      </c>
      <c r="BK6" s="353" t="s">
        <v>126</v>
      </c>
      <c r="BL6" s="353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39"/>
      <c r="B7" s="340"/>
      <c r="C7" s="346"/>
      <c r="D7" s="347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46"/>
      <c r="AB7" s="3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51"/>
      <c r="BK7" s="353"/>
      <c r="BL7" s="353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41"/>
      <c r="B8" s="342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25" t="s">
        <v>29</v>
      </c>
      <c r="B9" s="42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40" t="s">
        <v>30</v>
      </c>
      <c r="B10" s="440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9" t="s">
        <v>31</v>
      </c>
      <c r="B11" s="439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9" t="s">
        <v>32</v>
      </c>
      <c r="B13" s="439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9" t="s">
        <v>80</v>
      </c>
      <c r="B14" s="439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9" t="s">
        <v>33</v>
      </c>
      <c r="B15" s="439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9" t="s">
        <v>35</v>
      </c>
      <c r="B16" s="439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9" t="s">
        <v>36</v>
      </c>
      <c r="B17" s="439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9" t="s">
        <v>37</v>
      </c>
      <c r="B18" s="439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9" t="s">
        <v>38</v>
      </c>
      <c r="B19" s="439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9" t="s">
        <v>39</v>
      </c>
      <c r="B20" s="439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9" t="s">
        <v>40</v>
      </c>
      <c r="B21" s="439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9" t="s">
        <v>41</v>
      </c>
      <c r="B22" s="439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9" t="s">
        <v>89</v>
      </c>
      <c r="B23" s="439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9" t="s">
        <v>90</v>
      </c>
      <c r="B24" s="439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9" t="s">
        <v>42</v>
      </c>
      <c r="B25" s="439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9" t="s">
        <v>43</v>
      </c>
      <c r="B26" s="439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40" t="s">
        <v>44</v>
      </c>
      <c r="B27" s="440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32" t="s">
        <v>94</v>
      </c>
      <c r="B28" s="432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32" t="s">
        <v>45</v>
      </c>
      <c r="B29" s="432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32" t="s">
        <v>91</v>
      </c>
      <c r="B30" s="432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32" t="s">
        <v>46</v>
      </c>
      <c r="B31" s="432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32" t="s">
        <v>92</v>
      </c>
      <c r="B32" s="432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32" t="s">
        <v>142</v>
      </c>
      <c r="B33" s="432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32" t="s">
        <v>118</v>
      </c>
      <c r="B34" s="432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32" t="s">
        <v>48</v>
      </c>
      <c r="B35" s="432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32" t="s">
        <v>93</v>
      </c>
      <c r="B36" s="432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25" t="s">
        <v>49</v>
      </c>
      <c r="B37" s="42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8" t="s">
        <v>100</v>
      </c>
      <c r="B38" s="438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9" t="s">
        <v>105</v>
      </c>
      <c r="B39" s="42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9" t="s">
        <v>99</v>
      </c>
      <c r="B40" s="429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9" t="s">
        <v>95</v>
      </c>
      <c r="B41" s="429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9" t="s">
        <v>98</v>
      </c>
      <c r="B42" s="429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7" t="s">
        <v>97</v>
      </c>
      <c r="B43" s="437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7" t="s">
        <v>101</v>
      </c>
      <c r="B44" s="43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7" t="s">
        <v>102</v>
      </c>
      <c r="B45" s="437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7" t="s">
        <v>103</v>
      </c>
      <c r="B46" s="437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7" t="s">
        <v>106</v>
      </c>
      <c r="B47" s="437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9" t="s">
        <v>132</v>
      </c>
      <c r="B48" s="429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9" t="s">
        <v>108</v>
      </c>
      <c r="B49" s="429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9" t="s">
        <v>110</v>
      </c>
      <c r="B50" s="429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9" t="s">
        <v>111</v>
      </c>
      <c r="B51" s="429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9" t="s">
        <v>112</v>
      </c>
      <c r="B52" s="429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9" t="s">
        <v>104</v>
      </c>
      <c r="B53" s="429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9" t="s">
        <v>107</v>
      </c>
      <c r="B54" s="429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9" t="s">
        <v>131</v>
      </c>
      <c r="B55" s="429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9" t="s">
        <v>109</v>
      </c>
      <c r="B56" s="429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9" t="s">
        <v>119</v>
      </c>
      <c r="B57" s="429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9" t="s">
        <v>120</v>
      </c>
      <c r="B58" s="429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9" t="s">
        <v>121</v>
      </c>
      <c r="B59" s="429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9" t="s">
        <v>122</v>
      </c>
      <c r="B60" s="429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9" t="s">
        <v>123</v>
      </c>
      <c r="B61" s="429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9" t="s">
        <v>124</v>
      </c>
      <c r="B62" s="429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9" t="s">
        <v>133</v>
      </c>
      <c r="B63" s="429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25" t="s">
        <v>50</v>
      </c>
      <c r="B74" s="42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8" t="s">
        <v>52</v>
      </c>
      <c r="B75" s="428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36" t="s">
        <v>127</v>
      </c>
      <c r="B76" s="436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25" t="s">
        <v>53</v>
      </c>
      <c r="B77" s="42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33" t="s">
        <v>54</v>
      </c>
      <c r="B78" s="433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32" t="s">
        <v>144</v>
      </c>
      <c r="B79" s="432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32" t="s">
        <v>145</v>
      </c>
      <c r="B80" s="432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33" t="s">
        <v>57</v>
      </c>
      <c r="B81" s="433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32" t="s">
        <v>144</v>
      </c>
      <c r="B82" s="432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32" t="s">
        <v>146</v>
      </c>
      <c r="B83" s="432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33" t="s">
        <v>58</v>
      </c>
      <c r="B84" s="433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32" t="s">
        <v>147</v>
      </c>
      <c r="B85" s="432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32" t="s">
        <v>148</v>
      </c>
      <c r="B86" s="432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33" t="s">
        <v>61</v>
      </c>
      <c r="B87" s="433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34" t="s">
        <v>167</v>
      </c>
      <c r="B88" s="434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35" t="s">
        <v>63</v>
      </c>
      <c r="B89" s="43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25" t="s">
        <v>136</v>
      </c>
      <c r="B90" s="42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31" t="s">
        <v>64</v>
      </c>
      <c r="B91" s="431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9" t="s">
        <v>38</v>
      </c>
      <c r="B92" s="42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32" t="s">
        <v>143</v>
      </c>
      <c r="B93" s="432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9" t="s">
        <v>65</v>
      </c>
      <c r="B94" s="42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30" t="s">
        <v>67</v>
      </c>
      <c r="B95" s="430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30" t="s">
        <v>34</v>
      </c>
      <c r="B96" s="430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30" t="s">
        <v>34</v>
      </c>
      <c r="B97" s="430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30" t="s">
        <v>34</v>
      </c>
      <c r="B98" s="430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30" t="s">
        <v>34</v>
      </c>
      <c r="B99" s="430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30" t="s">
        <v>34</v>
      </c>
      <c r="B100" s="430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31" t="s">
        <v>68</v>
      </c>
      <c r="B101" s="431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9">
        <v>243</v>
      </c>
      <c r="B102" s="42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9">
        <v>244</v>
      </c>
      <c r="B103" s="42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9">
        <v>414</v>
      </c>
      <c r="B104" s="42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9">
        <v>521</v>
      </c>
      <c r="B105" s="42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9">
        <v>831</v>
      </c>
      <c r="B106" s="42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9">
        <v>851</v>
      </c>
      <c r="B107" s="42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9">
        <v>853</v>
      </c>
      <c r="B108" s="42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9"/>
      <c r="B109" s="42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9"/>
      <c r="B110" s="42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9"/>
      <c r="B111" s="42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9"/>
      <c r="B112" s="42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302"/>
      <c r="B113" s="302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24" t="s">
        <v>153</v>
      </c>
      <c r="B114" s="424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306" t="s">
        <v>154</v>
      </c>
      <c r="B115" s="307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306" t="s">
        <v>155</v>
      </c>
      <c r="B116" s="307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306" t="s">
        <v>156</v>
      </c>
      <c r="B117" s="307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428" t="s">
        <v>73</v>
      </c>
      <c r="B118" s="428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93" t="s">
        <v>165</v>
      </c>
      <c r="B119" s="294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425" t="s">
        <v>160</v>
      </c>
      <c r="B120" s="425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426" t="s">
        <v>75</v>
      </c>
      <c r="B121" s="426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426" t="s">
        <v>76</v>
      </c>
      <c r="B122" s="426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6" t="s">
        <v>129</v>
      </c>
      <c r="B123" s="426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425" t="s">
        <v>161</v>
      </c>
      <c r="B124" s="425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426" t="s">
        <v>75</v>
      </c>
      <c r="B125" s="426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426" t="s">
        <v>76</v>
      </c>
      <c r="B126" s="426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426" t="s">
        <v>129</v>
      </c>
      <c r="B127" s="426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425" t="s">
        <v>162</v>
      </c>
      <c r="B128" s="425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427" t="s">
        <v>78</v>
      </c>
      <c r="B129" s="427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425" t="s">
        <v>163</v>
      </c>
      <c r="B130" s="425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425" t="s">
        <v>164</v>
      </c>
      <c r="B131" s="425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48" t="s">
        <v>158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</row>
    <row r="2" spans="1:206" ht="21.75" customHeight="1">
      <c r="A2" s="3"/>
      <c r="C2" s="354" t="s">
        <v>157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</row>
    <row r="3" spans="1:206" ht="15.75" customHeight="1">
      <c r="C3" s="354" t="s">
        <v>1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37" t="s">
        <v>3</v>
      </c>
      <c r="B5" s="338"/>
      <c r="C5" s="100" t="s">
        <v>4</v>
      </c>
      <c r="D5" s="345" t="s">
        <v>5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 t="s">
        <v>6</v>
      </c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9"/>
    </row>
    <row r="6" spans="1:206" s="120" customFormat="1" ht="16.5" customHeight="1">
      <c r="A6" s="339"/>
      <c r="B6" s="340"/>
      <c r="C6" s="346" t="s">
        <v>149</v>
      </c>
      <c r="D6" s="347" t="s">
        <v>149</v>
      </c>
      <c r="E6" s="346" t="s">
        <v>8</v>
      </c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 t="s">
        <v>150</v>
      </c>
      <c r="AB6" s="335" t="s">
        <v>96</v>
      </c>
      <c r="AC6" s="336" t="s">
        <v>10</v>
      </c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336"/>
      <c r="BE6" s="336"/>
      <c r="BF6" s="336"/>
      <c r="BG6" s="336"/>
      <c r="BH6" s="336"/>
      <c r="BI6" s="336"/>
      <c r="BJ6" s="349" t="s">
        <v>125</v>
      </c>
      <c r="BK6" s="353" t="s">
        <v>126</v>
      </c>
      <c r="BL6" s="353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39"/>
      <c r="B7" s="340"/>
      <c r="C7" s="346"/>
      <c r="D7" s="347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46"/>
      <c r="AB7" s="335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51"/>
      <c r="BK7" s="353"/>
      <c r="BL7" s="353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41"/>
      <c r="B8" s="342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25" t="s">
        <v>29</v>
      </c>
      <c r="B9" s="42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40" t="s">
        <v>30</v>
      </c>
      <c r="B10" s="440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9" t="s">
        <v>31</v>
      </c>
      <c r="B11" s="439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9" t="s">
        <v>32</v>
      </c>
      <c r="B13" s="439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9" t="s">
        <v>80</v>
      </c>
      <c r="B14" s="439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9" t="s">
        <v>33</v>
      </c>
      <c r="B15" s="439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9" t="s">
        <v>35</v>
      </c>
      <c r="B16" s="439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9" t="s">
        <v>36</v>
      </c>
      <c r="B17" s="439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9" t="s">
        <v>37</v>
      </c>
      <c r="B18" s="439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9" t="s">
        <v>38</v>
      </c>
      <c r="B19" s="439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9" t="s">
        <v>39</v>
      </c>
      <c r="B20" s="439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9" t="s">
        <v>40</v>
      </c>
      <c r="B21" s="439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9" t="s">
        <v>41</v>
      </c>
      <c r="B22" s="439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9" t="s">
        <v>89</v>
      </c>
      <c r="B23" s="439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9" t="s">
        <v>90</v>
      </c>
      <c r="B24" s="439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9" t="s">
        <v>42</v>
      </c>
      <c r="B25" s="439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9" t="s">
        <v>43</v>
      </c>
      <c r="B26" s="439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40" t="s">
        <v>44</v>
      </c>
      <c r="B27" s="440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32" t="s">
        <v>94</v>
      </c>
      <c r="B28" s="432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32" t="s">
        <v>45</v>
      </c>
      <c r="B29" s="432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32" t="s">
        <v>91</v>
      </c>
      <c r="B30" s="432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32" t="s">
        <v>46</v>
      </c>
      <c r="B31" s="432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32" t="s">
        <v>92</v>
      </c>
      <c r="B32" s="432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32" t="s">
        <v>142</v>
      </c>
      <c r="B33" s="432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32" t="s">
        <v>118</v>
      </c>
      <c r="B34" s="432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32" t="s">
        <v>48</v>
      </c>
      <c r="B35" s="432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32" t="s">
        <v>93</v>
      </c>
      <c r="B36" s="432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25" t="s">
        <v>49</v>
      </c>
      <c r="B37" s="42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8" t="s">
        <v>100</v>
      </c>
      <c r="B38" s="438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9" t="s">
        <v>105</v>
      </c>
      <c r="B39" s="42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9" t="s">
        <v>99</v>
      </c>
      <c r="B40" s="429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9" t="s">
        <v>95</v>
      </c>
      <c r="B41" s="429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9" t="s">
        <v>98</v>
      </c>
      <c r="B42" s="429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7" t="s">
        <v>97</v>
      </c>
      <c r="B43" s="437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7" t="s">
        <v>101</v>
      </c>
      <c r="B44" s="43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7" t="s">
        <v>102</v>
      </c>
      <c r="B45" s="437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7" t="s">
        <v>103</v>
      </c>
      <c r="B46" s="437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7" t="s">
        <v>106</v>
      </c>
      <c r="B47" s="437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9" t="s">
        <v>132</v>
      </c>
      <c r="B48" s="429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9" t="s">
        <v>108</v>
      </c>
      <c r="B49" s="429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9" t="s">
        <v>110</v>
      </c>
      <c r="B50" s="429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9" t="s">
        <v>111</v>
      </c>
      <c r="B51" s="429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9" t="s">
        <v>112</v>
      </c>
      <c r="B52" s="429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9" t="s">
        <v>104</v>
      </c>
      <c r="B53" s="429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9" t="s">
        <v>107</v>
      </c>
      <c r="B54" s="429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9" t="s">
        <v>131</v>
      </c>
      <c r="B55" s="429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9" t="s">
        <v>109</v>
      </c>
      <c r="B56" s="429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9" t="s">
        <v>119</v>
      </c>
      <c r="B57" s="429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9" t="s">
        <v>120</v>
      </c>
      <c r="B58" s="429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9" t="s">
        <v>121</v>
      </c>
      <c r="B59" s="429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9" t="s">
        <v>122</v>
      </c>
      <c r="B60" s="429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9" t="s">
        <v>123</v>
      </c>
      <c r="B61" s="429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9" t="s">
        <v>124</v>
      </c>
      <c r="B62" s="429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9" t="s">
        <v>133</v>
      </c>
      <c r="B63" s="429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25" t="s">
        <v>50</v>
      </c>
      <c r="B74" s="42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8" t="s">
        <v>52</v>
      </c>
      <c r="B75" s="428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36" t="s">
        <v>127</v>
      </c>
      <c r="B76" s="436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25" t="s">
        <v>53</v>
      </c>
      <c r="B77" s="42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33" t="s">
        <v>54</v>
      </c>
      <c r="B78" s="433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32" t="s">
        <v>144</v>
      </c>
      <c r="B79" s="432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32" t="s">
        <v>145</v>
      </c>
      <c r="B80" s="432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33" t="s">
        <v>57</v>
      </c>
      <c r="B81" s="433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32" t="s">
        <v>144</v>
      </c>
      <c r="B82" s="432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32" t="s">
        <v>146</v>
      </c>
      <c r="B83" s="432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33" t="s">
        <v>58</v>
      </c>
      <c r="B84" s="433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32" t="s">
        <v>147</v>
      </c>
      <c r="B85" s="432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32" t="s">
        <v>148</v>
      </c>
      <c r="B86" s="432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33" t="s">
        <v>61</v>
      </c>
      <c r="B87" s="433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34" t="s">
        <v>167</v>
      </c>
      <c r="B88" s="434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35" t="s">
        <v>63</v>
      </c>
      <c r="B89" s="43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25" t="s">
        <v>136</v>
      </c>
      <c r="B90" s="42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31" t="s">
        <v>64</v>
      </c>
      <c r="B91" s="431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9" t="s">
        <v>38</v>
      </c>
      <c r="B92" s="42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32" t="s">
        <v>143</v>
      </c>
      <c r="B93" s="432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9" t="s">
        <v>65</v>
      </c>
      <c r="B94" s="42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30" t="s">
        <v>67</v>
      </c>
      <c r="B95" s="430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30" t="s">
        <v>34</v>
      </c>
      <c r="B96" s="430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30" t="s">
        <v>34</v>
      </c>
      <c r="B97" s="430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30" t="s">
        <v>34</v>
      </c>
      <c r="B98" s="430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30" t="s">
        <v>34</v>
      </c>
      <c r="B99" s="430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30" t="s">
        <v>34</v>
      </c>
      <c r="B100" s="430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31" t="s">
        <v>68</v>
      </c>
      <c r="B101" s="431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9">
        <v>243</v>
      </c>
      <c r="B102" s="42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9">
        <v>244</v>
      </c>
      <c r="B103" s="42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9">
        <v>414</v>
      </c>
      <c r="B104" s="42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9">
        <v>521</v>
      </c>
      <c r="B105" s="42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9">
        <v>831</v>
      </c>
      <c r="B106" s="42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9">
        <v>851</v>
      </c>
      <c r="B107" s="42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9">
        <v>853</v>
      </c>
      <c r="B108" s="42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9"/>
      <c r="B109" s="42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9"/>
      <c r="B110" s="42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9"/>
      <c r="B111" s="42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9"/>
      <c r="B112" s="42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302"/>
      <c r="B113" s="302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24" t="s">
        <v>72</v>
      </c>
      <c r="B114" s="424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97" t="s">
        <v>73</v>
      </c>
      <c r="B115" s="298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93" t="s">
        <v>74</v>
      </c>
      <c r="B116" s="294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91" t="s">
        <v>75</v>
      </c>
      <c r="B117" s="292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442" t="s">
        <v>76</v>
      </c>
      <c r="B118" s="442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93" t="s">
        <v>165</v>
      </c>
      <c r="B119" s="294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428" t="s">
        <v>160</v>
      </c>
      <c r="B120" s="426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425" t="s">
        <v>77</v>
      </c>
      <c r="B121" s="425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426" t="s">
        <v>75</v>
      </c>
      <c r="B122" s="426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6" t="s">
        <v>76</v>
      </c>
      <c r="B123" s="426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428" t="s">
        <v>161</v>
      </c>
      <c r="B124" s="426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425" t="s">
        <v>135</v>
      </c>
      <c r="B125" s="425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427" t="s">
        <v>78</v>
      </c>
      <c r="B126" s="427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441" t="s">
        <v>79</v>
      </c>
      <c r="B127" s="441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425" t="s">
        <v>162</v>
      </c>
      <c r="B128" s="425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14</vt:i4>
      </vt:variant>
    </vt:vector>
  </HeadingPairs>
  <TitlesOfParts>
    <vt:vector size="22" baseType="lpstr">
      <vt:lpstr>консолидированный (короткая)</vt:lpstr>
      <vt:lpstr>конс.</vt:lpstr>
      <vt:lpstr>пояснения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пояснения!Заголовки_для_печати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конс.!Область_печати</vt:lpstr>
      <vt:lpstr>'консолидированный (короткая)'!Область_печати</vt:lpstr>
      <vt:lpstr>'КРЕДИТ ДЛЯ ПОСЕЛЕНИЯ'!Область_печати</vt:lpstr>
      <vt:lpstr>пояснения!Область_печати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SUD</cp:lastModifiedBy>
  <cp:lastPrinted>2021-07-20T11:57:51Z</cp:lastPrinted>
  <dcterms:created xsi:type="dcterms:W3CDTF">2016-04-18T07:00:51Z</dcterms:created>
  <dcterms:modified xsi:type="dcterms:W3CDTF">2021-09-22T12:37:30Z</dcterms:modified>
</cp:coreProperties>
</file>