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7490" windowHeight="11010" activeTab="0"/>
  </bookViews>
  <sheets>
    <sheet name="прил. 9 2023-2024 гг." sheetId="1" r:id="rId1"/>
  </sheets>
  <definedNames/>
  <calcPr fullCalcOnLoad="1"/>
</workbook>
</file>

<file path=xl/sharedStrings.xml><?xml version="1.0" encoding="utf-8"?>
<sst xmlns="http://schemas.openxmlformats.org/spreadsheetml/2006/main" count="752" uniqueCount="323">
  <si>
    <t>Наименование</t>
  </si>
  <si>
    <t>Муниципальная программа "Развитие образования в Суоярвском районе"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</si>
  <si>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</si>
  <si>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</si>
  <si>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</si>
  <si>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Подпрограмма "Подписка"</t>
  </si>
  <si>
    <t>Муниципальная программа "Ветеран"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</si>
  <si>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</si>
  <si>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</si>
  <si>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</si>
  <si>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Муниципальная программа развития и поддержки малого и среднего предпринимательства в Суоярвском районе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</si>
  <si>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</si>
  <si>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</si>
  <si>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>Целевая статья</t>
  </si>
  <si>
    <t>Вид расходов</t>
  </si>
  <si>
    <t>Осуществление полномочий местной администрацией (исполнительно-распорядительного органа муниципального образования)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</si>
  <si>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</si>
  <si>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</si>
  <si>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</si>
  <si>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</si>
  <si>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Реализация государственных функций, связанных с общегосударственным управлением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</si>
  <si>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</si>
  <si>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</si>
  <si>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</si>
  <si>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Молодежная политика и оздоровление детей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</si>
  <si>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</si>
  <si>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</si>
  <si>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Обслуживание муниципального долга</t>
  </si>
  <si>
    <t>730</t>
  </si>
  <si>
    <t>Выравнивание бюджетной обеспеченности поселений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</si>
  <si>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</si>
  <si>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</si>
  <si>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</si>
  <si>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</si>
  <si>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</si>
  <si>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</si>
  <si>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</si>
  <si>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</si>
  <si>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</si>
  <si>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</si>
  <si>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</si>
  <si>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</si>
  <si>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</si>
  <si>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</si>
  <si>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</si>
  <si>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</si>
  <si>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</si>
  <si>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</si>
  <si>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</si>
  <si>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</si>
  <si>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</si>
  <si>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</si>
  <si>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</si>
  <si>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</si>
  <si>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</si>
  <si>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</si>
  <si>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</si>
  <si>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</si>
  <si>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</si>
  <si>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</si>
  <si>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</si>
  <si>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Судебная система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</si>
  <si>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</si>
  <si>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</si>
  <si>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</si>
  <si>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</si>
  <si>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</si>
  <si>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Пенсионное обеспечение</t>
  </si>
  <si>
    <t>09 0 00 00000</t>
  </si>
  <si>
    <t>11 0 00 00000</t>
  </si>
  <si>
    <t>08 5 00 00000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</si>
  <si>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</si>
  <si>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</si>
  <si>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</si>
  <si>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</si>
  <si>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</si>
  <si>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</si>
  <si>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</si>
  <si>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</si>
  <si>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</si>
  <si>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</si>
  <si>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</si>
  <si>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</si>
  <si>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</si>
  <si>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</si>
  <si>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</si>
  <si>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</si>
  <si>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</si>
  <si>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</si>
  <si>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</si>
  <si>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</si>
  <si>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</si>
  <si>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</si>
  <si>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</si>
  <si>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</si>
  <si>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</si>
  <si>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</si>
  <si>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</si>
  <si>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</si>
  <si>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</si>
  <si>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</si>
  <si>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</si>
  <si>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</si>
  <si>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</si>
  <si>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</si>
  <si>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</si>
  <si>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</si>
  <si>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</si>
  <si>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</si>
  <si>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</si>
  <si>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</si>
  <si>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</si>
  <si>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</si>
  <si>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</si>
  <si>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</si>
  <si>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</si>
  <si>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</si>
  <si>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</si>
  <si>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</si>
  <si>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</si>
  <si>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</si>
  <si>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</si>
  <si>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</si>
  <si>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</si>
  <si>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</si>
  <si>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</si>
  <si>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</si>
  <si>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Основное мероприятие "Обеспечение сбалансированности и устойчивости бюджетной системы"</t>
  </si>
  <si>
    <t>06 0 01 00000</t>
  </si>
  <si>
    <t>06 1 01 70650</t>
  </si>
  <si>
    <t>06 2 01 00000</t>
  </si>
  <si>
    <t>06 2 01 61300</t>
  </si>
  <si>
    <t>06 2 01 51180</t>
  </si>
  <si>
    <t>08 1 01 00000</t>
  </si>
  <si>
    <t>08 1 01 12080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</si>
  <si>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</si>
  <si>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</si>
  <si>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</si>
  <si>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</si>
  <si>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</si>
  <si>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08 3 01 00000</t>
  </si>
  <si>
    <t>08 3 01 73500</t>
  </si>
  <si>
    <t>08 3 01 73600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</si>
  <si>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</si>
  <si>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</si>
  <si>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</si>
  <si>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</si>
  <si>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</si>
  <si>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</si>
  <si>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</si>
  <si>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</si>
  <si>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</si>
  <si>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11 0 01 77950</t>
  </si>
  <si>
    <t>01 1 01 42100</t>
  </si>
  <si>
    <t>01 2 00 00000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</si>
  <si>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</si>
  <si>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</si>
  <si>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</si>
  <si>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</si>
  <si>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</si>
  <si>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</si>
  <si>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</si>
  <si>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08 1 01 51200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</si>
  <si>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</si>
  <si>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</si>
  <si>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</si>
  <si>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</si>
  <si>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Организация отдыха и оздоровление детей в каникулярное время</t>
  </si>
  <si>
    <t>03 3 01 72260</t>
  </si>
  <si>
    <t>Иные выплаты населению</t>
  </si>
  <si>
    <t>360</t>
  </si>
  <si>
    <t>Субсидии на организацию отдыха детей в каникулярное время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</si>
  <si>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</si>
  <si>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</si>
  <si>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</si>
  <si>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</si>
  <si>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</si>
  <si>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</si>
  <si>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>Общее образование</t>
  </si>
  <si>
    <t>Дополнительное образование детей</t>
  </si>
  <si>
    <t>Другие вопросы в области образования</t>
  </si>
  <si>
    <t>Премии и гранты</t>
  </si>
  <si>
    <t>350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</si>
  <si>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</si>
  <si>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</si>
  <si>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</si>
  <si>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</si>
  <si>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</si>
  <si>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</si>
  <si>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</si>
  <si>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</si>
  <si>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</si>
  <si>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</si>
  <si>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Субвенции бюджетаммуниципальных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гос.полномочий по составленгию (изменению) списков кандидатов в присяжные заседатели федеральных судов общей юрисдикции в РФ</t>
  </si>
  <si>
    <t>Всего расходы</t>
  </si>
  <si>
    <t>Резервные фонды местных администраций</t>
  </si>
  <si>
    <t>Резервные средства</t>
  </si>
  <si>
    <t>870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</si>
  <si>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</si>
  <si>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</si>
  <si>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 xml:space="preserve">к решению Совета муниципального   </t>
  </si>
  <si>
    <t>Софинансирование субсидии на реализацию мероприятий государственной программы РК " Развитие образования"</t>
  </si>
  <si>
    <t>12 0 00 00000</t>
  </si>
  <si>
    <t>12 0 00 72180</t>
  </si>
  <si>
    <t>Муниципальная программа развития и поддержки малого и среднего предпринимательства в Суоярвском районе (Субсидии на возмещение недополученных доходов и (или) возмещение фактических понесенных затрат в связи с производством (реализацией) товаров,выполнением работ,оказанием услуг</t>
  </si>
  <si>
    <t>Благоустройство</t>
  </si>
  <si>
    <t>Муниципальная программа "Обеспечение  безопасности жизнедеятельности населения МО "Суоярвский район"</t>
  </si>
  <si>
    <t>Мероприятия по программе "Обеспечение  безопасности жизнедеятельности населения МО "Суоярвский район"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</si>
  <si>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</si>
  <si>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</si>
  <si>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Обслуживание, содержание  и ремонт  мест захоронения</t>
  </si>
  <si>
    <t>08 3 01 76040</t>
  </si>
  <si>
    <t>01 1 02 24211</t>
  </si>
  <si>
    <t>01 1 Е2 50970</t>
  </si>
  <si>
    <t>Субсидия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физ.культурой и спортом за счет ФБ</t>
  </si>
  <si>
    <t>Расходы на обеспечение деятельности учреждения физической культуры</t>
  </si>
  <si>
    <t>05 0 01 24820</t>
  </si>
  <si>
    <t>08 2 01 42180</t>
  </si>
  <si>
    <t>Субсидии на обеспечение мероприятий по переселению граждан из аварийного жилищного фонда (фонд реформирования ЖКХ)</t>
  </si>
  <si>
    <t>Субсидии на обеспечение мероприятий по переселению граждан из аварийного жилищного фонда (средства РК)</t>
  </si>
  <si>
    <t>06 2 01 43220</t>
  </si>
  <si>
    <t>08 1 01 12020</t>
  </si>
  <si>
    <t>08 1 01 22040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</si>
  <si>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</si>
  <si>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</si>
  <si>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</si>
  <si>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</si>
  <si>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</si>
  <si>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</si>
  <si>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</si>
  <si>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</si>
  <si>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830</t>
  </si>
  <si>
    <t>Исполнение судебных актов</t>
  </si>
  <si>
    <t>850</t>
  </si>
  <si>
    <t>Уплата налогов, сборов и иных платежей</t>
  </si>
  <si>
    <t>310</t>
  </si>
  <si>
    <t>520</t>
  </si>
  <si>
    <t>Публичные нормативные социальные выплаты гражданам</t>
  </si>
  <si>
    <t>510</t>
  </si>
  <si>
    <t>Дотации</t>
  </si>
  <si>
    <t>120</t>
  </si>
  <si>
    <t>Расходы на выплаты персоналу государственных (муниципальных) органов</t>
  </si>
  <si>
    <t>Субсидии</t>
  </si>
  <si>
    <t>410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</si>
  <si>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</si>
  <si>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</si>
  <si>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06 2 01 43180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</si>
  <si>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</si>
  <si>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</si>
  <si>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05 0 Р5 43230</t>
  </si>
  <si>
    <t>МКУ "Центр информационно-хозяйственного обеспечения "Суоярвского муниципального района"</t>
  </si>
  <si>
    <t>МКУ "ЦУМИ И ЗР СУОЯРВСКОГО РАЙОНА"</t>
  </si>
  <si>
    <t>Пособия, компенсации и иные социальные выплаты гражданам, кроме публичных нормативных обязательств</t>
  </si>
  <si>
    <t>12 0 00 70500</t>
  </si>
  <si>
    <t>Сумма на 2023 год, руб.</t>
  </si>
  <si>
    <t>06 2 01 65200</t>
  </si>
  <si>
    <t>Иные межбюджетные трансферты</t>
  </si>
  <si>
    <t>540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</si>
  <si>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</si>
  <si>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03 1 01 20223</t>
  </si>
  <si>
    <t>Расходы на обеспечение деятельности учреждения в части оплаты коммунальных услуг</t>
  </si>
  <si>
    <t>Субсидии (за счет местного бюджета)</t>
  </si>
  <si>
    <t>06 2 01 L2990</t>
  </si>
  <si>
    <t>Субсидии на реализацию мероприятий в рамках федеральной целевой программы "Увековечивание памяти погибших при защите Отечества на 2019-2024годы"</t>
  </si>
  <si>
    <t>Софинансирование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</si>
  <si>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S3210</t>
  </si>
  <si>
    <t>05 0 01 20223</t>
  </si>
  <si>
    <t>Оплата коммунальных услуг</t>
  </si>
  <si>
    <t>08 1 01 20223</t>
  </si>
  <si>
    <t>08 3 F3 67483</t>
  </si>
  <si>
    <t>08 3 F3 67484</t>
  </si>
  <si>
    <t>01 1 01 20223</t>
  </si>
  <si>
    <t>01 1 02 20223</t>
  </si>
  <si>
    <t>Прочие мероприятия в рамках подпрограммы "Социальная политика"</t>
  </si>
  <si>
    <t>08 4 01 77950</t>
  </si>
  <si>
    <t>Субсидия на реализацию мероприятий государственной програмы Республики Карелия "Обеспечение доступным и комфортным жильем и жилищно-коммунальными услугами" (в целях реализации мероприятий по строительству и реконструкции (модернизации) объектов водоснабжения и водоотведения)</t>
  </si>
  <si>
    <t>08 3 01 S3140</t>
  </si>
  <si>
    <t>Софинансирование за счет средств местного бюджета субсидии на ППМИ</t>
  </si>
  <si>
    <t>620</t>
  </si>
  <si>
    <t>Дорожное  хозяйство (дорожные фонды)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</si>
  <si>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</si>
  <si>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</si>
  <si>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01 1 02 L3060</t>
  </si>
  <si>
    <t>За счет средств местного бюджета софинансирование 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</si>
  <si>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Единая субвенция бюджетам муниципальных районов</t>
  </si>
  <si>
    <t>08 1 01 42200</t>
  </si>
  <si>
    <t>08 4 01 42200</t>
  </si>
  <si>
    <t>09 0 02 00000</t>
  </si>
  <si>
    <t>09 0 02 S3240</t>
  </si>
  <si>
    <t>Реализация мероприятий в рамках Подпрограммы "Подписка"</t>
  </si>
  <si>
    <t>Субсидии на организацию бесплатного горячего питания обучающихся</t>
  </si>
  <si>
    <t>01 1 02 L3040</t>
  </si>
  <si>
    <t xml:space="preserve">Иные межбюджетные трансферты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</si>
  <si>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01 1 02 53030</t>
  </si>
  <si>
    <t>Расходы на выплаты персоналу учреждений</t>
  </si>
  <si>
    <t>Муниципальная программа "Обеспечение жильем молодых семей"</t>
  </si>
  <si>
    <t>13 0 00 00000</t>
  </si>
  <si>
    <t>Основное мероприятие "Выполнение государственных обязательств по обеспечению жильем категорий граждан, установленных федеральным законодательством"</t>
  </si>
  <si>
    <t>13 0 01 00000</t>
  </si>
  <si>
    <t>13 0 01 L4970</t>
  </si>
  <si>
    <t>Предоставление социальных выплат молодым семьям на приобретение (строительство) жилья за счет субсидии из бюджета РК</t>
  </si>
  <si>
    <t>0</t>
  </si>
  <si>
    <t>образования "Суоярвский район" "О бюджете муниципального образования"Суоярвский район" на 2022 год и плановый период 2023 и 2024 года"</t>
  </si>
  <si>
    <r>
  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расходов бюджета муниципального образования "Суоярвский район" на 2023 и 2024 год</t>
    </r>
  </si>
  <si>
    <t>Сумма на 2024 год, руб.</t>
  </si>
  <si>
    <t>Муниципальная программа "Профилактика терроризма и экстремизма, а также минимизация и (или) ликвидация последствий его проявления на территории  МО "Суоярвский район"</t>
  </si>
  <si>
    <t>14 0 00 00000</t>
  </si>
  <si>
    <t>Основное мероприятие "Создание и совершенствование системы по участию муниципального образования в профилактике терроризма и экстремизма, а также минимизации и (или) ликвидации последствий проявлений терроризма и экстремизма на территории Суоярвского муниципального района"</t>
  </si>
  <si>
    <t>14 0 01 00000</t>
  </si>
  <si>
    <t>Совершенствование системы информационного обеспечения в области профилактики терроризма и зкстремизма на территории Суоярвского муниципального района</t>
  </si>
  <si>
    <t>14 0 01 77951</t>
  </si>
  <si>
    <t>08 3 01 73510</t>
  </si>
  <si>
    <t>Мероприятия в области коммунального хозяйства</t>
  </si>
  <si>
    <t>Другие вопросы в области жилищно-коммунального хозяйства</t>
  </si>
  <si>
    <t>Содержание МКУ "Служба по вопросам похоронного дела"</t>
  </si>
  <si>
    <t>08 3 01 26040</t>
  </si>
  <si>
    <t>01 1 Е1 43200</t>
  </si>
  <si>
    <t>Реализация мероприятий государственной программы РК "Развитие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субсидии из бюджета РК</t>
  </si>
  <si>
    <t>Субсидии бюджетным учреждениям (свои)</t>
  </si>
  <si>
    <t>01 1 02 S3040</t>
  </si>
  <si>
    <t>Софинансирование субсидии за счет средств местного бюджета на реализацию мероприятий по организации бесплатного горячего питания обучающихся</t>
  </si>
  <si>
    <t>05 0 01 S3230</t>
  </si>
  <si>
    <t>Приложение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</si>
</sst>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000"/>
    <numFmt numFmtId="174" formatCode="#,##0.000"/>
    <numFmt numFmtId="175" formatCode="#,##0.0000"/>
    <numFmt numFmtId="176" formatCode="0.0"/>
    <numFmt numFmtId="177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name val="Calibri"/>
      <family val="2"/>
    </font>
    <font>
      <sz val="10"/>
      <color indexed="2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2" fontId="7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/>
    </xf>
    <xf numFmtId="0" fontId="8" fillId="32" borderId="10" xfId="0" applyFont="1" applyFill="1" applyBorder="1" applyAlignment="1">
      <alignment horizontal="left" vertical="center" wrapText="1"/>
    </xf>
    <xf numFmtId="49" fontId="8" fillId="32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wrapText="1"/>
    </xf>
    <xf numFmtId="0" fontId="8" fillId="32" borderId="15" xfId="0" applyFont="1" applyFill="1" applyBorder="1" applyAlignment="1">
      <alignment horizontal="left" vertical="center" wrapText="1"/>
    </xf>
    <xf numFmtId="49" fontId="8" fillId="32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0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" fontId="2" fillId="33" borderId="17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left" vertical="top" wrapText="1"/>
    </xf>
    <xf numFmtId="49" fontId="5" fillId="34" borderId="12" xfId="0" applyNumberFormat="1" applyFont="1" applyFill="1" applyBorder="1" applyAlignment="1">
      <alignment horizontal="center" vertical="top"/>
    </xf>
    <xf numFmtId="49" fontId="8" fillId="34" borderId="12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 applyProtection="1">
      <alignment horizontal="center"/>
      <protection locked="0"/>
    </xf>
    <xf numFmtId="4" fontId="8" fillId="34" borderId="17" xfId="0" applyNumberFormat="1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/>
    </xf>
    <xf numFmtId="4" fontId="2" fillId="33" borderId="24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" fontId="8" fillId="33" borderId="2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4" fontId="2" fillId="0" borderId="17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8" fillId="34" borderId="25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/>
    </xf>
    <xf numFmtId="4" fontId="8" fillId="34" borderId="26" xfId="0" applyNumberFormat="1" applyFont="1" applyFill="1" applyBorder="1" applyAlignment="1">
      <alignment horizontal="center" vertical="center"/>
    </xf>
    <xf numFmtId="4" fontId="2" fillId="34" borderId="26" xfId="0" applyNumberFormat="1" applyFont="1" applyFill="1" applyBorder="1" applyAlignment="1">
      <alignment horizontal="center" vertical="center" wrapText="1"/>
    </xf>
    <xf numFmtId="4" fontId="2" fillId="34" borderId="26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 applyProtection="1">
      <alignment horizontal="center"/>
      <protection locked="0"/>
    </xf>
    <xf numFmtId="4" fontId="2" fillId="33" borderId="27" xfId="0" applyNumberFormat="1" applyFont="1" applyFill="1" applyBorder="1" applyAlignment="1" applyProtection="1">
      <alignment horizont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A305">
      <selection activeCell="K311" sqref="K311"/>
    </sheetView>
  </sheetViews>
  <sheetFormatPr defaultColWidth="9.140625" defaultRowHeight="15"/>
  <cols>
    <col min="1" max="1" width="74.28125" style="12" customWidth="1"/>
    <col min="2" max="2" width="14.57421875" style="13" customWidth="1"/>
    <col min="3" max="3" width="7.57421875" style="13" customWidth="1"/>
    <col min="4" max="4" width="19.28125" style="13" customWidth="1"/>
    <col min="5" max="5" width="18.8515625" style="12" customWidth="1"/>
    <col min="6" max="6" width="0.13671875" style="12" customWidth="1"/>
    <col min="7" max="7" width="17.421875" style="12" hidden="1" customWidth="1"/>
    <col min="8" max="8" width="17.140625" style="12" hidden="1" customWidth="1"/>
    <col min="9" max="9" width="13.8515625" style="12" customWidth="1"/>
    <col min="10" max="10" width="10.00390625" style="12" bestFit="1" customWidth="1"/>
    <col min="11" max="16384" width="9.140625" style="12" customWidth="1"/>
  </cols>
  <sheetData>
    <row r="1" spans="2:5" ht="15">
      <c r="B1" s="131" t="s">
        <v>322</v>
      </c>
      <c r="C1" s="132"/>
      <c r="D1" s="132"/>
      <c r="E1" s="132"/>
    </row>
    <row r="2" spans="2:5" ht="15">
      <c r="B2" s="131" t="s">
        <v>200</v>
      </c>
      <c r="C2" s="132"/>
      <c r="D2" s="132"/>
      <c r="E2" s="132"/>
    </row>
    <row r="3" spans="2:5" ht="38.25" customHeight="1">
      <c r="B3" s="133" t="s">
        <v>302</v>
      </c>
      <c r="C3" s="132"/>
      <c r="D3" s="132"/>
      <c r="E3" s="132"/>
    </row>
    <row r="4" ht="15" customHeight="1">
      <c r="E4" s="7"/>
    </row>
    <row r="5" spans="1:5" ht="47.25" customHeight="1">
      <c r="A5" s="134" t="s">
        <v>303</v>
      </c>
      <c r="B5" s="134"/>
      <c r="C5" s="134"/>
      <c r="D5" s="134"/>
      <c r="E5" s="134"/>
    </row>
    <row r="6" spans="1:5" ht="15.75" thickBot="1">
      <c r="A6" s="8"/>
      <c r="B6" s="9"/>
      <c r="C6" s="9"/>
      <c r="D6" s="9"/>
      <c r="E6" s="10"/>
    </row>
    <row r="7" spans="1:5" ht="12.75" customHeight="1">
      <c r="A7" s="135" t="s">
        <v>0</v>
      </c>
      <c r="B7" s="137" t="s">
        <v>13</v>
      </c>
      <c r="C7" s="126" t="s">
        <v>14</v>
      </c>
      <c r="D7" s="129" t="s">
        <v>254</v>
      </c>
      <c r="E7" s="129" t="s">
        <v>304</v>
      </c>
    </row>
    <row r="8" spans="1:5" ht="15">
      <c r="A8" s="136"/>
      <c r="B8" s="138"/>
      <c r="C8" s="127"/>
      <c r="D8" s="130"/>
      <c r="E8" s="130"/>
    </row>
    <row r="9" spans="1:5" ht="15">
      <c r="A9" s="136"/>
      <c r="B9" s="138"/>
      <c r="C9" s="127"/>
      <c r="D9" s="130"/>
      <c r="E9" s="130"/>
    </row>
    <row r="10" spans="1:5" ht="15">
      <c r="A10" s="136"/>
      <c r="B10" s="138"/>
      <c r="C10" s="127"/>
      <c r="D10" s="130"/>
      <c r="E10" s="130"/>
    </row>
    <row r="11" spans="1:5" ht="15">
      <c r="A11" s="136"/>
      <c r="B11" s="138"/>
      <c r="C11" s="127"/>
      <c r="D11" s="130"/>
      <c r="E11" s="130"/>
    </row>
    <row r="12" spans="1:5" ht="15.75" thickBot="1">
      <c r="A12" s="136"/>
      <c r="B12" s="138"/>
      <c r="C12" s="128"/>
      <c r="D12" s="130"/>
      <c r="E12" s="130"/>
    </row>
    <row r="13" spans="1:7" ht="29.25" customHeight="1">
      <c r="A13" s="43" t="s">
        <v>1</v>
      </c>
      <c r="B13" s="44" t="s">
        <v>71</v>
      </c>
      <c r="C13" s="44"/>
      <c r="D13" s="83">
        <f>D14+D114+D125+D129+D133</f>
        <v>330369268.53</v>
      </c>
      <c r="E13" s="114">
        <f>E14+E114+E125+E129+E133</f>
        <v>330114350</v>
      </c>
      <c r="G13" s="14"/>
    </row>
    <row r="14" spans="1:9" ht="45" customHeight="1">
      <c r="A14" s="19" t="s">
        <v>50</v>
      </c>
      <c r="B14" s="20" t="s">
        <v>72</v>
      </c>
      <c r="C14" s="20"/>
      <c r="D14" s="85">
        <f>D15+D44</f>
        <v>312589868.53</v>
      </c>
      <c r="E14" s="81">
        <f>E15+E44</f>
        <v>312334950</v>
      </c>
      <c r="G14" s="14"/>
      <c r="I14" s="47"/>
    </row>
    <row r="15" spans="1:9" ht="30.75" customHeight="1">
      <c r="A15" s="19" t="s">
        <v>88</v>
      </c>
      <c r="B15" s="20" t="s">
        <v>89</v>
      </c>
      <c r="C15" s="20"/>
      <c r="D15" s="85">
        <f>D16</f>
        <v>91152000</v>
      </c>
      <c r="E15" s="81">
        <f>E16</f>
        <v>91152000</v>
      </c>
      <c r="G15" s="14"/>
      <c r="I15" s="48"/>
    </row>
    <row r="16" spans="1:9" ht="14.25" customHeight="1">
      <c r="A16" s="19" t="s">
        <v>21</v>
      </c>
      <c r="B16" s="21"/>
      <c r="C16" s="23"/>
      <c r="D16" s="97">
        <f>D18+D19+D21+D30+D36+D39+D28+D42</f>
        <v>91152000</v>
      </c>
      <c r="E16" s="98">
        <f>E18+E19+E21+E30+E36+E39+E28+E42</f>
        <v>91152000</v>
      </c>
      <c r="I16" s="49"/>
    </row>
    <row r="17" spans="1:9" ht="15.75" customHeight="1">
      <c r="A17" s="24" t="s">
        <v>22</v>
      </c>
      <c r="B17" s="6" t="s">
        <v>90</v>
      </c>
      <c r="C17" s="6"/>
      <c r="D17" s="86">
        <f>D18</f>
        <v>14568000</v>
      </c>
      <c r="E17" s="82">
        <f>E18</f>
        <v>14568000</v>
      </c>
      <c r="I17" s="47"/>
    </row>
    <row r="18" spans="1:9" ht="26.25" customHeight="1">
      <c r="A18" s="1" t="s">
        <v>224</v>
      </c>
      <c r="B18" s="6" t="s">
        <v>90</v>
      </c>
      <c r="C18" s="6" t="s">
        <v>223</v>
      </c>
      <c r="D18" s="86">
        <v>14568000</v>
      </c>
      <c r="E18" s="115">
        <v>14568000</v>
      </c>
      <c r="I18" s="47"/>
    </row>
    <row r="19" spans="1:9" ht="15" customHeight="1">
      <c r="A19" s="24" t="s">
        <v>54</v>
      </c>
      <c r="B19" s="6" t="s">
        <v>91</v>
      </c>
      <c r="C19" s="6"/>
      <c r="D19" s="86">
        <f>D20</f>
        <v>300000</v>
      </c>
      <c r="E19" s="82">
        <f>E20</f>
        <v>300000</v>
      </c>
      <c r="I19" s="47"/>
    </row>
    <row r="20" spans="1:9" ht="24" customHeight="1">
      <c r="A20" s="1" t="s">
        <v>224</v>
      </c>
      <c r="B20" s="6" t="s">
        <v>91</v>
      </c>
      <c r="C20" s="6" t="s">
        <v>223</v>
      </c>
      <c r="D20" s="86">
        <v>300000</v>
      </c>
      <c r="E20" s="115">
        <v>300000</v>
      </c>
      <c r="H20" s="14"/>
      <c r="I20" s="47"/>
    </row>
    <row r="21" spans="1:9" ht="15.75" customHeight="1">
      <c r="A21" s="24" t="s">
        <v>23</v>
      </c>
      <c r="B21" s="6" t="s">
        <v>92</v>
      </c>
      <c r="C21" s="6"/>
      <c r="D21" s="86">
        <f>SUM(D22:D27)</f>
        <v>13032000</v>
      </c>
      <c r="E21" s="82">
        <f>SUM(E22:E27)</f>
        <v>13032000</v>
      </c>
      <c r="I21" s="47"/>
    </row>
    <row r="22" spans="1:9" ht="16.5" customHeight="1">
      <c r="A22" s="1" t="s">
        <v>226</v>
      </c>
      <c r="B22" s="6" t="s">
        <v>92</v>
      </c>
      <c r="C22" s="6" t="s">
        <v>225</v>
      </c>
      <c r="D22" s="86">
        <v>10950000</v>
      </c>
      <c r="E22" s="115">
        <v>10950000</v>
      </c>
      <c r="I22" s="47"/>
    </row>
    <row r="23" spans="1:9" ht="25.5" customHeight="1">
      <c r="A23" s="1" t="s">
        <v>224</v>
      </c>
      <c r="B23" s="6" t="s">
        <v>92</v>
      </c>
      <c r="C23" s="6" t="s">
        <v>223</v>
      </c>
      <c r="D23" s="86">
        <v>1500000</v>
      </c>
      <c r="E23" s="115">
        <v>1500000</v>
      </c>
      <c r="I23" s="47"/>
    </row>
    <row r="24" spans="1:9" ht="15" customHeight="1">
      <c r="A24" s="1" t="s">
        <v>228</v>
      </c>
      <c r="B24" s="6" t="s">
        <v>92</v>
      </c>
      <c r="C24" s="6" t="s">
        <v>227</v>
      </c>
      <c r="D24" s="86">
        <v>60000</v>
      </c>
      <c r="E24" s="82">
        <v>60000</v>
      </c>
      <c r="I24" s="47"/>
    </row>
    <row r="25" spans="1:9" ht="17.25" customHeight="1">
      <c r="A25" s="1" t="s">
        <v>230</v>
      </c>
      <c r="B25" s="6" t="s">
        <v>92</v>
      </c>
      <c r="C25" s="6" t="s">
        <v>229</v>
      </c>
      <c r="D25" s="86">
        <v>350000</v>
      </c>
      <c r="E25" s="82">
        <v>350000</v>
      </c>
      <c r="I25" s="47"/>
    </row>
    <row r="26" spans="1:9" ht="24" customHeight="1">
      <c r="A26" s="2" t="s">
        <v>232</v>
      </c>
      <c r="B26" s="6" t="s">
        <v>92</v>
      </c>
      <c r="C26" s="6" t="s">
        <v>231</v>
      </c>
      <c r="D26" s="86">
        <v>50000</v>
      </c>
      <c r="E26" s="82">
        <v>50000</v>
      </c>
      <c r="I26" s="47"/>
    </row>
    <row r="27" spans="1:9" ht="16.5" customHeight="1">
      <c r="A27" s="1" t="s">
        <v>234</v>
      </c>
      <c r="B27" s="6" t="s">
        <v>92</v>
      </c>
      <c r="C27" s="6" t="s">
        <v>233</v>
      </c>
      <c r="D27" s="86">
        <v>122000</v>
      </c>
      <c r="E27" s="82">
        <v>122000</v>
      </c>
      <c r="I27" s="47"/>
    </row>
    <row r="28" spans="1:9" ht="24" customHeight="1">
      <c r="A28" s="1" t="s">
        <v>267</v>
      </c>
      <c r="B28" s="6" t="s">
        <v>271</v>
      </c>
      <c r="C28" s="6"/>
      <c r="D28" s="86">
        <f>SUM(D29)</f>
        <v>4860000</v>
      </c>
      <c r="E28" s="82">
        <f>SUM(E29)</f>
        <v>4860000</v>
      </c>
      <c r="I28" s="47"/>
    </row>
    <row r="29" spans="1:9" ht="33" customHeight="1">
      <c r="A29" s="1" t="s">
        <v>224</v>
      </c>
      <c r="B29" s="6" t="s">
        <v>271</v>
      </c>
      <c r="C29" s="6" t="s">
        <v>223</v>
      </c>
      <c r="D29" s="86">
        <v>4860000</v>
      </c>
      <c r="E29" s="82">
        <v>4860000</v>
      </c>
      <c r="I29" s="47"/>
    </row>
    <row r="30" spans="1:9" ht="45" customHeight="1">
      <c r="A30" s="24" t="s">
        <v>55</v>
      </c>
      <c r="B30" s="6" t="s">
        <v>183</v>
      </c>
      <c r="C30" s="6"/>
      <c r="D30" s="86">
        <f>SUM(D31:D35)</f>
        <v>57039000</v>
      </c>
      <c r="E30" s="115">
        <f>SUM(E31:E35)</f>
        <v>57039000</v>
      </c>
      <c r="I30" s="47"/>
    </row>
    <row r="31" spans="1:9" ht="21" customHeight="1">
      <c r="A31" s="1" t="s">
        <v>226</v>
      </c>
      <c r="B31" s="6" t="s">
        <v>183</v>
      </c>
      <c r="C31" s="6" t="s">
        <v>225</v>
      </c>
      <c r="D31" s="86">
        <v>53262000</v>
      </c>
      <c r="E31" s="82">
        <v>53262000</v>
      </c>
      <c r="I31" s="47"/>
    </row>
    <row r="32" spans="1:9" ht="30" customHeight="1">
      <c r="A32" s="1" t="s">
        <v>224</v>
      </c>
      <c r="B32" s="6" t="s">
        <v>183</v>
      </c>
      <c r="C32" s="6" t="s">
        <v>223</v>
      </c>
      <c r="D32" s="86">
        <v>461000</v>
      </c>
      <c r="E32" s="82">
        <v>461000</v>
      </c>
      <c r="I32" s="47"/>
    </row>
    <row r="33" spans="1:9" ht="30" customHeight="1">
      <c r="A33" s="1" t="s">
        <v>228</v>
      </c>
      <c r="B33" s="6" t="s">
        <v>183</v>
      </c>
      <c r="C33" s="6" t="s">
        <v>227</v>
      </c>
      <c r="D33" s="86">
        <v>177000</v>
      </c>
      <c r="E33" s="82">
        <v>177000</v>
      </c>
      <c r="I33" s="47"/>
    </row>
    <row r="34" spans="1:9" ht="23.25" customHeight="1">
      <c r="A34" s="1" t="s">
        <v>230</v>
      </c>
      <c r="B34" s="6" t="s">
        <v>183</v>
      </c>
      <c r="C34" s="6" t="s">
        <v>229</v>
      </c>
      <c r="D34" s="86">
        <v>3139000</v>
      </c>
      <c r="E34" s="82">
        <v>3139000</v>
      </c>
      <c r="I34" s="47"/>
    </row>
    <row r="35" spans="1:9" ht="18" customHeight="1">
      <c r="A35" s="1" t="s">
        <v>234</v>
      </c>
      <c r="B35" s="6" t="s">
        <v>183</v>
      </c>
      <c r="C35" s="6" t="s">
        <v>233</v>
      </c>
      <c r="D35" s="86">
        <v>0</v>
      </c>
      <c r="E35" s="82">
        <v>0</v>
      </c>
      <c r="I35" s="47"/>
    </row>
    <row r="36" spans="1:9" ht="62.25" customHeight="1">
      <c r="A36" s="24" t="s">
        <v>52</v>
      </c>
      <c r="B36" s="6" t="s">
        <v>93</v>
      </c>
      <c r="C36" s="6"/>
      <c r="D36" s="86">
        <f>D37+D38</f>
        <v>920000</v>
      </c>
      <c r="E36" s="82">
        <f>E37+E38</f>
        <v>920000</v>
      </c>
      <c r="I36" s="47"/>
    </row>
    <row r="37" spans="1:9" ht="18" customHeight="1">
      <c r="A37" s="1" t="s">
        <v>226</v>
      </c>
      <c r="B37" s="6" t="s">
        <v>93</v>
      </c>
      <c r="C37" s="6" t="s">
        <v>225</v>
      </c>
      <c r="D37" s="86">
        <v>800000</v>
      </c>
      <c r="E37" s="82">
        <v>800000</v>
      </c>
      <c r="I37" s="47"/>
    </row>
    <row r="38" spans="1:9" ht="16.5" customHeight="1">
      <c r="A38" s="1" t="s">
        <v>230</v>
      </c>
      <c r="B38" s="6" t="s">
        <v>93</v>
      </c>
      <c r="C38" s="6" t="s">
        <v>229</v>
      </c>
      <c r="D38" s="86">
        <v>120000</v>
      </c>
      <c r="E38" s="82">
        <v>120000</v>
      </c>
      <c r="I38" s="47"/>
    </row>
    <row r="39" spans="1:9" ht="77.25" customHeight="1">
      <c r="A39" s="24" t="s">
        <v>53</v>
      </c>
      <c r="B39" s="6" t="s">
        <v>153</v>
      </c>
      <c r="C39" s="6"/>
      <c r="D39" s="86">
        <f>SUM(D40:D41)</f>
        <v>432000</v>
      </c>
      <c r="E39" s="82">
        <f>SUM(E40:E41)</f>
        <v>432000</v>
      </c>
      <c r="I39" s="47"/>
    </row>
    <row r="40" spans="1:9" ht="23.25" customHeight="1">
      <c r="A40" s="1" t="s">
        <v>226</v>
      </c>
      <c r="B40" s="6" t="s">
        <v>153</v>
      </c>
      <c r="C40" s="6" t="s">
        <v>225</v>
      </c>
      <c r="D40" s="86">
        <v>197000</v>
      </c>
      <c r="E40" s="82">
        <v>197000</v>
      </c>
      <c r="I40" s="47"/>
    </row>
    <row r="41" spans="1:9" ht="27" customHeight="1">
      <c r="A41" s="1" t="s">
        <v>224</v>
      </c>
      <c r="B41" s="6" t="s">
        <v>153</v>
      </c>
      <c r="C41" s="6" t="s">
        <v>223</v>
      </c>
      <c r="D41" s="86">
        <v>235000</v>
      </c>
      <c r="E41" s="82">
        <v>235000</v>
      </c>
      <c r="I41" s="47"/>
    </row>
    <row r="42" spans="1:9" ht="52.5" customHeight="1">
      <c r="A42" s="30" t="s">
        <v>317</v>
      </c>
      <c r="B42" s="6" t="s">
        <v>316</v>
      </c>
      <c r="C42" s="6"/>
      <c r="D42" s="86">
        <f>D43</f>
        <v>1000</v>
      </c>
      <c r="E42" s="115">
        <f>E43</f>
        <v>1000</v>
      </c>
      <c r="I42" s="47"/>
    </row>
    <row r="43" spans="1:9" ht="27" customHeight="1">
      <c r="A43" s="1" t="s">
        <v>224</v>
      </c>
      <c r="B43" s="6" t="s">
        <v>316</v>
      </c>
      <c r="C43" s="6" t="s">
        <v>223</v>
      </c>
      <c r="D43" s="86">
        <v>1000</v>
      </c>
      <c r="E43" s="82">
        <v>1000</v>
      </c>
      <c r="I43" s="47"/>
    </row>
    <row r="44" spans="1:9" ht="32.25" customHeight="1">
      <c r="A44" s="19" t="s">
        <v>94</v>
      </c>
      <c r="B44" s="23" t="s">
        <v>95</v>
      </c>
      <c r="C44" s="20"/>
      <c r="D44" s="85">
        <f>D45+D89+D104</f>
        <v>221437868.53</v>
      </c>
      <c r="E44" s="116">
        <f>E45+E89+E104</f>
        <v>221182950</v>
      </c>
      <c r="I44" s="47"/>
    </row>
    <row r="45" spans="1:9" ht="17.25" customHeight="1">
      <c r="A45" s="19" t="s">
        <v>178</v>
      </c>
      <c r="B45" s="25"/>
      <c r="C45" s="26"/>
      <c r="D45" s="97">
        <f>D46+D48+D62+D65+D71+D76+D87+D59+D56+D79+D84</f>
        <v>195164618.53</v>
      </c>
      <c r="E45" s="117">
        <f>E46+E48+E62+E65+E71+E76+E87+E59+E56+E79+E84</f>
        <v>194909700</v>
      </c>
      <c r="I45" s="47"/>
    </row>
    <row r="46" spans="1:9" ht="16.5" customHeight="1">
      <c r="A46" s="1" t="s">
        <v>31</v>
      </c>
      <c r="B46" s="6" t="s">
        <v>96</v>
      </c>
      <c r="C46" s="6"/>
      <c r="D46" s="86">
        <f>D47</f>
        <v>2500000</v>
      </c>
      <c r="E46" s="82">
        <f>E47</f>
        <v>2500000</v>
      </c>
      <c r="I46" s="47"/>
    </row>
    <row r="47" spans="1:9" ht="33" customHeight="1">
      <c r="A47" s="1" t="s">
        <v>224</v>
      </c>
      <c r="B47" s="6" t="s">
        <v>96</v>
      </c>
      <c r="C47" s="6" t="s">
        <v>223</v>
      </c>
      <c r="D47" s="86">
        <v>2500000</v>
      </c>
      <c r="E47" s="82">
        <v>2500000</v>
      </c>
      <c r="I47" s="47"/>
    </row>
    <row r="48" spans="1:9" ht="20.25" customHeight="1">
      <c r="A48" s="24" t="s">
        <v>32</v>
      </c>
      <c r="B48" s="6" t="s">
        <v>97</v>
      </c>
      <c r="C48" s="11"/>
      <c r="D48" s="86">
        <f>SUM(D49:D55)</f>
        <v>20371518.53</v>
      </c>
      <c r="E48" s="115">
        <f>SUM(E49:E55)</f>
        <v>19871000</v>
      </c>
      <c r="I48" s="47"/>
    </row>
    <row r="49" spans="1:9" ht="20.25" customHeight="1">
      <c r="A49" s="1" t="s">
        <v>226</v>
      </c>
      <c r="B49" s="6" t="s">
        <v>97</v>
      </c>
      <c r="C49" s="6" t="s">
        <v>225</v>
      </c>
      <c r="D49" s="86">
        <v>11027000</v>
      </c>
      <c r="E49" s="82">
        <v>11027000</v>
      </c>
      <c r="G49" s="14"/>
      <c r="I49" s="47"/>
    </row>
    <row r="50" spans="1:9" ht="30.75" customHeight="1">
      <c r="A50" s="1" t="s">
        <v>224</v>
      </c>
      <c r="B50" s="6" t="s">
        <v>97</v>
      </c>
      <c r="C50" s="6" t="s">
        <v>223</v>
      </c>
      <c r="D50" s="86">
        <v>3300518.53</v>
      </c>
      <c r="E50" s="82">
        <v>3300000</v>
      </c>
      <c r="I50" s="47"/>
    </row>
    <row r="51" spans="1:9" ht="33.75" customHeight="1">
      <c r="A51" s="1" t="s">
        <v>252</v>
      </c>
      <c r="B51" s="6" t="s">
        <v>97</v>
      </c>
      <c r="C51" s="6" t="s">
        <v>227</v>
      </c>
      <c r="D51" s="86">
        <v>80000</v>
      </c>
      <c r="E51" s="82">
        <v>80000</v>
      </c>
      <c r="I51" s="47"/>
    </row>
    <row r="52" spans="1:9" ht="24" customHeight="1">
      <c r="A52" s="1" t="s">
        <v>230</v>
      </c>
      <c r="B52" s="6" t="s">
        <v>97</v>
      </c>
      <c r="C52" s="6" t="s">
        <v>229</v>
      </c>
      <c r="D52" s="86">
        <v>4579000</v>
      </c>
      <c r="E52" s="82">
        <v>4579000</v>
      </c>
      <c r="I52" s="47"/>
    </row>
    <row r="53" spans="1:9" ht="24" customHeight="1">
      <c r="A53" s="2" t="s">
        <v>232</v>
      </c>
      <c r="B53" s="6" t="s">
        <v>97</v>
      </c>
      <c r="C53" s="6" t="s">
        <v>231</v>
      </c>
      <c r="D53" s="86">
        <v>328000</v>
      </c>
      <c r="E53" s="82">
        <v>328000</v>
      </c>
      <c r="I53" s="47"/>
    </row>
    <row r="54" spans="1:9" ht="25.5" customHeight="1">
      <c r="A54" s="1" t="s">
        <v>234</v>
      </c>
      <c r="B54" s="6" t="s">
        <v>97</v>
      </c>
      <c r="C54" s="6" t="s">
        <v>233</v>
      </c>
      <c r="D54" s="86">
        <v>557000</v>
      </c>
      <c r="E54" s="82">
        <v>557000</v>
      </c>
      <c r="I54" s="47"/>
    </row>
    <row r="55" spans="1:9" ht="27.75" customHeight="1">
      <c r="A55" s="1" t="s">
        <v>224</v>
      </c>
      <c r="B55" s="6" t="s">
        <v>212</v>
      </c>
      <c r="C55" s="6" t="s">
        <v>223</v>
      </c>
      <c r="D55" s="86">
        <v>500000</v>
      </c>
      <c r="E55" s="82">
        <v>0</v>
      </c>
      <c r="I55" s="47"/>
    </row>
    <row r="56" spans="1:9" ht="18" customHeight="1">
      <c r="A56" s="1" t="s">
        <v>267</v>
      </c>
      <c r="B56" s="6" t="s">
        <v>272</v>
      </c>
      <c r="C56" s="6"/>
      <c r="D56" s="86">
        <f>D57+D58</f>
        <v>21928000</v>
      </c>
      <c r="E56" s="82">
        <f>E57+E58</f>
        <v>21928000</v>
      </c>
      <c r="I56" s="47"/>
    </row>
    <row r="57" spans="1:9" ht="32.25" customHeight="1">
      <c r="A57" s="1" t="s">
        <v>224</v>
      </c>
      <c r="B57" s="6" t="s">
        <v>272</v>
      </c>
      <c r="C57" s="6" t="s">
        <v>223</v>
      </c>
      <c r="D57" s="86">
        <v>14762000</v>
      </c>
      <c r="E57" s="82">
        <v>14762000</v>
      </c>
      <c r="I57" s="47"/>
    </row>
    <row r="58" spans="1:9" ht="18" customHeight="1">
      <c r="A58" s="1" t="s">
        <v>230</v>
      </c>
      <c r="B58" s="6" t="s">
        <v>272</v>
      </c>
      <c r="C58" s="6" t="s">
        <v>229</v>
      </c>
      <c r="D58" s="86">
        <v>7166000</v>
      </c>
      <c r="E58" s="82">
        <v>7166000</v>
      </c>
      <c r="I58" s="47"/>
    </row>
    <row r="59" spans="1:9" ht="50.25" customHeight="1">
      <c r="A59" s="1" t="s">
        <v>214</v>
      </c>
      <c r="B59" s="6" t="s">
        <v>213</v>
      </c>
      <c r="C59" s="6"/>
      <c r="D59" s="86">
        <f>D60+D61</f>
        <v>1000</v>
      </c>
      <c r="E59" s="115">
        <f>E60+E61</f>
        <v>1000</v>
      </c>
      <c r="I59" s="47"/>
    </row>
    <row r="60" spans="1:9" ht="24.75" customHeight="1">
      <c r="A60" s="1" t="s">
        <v>224</v>
      </c>
      <c r="B60" s="6" t="s">
        <v>213</v>
      </c>
      <c r="C60" s="6" t="s">
        <v>223</v>
      </c>
      <c r="D60" s="86">
        <v>1000</v>
      </c>
      <c r="E60" s="82">
        <v>1000</v>
      </c>
      <c r="I60" s="47"/>
    </row>
    <row r="61" spans="1:9" ht="18.75" customHeight="1">
      <c r="A61" s="1" t="s">
        <v>318</v>
      </c>
      <c r="B61" s="6" t="s">
        <v>213</v>
      </c>
      <c r="C61" s="6" t="s">
        <v>229</v>
      </c>
      <c r="D61" s="86">
        <v>0</v>
      </c>
      <c r="E61" s="82">
        <v>0</v>
      </c>
      <c r="I61" s="47"/>
    </row>
    <row r="62" spans="1:9" ht="57" customHeight="1">
      <c r="A62" s="24" t="s">
        <v>52</v>
      </c>
      <c r="B62" s="6" t="s">
        <v>99</v>
      </c>
      <c r="C62" s="6"/>
      <c r="D62" s="86">
        <f>D63+D64</f>
        <v>2997000</v>
      </c>
      <c r="E62" s="82">
        <f>E63+E64</f>
        <v>2997000</v>
      </c>
      <c r="I62" s="47"/>
    </row>
    <row r="63" spans="1:9" ht="20.25" customHeight="1">
      <c r="A63" s="1" t="s">
        <v>226</v>
      </c>
      <c r="B63" s="6" t="s">
        <v>99</v>
      </c>
      <c r="C63" s="6" t="s">
        <v>225</v>
      </c>
      <c r="D63" s="86">
        <v>2000000</v>
      </c>
      <c r="E63" s="82">
        <v>2000000</v>
      </c>
      <c r="I63" s="47"/>
    </row>
    <row r="64" spans="1:9" ht="20.25" customHeight="1">
      <c r="A64" s="1" t="s">
        <v>230</v>
      </c>
      <c r="B64" s="6" t="s">
        <v>99</v>
      </c>
      <c r="C64" s="6" t="s">
        <v>229</v>
      </c>
      <c r="D64" s="86">
        <v>997000</v>
      </c>
      <c r="E64" s="82">
        <v>997000</v>
      </c>
      <c r="I64" s="47"/>
    </row>
    <row r="65" spans="1:9" ht="59.25" customHeight="1">
      <c r="A65" s="24" t="s">
        <v>56</v>
      </c>
      <c r="B65" s="6" t="s">
        <v>184</v>
      </c>
      <c r="C65" s="11"/>
      <c r="D65" s="86">
        <f>SUM(D66:D70)</f>
        <v>135269600</v>
      </c>
      <c r="E65" s="82">
        <f>SUM(E66:E70)</f>
        <v>135269600</v>
      </c>
      <c r="I65" s="47"/>
    </row>
    <row r="66" spans="1:9" ht="15" customHeight="1">
      <c r="A66" s="1" t="s">
        <v>226</v>
      </c>
      <c r="B66" s="6" t="s">
        <v>184</v>
      </c>
      <c r="C66" s="6" t="s">
        <v>225</v>
      </c>
      <c r="D66" s="86">
        <v>65115000</v>
      </c>
      <c r="E66" s="82">
        <v>65115000</v>
      </c>
      <c r="I66" s="47"/>
    </row>
    <row r="67" spans="1:9" ht="25.5" customHeight="1">
      <c r="A67" s="1" t="s">
        <v>224</v>
      </c>
      <c r="B67" s="6" t="s">
        <v>184</v>
      </c>
      <c r="C67" s="6" t="s">
        <v>223</v>
      </c>
      <c r="D67" s="86">
        <v>1360000</v>
      </c>
      <c r="E67" s="82">
        <v>1360000</v>
      </c>
      <c r="I67" s="47"/>
    </row>
    <row r="68" spans="1:9" ht="18" customHeight="1">
      <c r="A68" s="1" t="s">
        <v>228</v>
      </c>
      <c r="B68" s="6" t="s">
        <v>184</v>
      </c>
      <c r="C68" s="6" t="s">
        <v>227</v>
      </c>
      <c r="D68" s="86">
        <v>0</v>
      </c>
      <c r="E68" s="82">
        <v>0</v>
      </c>
      <c r="I68" s="47"/>
    </row>
    <row r="69" spans="1:9" ht="15.75" customHeight="1">
      <c r="A69" s="1" t="s">
        <v>230</v>
      </c>
      <c r="B69" s="6" t="s">
        <v>184</v>
      </c>
      <c r="C69" s="6" t="s">
        <v>229</v>
      </c>
      <c r="D69" s="86">
        <v>68794600</v>
      </c>
      <c r="E69" s="82">
        <v>68794600</v>
      </c>
      <c r="I69" s="47"/>
    </row>
    <row r="70" spans="1:9" ht="16.5" customHeight="1">
      <c r="A70" s="1" t="s">
        <v>234</v>
      </c>
      <c r="B70" s="6" t="s">
        <v>184</v>
      </c>
      <c r="C70" s="6" t="s">
        <v>233</v>
      </c>
      <c r="D70" s="86">
        <v>0</v>
      </c>
      <c r="E70" s="82">
        <v>0</v>
      </c>
      <c r="I70" s="47"/>
    </row>
    <row r="71" spans="1:9" ht="84" customHeight="1">
      <c r="A71" s="24" t="s">
        <v>53</v>
      </c>
      <c r="B71" s="6" t="s">
        <v>164</v>
      </c>
      <c r="C71" s="6"/>
      <c r="D71" s="86">
        <f>SUM(D72:D75)</f>
        <v>1013500</v>
      </c>
      <c r="E71" s="115">
        <f>SUM(E72:E75)</f>
        <v>1013500</v>
      </c>
      <c r="I71" s="47"/>
    </row>
    <row r="72" spans="1:9" ht="15.75" customHeight="1">
      <c r="A72" s="1" t="s">
        <v>226</v>
      </c>
      <c r="B72" s="6" t="s">
        <v>164</v>
      </c>
      <c r="C72" s="6" t="s">
        <v>225</v>
      </c>
      <c r="D72" s="86">
        <v>6500</v>
      </c>
      <c r="E72" s="82">
        <v>6500</v>
      </c>
      <c r="I72" s="47"/>
    </row>
    <row r="73" spans="1:9" ht="31.5" customHeight="1">
      <c r="A73" s="1" t="s">
        <v>224</v>
      </c>
      <c r="B73" s="6" t="s">
        <v>164</v>
      </c>
      <c r="C73" s="6" t="s">
        <v>223</v>
      </c>
      <c r="D73" s="86">
        <v>922000</v>
      </c>
      <c r="E73" s="82">
        <v>922000</v>
      </c>
      <c r="I73" s="47"/>
    </row>
    <row r="74" spans="1:9" ht="18" customHeight="1">
      <c r="A74" s="1" t="s">
        <v>230</v>
      </c>
      <c r="B74" s="6" t="s">
        <v>164</v>
      </c>
      <c r="C74" s="6" t="s">
        <v>229</v>
      </c>
      <c r="D74" s="86">
        <v>75000</v>
      </c>
      <c r="E74" s="82">
        <v>75000</v>
      </c>
      <c r="I74" s="47"/>
    </row>
    <row r="75" spans="1:9" ht="15.75" customHeight="1">
      <c r="A75" s="1" t="s">
        <v>230</v>
      </c>
      <c r="B75" s="6" t="s">
        <v>164</v>
      </c>
      <c r="C75" s="6" t="s">
        <v>229</v>
      </c>
      <c r="D75" s="86">
        <v>10000</v>
      </c>
      <c r="E75" s="82">
        <v>10000</v>
      </c>
      <c r="I75" s="47"/>
    </row>
    <row r="76" spans="1:9" ht="25.5">
      <c r="A76" s="24" t="s">
        <v>186</v>
      </c>
      <c r="B76" s="6" t="s">
        <v>187</v>
      </c>
      <c r="C76" s="6"/>
      <c r="D76" s="86">
        <f>D77+D78</f>
        <v>2345000</v>
      </c>
      <c r="E76" s="82">
        <f>E77+E78</f>
        <v>2345000</v>
      </c>
      <c r="F76" s="15"/>
      <c r="I76" s="47"/>
    </row>
    <row r="77" spans="1:9" ht="27" customHeight="1">
      <c r="A77" s="1" t="s">
        <v>224</v>
      </c>
      <c r="B77" s="6" t="s">
        <v>187</v>
      </c>
      <c r="C77" s="6" t="s">
        <v>223</v>
      </c>
      <c r="D77" s="86">
        <v>2345000</v>
      </c>
      <c r="E77" s="82">
        <v>2345000</v>
      </c>
      <c r="F77" s="15"/>
      <c r="I77" s="47"/>
    </row>
    <row r="78" spans="1:9" ht="18" customHeight="1">
      <c r="A78" s="1" t="s">
        <v>230</v>
      </c>
      <c r="B78" s="6" t="s">
        <v>187</v>
      </c>
      <c r="C78" s="6" t="s">
        <v>229</v>
      </c>
      <c r="D78" s="86">
        <v>0</v>
      </c>
      <c r="E78" s="82">
        <v>0</v>
      </c>
      <c r="I78" s="47"/>
    </row>
    <row r="79" spans="1:9" ht="18" customHeight="1">
      <c r="A79" s="1" t="s">
        <v>290</v>
      </c>
      <c r="B79" s="58" t="s">
        <v>291</v>
      </c>
      <c r="C79" s="74"/>
      <c r="D79" s="95">
        <f>SUM(D80:D83)</f>
        <v>8478399.999999998</v>
      </c>
      <c r="E79" s="118">
        <f>SUM(E80:E83)</f>
        <v>8723999.999999998</v>
      </c>
      <c r="F79" s="110">
        <f>F80+F82</f>
        <v>9399700</v>
      </c>
      <c r="I79" s="47"/>
    </row>
    <row r="80" spans="1:9" ht="28.5" customHeight="1">
      <c r="A80" s="61" t="s">
        <v>224</v>
      </c>
      <c r="B80" s="58" t="s">
        <v>291</v>
      </c>
      <c r="C80" s="74" t="s">
        <v>223</v>
      </c>
      <c r="D80" s="95">
        <v>2764500</v>
      </c>
      <c r="E80" s="96">
        <v>3010100</v>
      </c>
      <c r="F80" s="111">
        <v>4259799.7</v>
      </c>
      <c r="I80" s="47"/>
    </row>
    <row r="81" spans="1:9" ht="28.5" customHeight="1">
      <c r="A81" s="61" t="s">
        <v>224</v>
      </c>
      <c r="B81" s="58" t="s">
        <v>291</v>
      </c>
      <c r="C81" s="74" t="s">
        <v>223</v>
      </c>
      <c r="D81" s="95">
        <v>321.88</v>
      </c>
      <c r="E81" s="96">
        <v>321.88</v>
      </c>
      <c r="F81" s="111"/>
      <c r="I81" s="47"/>
    </row>
    <row r="82" spans="1:9" ht="18" customHeight="1">
      <c r="A82" s="61" t="s">
        <v>230</v>
      </c>
      <c r="B82" s="58" t="s">
        <v>291</v>
      </c>
      <c r="C82" s="74" t="s">
        <v>229</v>
      </c>
      <c r="D82" s="95">
        <v>5712900</v>
      </c>
      <c r="E82" s="96">
        <v>5712900</v>
      </c>
      <c r="F82" s="111">
        <v>5139900.3</v>
      </c>
      <c r="I82" s="47"/>
    </row>
    <row r="83" spans="1:9" ht="18" customHeight="1">
      <c r="A83" s="61" t="s">
        <v>230</v>
      </c>
      <c r="B83" s="58" t="s">
        <v>291</v>
      </c>
      <c r="C83" s="74" t="s">
        <v>229</v>
      </c>
      <c r="D83" s="95">
        <v>678.12</v>
      </c>
      <c r="E83" s="96">
        <v>678.12</v>
      </c>
      <c r="F83" s="112"/>
      <c r="I83" s="47"/>
    </row>
    <row r="84" spans="1:9" ht="36.75" customHeight="1">
      <c r="A84" s="1" t="s">
        <v>292</v>
      </c>
      <c r="B84" s="58" t="s">
        <v>293</v>
      </c>
      <c r="C84" s="74"/>
      <c r="D84" s="95">
        <f>D85+D86</f>
        <v>0</v>
      </c>
      <c r="E84" s="96">
        <f>E85+E86</f>
        <v>0</v>
      </c>
      <c r="F84" s="110">
        <f>F86+F85</f>
        <v>14409000</v>
      </c>
      <c r="I84" s="47"/>
    </row>
    <row r="85" spans="1:9" ht="18" customHeight="1">
      <c r="A85" s="75" t="s">
        <v>294</v>
      </c>
      <c r="B85" s="58" t="s">
        <v>293</v>
      </c>
      <c r="C85" s="74" t="s">
        <v>225</v>
      </c>
      <c r="D85" s="86">
        <v>0</v>
      </c>
      <c r="E85" s="96" t="s">
        <v>301</v>
      </c>
      <c r="F85" s="111">
        <v>6779784</v>
      </c>
      <c r="I85" s="47"/>
    </row>
    <row r="86" spans="1:9" ht="18" customHeight="1">
      <c r="A86" s="61" t="s">
        <v>230</v>
      </c>
      <c r="B86" s="58" t="s">
        <v>293</v>
      </c>
      <c r="C86" s="74" t="s">
        <v>229</v>
      </c>
      <c r="D86" s="95">
        <v>0</v>
      </c>
      <c r="E86" s="96" t="s">
        <v>301</v>
      </c>
      <c r="F86" s="111">
        <v>7629216</v>
      </c>
      <c r="I86" s="47"/>
    </row>
    <row r="87" spans="1:9" ht="30.75" customHeight="1">
      <c r="A87" s="24" t="s">
        <v>185</v>
      </c>
      <c r="B87" s="6" t="s">
        <v>188</v>
      </c>
      <c r="C87" s="11"/>
      <c r="D87" s="86">
        <f>D88</f>
        <v>260600</v>
      </c>
      <c r="E87" s="115">
        <f>E88</f>
        <v>260600</v>
      </c>
      <c r="I87" s="47"/>
    </row>
    <row r="88" spans="1:9" ht="28.5" customHeight="1">
      <c r="A88" s="1" t="s">
        <v>224</v>
      </c>
      <c r="B88" s="6" t="s">
        <v>188</v>
      </c>
      <c r="C88" s="6" t="s">
        <v>223</v>
      </c>
      <c r="D88" s="86">
        <v>260600</v>
      </c>
      <c r="E88" s="82">
        <v>260600</v>
      </c>
      <c r="I88" s="47"/>
    </row>
    <row r="89" spans="1:9" ht="18" customHeight="1">
      <c r="A89" s="19" t="s">
        <v>179</v>
      </c>
      <c r="B89" s="56"/>
      <c r="C89" s="22"/>
      <c r="D89" s="85">
        <f>D90+D96+D100+D94+D98+D92+D102</f>
        <v>13279250</v>
      </c>
      <c r="E89" s="116">
        <f>E90+E96+E100+E94+E98+E92+E102</f>
        <v>13279250</v>
      </c>
      <c r="I89" s="47"/>
    </row>
    <row r="90" spans="1:9" ht="25.5">
      <c r="A90" s="24" t="s">
        <v>33</v>
      </c>
      <c r="B90" s="6" t="s">
        <v>98</v>
      </c>
      <c r="C90" s="6"/>
      <c r="D90" s="86">
        <f>D91</f>
        <v>7574000</v>
      </c>
      <c r="E90" s="82">
        <f>E91</f>
        <v>7574000</v>
      </c>
      <c r="I90" s="47"/>
    </row>
    <row r="91" spans="1:9" ht="15">
      <c r="A91" s="1" t="s">
        <v>230</v>
      </c>
      <c r="B91" s="6" t="s">
        <v>98</v>
      </c>
      <c r="C91" s="6" t="s">
        <v>229</v>
      </c>
      <c r="D91" s="86">
        <v>7574000</v>
      </c>
      <c r="E91" s="82">
        <v>7574000</v>
      </c>
      <c r="I91" s="47"/>
    </row>
    <row r="92" spans="1:9" ht="25.5">
      <c r="A92" s="24" t="s">
        <v>247</v>
      </c>
      <c r="B92" s="6" t="s">
        <v>248</v>
      </c>
      <c r="C92" s="6"/>
      <c r="D92" s="86">
        <f>D93</f>
        <v>4000000</v>
      </c>
      <c r="E92" s="82">
        <f>E93</f>
        <v>4000000</v>
      </c>
      <c r="I92" s="47"/>
    </row>
    <row r="93" spans="1:9" ht="17.25" customHeight="1">
      <c r="A93" s="1" t="s">
        <v>230</v>
      </c>
      <c r="B93" s="6" t="s">
        <v>248</v>
      </c>
      <c r="C93" s="6" t="s">
        <v>229</v>
      </c>
      <c r="D93" s="86">
        <v>4000000</v>
      </c>
      <c r="E93" s="82">
        <v>4000000</v>
      </c>
      <c r="I93" s="47"/>
    </row>
    <row r="94" spans="1:9" ht="27.75" customHeight="1">
      <c r="A94" s="1" t="s">
        <v>267</v>
      </c>
      <c r="B94" s="6" t="s">
        <v>272</v>
      </c>
      <c r="C94" s="6"/>
      <c r="D94" s="86">
        <f>D95</f>
        <v>1320000</v>
      </c>
      <c r="E94" s="82">
        <f>E96+E95</f>
        <v>1320000</v>
      </c>
      <c r="I94" s="47"/>
    </row>
    <row r="95" spans="1:9" ht="18" customHeight="1">
      <c r="A95" s="1" t="s">
        <v>230</v>
      </c>
      <c r="B95" s="6" t="s">
        <v>272</v>
      </c>
      <c r="C95" s="6" t="s">
        <v>229</v>
      </c>
      <c r="D95" s="86">
        <v>1320000</v>
      </c>
      <c r="E95" s="82">
        <v>1320000</v>
      </c>
      <c r="I95" s="47"/>
    </row>
    <row r="96" spans="1:9" ht="42.75" customHeight="1">
      <c r="A96" s="37" t="s">
        <v>281</v>
      </c>
      <c r="B96" s="36" t="s">
        <v>282</v>
      </c>
      <c r="C96" s="36"/>
      <c r="D96" s="86">
        <f>D97</f>
        <v>0</v>
      </c>
      <c r="E96" s="82">
        <f>E97</f>
        <v>0</v>
      </c>
      <c r="I96" s="47"/>
    </row>
    <row r="97" spans="1:9" ht="19.5" customHeight="1">
      <c r="A97" s="54" t="s">
        <v>230</v>
      </c>
      <c r="B97" s="36" t="s">
        <v>282</v>
      </c>
      <c r="C97" s="45" t="s">
        <v>229</v>
      </c>
      <c r="D97" s="86">
        <v>0</v>
      </c>
      <c r="E97" s="82">
        <v>0</v>
      </c>
      <c r="I97" s="47"/>
    </row>
    <row r="98" spans="1:9" ht="55.5" customHeight="1">
      <c r="A98" s="37" t="s">
        <v>283</v>
      </c>
      <c r="B98" s="36" t="s">
        <v>282</v>
      </c>
      <c r="C98" s="36"/>
      <c r="D98" s="86">
        <f>D99</f>
        <v>0</v>
      </c>
      <c r="E98" s="82">
        <f>E99</f>
        <v>0</v>
      </c>
      <c r="I98" s="47"/>
    </row>
    <row r="99" spans="1:9" ht="15" customHeight="1">
      <c r="A99" s="54" t="s">
        <v>230</v>
      </c>
      <c r="B99" s="36" t="s">
        <v>282</v>
      </c>
      <c r="C99" s="45" t="s">
        <v>229</v>
      </c>
      <c r="D99" s="86">
        <v>0</v>
      </c>
      <c r="E99" s="82">
        <v>0</v>
      </c>
      <c r="I99" s="47"/>
    </row>
    <row r="100" spans="1:9" ht="27.75" customHeight="1">
      <c r="A100" s="24" t="s">
        <v>201</v>
      </c>
      <c r="B100" s="6" t="s">
        <v>188</v>
      </c>
      <c r="C100" s="6"/>
      <c r="D100" s="86">
        <f>D101</f>
        <v>384250</v>
      </c>
      <c r="E100" s="82">
        <f>E101</f>
        <v>384250</v>
      </c>
      <c r="I100" s="47"/>
    </row>
    <row r="101" spans="1:9" ht="19.5" customHeight="1">
      <c r="A101" s="1" t="s">
        <v>230</v>
      </c>
      <c r="B101" s="6" t="s">
        <v>188</v>
      </c>
      <c r="C101" s="6" t="s">
        <v>229</v>
      </c>
      <c r="D101" s="86">
        <v>384250</v>
      </c>
      <c r="E101" s="82">
        <v>384250</v>
      </c>
      <c r="I101" s="47"/>
    </row>
    <row r="102" spans="1:9" ht="27.75" customHeight="1">
      <c r="A102" s="1" t="s">
        <v>320</v>
      </c>
      <c r="B102" s="6" t="s">
        <v>319</v>
      </c>
      <c r="C102" s="6"/>
      <c r="D102" s="86">
        <f>D103</f>
        <v>1000</v>
      </c>
      <c r="E102" s="82">
        <f>E103</f>
        <v>1000</v>
      </c>
      <c r="I102" s="47"/>
    </row>
    <row r="103" spans="1:9" ht="27.75" customHeight="1">
      <c r="A103" s="1" t="s">
        <v>224</v>
      </c>
      <c r="B103" s="6" t="s">
        <v>319</v>
      </c>
      <c r="C103" s="6" t="s">
        <v>223</v>
      </c>
      <c r="D103" s="86">
        <v>1000</v>
      </c>
      <c r="E103" s="82">
        <v>1000</v>
      </c>
      <c r="I103" s="47"/>
    </row>
    <row r="104" spans="1:9" ht="27.75" customHeight="1">
      <c r="A104" s="19" t="s">
        <v>180</v>
      </c>
      <c r="B104" s="22"/>
      <c r="C104" s="22"/>
      <c r="D104" s="85">
        <f>D105+D109+D111</f>
        <v>12994000</v>
      </c>
      <c r="E104" s="81">
        <f>E105+E109+E111</f>
        <v>12994000</v>
      </c>
      <c r="I104" s="47"/>
    </row>
    <row r="105" spans="1:9" ht="27.75" customHeight="1">
      <c r="A105" s="24" t="s">
        <v>34</v>
      </c>
      <c r="B105" s="6" t="s">
        <v>100</v>
      </c>
      <c r="C105" s="6"/>
      <c r="D105" s="86">
        <f>SUM(D106:D108)</f>
        <v>6274000</v>
      </c>
      <c r="E105" s="82">
        <f>SUM(E106:E108)</f>
        <v>6274000</v>
      </c>
      <c r="I105" s="47"/>
    </row>
    <row r="106" spans="1:9" ht="27.75" customHeight="1">
      <c r="A106" s="1" t="s">
        <v>226</v>
      </c>
      <c r="B106" s="6" t="s">
        <v>100</v>
      </c>
      <c r="C106" s="6" t="s">
        <v>225</v>
      </c>
      <c r="D106" s="86">
        <v>5742000</v>
      </c>
      <c r="E106" s="82">
        <v>5742000</v>
      </c>
      <c r="I106" s="47"/>
    </row>
    <row r="107" spans="1:9" ht="28.5" customHeight="1">
      <c r="A107" s="1" t="s">
        <v>224</v>
      </c>
      <c r="B107" s="6" t="s">
        <v>100</v>
      </c>
      <c r="C107" s="6" t="s">
        <v>223</v>
      </c>
      <c r="D107" s="86">
        <v>480000</v>
      </c>
      <c r="E107" s="82">
        <v>480000</v>
      </c>
      <c r="I107" s="47"/>
    </row>
    <row r="108" spans="1:9" ht="27.75" customHeight="1">
      <c r="A108" s="1" t="s">
        <v>234</v>
      </c>
      <c r="B108" s="6" t="s">
        <v>100</v>
      </c>
      <c r="C108" s="6" t="s">
        <v>233</v>
      </c>
      <c r="D108" s="86">
        <v>52000</v>
      </c>
      <c r="E108" s="82">
        <v>52000</v>
      </c>
      <c r="I108" s="47"/>
    </row>
    <row r="109" spans="1:9" ht="60" customHeight="1">
      <c r="A109" s="24" t="s">
        <v>56</v>
      </c>
      <c r="B109" s="36" t="s">
        <v>184</v>
      </c>
      <c r="C109" s="46"/>
      <c r="D109" s="86">
        <f>SUM(D110:D110)</f>
        <v>6695000</v>
      </c>
      <c r="E109" s="82">
        <f>SUM(E110:E110)</f>
        <v>6695000</v>
      </c>
      <c r="I109" s="47"/>
    </row>
    <row r="110" spans="1:9" ht="30" customHeight="1">
      <c r="A110" s="1" t="s">
        <v>226</v>
      </c>
      <c r="B110" s="36" t="s">
        <v>184</v>
      </c>
      <c r="C110" s="36" t="s">
        <v>225</v>
      </c>
      <c r="D110" s="86">
        <v>6695000</v>
      </c>
      <c r="E110" s="82">
        <v>6695000</v>
      </c>
      <c r="I110" s="47"/>
    </row>
    <row r="111" spans="1:9" ht="54" customHeight="1">
      <c r="A111" s="24" t="s">
        <v>57</v>
      </c>
      <c r="B111" s="6" t="s">
        <v>101</v>
      </c>
      <c r="C111" s="6"/>
      <c r="D111" s="86">
        <f>SUM(D112:D113)</f>
        <v>25000</v>
      </c>
      <c r="E111" s="82">
        <f>SUM(E112:E113)</f>
        <v>25000</v>
      </c>
      <c r="I111" s="47"/>
    </row>
    <row r="112" spans="1:9" ht="17.25" customHeight="1">
      <c r="A112" s="1" t="s">
        <v>226</v>
      </c>
      <c r="B112" s="6" t="s">
        <v>101</v>
      </c>
      <c r="C112" s="6" t="s">
        <v>225</v>
      </c>
      <c r="D112" s="86">
        <v>5000</v>
      </c>
      <c r="E112" s="82">
        <v>5000</v>
      </c>
      <c r="I112" s="47"/>
    </row>
    <row r="113" spans="1:9" ht="30" customHeight="1">
      <c r="A113" s="1" t="s">
        <v>224</v>
      </c>
      <c r="B113" s="6" t="s">
        <v>101</v>
      </c>
      <c r="C113" s="6" t="s">
        <v>223</v>
      </c>
      <c r="D113" s="86">
        <v>20000</v>
      </c>
      <c r="E113" s="82">
        <v>20000</v>
      </c>
      <c r="I113" s="47"/>
    </row>
    <row r="114" spans="1:9" ht="47.25" customHeight="1">
      <c r="A114" s="19" t="s">
        <v>59</v>
      </c>
      <c r="B114" s="20" t="s">
        <v>154</v>
      </c>
      <c r="C114" s="20"/>
      <c r="D114" s="85">
        <f>D115</f>
        <v>1675400</v>
      </c>
      <c r="E114" s="81">
        <f>E115</f>
        <v>1675400</v>
      </c>
      <c r="I114" s="47"/>
    </row>
    <row r="115" spans="1:9" ht="41.25" customHeight="1">
      <c r="A115" s="19" t="s">
        <v>175</v>
      </c>
      <c r="B115" s="20" t="s">
        <v>155</v>
      </c>
      <c r="C115" s="20"/>
      <c r="D115" s="85">
        <f>D116+D119+D122</f>
        <v>1675400</v>
      </c>
      <c r="E115" s="81">
        <f>E116+E119+E122</f>
        <v>1675400</v>
      </c>
      <c r="I115" s="47"/>
    </row>
    <row r="116" spans="1:9" ht="33.75" customHeight="1">
      <c r="A116" s="53" t="s">
        <v>156</v>
      </c>
      <c r="B116" s="6" t="s">
        <v>114</v>
      </c>
      <c r="C116" s="11"/>
      <c r="D116" s="86">
        <f>SUM(D117:D118)</f>
        <v>161000</v>
      </c>
      <c r="E116" s="82">
        <f>SUM(E117:E118)</f>
        <v>161000</v>
      </c>
      <c r="I116" s="47"/>
    </row>
    <row r="117" spans="1:9" ht="21.75" customHeight="1">
      <c r="A117" s="1" t="s">
        <v>226</v>
      </c>
      <c r="B117" s="6" t="s">
        <v>114</v>
      </c>
      <c r="C117" s="5" t="s">
        <v>225</v>
      </c>
      <c r="D117" s="94">
        <v>91000</v>
      </c>
      <c r="E117" s="63">
        <v>91000</v>
      </c>
      <c r="I117" s="47"/>
    </row>
    <row r="118" spans="1:9" ht="18.75" customHeight="1">
      <c r="A118" s="1" t="s">
        <v>230</v>
      </c>
      <c r="B118" s="6" t="s">
        <v>114</v>
      </c>
      <c r="C118" s="27">
        <v>610</v>
      </c>
      <c r="D118" s="94">
        <v>70000</v>
      </c>
      <c r="E118" s="63">
        <v>70000</v>
      </c>
      <c r="I118" s="47"/>
    </row>
    <row r="119" spans="1:9" ht="27.75" customHeight="1">
      <c r="A119" s="1" t="s">
        <v>171</v>
      </c>
      <c r="B119" s="73" t="s">
        <v>189</v>
      </c>
      <c r="C119" s="27"/>
      <c r="D119" s="94">
        <f>D120+D121</f>
        <v>1362800</v>
      </c>
      <c r="E119" s="63">
        <f>E120+E121</f>
        <v>1362800</v>
      </c>
      <c r="I119" s="47"/>
    </row>
    <row r="120" spans="1:9" ht="31.5" customHeight="1">
      <c r="A120" s="1" t="s">
        <v>224</v>
      </c>
      <c r="B120" s="6" t="s">
        <v>189</v>
      </c>
      <c r="C120" s="27">
        <v>240</v>
      </c>
      <c r="D120" s="86">
        <v>562800</v>
      </c>
      <c r="E120" s="82">
        <v>562800</v>
      </c>
      <c r="G120" s="14"/>
      <c r="I120" s="47"/>
    </row>
    <row r="121" spans="1:9" ht="16.5" customHeight="1">
      <c r="A121" s="1" t="s">
        <v>230</v>
      </c>
      <c r="B121" s="6" t="s">
        <v>189</v>
      </c>
      <c r="C121" s="27">
        <v>610</v>
      </c>
      <c r="D121" s="86">
        <v>800000</v>
      </c>
      <c r="E121" s="82">
        <v>800000</v>
      </c>
      <c r="I121" s="47"/>
    </row>
    <row r="122" spans="1:9" ht="19.5" customHeight="1">
      <c r="A122" s="24" t="s">
        <v>167</v>
      </c>
      <c r="B122" s="6" t="s">
        <v>190</v>
      </c>
      <c r="C122" s="11"/>
      <c r="D122" s="86">
        <f>D123+D124</f>
        <v>151600</v>
      </c>
      <c r="E122" s="82">
        <f>E123+E124</f>
        <v>151600</v>
      </c>
      <c r="I122" s="47"/>
    </row>
    <row r="123" spans="1:9" ht="25.5">
      <c r="A123" s="1" t="s">
        <v>224</v>
      </c>
      <c r="B123" s="6" t="s">
        <v>190</v>
      </c>
      <c r="C123" s="6" t="s">
        <v>223</v>
      </c>
      <c r="D123" s="86">
        <v>62600</v>
      </c>
      <c r="E123" s="82">
        <v>62600</v>
      </c>
      <c r="I123" s="47"/>
    </row>
    <row r="124" spans="1:9" ht="18.75" customHeight="1">
      <c r="A124" s="1" t="s">
        <v>230</v>
      </c>
      <c r="B124" s="6" t="s">
        <v>190</v>
      </c>
      <c r="C124" s="11" t="s">
        <v>229</v>
      </c>
      <c r="D124" s="86">
        <v>89000</v>
      </c>
      <c r="E124" s="82">
        <v>89000</v>
      </c>
      <c r="I124" s="47"/>
    </row>
    <row r="125" spans="1:9" ht="31.5" customHeight="1">
      <c r="A125" s="19" t="s">
        <v>60</v>
      </c>
      <c r="B125" s="20" t="s">
        <v>73</v>
      </c>
      <c r="C125" s="20"/>
      <c r="D125" s="85">
        <f aca="true" t="shared" si="0" ref="D125:E127">D126</f>
        <v>800000</v>
      </c>
      <c r="E125" s="81">
        <f t="shared" si="0"/>
        <v>800000</v>
      </c>
      <c r="I125" s="47"/>
    </row>
    <row r="126" spans="1:9" ht="41.25" customHeight="1">
      <c r="A126" s="19" t="s">
        <v>157</v>
      </c>
      <c r="B126" s="20" t="s">
        <v>106</v>
      </c>
      <c r="C126" s="20"/>
      <c r="D126" s="85">
        <f t="shared" si="0"/>
        <v>800000</v>
      </c>
      <c r="E126" s="81">
        <f t="shared" si="0"/>
        <v>800000</v>
      </c>
      <c r="G126" s="14"/>
      <c r="I126" s="47"/>
    </row>
    <row r="127" spans="1:9" ht="34.5" customHeight="1">
      <c r="A127" s="24" t="s">
        <v>58</v>
      </c>
      <c r="B127" s="6" t="s">
        <v>110</v>
      </c>
      <c r="C127" s="6"/>
      <c r="D127" s="86">
        <f t="shared" si="0"/>
        <v>800000</v>
      </c>
      <c r="E127" s="82">
        <f t="shared" si="0"/>
        <v>800000</v>
      </c>
      <c r="I127" s="47"/>
    </row>
    <row r="128" spans="1:9" ht="31.5" customHeight="1">
      <c r="A128" s="1" t="s">
        <v>224</v>
      </c>
      <c r="B128" s="6" t="s">
        <v>110</v>
      </c>
      <c r="C128" s="6" t="s">
        <v>223</v>
      </c>
      <c r="D128" s="86">
        <v>800000</v>
      </c>
      <c r="E128" s="82">
        <v>800000</v>
      </c>
      <c r="I128" s="47"/>
    </row>
    <row r="129" spans="1:9" ht="39.75" customHeight="1">
      <c r="A129" s="19" t="s">
        <v>2</v>
      </c>
      <c r="B129" s="20" t="s">
        <v>108</v>
      </c>
      <c r="C129" s="20"/>
      <c r="D129" s="85">
        <f>D132</f>
        <v>300000</v>
      </c>
      <c r="E129" s="81">
        <f>E132</f>
        <v>300000</v>
      </c>
      <c r="I129" s="47"/>
    </row>
    <row r="130" spans="1:9" ht="27" customHeight="1">
      <c r="A130" s="19" t="s">
        <v>107</v>
      </c>
      <c r="B130" s="20" t="s">
        <v>109</v>
      </c>
      <c r="C130" s="20"/>
      <c r="D130" s="85">
        <f>D129</f>
        <v>300000</v>
      </c>
      <c r="E130" s="81">
        <f>E129</f>
        <v>300000</v>
      </c>
      <c r="I130" s="47"/>
    </row>
    <row r="131" spans="1:9" ht="18" customHeight="1">
      <c r="A131" s="53" t="s">
        <v>158</v>
      </c>
      <c r="B131" s="6" t="s">
        <v>111</v>
      </c>
      <c r="C131" s="11"/>
      <c r="D131" s="86">
        <f>SUM(D132:D132)</f>
        <v>300000</v>
      </c>
      <c r="E131" s="82">
        <f>SUM(E132:E132)</f>
        <v>300000</v>
      </c>
      <c r="I131" s="47"/>
    </row>
    <row r="132" spans="1:9" ht="25.5" customHeight="1">
      <c r="A132" s="1" t="s">
        <v>224</v>
      </c>
      <c r="B132" s="6" t="s">
        <v>111</v>
      </c>
      <c r="C132" s="6" t="s">
        <v>223</v>
      </c>
      <c r="D132" s="86">
        <v>300000</v>
      </c>
      <c r="E132" s="82">
        <v>300000</v>
      </c>
      <c r="I132" s="47"/>
    </row>
    <row r="133" spans="1:9" ht="21" customHeight="1">
      <c r="A133" s="19" t="s">
        <v>44</v>
      </c>
      <c r="B133" s="23" t="s">
        <v>104</v>
      </c>
      <c r="C133" s="23"/>
      <c r="D133" s="85">
        <f>D134</f>
        <v>15004000</v>
      </c>
      <c r="E133" s="81">
        <f>E134</f>
        <v>15004000</v>
      </c>
      <c r="I133" s="47"/>
    </row>
    <row r="134" spans="1:9" ht="33" customHeight="1">
      <c r="A134" s="19" t="s">
        <v>102</v>
      </c>
      <c r="B134" s="23" t="s">
        <v>103</v>
      </c>
      <c r="C134" s="23"/>
      <c r="D134" s="85">
        <f>D135+D139+D142</f>
        <v>15004000</v>
      </c>
      <c r="E134" s="81">
        <f>E135+E139+E142</f>
        <v>15004000</v>
      </c>
      <c r="G134" s="16"/>
      <c r="I134" s="47"/>
    </row>
    <row r="135" spans="1:5" ht="45" customHeight="1">
      <c r="A135" s="24" t="s">
        <v>26</v>
      </c>
      <c r="B135" s="6" t="s">
        <v>105</v>
      </c>
      <c r="C135" s="11"/>
      <c r="D135" s="86">
        <f>SUM(D136:D138)</f>
        <v>7599000</v>
      </c>
      <c r="E135" s="82">
        <f>SUM(E136:E138)</f>
        <v>7599000</v>
      </c>
    </row>
    <row r="136" spans="1:5" ht="25.5">
      <c r="A136" s="1" t="s">
        <v>224</v>
      </c>
      <c r="B136" s="6" t="s">
        <v>105</v>
      </c>
      <c r="C136" s="11" t="s">
        <v>223</v>
      </c>
      <c r="D136" s="86">
        <v>72000</v>
      </c>
      <c r="E136" s="82">
        <v>72000</v>
      </c>
    </row>
    <row r="137" spans="1:5" ht="19.5" customHeight="1">
      <c r="A137" s="24" t="s">
        <v>228</v>
      </c>
      <c r="B137" s="6" t="s">
        <v>105</v>
      </c>
      <c r="C137" s="11" t="s">
        <v>227</v>
      </c>
      <c r="D137" s="86">
        <v>7227000</v>
      </c>
      <c r="E137" s="82">
        <v>7227000</v>
      </c>
    </row>
    <row r="138" spans="1:5" ht="29.25" customHeight="1">
      <c r="A138" s="1" t="s">
        <v>230</v>
      </c>
      <c r="B138" s="6" t="s">
        <v>105</v>
      </c>
      <c r="C138" s="11" t="s">
        <v>229</v>
      </c>
      <c r="D138" s="86">
        <v>300000</v>
      </c>
      <c r="E138" s="82">
        <v>300000</v>
      </c>
    </row>
    <row r="139" spans="1:7" ht="45.75" customHeight="1">
      <c r="A139" s="24" t="s">
        <v>191</v>
      </c>
      <c r="B139" s="6" t="s">
        <v>192</v>
      </c>
      <c r="C139" s="11"/>
      <c r="D139" s="86">
        <f>D140+D141</f>
        <v>6664000</v>
      </c>
      <c r="E139" s="82">
        <f>E140+E141</f>
        <v>6664000</v>
      </c>
      <c r="G139" s="14"/>
    </row>
    <row r="140" spans="1:7" ht="33" customHeight="1">
      <c r="A140" s="24" t="s">
        <v>228</v>
      </c>
      <c r="B140" s="6" t="s">
        <v>192</v>
      </c>
      <c r="C140" s="11" t="s">
        <v>227</v>
      </c>
      <c r="D140" s="86">
        <v>2599000</v>
      </c>
      <c r="E140" s="82">
        <v>2599000</v>
      </c>
      <c r="G140" s="14"/>
    </row>
    <row r="141" spans="1:5" ht="19.5" customHeight="1">
      <c r="A141" s="1" t="s">
        <v>230</v>
      </c>
      <c r="B141" s="6" t="s">
        <v>192</v>
      </c>
      <c r="C141" s="11" t="s">
        <v>229</v>
      </c>
      <c r="D141" s="86">
        <v>4065000</v>
      </c>
      <c r="E141" s="82">
        <v>4065000</v>
      </c>
    </row>
    <row r="142" spans="1:7" ht="24" customHeight="1">
      <c r="A142" s="24" t="s">
        <v>264</v>
      </c>
      <c r="B142" s="58" t="s">
        <v>265</v>
      </c>
      <c r="C142" s="60"/>
      <c r="D142" s="86">
        <f>SUM(D143:D144)</f>
        <v>741000</v>
      </c>
      <c r="E142" s="82">
        <f>SUM(E143:E144)</f>
        <v>741000</v>
      </c>
      <c r="G142" s="14"/>
    </row>
    <row r="143" spans="1:7" ht="19.5" customHeight="1">
      <c r="A143" s="24" t="s">
        <v>228</v>
      </c>
      <c r="B143" s="58" t="s">
        <v>265</v>
      </c>
      <c r="C143" s="60" t="s">
        <v>227</v>
      </c>
      <c r="D143" s="86">
        <v>289000</v>
      </c>
      <c r="E143" s="82">
        <v>289000</v>
      </c>
      <c r="G143" s="14"/>
    </row>
    <row r="144" spans="1:7" ht="18.75" customHeight="1">
      <c r="A144" s="1" t="s">
        <v>230</v>
      </c>
      <c r="B144" s="58" t="s">
        <v>265</v>
      </c>
      <c r="C144" s="60" t="s">
        <v>229</v>
      </c>
      <c r="D144" s="86">
        <v>452000</v>
      </c>
      <c r="E144" s="82">
        <v>452000</v>
      </c>
      <c r="G144" s="14"/>
    </row>
    <row r="145" spans="1:5" ht="25.5" customHeight="1">
      <c r="A145" s="38" t="s">
        <v>11</v>
      </c>
      <c r="B145" s="39" t="s">
        <v>74</v>
      </c>
      <c r="C145" s="39"/>
      <c r="D145" s="84">
        <f>D147</f>
        <v>145000</v>
      </c>
      <c r="E145" s="80">
        <f>E147</f>
        <v>145000</v>
      </c>
    </row>
    <row r="146" spans="1:5" ht="23.25" customHeight="1">
      <c r="A146" s="19" t="s">
        <v>112</v>
      </c>
      <c r="B146" s="18" t="s">
        <v>113</v>
      </c>
      <c r="C146" s="18"/>
      <c r="D146" s="99">
        <f>D147</f>
        <v>145000</v>
      </c>
      <c r="E146" s="100">
        <f>E147</f>
        <v>145000</v>
      </c>
    </row>
    <row r="147" spans="1:5" ht="23.25" customHeight="1">
      <c r="A147" s="24" t="s">
        <v>24</v>
      </c>
      <c r="B147" s="6" t="s">
        <v>115</v>
      </c>
      <c r="C147" s="28"/>
      <c r="D147" s="86">
        <f>D148+D149</f>
        <v>145000</v>
      </c>
      <c r="E147" s="82">
        <f>E148+E149</f>
        <v>145000</v>
      </c>
    </row>
    <row r="148" spans="1:5" ht="30" customHeight="1">
      <c r="A148" s="1" t="s">
        <v>224</v>
      </c>
      <c r="B148" s="6" t="s">
        <v>115</v>
      </c>
      <c r="C148" s="6" t="s">
        <v>223</v>
      </c>
      <c r="D148" s="86">
        <v>100000</v>
      </c>
      <c r="E148" s="82">
        <v>100000</v>
      </c>
    </row>
    <row r="149" spans="1:5" ht="17.25" customHeight="1">
      <c r="A149" s="1" t="s">
        <v>181</v>
      </c>
      <c r="B149" s="6" t="s">
        <v>115</v>
      </c>
      <c r="C149" s="6" t="s">
        <v>182</v>
      </c>
      <c r="D149" s="86">
        <v>45000</v>
      </c>
      <c r="E149" s="82">
        <v>45000</v>
      </c>
    </row>
    <row r="150" spans="1:5" ht="39.75" customHeight="1">
      <c r="A150" s="38" t="s">
        <v>3</v>
      </c>
      <c r="B150" s="39" t="s">
        <v>75</v>
      </c>
      <c r="C150" s="39"/>
      <c r="D150" s="84">
        <f>D151+D166</f>
        <v>9986000</v>
      </c>
      <c r="E150" s="80">
        <f>E151+E166</f>
        <v>9986000</v>
      </c>
    </row>
    <row r="151" spans="1:5" ht="53.25" customHeight="1">
      <c r="A151" s="19" t="s">
        <v>4</v>
      </c>
      <c r="B151" s="23" t="s">
        <v>76</v>
      </c>
      <c r="C151" s="23"/>
      <c r="D151" s="85">
        <f>D152</f>
        <v>9826000</v>
      </c>
      <c r="E151" s="81">
        <f>E152</f>
        <v>9826000</v>
      </c>
    </row>
    <row r="152" spans="1:5" ht="26.25" customHeight="1">
      <c r="A152" s="19" t="s">
        <v>176</v>
      </c>
      <c r="B152" s="23" t="s">
        <v>116</v>
      </c>
      <c r="C152" s="23"/>
      <c r="D152" s="85">
        <f>D153+D159+D155+D161+D164+D158</f>
        <v>9826000</v>
      </c>
      <c r="E152" s="81">
        <f>E153+E159+E155+E161+E164+E158</f>
        <v>9826000</v>
      </c>
    </row>
    <row r="153" spans="1:5" ht="17.25" customHeight="1">
      <c r="A153" s="24" t="s">
        <v>35</v>
      </c>
      <c r="B153" s="6" t="s">
        <v>117</v>
      </c>
      <c r="C153" s="6"/>
      <c r="D153" s="86">
        <f>SUM(D154:D154)</f>
        <v>8227000</v>
      </c>
      <c r="E153" s="82">
        <f>SUM(E154:E154)</f>
        <v>8227000</v>
      </c>
    </row>
    <row r="154" spans="1:5" ht="15.75" customHeight="1">
      <c r="A154" s="1" t="s">
        <v>230</v>
      </c>
      <c r="B154" s="6" t="s">
        <v>117</v>
      </c>
      <c r="C154" s="6" t="s">
        <v>229</v>
      </c>
      <c r="D154" s="86">
        <v>8227000</v>
      </c>
      <c r="E154" s="82">
        <v>8227000</v>
      </c>
    </row>
    <row r="155" spans="1:5" ht="39.75" customHeight="1">
      <c r="A155" s="1" t="s">
        <v>198</v>
      </c>
      <c r="B155" s="6" t="s">
        <v>199</v>
      </c>
      <c r="C155" s="6"/>
      <c r="D155" s="86">
        <f>D156</f>
        <v>0</v>
      </c>
      <c r="E155" s="82">
        <f>E156</f>
        <v>0</v>
      </c>
    </row>
    <row r="156" spans="1:5" ht="18.75" customHeight="1">
      <c r="A156" s="1" t="s">
        <v>196</v>
      </c>
      <c r="B156" s="6" t="s">
        <v>199</v>
      </c>
      <c r="C156" s="6" t="s">
        <v>197</v>
      </c>
      <c r="D156" s="86">
        <v>0</v>
      </c>
      <c r="E156" s="82">
        <v>0</v>
      </c>
    </row>
    <row r="157" spans="1:5" ht="24" customHeight="1">
      <c r="A157" s="1" t="s">
        <v>260</v>
      </c>
      <c r="B157" s="6" t="s">
        <v>259</v>
      </c>
      <c r="C157" s="6"/>
      <c r="D157" s="86">
        <f>SUM(D158:D158)</f>
        <v>1239000</v>
      </c>
      <c r="E157" s="82">
        <f>SUM(E158:E158)</f>
        <v>1239000</v>
      </c>
    </row>
    <row r="158" spans="1:5" ht="20.25" customHeight="1">
      <c r="A158" s="1" t="s">
        <v>230</v>
      </c>
      <c r="B158" s="6" t="s">
        <v>259</v>
      </c>
      <c r="C158" s="6" t="s">
        <v>229</v>
      </c>
      <c r="D158" s="86">
        <v>1239000</v>
      </c>
      <c r="E158" s="82">
        <v>1239000</v>
      </c>
    </row>
    <row r="159" spans="1:5" ht="35.25" customHeight="1">
      <c r="A159" s="1" t="s">
        <v>165</v>
      </c>
      <c r="B159" s="6" t="s">
        <v>166</v>
      </c>
      <c r="C159" s="6"/>
      <c r="D159" s="86">
        <f>SUM(D160:D160)</f>
        <v>0</v>
      </c>
      <c r="E159" s="82">
        <f>SUM(E160:E160)</f>
        <v>0</v>
      </c>
    </row>
    <row r="160" spans="1:5" ht="30" customHeight="1">
      <c r="A160" s="1" t="s">
        <v>230</v>
      </c>
      <c r="B160" s="6" t="s">
        <v>166</v>
      </c>
      <c r="C160" s="6" t="s">
        <v>229</v>
      </c>
      <c r="D160" s="86">
        <v>0</v>
      </c>
      <c r="E160" s="82">
        <v>0</v>
      </c>
    </row>
    <row r="161" spans="1:7" ht="39" customHeight="1">
      <c r="A161" s="1" t="s">
        <v>198</v>
      </c>
      <c r="B161" s="36" t="s">
        <v>199</v>
      </c>
      <c r="C161" s="36"/>
      <c r="D161" s="86">
        <f>D162+D163</f>
        <v>0</v>
      </c>
      <c r="E161" s="82">
        <f>E162+E163</f>
        <v>0</v>
      </c>
      <c r="G161" s="14"/>
    </row>
    <row r="162" spans="1:5" ht="15">
      <c r="A162" s="1" t="s">
        <v>230</v>
      </c>
      <c r="B162" s="36" t="s">
        <v>199</v>
      </c>
      <c r="C162" s="36" t="s">
        <v>229</v>
      </c>
      <c r="D162" s="86">
        <v>0</v>
      </c>
      <c r="E162" s="82">
        <v>0</v>
      </c>
    </row>
    <row r="163" spans="1:5" ht="15">
      <c r="A163" s="35" t="s">
        <v>196</v>
      </c>
      <c r="B163" s="36" t="s">
        <v>199</v>
      </c>
      <c r="C163" s="36" t="s">
        <v>197</v>
      </c>
      <c r="D163" s="86">
        <v>0</v>
      </c>
      <c r="E163" s="82">
        <v>0</v>
      </c>
    </row>
    <row r="164" spans="1:7" ht="43.5" customHeight="1">
      <c r="A164" s="1" t="s">
        <v>208</v>
      </c>
      <c r="B164" s="36" t="s">
        <v>209</v>
      </c>
      <c r="C164" s="36"/>
      <c r="D164" s="86">
        <f>D165</f>
        <v>360000</v>
      </c>
      <c r="E164" s="82">
        <f>E165</f>
        <v>360000</v>
      </c>
      <c r="G164" s="14"/>
    </row>
    <row r="165" spans="1:5" ht="15">
      <c r="A165" s="1" t="s">
        <v>230</v>
      </c>
      <c r="B165" s="36" t="s">
        <v>209</v>
      </c>
      <c r="C165" s="36" t="s">
        <v>229</v>
      </c>
      <c r="D165" s="86">
        <v>360000</v>
      </c>
      <c r="E165" s="82">
        <v>360000</v>
      </c>
    </row>
    <row r="166" spans="1:5" ht="22.5" customHeight="1">
      <c r="A166" s="19" t="s">
        <v>5</v>
      </c>
      <c r="B166" s="23" t="s">
        <v>119</v>
      </c>
      <c r="C166" s="23"/>
      <c r="D166" s="85">
        <f>D168</f>
        <v>160000</v>
      </c>
      <c r="E166" s="81">
        <f>E168</f>
        <v>160000</v>
      </c>
    </row>
    <row r="167" spans="1:5" ht="27" customHeight="1">
      <c r="A167" s="19" t="s">
        <v>118</v>
      </c>
      <c r="B167" s="23" t="s">
        <v>120</v>
      </c>
      <c r="C167" s="23"/>
      <c r="D167" s="85">
        <f>D168</f>
        <v>160000</v>
      </c>
      <c r="E167" s="81">
        <f>E168</f>
        <v>160000</v>
      </c>
    </row>
    <row r="168" spans="1:5" ht="22.5" customHeight="1">
      <c r="A168" s="24" t="s">
        <v>289</v>
      </c>
      <c r="B168" s="6" t="s">
        <v>168</v>
      </c>
      <c r="C168" s="6"/>
      <c r="D168" s="86">
        <f>D169</f>
        <v>160000</v>
      </c>
      <c r="E168" s="82">
        <f>E169</f>
        <v>160000</v>
      </c>
    </row>
    <row r="169" spans="1:5" ht="20.25" customHeight="1">
      <c r="A169" s="1" t="s">
        <v>230</v>
      </c>
      <c r="B169" s="6" t="s">
        <v>168</v>
      </c>
      <c r="C169" s="6" t="s">
        <v>229</v>
      </c>
      <c r="D169" s="86">
        <v>160000</v>
      </c>
      <c r="E169" s="82">
        <v>160000</v>
      </c>
    </row>
    <row r="170" spans="1:7" ht="20.25" customHeight="1">
      <c r="A170" s="38" t="s">
        <v>6</v>
      </c>
      <c r="B170" s="39" t="s">
        <v>77</v>
      </c>
      <c r="C170" s="39"/>
      <c r="D170" s="84">
        <f>D172</f>
        <v>200000</v>
      </c>
      <c r="E170" s="80">
        <f>E172</f>
        <v>200000</v>
      </c>
      <c r="G170" s="14"/>
    </row>
    <row r="171" spans="1:7" ht="34.5" customHeight="1">
      <c r="A171" s="19" t="s">
        <v>121</v>
      </c>
      <c r="B171" s="20" t="s">
        <v>122</v>
      </c>
      <c r="C171" s="20"/>
      <c r="D171" s="85">
        <f>D172</f>
        <v>200000</v>
      </c>
      <c r="E171" s="81">
        <f>E172</f>
        <v>200000</v>
      </c>
      <c r="G171" s="14"/>
    </row>
    <row r="172" spans="1:7" ht="30" customHeight="1">
      <c r="A172" s="1" t="s">
        <v>224</v>
      </c>
      <c r="B172" s="6" t="s">
        <v>123</v>
      </c>
      <c r="C172" s="11" t="s">
        <v>223</v>
      </c>
      <c r="D172" s="86">
        <v>200000</v>
      </c>
      <c r="E172" s="82">
        <v>200000</v>
      </c>
      <c r="G172" s="14"/>
    </row>
    <row r="173" spans="1:7" ht="40.5" customHeight="1">
      <c r="A173" s="38" t="s">
        <v>36</v>
      </c>
      <c r="B173" s="39" t="s">
        <v>78</v>
      </c>
      <c r="C173" s="39"/>
      <c r="D173" s="84">
        <f>D174+D181</f>
        <v>14962250</v>
      </c>
      <c r="E173" s="119">
        <f>E174+E181</f>
        <v>14919500</v>
      </c>
      <c r="G173" s="14"/>
    </row>
    <row r="174" spans="1:5" ht="37.5" customHeight="1">
      <c r="A174" s="19" t="s">
        <v>124</v>
      </c>
      <c r="B174" s="20" t="s">
        <v>125</v>
      </c>
      <c r="C174" s="20"/>
      <c r="D174" s="85">
        <f>D175+D177+D183+D179</f>
        <v>14962250</v>
      </c>
      <c r="E174" s="116">
        <f>E175+E177+E183+E179</f>
        <v>14919500</v>
      </c>
    </row>
    <row r="175" spans="1:5" ht="24" customHeight="1">
      <c r="A175" s="19" t="s">
        <v>215</v>
      </c>
      <c r="B175" s="20" t="s">
        <v>216</v>
      </c>
      <c r="C175" s="20"/>
      <c r="D175" s="85">
        <f>D176</f>
        <v>10075000</v>
      </c>
      <c r="E175" s="81">
        <f>E176</f>
        <v>10075000</v>
      </c>
    </row>
    <row r="176" spans="1:5" ht="18.75" customHeight="1">
      <c r="A176" s="1" t="s">
        <v>230</v>
      </c>
      <c r="B176" s="26" t="s">
        <v>216</v>
      </c>
      <c r="C176" s="26" t="s">
        <v>229</v>
      </c>
      <c r="D176" s="97">
        <v>10075000</v>
      </c>
      <c r="E176" s="98">
        <v>10075000</v>
      </c>
    </row>
    <row r="177" spans="1:5" ht="28.5">
      <c r="A177" s="19" t="s">
        <v>215</v>
      </c>
      <c r="B177" s="26" t="s">
        <v>266</v>
      </c>
      <c r="C177" s="26"/>
      <c r="D177" s="85">
        <f>D178</f>
        <v>4287250</v>
      </c>
      <c r="E177" s="81">
        <f>E178</f>
        <v>4264500</v>
      </c>
    </row>
    <row r="178" spans="1:5" ht="15">
      <c r="A178" s="1" t="s">
        <v>230</v>
      </c>
      <c r="B178" s="26" t="s">
        <v>266</v>
      </c>
      <c r="C178" s="26" t="s">
        <v>229</v>
      </c>
      <c r="D178" s="97">
        <v>4287250</v>
      </c>
      <c r="E178" s="98">
        <v>4264500</v>
      </c>
    </row>
    <row r="179" spans="1:5" ht="28.5">
      <c r="A179" s="19" t="s">
        <v>215</v>
      </c>
      <c r="B179" s="26" t="s">
        <v>321</v>
      </c>
      <c r="C179" s="26"/>
      <c r="D179" s="85">
        <f>D180</f>
        <v>500000</v>
      </c>
      <c r="E179" s="81">
        <f>E180</f>
        <v>500000</v>
      </c>
    </row>
    <row r="180" spans="1:5" ht="15">
      <c r="A180" s="1" t="s">
        <v>230</v>
      </c>
      <c r="B180" s="26" t="s">
        <v>321</v>
      </c>
      <c r="C180" s="26" t="s">
        <v>229</v>
      </c>
      <c r="D180" s="97">
        <v>500000</v>
      </c>
      <c r="E180" s="98">
        <v>500000</v>
      </c>
    </row>
    <row r="181" spans="1:5" ht="28.5">
      <c r="A181" s="19" t="s">
        <v>215</v>
      </c>
      <c r="B181" s="20" t="s">
        <v>249</v>
      </c>
      <c r="C181" s="20"/>
      <c r="D181" s="85">
        <f>D182</f>
        <v>0</v>
      </c>
      <c r="E181" s="81">
        <f>E182</f>
        <v>0</v>
      </c>
    </row>
    <row r="182" spans="1:5" ht="15" customHeight="1">
      <c r="A182" s="1" t="s">
        <v>230</v>
      </c>
      <c r="B182" s="26" t="s">
        <v>249</v>
      </c>
      <c r="C182" s="26" t="s">
        <v>229</v>
      </c>
      <c r="D182" s="97">
        <v>0</v>
      </c>
      <c r="E182" s="98">
        <v>0</v>
      </c>
    </row>
    <row r="183" spans="1:5" ht="39" customHeight="1">
      <c r="A183" s="24" t="s">
        <v>37</v>
      </c>
      <c r="B183" s="6" t="s">
        <v>126</v>
      </c>
      <c r="C183" s="6"/>
      <c r="D183" s="86">
        <f>D184</f>
        <v>100000</v>
      </c>
      <c r="E183" s="82">
        <f>E184</f>
        <v>80000</v>
      </c>
    </row>
    <row r="184" spans="1:5" ht="27" customHeight="1">
      <c r="A184" s="1" t="s">
        <v>224</v>
      </c>
      <c r="B184" s="6" t="s">
        <v>126</v>
      </c>
      <c r="C184" s="6" t="s">
        <v>223</v>
      </c>
      <c r="D184" s="86">
        <v>100000</v>
      </c>
      <c r="E184" s="82">
        <v>80000</v>
      </c>
    </row>
    <row r="185" spans="1:5" ht="27" customHeight="1">
      <c r="A185" s="38" t="s">
        <v>7</v>
      </c>
      <c r="B185" s="39" t="s">
        <v>79</v>
      </c>
      <c r="C185" s="39"/>
      <c r="D185" s="84">
        <f>D186+D190</f>
        <v>13433400</v>
      </c>
      <c r="E185" s="80">
        <f>E186+E190</f>
        <v>13454100</v>
      </c>
    </row>
    <row r="186" spans="1:5" ht="12.75" customHeight="1">
      <c r="A186" s="19" t="s">
        <v>127</v>
      </c>
      <c r="B186" s="20" t="s">
        <v>128</v>
      </c>
      <c r="C186" s="20"/>
      <c r="D186" s="85">
        <f aca="true" t="shared" si="1" ref="D186:E188">D187</f>
        <v>3900000</v>
      </c>
      <c r="E186" s="81">
        <f t="shared" si="1"/>
        <v>3900000</v>
      </c>
    </row>
    <row r="187" spans="1:5" ht="12.75" customHeight="1">
      <c r="A187" s="19" t="s">
        <v>8</v>
      </c>
      <c r="B187" s="23" t="s">
        <v>80</v>
      </c>
      <c r="C187" s="23"/>
      <c r="D187" s="85">
        <f t="shared" si="1"/>
        <v>3900000</v>
      </c>
      <c r="E187" s="81">
        <f t="shared" si="1"/>
        <v>3900000</v>
      </c>
    </row>
    <row r="188" spans="1:5" ht="12.75" customHeight="1">
      <c r="A188" s="24" t="s">
        <v>38</v>
      </c>
      <c r="B188" s="6" t="s">
        <v>129</v>
      </c>
      <c r="C188" s="6"/>
      <c r="D188" s="86">
        <f t="shared" si="1"/>
        <v>3900000</v>
      </c>
      <c r="E188" s="82">
        <f t="shared" si="1"/>
        <v>3900000</v>
      </c>
    </row>
    <row r="189" spans="1:5" ht="32.25" customHeight="1">
      <c r="A189" s="24" t="s">
        <v>27</v>
      </c>
      <c r="B189" s="6" t="s">
        <v>129</v>
      </c>
      <c r="C189" s="6" t="s">
        <v>28</v>
      </c>
      <c r="D189" s="86">
        <v>3900000</v>
      </c>
      <c r="E189" s="82">
        <v>3900000</v>
      </c>
    </row>
    <row r="190" spans="1:5" ht="21.75" customHeight="1">
      <c r="A190" s="19" t="s">
        <v>9</v>
      </c>
      <c r="B190" s="23" t="s">
        <v>81</v>
      </c>
      <c r="C190" s="23"/>
      <c r="D190" s="85">
        <f>D191</f>
        <v>9533400</v>
      </c>
      <c r="E190" s="81">
        <f>E191</f>
        <v>9554100</v>
      </c>
    </row>
    <row r="191" spans="1:5" ht="33" customHeight="1">
      <c r="A191" s="19" t="s">
        <v>159</v>
      </c>
      <c r="B191" s="23" t="s">
        <v>130</v>
      </c>
      <c r="C191" s="23"/>
      <c r="D191" s="85">
        <f>D192+D202+D205+D207+D200+D197</f>
        <v>9533400</v>
      </c>
      <c r="E191" s="81">
        <f>E192+E202+E205+E207+E200+E197</f>
        <v>9554100</v>
      </c>
    </row>
    <row r="192" spans="1:5" ht="27" customHeight="1">
      <c r="A192" s="24" t="s">
        <v>82</v>
      </c>
      <c r="B192" s="6"/>
      <c r="C192" s="6"/>
      <c r="D192" s="86">
        <f>D193+D195</f>
        <v>8725000</v>
      </c>
      <c r="E192" s="82">
        <f>E193+E195</f>
        <v>8725000</v>
      </c>
    </row>
    <row r="193" spans="1:5" ht="26.25" customHeight="1">
      <c r="A193" s="3" t="s">
        <v>29</v>
      </c>
      <c r="B193" s="5" t="s">
        <v>131</v>
      </c>
      <c r="C193" s="6"/>
      <c r="D193" s="86">
        <f>D194</f>
        <v>4700000</v>
      </c>
      <c r="E193" s="82">
        <f>E194</f>
        <v>4700000</v>
      </c>
    </row>
    <row r="194" spans="1:5" ht="18" customHeight="1">
      <c r="A194" s="24" t="s">
        <v>239</v>
      </c>
      <c r="B194" s="5" t="s">
        <v>131</v>
      </c>
      <c r="C194" s="6" t="s">
        <v>238</v>
      </c>
      <c r="D194" s="86">
        <v>4700000</v>
      </c>
      <c r="E194" s="82">
        <v>4700000</v>
      </c>
    </row>
    <row r="195" spans="1:5" ht="24.75" customHeight="1">
      <c r="A195" s="3" t="s">
        <v>30</v>
      </c>
      <c r="B195" s="5" t="s">
        <v>177</v>
      </c>
      <c r="C195" s="6"/>
      <c r="D195" s="86">
        <f>D196</f>
        <v>4025000</v>
      </c>
      <c r="E195" s="82">
        <f>E196</f>
        <v>4025000</v>
      </c>
    </row>
    <row r="196" spans="1:7" ht="15">
      <c r="A196" s="24" t="s">
        <v>239</v>
      </c>
      <c r="B196" s="5" t="s">
        <v>177</v>
      </c>
      <c r="C196" s="6" t="s">
        <v>238</v>
      </c>
      <c r="D196" s="86">
        <v>4025000</v>
      </c>
      <c r="E196" s="82">
        <v>4025000</v>
      </c>
      <c r="G196" s="14"/>
    </row>
    <row r="197" spans="1:7" ht="15">
      <c r="A197" s="24" t="s">
        <v>279</v>
      </c>
      <c r="B197" s="5"/>
      <c r="C197" s="6"/>
      <c r="D197" s="86">
        <f>D198</f>
        <v>0</v>
      </c>
      <c r="E197" s="82">
        <f>E198</f>
        <v>0</v>
      </c>
      <c r="G197" s="14"/>
    </row>
    <row r="198" spans="1:7" ht="42" customHeight="1">
      <c r="A198" s="24" t="s">
        <v>280</v>
      </c>
      <c r="B198" s="5" t="s">
        <v>246</v>
      </c>
      <c r="C198" s="6"/>
      <c r="D198" s="86">
        <f>D199</f>
        <v>0</v>
      </c>
      <c r="E198" s="82">
        <f>E199</f>
        <v>0</v>
      </c>
      <c r="G198" s="14"/>
    </row>
    <row r="199" spans="1:7" ht="15">
      <c r="A199" s="1" t="s">
        <v>242</v>
      </c>
      <c r="B199" s="5" t="s">
        <v>246</v>
      </c>
      <c r="C199" s="6" t="s">
        <v>236</v>
      </c>
      <c r="D199" s="86">
        <v>0</v>
      </c>
      <c r="E199" s="82">
        <v>0</v>
      </c>
      <c r="G199" s="14"/>
    </row>
    <row r="200" spans="1:7" ht="37.5" customHeight="1">
      <c r="A200" s="57" t="s">
        <v>275</v>
      </c>
      <c r="B200" s="5" t="s">
        <v>220</v>
      </c>
      <c r="C200" s="6"/>
      <c r="D200" s="86">
        <f>D201</f>
        <v>0</v>
      </c>
      <c r="E200" s="82">
        <f>E201</f>
        <v>0</v>
      </c>
      <c r="G200" s="14"/>
    </row>
    <row r="201" spans="1:5" ht="18.75" customHeight="1">
      <c r="A201" s="1" t="s">
        <v>242</v>
      </c>
      <c r="B201" s="5" t="s">
        <v>220</v>
      </c>
      <c r="C201" s="6" t="s">
        <v>236</v>
      </c>
      <c r="D201" s="86">
        <v>0</v>
      </c>
      <c r="E201" s="82">
        <v>0</v>
      </c>
    </row>
    <row r="202" spans="1:7" ht="17.25" customHeight="1">
      <c r="A202" s="24" t="s">
        <v>160</v>
      </c>
      <c r="B202" s="5"/>
      <c r="C202" s="6"/>
      <c r="D202" s="86">
        <f>D203</f>
        <v>808400</v>
      </c>
      <c r="E202" s="82">
        <f>E203</f>
        <v>829100</v>
      </c>
      <c r="G202" s="14"/>
    </row>
    <row r="203" spans="1:5" ht="25.5">
      <c r="A203" s="24" t="s">
        <v>12</v>
      </c>
      <c r="B203" s="6" t="s">
        <v>132</v>
      </c>
      <c r="C203" s="6"/>
      <c r="D203" s="86">
        <f>D204</f>
        <v>808400</v>
      </c>
      <c r="E203" s="82">
        <f>E204</f>
        <v>829100</v>
      </c>
    </row>
    <row r="204" spans="1:5" ht="15">
      <c r="A204" s="1" t="s">
        <v>18</v>
      </c>
      <c r="B204" s="6" t="s">
        <v>132</v>
      </c>
      <c r="C204" s="6" t="s">
        <v>19</v>
      </c>
      <c r="D204" s="86">
        <v>808400</v>
      </c>
      <c r="E204" s="82">
        <v>829100</v>
      </c>
    </row>
    <row r="205" spans="1:5" ht="31.5" customHeight="1">
      <c r="A205" s="1" t="s">
        <v>258</v>
      </c>
      <c r="B205" s="58" t="s">
        <v>255</v>
      </c>
      <c r="C205" s="59"/>
      <c r="D205" s="95">
        <f>D206</f>
        <v>0</v>
      </c>
      <c r="E205" s="96">
        <f>E206</f>
        <v>0</v>
      </c>
    </row>
    <row r="206" spans="1:5" ht="24" customHeight="1">
      <c r="A206" s="1" t="s">
        <v>256</v>
      </c>
      <c r="B206" s="58" t="s">
        <v>255</v>
      </c>
      <c r="C206" s="59" t="s">
        <v>257</v>
      </c>
      <c r="D206" s="95">
        <v>0</v>
      </c>
      <c r="E206" s="96">
        <v>0</v>
      </c>
    </row>
    <row r="207" spans="1:5" ht="39.75" customHeight="1">
      <c r="A207" s="1" t="s">
        <v>263</v>
      </c>
      <c r="B207" s="58" t="s">
        <v>262</v>
      </c>
      <c r="C207" s="59"/>
      <c r="D207" s="95">
        <f>D208+D209</f>
        <v>0</v>
      </c>
      <c r="E207" s="96">
        <f>E208+E209</f>
        <v>0</v>
      </c>
    </row>
    <row r="208" spans="1:5" ht="18" customHeight="1">
      <c r="A208" s="1" t="s">
        <v>242</v>
      </c>
      <c r="B208" s="58" t="s">
        <v>262</v>
      </c>
      <c r="C208" s="59" t="s">
        <v>236</v>
      </c>
      <c r="D208" s="95">
        <v>0</v>
      </c>
      <c r="E208" s="96">
        <v>0</v>
      </c>
    </row>
    <row r="209" spans="1:8" ht="15">
      <c r="A209" s="1" t="s">
        <v>261</v>
      </c>
      <c r="B209" s="58" t="s">
        <v>262</v>
      </c>
      <c r="C209" s="59" t="s">
        <v>236</v>
      </c>
      <c r="D209" s="95">
        <v>0</v>
      </c>
      <c r="E209" s="96">
        <v>0</v>
      </c>
      <c r="H209" s="14"/>
    </row>
    <row r="210" spans="1:5" ht="33.75" customHeight="1">
      <c r="A210" s="38" t="s">
        <v>41</v>
      </c>
      <c r="B210" s="39" t="s">
        <v>83</v>
      </c>
      <c r="C210" s="39"/>
      <c r="D210" s="84">
        <f>D211+D247+D251+D276+D289</f>
        <v>56329731.14</v>
      </c>
      <c r="E210" s="119">
        <f>E211+E247+E251+E276+E289</f>
        <v>53573427.8</v>
      </c>
    </row>
    <row r="211" spans="1:5" ht="27" customHeight="1">
      <c r="A211" s="19" t="s">
        <v>40</v>
      </c>
      <c r="B211" s="23" t="s">
        <v>84</v>
      </c>
      <c r="C211" s="23"/>
      <c r="D211" s="85">
        <f>D212</f>
        <v>39724100</v>
      </c>
      <c r="E211" s="116">
        <f>E212</f>
        <v>38618927.8</v>
      </c>
    </row>
    <row r="212" spans="1:5" ht="42.75" customHeight="1">
      <c r="A212" s="19" t="s">
        <v>161</v>
      </c>
      <c r="B212" s="23" t="s">
        <v>133</v>
      </c>
      <c r="C212" s="23"/>
      <c r="D212" s="85">
        <f>D213+D227+D230</f>
        <v>39724100</v>
      </c>
      <c r="E212" s="116">
        <f>E213+E227+E230</f>
        <v>38618927.8</v>
      </c>
    </row>
    <row r="213" spans="1:5" ht="37.5" customHeight="1">
      <c r="A213" s="55" t="s">
        <v>174</v>
      </c>
      <c r="B213" s="27"/>
      <c r="C213" s="27"/>
      <c r="D213" s="109">
        <f>D214+D218+D220+D223</f>
        <v>25107400</v>
      </c>
      <c r="E213" s="120">
        <f>E214+E218+E220+E223</f>
        <v>25107400</v>
      </c>
    </row>
    <row r="214" spans="1:5" ht="21" customHeight="1">
      <c r="A214" s="1" t="s">
        <v>15</v>
      </c>
      <c r="B214" s="6" t="s">
        <v>221</v>
      </c>
      <c r="C214" s="6"/>
      <c r="D214" s="86">
        <f>D215+D216+D217</f>
        <v>22671000</v>
      </c>
      <c r="E214" s="115">
        <f>E215+E216+E217</f>
        <v>22671000</v>
      </c>
    </row>
    <row r="215" spans="1:5" ht="29.25" customHeight="1">
      <c r="A215" s="1" t="s">
        <v>241</v>
      </c>
      <c r="B215" s="6" t="s">
        <v>221</v>
      </c>
      <c r="C215" s="6" t="s">
        <v>240</v>
      </c>
      <c r="D215" s="86">
        <v>21166000</v>
      </c>
      <c r="E215" s="82">
        <v>21166000</v>
      </c>
    </row>
    <row r="216" spans="1:5" ht="24" customHeight="1">
      <c r="A216" s="1" t="s">
        <v>224</v>
      </c>
      <c r="B216" s="6" t="s">
        <v>221</v>
      </c>
      <c r="C216" s="6" t="s">
        <v>223</v>
      </c>
      <c r="D216" s="86">
        <v>1500000</v>
      </c>
      <c r="E216" s="82">
        <v>1500000</v>
      </c>
    </row>
    <row r="217" spans="1:5" ht="24" customHeight="1">
      <c r="A217" s="1" t="s">
        <v>234</v>
      </c>
      <c r="B217" s="6" t="s">
        <v>221</v>
      </c>
      <c r="C217" s="6" t="s">
        <v>233</v>
      </c>
      <c r="D217" s="86">
        <v>5000</v>
      </c>
      <c r="E217" s="82">
        <v>5000</v>
      </c>
    </row>
    <row r="218" spans="1:5" ht="25.5">
      <c r="A218" s="24" t="s">
        <v>16</v>
      </c>
      <c r="B218" s="6" t="s">
        <v>134</v>
      </c>
      <c r="C218" s="6"/>
      <c r="D218" s="86">
        <f>D219</f>
        <v>1604000</v>
      </c>
      <c r="E218" s="115">
        <f>E219</f>
        <v>1604000</v>
      </c>
    </row>
    <row r="219" spans="1:5" ht="15">
      <c r="A219" s="1" t="s">
        <v>241</v>
      </c>
      <c r="B219" s="6" t="s">
        <v>134</v>
      </c>
      <c r="C219" s="6" t="s">
        <v>240</v>
      </c>
      <c r="D219" s="86">
        <v>1604000</v>
      </c>
      <c r="E219" s="82">
        <v>1604000</v>
      </c>
    </row>
    <row r="220" spans="1:5" ht="29.25" customHeight="1">
      <c r="A220" s="24" t="s">
        <v>284</v>
      </c>
      <c r="B220" s="6" t="s">
        <v>285</v>
      </c>
      <c r="C220" s="6"/>
      <c r="D220" s="86">
        <f>SUM(D221:D222)</f>
        <v>453400</v>
      </c>
      <c r="E220" s="115">
        <f>SUM(E221:E222)</f>
        <v>453400</v>
      </c>
    </row>
    <row r="221" spans="1:5" ht="15">
      <c r="A221" s="1" t="s">
        <v>241</v>
      </c>
      <c r="B221" s="6" t="s">
        <v>285</v>
      </c>
      <c r="C221" s="6" t="s">
        <v>240</v>
      </c>
      <c r="D221" s="86">
        <v>443400</v>
      </c>
      <c r="E221" s="82">
        <v>443400</v>
      </c>
    </row>
    <row r="222" spans="1:5" ht="25.5">
      <c r="A222" s="1" t="s">
        <v>224</v>
      </c>
      <c r="B222" s="6" t="s">
        <v>285</v>
      </c>
      <c r="C222" s="6" t="s">
        <v>223</v>
      </c>
      <c r="D222" s="86">
        <v>10000</v>
      </c>
      <c r="E222" s="82">
        <v>10000</v>
      </c>
    </row>
    <row r="223" spans="1:5" ht="52.5" customHeight="1">
      <c r="A223" s="24" t="s">
        <v>17</v>
      </c>
      <c r="B223" s="6" t="s">
        <v>135</v>
      </c>
      <c r="C223" s="6"/>
      <c r="D223" s="86">
        <f>SUM(D224:D226)</f>
        <v>379000</v>
      </c>
      <c r="E223" s="115">
        <f>SUM(E224:E226)</f>
        <v>379000</v>
      </c>
    </row>
    <row r="224" spans="1:5" ht="25.5" customHeight="1">
      <c r="A224" s="1" t="s">
        <v>241</v>
      </c>
      <c r="B224" s="6" t="s">
        <v>135</v>
      </c>
      <c r="C224" s="6" t="s">
        <v>240</v>
      </c>
      <c r="D224" s="86">
        <v>354000</v>
      </c>
      <c r="E224" s="82">
        <v>354000</v>
      </c>
    </row>
    <row r="225" spans="1:5" ht="37.5" customHeight="1">
      <c r="A225" s="1" t="s">
        <v>224</v>
      </c>
      <c r="B225" s="6" t="s">
        <v>135</v>
      </c>
      <c r="C225" s="6" t="s">
        <v>223</v>
      </c>
      <c r="D225" s="86">
        <v>15000</v>
      </c>
      <c r="E225" s="82">
        <v>15000</v>
      </c>
    </row>
    <row r="226" spans="1:5" ht="20.25" customHeight="1">
      <c r="A226" s="1" t="s">
        <v>18</v>
      </c>
      <c r="B226" s="6" t="s">
        <v>135</v>
      </c>
      <c r="C226" s="6" t="s">
        <v>19</v>
      </c>
      <c r="D226" s="86">
        <v>10000</v>
      </c>
      <c r="E226" s="82">
        <v>10000</v>
      </c>
    </row>
    <row r="227" spans="1:5" ht="21" customHeight="1">
      <c r="A227" s="1" t="s">
        <v>61</v>
      </c>
      <c r="B227" s="6" t="s">
        <v>162</v>
      </c>
      <c r="C227" s="29"/>
      <c r="D227" s="86">
        <f>D228</f>
        <v>900</v>
      </c>
      <c r="E227" s="82">
        <f>E228</f>
        <v>800</v>
      </c>
    </row>
    <row r="228" spans="1:5" ht="51">
      <c r="A228" s="30" t="s">
        <v>193</v>
      </c>
      <c r="B228" s="6" t="s">
        <v>162</v>
      </c>
      <c r="C228" s="29"/>
      <c r="D228" s="86">
        <f>D229</f>
        <v>900</v>
      </c>
      <c r="E228" s="82">
        <f>E229</f>
        <v>800</v>
      </c>
    </row>
    <row r="229" spans="1:5" ht="25.5">
      <c r="A229" s="1" t="s">
        <v>224</v>
      </c>
      <c r="B229" s="6" t="s">
        <v>162</v>
      </c>
      <c r="C229" s="29" t="s">
        <v>223</v>
      </c>
      <c r="D229" s="86">
        <v>900</v>
      </c>
      <c r="E229" s="82">
        <v>800</v>
      </c>
    </row>
    <row r="230" spans="1:6" ht="15">
      <c r="A230" s="24" t="s">
        <v>62</v>
      </c>
      <c r="B230" s="6" t="s">
        <v>63</v>
      </c>
      <c r="C230" s="6"/>
      <c r="D230" s="108">
        <f>D231+D236+D243+D241</f>
        <v>14615800</v>
      </c>
      <c r="E230" s="121">
        <f>E231+E236+E243+E241</f>
        <v>13510727.8</v>
      </c>
      <c r="F230" s="52"/>
    </row>
    <row r="231" spans="1:6" ht="15">
      <c r="A231" s="1" t="s">
        <v>20</v>
      </c>
      <c r="B231" s="6" t="s">
        <v>136</v>
      </c>
      <c r="C231" s="6"/>
      <c r="D231" s="86">
        <f>SUM(D232:D235)</f>
        <v>1420800</v>
      </c>
      <c r="E231" s="115">
        <f>SUM(E232:E235)</f>
        <v>1420800</v>
      </c>
      <c r="F231" s="52"/>
    </row>
    <row r="232" spans="1:6" ht="25.5">
      <c r="A232" s="1" t="s">
        <v>224</v>
      </c>
      <c r="B232" s="6" t="s">
        <v>136</v>
      </c>
      <c r="C232" s="29" t="s">
        <v>223</v>
      </c>
      <c r="D232" s="86">
        <v>1000000</v>
      </c>
      <c r="E232" s="82">
        <v>1000000</v>
      </c>
      <c r="F232" s="52"/>
    </row>
    <row r="233" spans="1:5" ht="15">
      <c r="A233" s="4" t="s">
        <v>169</v>
      </c>
      <c r="B233" s="6" t="s">
        <v>136</v>
      </c>
      <c r="C233" s="29" t="s">
        <v>170</v>
      </c>
      <c r="D233" s="86">
        <v>0</v>
      </c>
      <c r="E233" s="82">
        <v>0</v>
      </c>
    </row>
    <row r="234" spans="1:5" ht="15">
      <c r="A234" s="2" t="s">
        <v>232</v>
      </c>
      <c r="B234" s="6" t="s">
        <v>136</v>
      </c>
      <c r="C234" s="29" t="s">
        <v>231</v>
      </c>
      <c r="D234" s="86">
        <v>122800</v>
      </c>
      <c r="E234" s="82">
        <v>122800</v>
      </c>
    </row>
    <row r="235" spans="1:5" ht="15">
      <c r="A235" s="1" t="s">
        <v>234</v>
      </c>
      <c r="B235" s="6" t="s">
        <v>136</v>
      </c>
      <c r="C235" s="29" t="s">
        <v>233</v>
      </c>
      <c r="D235" s="86">
        <v>298000</v>
      </c>
      <c r="E235" s="82">
        <v>298000</v>
      </c>
    </row>
    <row r="236" spans="1:5" ht="25.5">
      <c r="A236" s="33" t="s">
        <v>250</v>
      </c>
      <c r="B236" s="6" t="s">
        <v>137</v>
      </c>
      <c r="C236" s="6"/>
      <c r="D236" s="86">
        <f>SUM(D237:D240)</f>
        <v>6678000</v>
      </c>
      <c r="E236" s="115">
        <f>SUM(E237:E240)</f>
        <v>6478000</v>
      </c>
    </row>
    <row r="237" spans="1:5" ht="15">
      <c r="A237" s="1" t="s">
        <v>226</v>
      </c>
      <c r="B237" s="6" t="s">
        <v>137</v>
      </c>
      <c r="C237" s="6" t="s">
        <v>225</v>
      </c>
      <c r="D237" s="86">
        <v>5048000</v>
      </c>
      <c r="E237" s="82">
        <v>5048000</v>
      </c>
    </row>
    <row r="238" spans="1:5" ht="25.5">
      <c r="A238" s="1" t="s">
        <v>224</v>
      </c>
      <c r="B238" s="6" t="s">
        <v>137</v>
      </c>
      <c r="C238" s="6" t="s">
        <v>223</v>
      </c>
      <c r="D238" s="86">
        <v>1500000</v>
      </c>
      <c r="E238" s="82">
        <v>1300000</v>
      </c>
    </row>
    <row r="239" spans="1:5" ht="15">
      <c r="A239" s="2" t="s">
        <v>232</v>
      </c>
      <c r="B239" s="6" t="s">
        <v>137</v>
      </c>
      <c r="C239" s="6" t="s">
        <v>231</v>
      </c>
      <c r="D239" s="86">
        <v>0</v>
      </c>
      <c r="E239" s="82">
        <v>0</v>
      </c>
    </row>
    <row r="240" spans="1:5" ht="15">
      <c r="A240" s="1" t="s">
        <v>234</v>
      </c>
      <c r="B240" s="6" t="s">
        <v>137</v>
      </c>
      <c r="C240" s="6" t="s">
        <v>233</v>
      </c>
      <c r="D240" s="86">
        <v>130000</v>
      </c>
      <c r="E240" s="82">
        <v>130000</v>
      </c>
    </row>
    <row r="241" spans="1:5" ht="15">
      <c r="A241" s="1" t="s">
        <v>267</v>
      </c>
      <c r="B241" s="6" t="s">
        <v>268</v>
      </c>
      <c r="C241" s="6"/>
      <c r="D241" s="95">
        <f>D242</f>
        <v>2905000</v>
      </c>
      <c r="E241" s="118">
        <f>E242</f>
        <v>2417927.8</v>
      </c>
    </row>
    <row r="242" spans="1:5" ht="25.5">
      <c r="A242" s="1" t="s">
        <v>224</v>
      </c>
      <c r="B242" s="6" t="s">
        <v>268</v>
      </c>
      <c r="C242" s="6" t="s">
        <v>223</v>
      </c>
      <c r="D242" s="86">
        <v>2905000</v>
      </c>
      <c r="E242" s="82">
        <v>2417927.8</v>
      </c>
    </row>
    <row r="243" spans="1:5" ht="15.75" customHeight="1">
      <c r="A243" s="33" t="s">
        <v>251</v>
      </c>
      <c r="B243" s="6" t="s">
        <v>222</v>
      </c>
      <c r="C243" s="6"/>
      <c r="D243" s="86">
        <f>D244+D245+D246</f>
        <v>3612000</v>
      </c>
      <c r="E243" s="115">
        <f>E244+E245+E246</f>
        <v>3194000</v>
      </c>
    </row>
    <row r="244" spans="1:5" ht="20.25" customHeight="1">
      <c r="A244" s="1" t="s">
        <v>226</v>
      </c>
      <c r="B244" s="6" t="s">
        <v>222</v>
      </c>
      <c r="C244" s="6" t="s">
        <v>225</v>
      </c>
      <c r="D244" s="86">
        <v>3502000</v>
      </c>
      <c r="E244" s="82">
        <v>3134000</v>
      </c>
    </row>
    <row r="245" spans="1:5" ht="30.75" customHeight="1">
      <c r="A245" s="1" t="s">
        <v>224</v>
      </c>
      <c r="B245" s="6" t="s">
        <v>222</v>
      </c>
      <c r="C245" s="6" t="s">
        <v>223</v>
      </c>
      <c r="D245" s="86">
        <v>100000</v>
      </c>
      <c r="E245" s="82">
        <v>50000</v>
      </c>
    </row>
    <row r="246" spans="1:5" ht="19.5" customHeight="1">
      <c r="A246" s="1" t="s">
        <v>234</v>
      </c>
      <c r="B246" s="6" t="s">
        <v>222</v>
      </c>
      <c r="C246" s="6" t="s">
        <v>233</v>
      </c>
      <c r="D246" s="86">
        <v>10000</v>
      </c>
      <c r="E246" s="82">
        <v>10000</v>
      </c>
    </row>
    <row r="247" spans="1:5" ht="16.5" customHeight="1">
      <c r="A247" s="19" t="s">
        <v>42</v>
      </c>
      <c r="B247" s="23" t="s">
        <v>85</v>
      </c>
      <c r="C247" s="23"/>
      <c r="D247" s="85">
        <f aca="true" t="shared" si="2" ref="D247:E249">D248</f>
        <v>742000</v>
      </c>
      <c r="E247" s="81">
        <f t="shared" si="2"/>
        <v>742000</v>
      </c>
    </row>
    <row r="248" spans="1:5" ht="27.75" customHeight="1">
      <c r="A248" s="19" t="s">
        <v>138</v>
      </c>
      <c r="B248" s="23" t="s">
        <v>139</v>
      </c>
      <c r="C248" s="23"/>
      <c r="D248" s="85">
        <f t="shared" si="2"/>
        <v>742000</v>
      </c>
      <c r="E248" s="81">
        <f t="shared" si="2"/>
        <v>742000</v>
      </c>
    </row>
    <row r="249" spans="1:5" ht="49.5" customHeight="1">
      <c r="A249" s="24" t="s">
        <v>39</v>
      </c>
      <c r="B249" s="6" t="s">
        <v>217</v>
      </c>
      <c r="C249" s="6"/>
      <c r="D249" s="86">
        <f t="shared" si="2"/>
        <v>742000</v>
      </c>
      <c r="E249" s="82">
        <f t="shared" si="2"/>
        <v>742000</v>
      </c>
    </row>
    <row r="250" spans="1:5" ht="27.75" customHeight="1">
      <c r="A250" s="1" t="s">
        <v>224</v>
      </c>
      <c r="B250" s="6" t="s">
        <v>217</v>
      </c>
      <c r="C250" s="6" t="s">
        <v>223</v>
      </c>
      <c r="D250" s="86">
        <v>742000</v>
      </c>
      <c r="E250" s="82">
        <v>742000</v>
      </c>
    </row>
    <row r="251" spans="1:5" ht="16.5" customHeight="1">
      <c r="A251" s="19" t="s">
        <v>43</v>
      </c>
      <c r="B251" s="23" t="s">
        <v>86</v>
      </c>
      <c r="C251" s="23"/>
      <c r="D251" s="85">
        <f>D252+D267+D272</f>
        <v>3421131.1399999997</v>
      </c>
      <c r="E251" s="116">
        <f>E252+E267+E272</f>
        <v>1770000</v>
      </c>
    </row>
    <row r="252" spans="1:5" ht="15.75" customHeight="1">
      <c r="A252" s="19" t="s">
        <v>163</v>
      </c>
      <c r="B252" s="23" t="s">
        <v>140</v>
      </c>
      <c r="C252" s="23"/>
      <c r="D252" s="85">
        <f>D253+D257+D260+D263+D265</f>
        <v>1791131.14</v>
      </c>
      <c r="E252" s="116">
        <f>E253+E257+E260+E263+E265</f>
        <v>1340000</v>
      </c>
    </row>
    <row r="253" spans="1:5" ht="18" customHeight="1">
      <c r="A253" s="103" t="s">
        <v>64</v>
      </c>
      <c r="B253" s="25"/>
      <c r="C253" s="25"/>
      <c r="D253" s="86">
        <f>D254+D257</f>
        <v>0</v>
      </c>
      <c r="E253" s="115">
        <f>E254+E257</f>
        <v>0</v>
      </c>
    </row>
    <row r="254" spans="1:5" ht="28.5" customHeight="1">
      <c r="A254" s="24" t="s">
        <v>218</v>
      </c>
      <c r="B254" s="59" t="s">
        <v>269</v>
      </c>
      <c r="C254" s="62"/>
      <c r="D254" s="86">
        <f>D255+D256</f>
        <v>0</v>
      </c>
      <c r="E254" s="82">
        <f>E255+E256</f>
        <v>0</v>
      </c>
    </row>
    <row r="255" spans="1:5" ht="18" customHeight="1">
      <c r="A255" s="24" t="s">
        <v>244</v>
      </c>
      <c r="B255" s="59" t="s">
        <v>269</v>
      </c>
      <c r="C255" s="59" t="s">
        <v>243</v>
      </c>
      <c r="D255" s="86">
        <v>0</v>
      </c>
      <c r="E255" s="82">
        <v>0</v>
      </c>
    </row>
    <row r="256" spans="1:5" ht="15.75" customHeight="1">
      <c r="A256" s="24" t="s">
        <v>242</v>
      </c>
      <c r="B256" s="59" t="s">
        <v>269</v>
      </c>
      <c r="C256" s="59" t="s">
        <v>236</v>
      </c>
      <c r="D256" s="86">
        <v>0</v>
      </c>
      <c r="E256" s="82">
        <f>E259</f>
        <v>0</v>
      </c>
    </row>
    <row r="257" spans="1:5" ht="30" customHeight="1">
      <c r="A257" s="24" t="s">
        <v>219</v>
      </c>
      <c r="B257" s="59" t="s">
        <v>270</v>
      </c>
      <c r="C257" s="62"/>
      <c r="D257" s="86">
        <f>D258+D259</f>
        <v>0</v>
      </c>
      <c r="E257" s="82">
        <f>E258+E259</f>
        <v>0</v>
      </c>
    </row>
    <row r="258" spans="1:5" ht="17.25" customHeight="1">
      <c r="A258" s="24" t="s">
        <v>244</v>
      </c>
      <c r="B258" s="59" t="s">
        <v>270</v>
      </c>
      <c r="C258" s="59" t="s">
        <v>243</v>
      </c>
      <c r="D258" s="86">
        <v>0</v>
      </c>
      <c r="E258" s="82">
        <v>0</v>
      </c>
    </row>
    <row r="259" spans="1:5" ht="15" customHeight="1">
      <c r="A259" s="24" t="s">
        <v>242</v>
      </c>
      <c r="B259" s="59" t="s">
        <v>270</v>
      </c>
      <c r="C259" s="59" t="s">
        <v>236</v>
      </c>
      <c r="D259" s="86">
        <v>0</v>
      </c>
      <c r="E259" s="82">
        <v>0</v>
      </c>
    </row>
    <row r="260" spans="1:5" ht="15.75">
      <c r="A260" s="24" t="s">
        <v>65</v>
      </c>
      <c r="B260" s="6" t="s">
        <v>141</v>
      </c>
      <c r="C260" s="25"/>
      <c r="D260" s="86">
        <f>D261+D262</f>
        <v>300000</v>
      </c>
      <c r="E260" s="82">
        <f>E261+E262</f>
        <v>200000</v>
      </c>
    </row>
    <row r="261" spans="1:7" ht="27" customHeight="1">
      <c r="A261" s="1" t="s">
        <v>224</v>
      </c>
      <c r="B261" s="6" t="s">
        <v>141</v>
      </c>
      <c r="C261" s="6" t="s">
        <v>223</v>
      </c>
      <c r="D261" s="86">
        <v>300000</v>
      </c>
      <c r="E261" s="82">
        <v>200000</v>
      </c>
      <c r="G261" s="14"/>
    </row>
    <row r="262" spans="1:5" ht="16.5" customHeight="1">
      <c r="A262" s="24" t="s">
        <v>244</v>
      </c>
      <c r="B262" s="6" t="s">
        <v>141</v>
      </c>
      <c r="C262" s="6" t="s">
        <v>243</v>
      </c>
      <c r="D262" s="86">
        <v>0</v>
      </c>
      <c r="E262" s="82">
        <v>0</v>
      </c>
    </row>
    <row r="263" spans="1:5" ht="18" customHeight="1">
      <c r="A263" s="24" t="s">
        <v>312</v>
      </c>
      <c r="B263" s="6" t="s">
        <v>311</v>
      </c>
      <c r="C263" s="25"/>
      <c r="D263" s="86">
        <f>D264</f>
        <v>240000</v>
      </c>
      <c r="E263" s="115">
        <f>E264</f>
        <v>240000</v>
      </c>
    </row>
    <row r="264" spans="1:5" ht="26.25" customHeight="1">
      <c r="A264" s="1" t="s">
        <v>224</v>
      </c>
      <c r="B264" s="6" t="s">
        <v>311</v>
      </c>
      <c r="C264" s="6" t="s">
        <v>223</v>
      </c>
      <c r="D264" s="86">
        <v>240000</v>
      </c>
      <c r="E264" s="82">
        <v>240000</v>
      </c>
    </row>
    <row r="265" spans="1:5" ht="17.25" customHeight="1">
      <c r="A265" s="24" t="s">
        <v>66</v>
      </c>
      <c r="B265" s="6" t="s">
        <v>142</v>
      </c>
      <c r="C265" s="25"/>
      <c r="D265" s="86">
        <f>D266</f>
        <v>1251131.14</v>
      </c>
      <c r="E265" s="82">
        <f>E266</f>
        <v>900000</v>
      </c>
    </row>
    <row r="266" spans="1:5" ht="28.5" customHeight="1">
      <c r="A266" s="1" t="s">
        <v>224</v>
      </c>
      <c r="B266" s="6" t="s">
        <v>142</v>
      </c>
      <c r="C266" s="6" t="s">
        <v>223</v>
      </c>
      <c r="D266" s="86">
        <v>1251131.14</v>
      </c>
      <c r="E266" s="82">
        <v>900000</v>
      </c>
    </row>
    <row r="267" spans="1:5" ht="15" customHeight="1">
      <c r="A267" s="104" t="s">
        <v>205</v>
      </c>
      <c r="B267" s="6"/>
      <c r="C267" s="6"/>
      <c r="D267" s="86">
        <f>D268+D270</f>
        <v>1500000</v>
      </c>
      <c r="E267" s="82">
        <f>E268+E270</f>
        <v>300000</v>
      </c>
    </row>
    <row r="268" spans="1:5" ht="16.5" customHeight="1">
      <c r="A268" s="1" t="s">
        <v>210</v>
      </c>
      <c r="B268" s="36" t="s">
        <v>211</v>
      </c>
      <c r="C268" s="45"/>
      <c r="D268" s="86">
        <f>D269</f>
        <v>0</v>
      </c>
      <c r="E268" s="82">
        <f>E269</f>
        <v>0</v>
      </c>
    </row>
    <row r="269" spans="1:5" ht="27" customHeight="1">
      <c r="A269" s="1" t="s">
        <v>224</v>
      </c>
      <c r="B269" s="36" t="s">
        <v>211</v>
      </c>
      <c r="C269" s="45" t="s">
        <v>223</v>
      </c>
      <c r="D269" s="86">
        <v>0</v>
      </c>
      <c r="E269" s="82">
        <v>0</v>
      </c>
    </row>
    <row r="270" spans="1:7" ht="15">
      <c r="A270" s="1" t="s">
        <v>277</v>
      </c>
      <c r="B270" s="6" t="s">
        <v>276</v>
      </c>
      <c r="C270" s="6"/>
      <c r="D270" s="86">
        <f>D271</f>
        <v>1500000</v>
      </c>
      <c r="E270" s="82">
        <f>E271</f>
        <v>300000</v>
      </c>
      <c r="G270" s="14"/>
    </row>
    <row r="271" spans="1:5" ht="24.75" customHeight="1">
      <c r="A271" s="1" t="s">
        <v>224</v>
      </c>
      <c r="B271" s="6" t="s">
        <v>276</v>
      </c>
      <c r="C271" s="6" t="s">
        <v>223</v>
      </c>
      <c r="D271" s="86">
        <v>1500000</v>
      </c>
      <c r="E271" s="82">
        <v>300000</v>
      </c>
    </row>
    <row r="272" spans="1:5" ht="17.25" customHeight="1">
      <c r="A272" s="102" t="s">
        <v>313</v>
      </c>
      <c r="B272" s="6"/>
      <c r="C272" s="6"/>
      <c r="D272" s="86">
        <f>D273</f>
        <v>130000</v>
      </c>
      <c r="E272" s="115">
        <f>E273</f>
        <v>130000</v>
      </c>
    </row>
    <row r="273" spans="1:5" ht="15.75" customHeight="1">
      <c r="A273" s="1" t="s">
        <v>314</v>
      </c>
      <c r="B273" s="58" t="s">
        <v>315</v>
      </c>
      <c r="C273" s="6"/>
      <c r="D273" s="86">
        <f>D274+D275</f>
        <v>130000</v>
      </c>
      <c r="E273" s="115">
        <f>E274+E275</f>
        <v>130000</v>
      </c>
    </row>
    <row r="274" spans="1:5" ht="15.75" customHeight="1">
      <c r="A274" s="1" t="s">
        <v>226</v>
      </c>
      <c r="B274" s="58" t="s">
        <v>315</v>
      </c>
      <c r="C274" s="6" t="s">
        <v>225</v>
      </c>
      <c r="D274" s="86">
        <v>70000</v>
      </c>
      <c r="E274" s="82">
        <v>70000</v>
      </c>
    </row>
    <row r="275" spans="1:5" ht="29.25" customHeight="1">
      <c r="A275" s="1" t="s">
        <v>224</v>
      </c>
      <c r="B275" s="58" t="s">
        <v>315</v>
      </c>
      <c r="C275" s="6" t="s">
        <v>223</v>
      </c>
      <c r="D275" s="86">
        <v>60000</v>
      </c>
      <c r="E275" s="82">
        <v>60000</v>
      </c>
    </row>
    <row r="276" spans="1:5" ht="15.75" customHeight="1">
      <c r="A276" s="19" t="s">
        <v>44</v>
      </c>
      <c r="B276" s="23" t="s">
        <v>87</v>
      </c>
      <c r="C276" s="23"/>
      <c r="D276" s="85">
        <f>D277</f>
        <v>11842500</v>
      </c>
      <c r="E276" s="81">
        <f>E277</f>
        <v>11842500</v>
      </c>
    </row>
    <row r="277" spans="1:5" ht="28.5">
      <c r="A277" s="19" t="s">
        <v>143</v>
      </c>
      <c r="B277" s="23" t="s">
        <v>144</v>
      </c>
      <c r="C277" s="23"/>
      <c r="D277" s="85">
        <f>D278+D281+D284+D287</f>
        <v>11842500</v>
      </c>
      <c r="E277" s="81">
        <f>E278+E281+E284+E287</f>
        <v>11842500</v>
      </c>
    </row>
    <row r="278" spans="1:5" ht="15">
      <c r="A278" s="24" t="s">
        <v>67</v>
      </c>
      <c r="B278" s="6"/>
      <c r="C278" s="6"/>
      <c r="D278" s="86">
        <f>D279</f>
        <v>5484000</v>
      </c>
      <c r="E278" s="82">
        <f>E279</f>
        <v>5484000</v>
      </c>
    </row>
    <row r="279" spans="1:5" ht="15.75" customHeight="1">
      <c r="A279" s="24" t="s">
        <v>25</v>
      </c>
      <c r="B279" s="6" t="s">
        <v>145</v>
      </c>
      <c r="C279" s="6"/>
      <c r="D279" s="86">
        <f>D280</f>
        <v>5484000</v>
      </c>
      <c r="E279" s="82">
        <f>E280</f>
        <v>5484000</v>
      </c>
    </row>
    <row r="280" spans="1:5" ht="21" customHeight="1">
      <c r="A280" s="24" t="s">
        <v>237</v>
      </c>
      <c r="B280" s="6" t="s">
        <v>145</v>
      </c>
      <c r="C280" s="6" t="s">
        <v>235</v>
      </c>
      <c r="D280" s="86">
        <v>5484000</v>
      </c>
      <c r="E280" s="82">
        <v>5484000</v>
      </c>
    </row>
    <row r="281" spans="1:5" ht="18" customHeight="1">
      <c r="A281" s="24" t="s">
        <v>284</v>
      </c>
      <c r="B281" s="6" t="s">
        <v>286</v>
      </c>
      <c r="C281" s="6"/>
      <c r="D281" s="86">
        <f>D282+D283</f>
        <v>1059000</v>
      </c>
      <c r="E281" s="82">
        <f>E282+E283</f>
        <v>1059000</v>
      </c>
    </row>
    <row r="282" spans="1:5" ht="15">
      <c r="A282" s="1" t="s">
        <v>241</v>
      </c>
      <c r="B282" s="6" t="s">
        <v>286</v>
      </c>
      <c r="C282" s="6" t="s">
        <v>240</v>
      </c>
      <c r="D282" s="86">
        <v>959000</v>
      </c>
      <c r="E282" s="82">
        <v>959000</v>
      </c>
    </row>
    <row r="283" spans="1:5" ht="30" customHeight="1">
      <c r="A283" s="1" t="s">
        <v>224</v>
      </c>
      <c r="B283" s="6" t="s">
        <v>286</v>
      </c>
      <c r="C283" s="6" t="s">
        <v>223</v>
      </c>
      <c r="D283" s="86">
        <v>100000</v>
      </c>
      <c r="E283" s="82">
        <v>100000</v>
      </c>
    </row>
    <row r="284" spans="1:5" ht="38.25">
      <c r="A284" s="31" t="s">
        <v>172</v>
      </c>
      <c r="B284" s="6" t="s">
        <v>173</v>
      </c>
      <c r="C284" s="11"/>
      <c r="D284" s="86">
        <f>D285+D286</f>
        <v>5249500</v>
      </c>
      <c r="E284" s="82">
        <f>E285+E286</f>
        <v>5249500</v>
      </c>
    </row>
    <row r="285" spans="1:5" ht="15">
      <c r="A285" s="1" t="s">
        <v>244</v>
      </c>
      <c r="B285" s="6" t="s">
        <v>173</v>
      </c>
      <c r="C285" s="11" t="s">
        <v>243</v>
      </c>
      <c r="D285" s="86">
        <v>5196000</v>
      </c>
      <c r="E285" s="82">
        <v>5196000</v>
      </c>
    </row>
    <row r="286" spans="1:5" ht="25.5">
      <c r="A286" s="1" t="s">
        <v>224</v>
      </c>
      <c r="B286" s="6" t="s">
        <v>173</v>
      </c>
      <c r="C286" s="11" t="s">
        <v>223</v>
      </c>
      <c r="D286" s="86">
        <v>53500</v>
      </c>
      <c r="E286" s="82">
        <v>53500</v>
      </c>
    </row>
    <row r="287" spans="1:5" ht="15">
      <c r="A287" s="1" t="s">
        <v>273</v>
      </c>
      <c r="B287" s="6" t="s">
        <v>274</v>
      </c>
      <c r="C287" s="11"/>
      <c r="D287" s="86">
        <f>D288</f>
        <v>50000</v>
      </c>
      <c r="E287" s="82">
        <f>E288</f>
        <v>50000</v>
      </c>
    </row>
    <row r="288" spans="1:5" ht="25.5">
      <c r="A288" s="1" t="s">
        <v>224</v>
      </c>
      <c r="B288" s="6" t="s">
        <v>274</v>
      </c>
      <c r="C288" s="11" t="s">
        <v>223</v>
      </c>
      <c r="D288" s="86">
        <v>50000</v>
      </c>
      <c r="E288" s="82">
        <v>50000</v>
      </c>
    </row>
    <row r="289" spans="1:5" ht="15">
      <c r="A289" s="19" t="s">
        <v>45</v>
      </c>
      <c r="B289" s="23" t="s">
        <v>70</v>
      </c>
      <c r="C289" s="23"/>
      <c r="D289" s="85">
        <f>D291</f>
        <v>600000</v>
      </c>
      <c r="E289" s="81">
        <f>E291</f>
        <v>600000</v>
      </c>
    </row>
    <row r="290" spans="1:5" ht="28.5" customHeight="1">
      <c r="A290" s="19" t="s">
        <v>146</v>
      </c>
      <c r="B290" s="23" t="s">
        <v>147</v>
      </c>
      <c r="C290" s="23"/>
      <c r="D290" s="85">
        <f>D291</f>
        <v>600000</v>
      </c>
      <c r="E290" s="81">
        <f>E291</f>
        <v>600000</v>
      </c>
    </row>
    <row r="291" spans="1:5" ht="27" customHeight="1">
      <c r="A291" s="24" t="s">
        <v>46</v>
      </c>
      <c r="B291" s="6" t="s">
        <v>148</v>
      </c>
      <c r="C291" s="6"/>
      <c r="D291" s="86">
        <f>D292</f>
        <v>600000</v>
      </c>
      <c r="E291" s="82">
        <f>E292</f>
        <v>600000</v>
      </c>
    </row>
    <row r="292" spans="1:5" ht="36" customHeight="1">
      <c r="A292" s="1" t="s">
        <v>245</v>
      </c>
      <c r="B292" s="6" t="s">
        <v>148</v>
      </c>
      <c r="C292" s="64" t="s">
        <v>278</v>
      </c>
      <c r="D292" s="86">
        <v>600000</v>
      </c>
      <c r="E292" s="82">
        <v>600000</v>
      </c>
    </row>
    <row r="293" spans="1:5" ht="35.25" customHeight="1">
      <c r="A293" s="65" t="s">
        <v>10</v>
      </c>
      <c r="B293" s="66" t="s">
        <v>68</v>
      </c>
      <c r="C293" s="67"/>
      <c r="D293" s="84">
        <f>D295</f>
        <v>500000</v>
      </c>
      <c r="E293" s="80">
        <f>E295</f>
        <v>200000</v>
      </c>
    </row>
    <row r="294" spans="1:9" ht="51" customHeight="1">
      <c r="A294" s="40" t="s">
        <v>149</v>
      </c>
      <c r="B294" s="41" t="s">
        <v>287</v>
      </c>
      <c r="C294" s="20"/>
      <c r="D294" s="85">
        <f>D295</f>
        <v>500000</v>
      </c>
      <c r="E294" s="81">
        <f>E295</f>
        <v>200000</v>
      </c>
      <c r="I294" s="14"/>
    </row>
    <row r="295" spans="1:5" ht="58.5" customHeight="1">
      <c r="A295" s="42" t="s">
        <v>204</v>
      </c>
      <c r="B295" s="34" t="s">
        <v>288</v>
      </c>
      <c r="C295" s="6"/>
      <c r="D295" s="86">
        <f>D296</f>
        <v>500000</v>
      </c>
      <c r="E295" s="82">
        <f>E296</f>
        <v>200000</v>
      </c>
    </row>
    <row r="296" spans="1:5" ht="36.75" customHeight="1">
      <c r="A296" s="2" t="s">
        <v>245</v>
      </c>
      <c r="B296" s="34" t="s">
        <v>288</v>
      </c>
      <c r="C296" s="6" t="s">
        <v>51</v>
      </c>
      <c r="D296" s="86">
        <v>500000</v>
      </c>
      <c r="E296" s="82">
        <v>200000</v>
      </c>
    </row>
    <row r="297" spans="1:5" ht="28.5">
      <c r="A297" s="38" t="s">
        <v>48</v>
      </c>
      <c r="B297" s="39" t="s">
        <v>69</v>
      </c>
      <c r="C297" s="39"/>
      <c r="D297" s="84">
        <f>D299</f>
        <v>5000</v>
      </c>
      <c r="E297" s="80">
        <f>E299</f>
        <v>5000</v>
      </c>
    </row>
    <row r="298" spans="1:5" ht="28.5">
      <c r="A298" s="19" t="s">
        <v>150</v>
      </c>
      <c r="B298" s="20" t="s">
        <v>151</v>
      </c>
      <c r="C298" s="20"/>
      <c r="D298" s="85">
        <f>D299</f>
        <v>5000</v>
      </c>
      <c r="E298" s="81">
        <f>E299</f>
        <v>5000</v>
      </c>
    </row>
    <row r="299" spans="1:5" ht="25.5">
      <c r="A299" s="24" t="s">
        <v>49</v>
      </c>
      <c r="B299" s="6" t="s">
        <v>152</v>
      </c>
      <c r="C299" s="6"/>
      <c r="D299" s="86">
        <f>D300</f>
        <v>5000</v>
      </c>
      <c r="E299" s="82">
        <f>E300</f>
        <v>5000</v>
      </c>
    </row>
    <row r="300" spans="1:5" ht="25.5">
      <c r="A300" s="1" t="s">
        <v>224</v>
      </c>
      <c r="B300" s="6" t="s">
        <v>152</v>
      </c>
      <c r="C300" s="6" t="s">
        <v>223</v>
      </c>
      <c r="D300" s="86">
        <v>5000</v>
      </c>
      <c r="E300" s="82">
        <v>5000</v>
      </c>
    </row>
    <row r="301" spans="1:5" ht="28.5">
      <c r="A301" s="38" t="s">
        <v>206</v>
      </c>
      <c r="B301" s="39" t="s">
        <v>202</v>
      </c>
      <c r="C301" s="39"/>
      <c r="D301" s="84">
        <f>D304+D302</f>
        <v>240000</v>
      </c>
      <c r="E301" s="80">
        <f>E304+E302</f>
        <v>180000</v>
      </c>
    </row>
    <row r="302" spans="1:5" ht="15">
      <c r="A302" s="32" t="s">
        <v>195</v>
      </c>
      <c r="B302" s="64" t="s">
        <v>253</v>
      </c>
      <c r="C302" s="11"/>
      <c r="D302" s="86">
        <f>D303</f>
        <v>100000</v>
      </c>
      <c r="E302" s="82">
        <f>E303</f>
        <v>100000</v>
      </c>
    </row>
    <row r="303" spans="1:5" ht="15">
      <c r="A303" s="32" t="s">
        <v>196</v>
      </c>
      <c r="B303" s="6" t="s">
        <v>253</v>
      </c>
      <c r="C303" s="11" t="s">
        <v>197</v>
      </c>
      <c r="D303" s="86">
        <v>100000</v>
      </c>
      <c r="E303" s="82">
        <v>100000</v>
      </c>
    </row>
    <row r="304" spans="1:5" ht="25.5">
      <c r="A304" s="24" t="s">
        <v>207</v>
      </c>
      <c r="B304" s="6" t="s">
        <v>203</v>
      </c>
      <c r="C304" s="6"/>
      <c r="D304" s="86">
        <f>D305</f>
        <v>140000</v>
      </c>
      <c r="E304" s="82">
        <f>E305</f>
        <v>80000</v>
      </c>
    </row>
    <row r="305" spans="1:5" ht="25.5">
      <c r="A305" s="1" t="s">
        <v>224</v>
      </c>
      <c r="B305" s="6" t="s">
        <v>203</v>
      </c>
      <c r="C305" s="6" t="s">
        <v>223</v>
      </c>
      <c r="D305" s="86">
        <v>140000</v>
      </c>
      <c r="E305" s="82">
        <v>80000</v>
      </c>
    </row>
    <row r="306" spans="1:6" ht="15">
      <c r="A306" s="105" t="s">
        <v>295</v>
      </c>
      <c r="B306" s="106" t="s">
        <v>296</v>
      </c>
      <c r="C306" s="106"/>
      <c r="D306" s="107">
        <f aca="true" t="shared" si="3" ref="D306:E312">D307</f>
        <v>1502167</v>
      </c>
      <c r="E306" s="122">
        <f t="shared" si="3"/>
        <v>1495376</v>
      </c>
      <c r="F306" s="113">
        <f>F308</f>
        <v>1392552</v>
      </c>
    </row>
    <row r="307" spans="1:6" ht="42.75">
      <c r="A307" s="19" t="s">
        <v>297</v>
      </c>
      <c r="B307" s="76" t="s">
        <v>298</v>
      </c>
      <c r="C307" s="76"/>
      <c r="D307" s="78">
        <f t="shared" si="3"/>
        <v>1502167</v>
      </c>
      <c r="E307" s="123">
        <f t="shared" si="3"/>
        <v>1495376</v>
      </c>
      <c r="F307" s="113">
        <f>F308</f>
        <v>1392552</v>
      </c>
    </row>
    <row r="308" spans="1:6" ht="25.5">
      <c r="A308" s="24" t="s">
        <v>300</v>
      </c>
      <c r="B308" s="58" t="s">
        <v>299</v>
      </c>
      <c r="C308" s="77"/>
      <c r="D308" s="79">
        <f t="shared" si="3"/>
        <v>1502167</v>
      </c>
      <c r="E308" s="124">
        <f t="shared" si="3"/>
        <v>1495376</v>
      </c>
      <c r="F308" s="111">
        <f>F309</f>
        <v>1392552</v>
      </c>
    </row>
    <row r="309" spans="1:6" ht="15">
      <c r="A309" s="87" t="s">
        <v>228</v>
      </c>
      <c r="B309" s="88" t="s">
        <v>299</v>
      </c>
      <c r="C309" s="89" t="s">
        <v>227</v>
      </c>
      <c r="D309" s="90">
        <v>1502167</v>
      </c>
      <c r="E309" s="125">
        <v>1495376</v>
      </c>
      <c r="F309" s="111">
        <v>1392552</v>
      </c>
    </row>
    <row r="310" spans="1:6" ht="42.75">
      <c r="A310" s="105" t="s">
        <v>305</v>
      </c>
      <c r="B310" s="106" t="s">
        <v>306</v>
      </c>
      <c r="C310" s="106"/>
      <c r="D310" s="107">
        <f t="shared" si="3"/>
        <v>5000</v>
      </c>
      <c r="E310" s="122">
        <f t="shared" si="3"/>
        <v>5000</v>
      </c>
      <c r="F310" s="101"/>
    </row>
    <row r="311" spans="1:6" ht="71.25">
      <c r="A311" s="19" t="s">
        <v>307</v>
      </c>
      <c r="B311" s="76" t="s">
        <v>308</v>
      </c>
      <c r="C311" s="76"/>
      <c r="D311" s="78">
        <f t="shared" si="3"/>
        <v>5000</v>
      </c>
      <c r="E311" s="123">
        <f t="shared" si="3"/>
        <v>5000</v>
      </c>
      <c r="F311" s="101"/>
    </row>
    <row r="312" spans="1:6" ht="25.5">
      <c r="A312" s="24" t="s">
        <v>309</v>
      </c>
      <c r="B312" s="58" t="s">
        <v>310</v>
      </c>
      <c r="C312" s="77"/>
      <c r="D312" s="79">
        <f t="shared" si="3"/>
        <v>5000</v>
      </c>
      <c r="E312" s="124">
        <f t="shared" si="3"/>
        <v>5000</v>
      </c>
      <c r="F312" s="101"/>
    </row>
    <row r="313" spans="1:6" ht="26.25" thickBot="1">
      <c r="A313" s="1" t="s">
        <v>224</v>
      </c>
      <c r="B313" s="58" t="s">
        <v>310</v>
      </c>
      <c r="C313" s="89" t="s">
        <v>223</v>
      </c>
      <c r="D313" s="90">
        <v>5000</v>
      </c>
      <c r="E313" s="125">
        <v>5000</v>
      </c>
      <c r="F313" s="101"/>
    </row>
    <row r="314" spans="1:8" ht="15.75" thickBot="1">
      <c r="A314" s="91" t="s">
        <v>47</v>
      </c>
      <c r="B314" s="92"/>
      <c r="C314" s="92"/>
      <c r="D314" s="93">
        <f>SUM(D13+D145+D150+D170+D173+D185+D210+D293+D297+D301+D306+D310)</f>
        <v>427677816.66999996</v>
      </c>
      <c r="E314" s="72">
        <f>SUM(E13+E145+E150+E170+E173+E185+E210+E293+E297+E301+E306+E310)</f>
        <v>424277753.8</v>
      </c>
      <c r="G314" s="12">
        <v>400</v>
      </c>
      <c r="H314" s="17" t="e">
        <f>#REF!+#REF!+#REF!</f>
        <v>#REF!</v>
      </c>
    </row>
    <row r="315" spans="1:9" ht="15.75" thickBot="1">
      <c r="A315" s="70" t="s">
        <v>194</v>
      </c>
      <c r="B315" s="71"/>
      <c r="C315" s="71"/>
      <c r="D315" s="72">
        <f>D314</f>
        <v>427677816.66999996</v>
      </c>
      <c r="E315" s="72">
        <f>E314</f>
        <v>424277753.8</v>
      </c>
      <c r="I315" s="14"/>
    </row>
    <row r="316" spans="1:5" ht="15">
      <c r="A316" s="50"/>
      <c r="B316" s="51"/>
      <c r="C316" s="51"/>
      <c r="D316" s="69"/>
      <c r="E316" s="68"/>
    </row>
  </sheetData>
  <sheetProtection/>
  <mergeCells count="9">
    <mergeCell ref="C7:C12"/>
    <mergeCell ref="D7:D12"/>
    <mergeCell ref="E7:E12"/>
    <mergeCell ref="B1:E1"/>
    <mergeCell ref="B2:E2"/>
    <mergeCell ref="B3:E3"/>
    <mergeCell ref="A5:E5"/>
    <mergeCell ref="A7:A12"/>
    <mergeCell ref="B7:B12"/>
  </mergeCells>
  <printOptions/>
  <pageMargins left="0.7086614173228347" right="0.15748031496062992" top="0.15748031496062992" bottom="0.15748031496062992" header="0" footer="0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Пользователь Windows</cp:lastModifiedBy>
  <cp:lastPrinted>2021-10-19T11:11:06Z</cp:lastPrinted>
  <dcterms:created xsi:type="dcterms:W3CDTF">2014-10-02T10:40:43Z</dcterms:created>
  <dcterms:modified xsi:type="dcterms:W3CDTF">2021-11-23T11:33:18Z</dcterms:modified>
  <cp:category/>
  <cp:version/>
  <cp:contentType/>
  <cp:contentStatus/>
</cp:coreProperties>
</file>