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5195" windowHeight="5535" activeTab="1"/>
  </bookViews>
  <sheets>
    <sheet name="прил.4" sheetId="1" r:id="rId1"/>
    <sheet name="прил.3 " sheetId="2" r:id="rId2"/>
  </sheets>
  <definedNames>
    <definedName name="_xlnm._FilterDatabase" localSheetId="0" hidden="1">'прил.4'!$A$7:$G$259</definedName>
    <definedName name="_xlnm.Print_Area" localSheetId="0">'прил.4'!$A$1:$G$288</definedName>
  </definedNames>
  <calcPr fullCalcOnLoad="1"/>
</workbook>
</file>

<file path=xl/sharedStrings.xml><?xml version="1.0" encoding="utf-8"?>
<sst xmlns="http://schemas.openxmlformats.org/spreadsheetml/2006/main" count="2995" uniqueCount="389">
  <si>
    <t>Судебная система</t>
  </si>
  <si>
    <t>Мероприятия по капитальному ремонту жилых домов</t>
  </si>
  <si>
    <t>Мероприятия в сфере жилищного хозяйства</t>
  </si>
  <si>
    <t>01 0 00 00000</t>
  </si>
  <si>
    <t>03 0 00 00000</t>
  </si>
  <si>
    <t>03 1 00 00000</t>
  </si>
  <si>
    <t>05 0 00 00000</t>
  </si>
  <si>
    <t>08 1 01 12020</t>
  </si>
  <si>
    <t>08 1 01 12080</t>
  </si>
  <si>
    <t>08 1 01 42140</t>
  </si>
  <si>
    <t>08 1 01 22030</t>
  </si>
  <si>
    <t>119</t>
  </si>
  <si>
    <t>11 0 01 77950</t>
  </si>
  <si>
    <t>01 1 01 21110</t>
  </si>
  <si>
    <t>01 1 01 23400</t>
  </si>
  <si>
    <t>01 1 01 24200</t>
  </si>
  <si>
    <t>01 1 01 42100</t>
  </si>
  <si>
    <t>01 1 02 21120</t>
  </si>
  <si>
    <t>01 1 02 24210</t>
  </si>
  <si>
    <t>01 1 02 24230</t>
  </si>
  <si>
    <t>01 1 02 42100</t>
  </si>
  <si>
    <t>01 2 01 77950</t>
  </si>
  <si>
    <t>01 3 01 77950</t>
  </si>
  <si>
    <t>01 4 01 77950</t>
  </si>
  <si>
    <t>03 1 01 24420</t>
  </si>
  <si>
    <t>01 5 01 42030</t>
  </si>
  <si>
    <t>06 1 01 70650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</si>
  <si>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</si>
  <si>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</si>
  <si>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</si>
  <si>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</si>
  <si>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</si>
  <si>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</si>
  <si>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</si>
  <si>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01 1 02 77950</t>
  </si>
  <si>
    <t>853</t>
  </si>
  <si>
    <t>Уплата иных платежей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</si>
  <si>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</si>
  <si>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</si>
  <si>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</si>
  <si>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</si>
  <si>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</si>
  <si>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</si>
  <si>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</si>
  <si>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</si>
  <si>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</si>
  <si>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</si>
  <si>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</si>
  <si>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</si>
  <si>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</si>
  <si>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</si>
  <si>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</si>
  <si>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</si>
  <si>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</si>
  <si>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</si>
  <si>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</si>
  <si>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</si>
  <si>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</si>
  <si>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</si>
  <si>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</si>
  <si>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</si>
  <si>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</si>
  <si>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</si>
  <si>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</si>
  <si>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</si>
  <si>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</si>
  <si>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</si>
  <si>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</si>
  <si>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</si>
  <si>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</si>
  <si>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</si>
  <si>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</si>
  <si>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</si>
  <si>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</si>
  <si>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</si>
  <si>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</si>
  <si>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</si>
  <si>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</si>
  <si>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 xml:space="preserve">Культура, кинематография 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</si>
  <si>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</si>
  <si>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</si>
  <si>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</si>
  <si>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</si>
  <si>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</si>
  <si>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244</t>
  </si>
  <si>
    <t>121</t>
  </si>
  <si>
    <t>Иные выплаты персоналу, за исключением фонда оплаты труда</t>
  </si>
  <si>
    <t xml:space="preserve">01 </t>
  </si>
  <si>
    <t>122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</si>
  <si>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</si>
  <si>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</si>
  <si>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</si>
  <si>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</si>
  <si>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</si>
  <si>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</si>
  <si>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</si>
  <si>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</si>
  <si>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</si>
  <si>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</si>
  <si>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</si>
  <si>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</si>
  <si>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</si>
  <si>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</si>
  <si>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</si>
  <si>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</si>
  <si>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</si>
  <si>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</si>
  <si>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</si>
  <si>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</si>
  <si>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</si>
  <si>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</si>
  <si>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</si>
  <si>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</si>
  <si>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</si>
  <si>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</si>
  <si>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</si>
  <si>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Другие вопросы в области социальной политики</t>
  </si>
  <si>
    <t>06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</si>
  <si>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</si>
  <si>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</si>
  <si>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</si>
  <si>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</si>
  <si>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 xml:space="preserve"> </t>
  </si>
  <si>
    <t>Жилищное хозяйство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</si>
  <si>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</si>
  <si>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</si>
  <si>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Льготное питание по ДДОУ</t>
  </si>
  <si>
    <t>Дополнительное образование детей</t>
  </si>
  <si>
    <t>Код администратора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</si>
  <si>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</si>
  <si>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</si>
  <si>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</si>
  <si>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</si>
  <si>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</si>
  <si>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</si>
  <si>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</si>
  <si>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</si>
  <si>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</si>
  <si>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</si>
  <si>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</si>
  <si>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811</t>
  </si>
  <si>
    <t>01 5 01 43210</t>
  </si>
  <si>
    <t>Сумма, руб.</t>
  </si>
  <si>
    <t>Исполнение судебных актов Российской Федерации и мировых соглашений по возмещению причиненного вреда</t>
  </si>
  <si>
    <t>Резервные фонды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</si>
  <si>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</si>
  <si>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01 1 02 42100 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</si>
  <si>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</si>
  <si>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</si>
  <si>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</si>
  <si>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</si>
  <si>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</si>
  <si>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12 0 00 70500</t>
  </si>
  <si>
    <t>Физическая культура</t>
  </si>
  <si>
    <t>Расходы на  обеспечение деятельности учреждения физической культуры</t>
  </si>
  <si>
    <t>05 0 01 24820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</si>
  <si>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</si>
  <si>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</si>
  <si>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Спорт высших достижений</t>
  </si>
  <si>
    <t>01 1 02 24231</t>
  </si>
  <si>
    <t>Расходы на участие в национальном проекте "Образование" и региональном проекте "Успех каждого ребенка"</t>
  </si>
  <si>
    <t>01 5 01 S3210</t>
  </si>
  <si>
    <t>Субсидии бюджетным учреждениям на иные цели (свои)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</si>
  <si>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</si>
  <si>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05 0 P5 43230</t>
  </si>
  <si>
    <t>Фонд оплаты труда казенных учреждений</t>
  </si>
  <si>
    <t>01 1 02 53030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</si>
  <si>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</si>
  <si>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02 L3040</t>
  </si>
  <si>
    <t>Субсидии бюджетным учреждениям на иные цели (ФБ)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</si>
  <si>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</si>
  <si>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</si>
  <si>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Мероприятия в области коммунального хозяйства</t>
  </si>
  <si>
    <t>120</t>
  </si>
  <si>
    <t>240</t>
  </si>
  <si>
    <t>830</t>
  </si>
  <si>
    <t>Иные закупки товаров, работ и услуг для обеспечения государственных (муниципальных) нужд</t>
  </si>
  <si>
    <t>850</t>
  </si>
  <si>
    <t>110</t>
  </si>
  <si>
    <t>810</t>
  </si>
  <si>
    <t>410</t>
  </si>
  <si>
    <t>320</t>
  </si>
  <si>
    <t>610</t>
  </si>
  <si>
    <t>310</t>
  </si>
  <si>
    <t>08 1 01 42200</t>
  </si>
  <si>
    <t>Закупка энергетических ресурсов</t>
  </si>
  <si>
    <t>247</t>
  </si>
  <si>
    <t>08 1 01 20223</t>
  </si>
  <si>
    <t>Другие вопросы в области жилищно-коммунального хозяйства</t>
  </si>
  <si>
    <t>Содержание МКУ "Служба по вопросам похоронного дела"</t>
  </si>
  <si>
    <t>01 1 01 20223</t>
  </si>
  <si>
    <t>01 1 02 20223</t>
  </si>
  <si>
    <t>Оплата коммунальных услуг по общеобразовательным учреждениям,учреждениям дополнительного образования</t>
  </si>
  <si>
    <t>Расходы на обеспечение деятельности учреждений культуры в части оплаты коммунальных услуг</t>
  </si>
  <si>
    <t>03 1 01 20223</t>
  </si>
  <si>
    <t>Расходы на обеспечение деятельности учреждений физической культуры в части оплаты коммунальных услуг</t>
  </si>
  <si>
    <t>05 0 01 20223</t>
  </si>
  <si>
    <t>Оплата коммунальных услуг по дошкольным учреждениям</t>
  </si>
  <si>
    <t>Оплата коммунальных услуг по общеобразовательным учреждениям, учреждениям дополнительного образования</t>
  </si>
  <si>
    <t>Дорожное хозяйство (дорожные фонды)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</si>
  <si>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</si>
  <si>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(несоверш)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</si>
  <si>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</si>
  <si>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Мероприятия по переселению граждан из аварийного жилищного фонда за счет субсидии из бюджета РК (фонд реформирования ЖКХ )</t>
  </si>
  <si>
    <t xml:space="preserve">Мероприятия по переселению граждан из аварийного жилищного фонда за счет субсидии из бюджета РК </t>
  </si>
  <si>
    <t xml:space="preserve">Организация и содержание мест захоронения </t>
  </si>
  <si>
    <t>Прочие мероприятия по благоустройству</t>
  </si>
  <si>
    <t>Муниципальная программа "Развитие культуры Суоярвского района"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</si>
  <si>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</si>
  <si>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ИТОГО РАСХОДОВ</t>
  </si>
  <si>
    <t>09 0 01 S3240</t>
  </si>
  <si>
    <t>243</t>
  </si>
  <si>
    <t>Расходы на содержание МКУ "Центр  информационно-хозяйственного обслуживания"</t>
  </si>
  <si>
    <t>Расходы на содержание МКУ "ЦУМИ И ЗР СУОЯРВСКОГО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</si>
  <si>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</si>
  <si>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средств местного бюджета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</si>
  <si>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</si>
  <si>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</si>
  <si>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</si>
  <si>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за счет субсидии на реализацию мероприятий государственной программы РК " Развитие образования"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</si>
  <si>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</si>
  <si>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</si>
  <si>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Расходы за счет субсидии на организацию отдыха детей в каникулярное время</t>
  </si>
  <si>
    <t>Расходы на трудоустройство детей в каникулярное время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</si>
  <si>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</si>
  <si>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</si>
  <si>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</si>
  <si>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</si>
  <si>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</si>
  <si>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Софинансирование за счет собственных средств субсидии на организацию отдыха детей в каникулярное время</t>
  </si>
  <si>
    <t>Приложение № 4</t>
  </si>
  <si>
    <t>Прочая закупка товаров, работ и услуг</t>
  </si>
  <si>
    <t>14 0 01 77950</t>
  </si>
  <si>
    <t>Муниципальный дорожный фонд</t>
  </si>
  <si>
    <t>Содержание автомобильных дорог и инженерных сооружений на них в границах округа</t>
  </si>
  <si>
    <t>08 0 00 00000</t>
  </si>
  <si>
    <t>Муниципальная программа "Осуществление полномочий местной администрацией"</t>
  </si>
  <si>
    <t>Прочая закупка товаров, работ и услуг (свои)</t>
  </si>
  <si>
    <t xml:space="preserve">к решению Совета Суоярвского муниципального округа </t>
  </si>
  <si>
    <t>на 2023 год и плановый период 2024 и 2025 год"</t>
  </si>
  <si>
    <t>Расходы за счет единой субвенции бюджетам муниципальных округов</t>
  </si>
  <si>
    <t>08 1 01 70001</t>
  </si>
  <si>
    <t>Реализация мероприятий по ликвидации муниципальных образований</t>
  </si>
  <si>
    <t>08 2 01 R0820</t>
  </si>
  <si>
    <t>Расходы за счет 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</si>
  <si>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08 2 01 77950</t>
  </si>
  <si>
    <t xml:space="preserve">Реализация прочих мероприятий </t>
  </si>
  <si>
    <t>08 2 01 42200</t>
  </si>
  <si>
    <t>08 2 01 84910</t>
  </si>
  <si>
    <t>13 0 F2 55550</t>
  </si>
  <si>
    <t>13 0 F2 00000</t>
  </si>
  <si>
    <t>Реализация программ формирования современной городской среды за счет своих средств</t>
  </si>
  <si>
    <t>Реализация программ формирования современной городской среды в рамках нацпроекта</t>
  </si>
  <si>
    <t>03 1 01 24400</t>
  </si>
  <si>
    <t>Расходы на обеспечение деятельности  дворцов и домов культуры, других учреждений культуры</t>
  </si>
  <si>
    <t>03 3 01 S3250</t>
  </si>
  <si>
    <t>Расходы на обеспечение деятельности учреждения</t>
  </si>
  <si>
    <t>Расходы на обеспечение деятельности учреждений культуры в части оплаты коммунальных услуг (Централизованная библиотечная система)</t>
  </si>
  <si>
    <t>Муниципальная программа "Развитие образования в Суоярвском округе"</t>
  </si>
  <si>
    <t>Реализация мероприятий по модернизации школьных систем образования</t>
  </si>
  <si>
    <t>01 1 02 L7500</t>
  </si>
  <si>
    <t>Закупка товаров, работ, услуг в целях капитального ремонта государственного (муниципального) имущества (53040)</t>
  </si>
  <si>
    <t>07 1 01 75010</t>
  </si>
  <si>
    <t>07 1 01 22040</t>
  </si>
  <si>
    <t>07 3 F3 67483</t>
  </si>
  <si>
    <t>07 3 F3 67484</t>
  </si>
  <si>
    <t>07 3 01 73500</t>
  </si>
  <si>
    <t>07 1 01 73500</t>
  </si>
  <si>
    <t>07 1 01 73600</t>
  </si>
  <si>
    <t>07 2 01 73510</t>
  </si>
  <si>
    <t>07 3 01 42180</t>
  </si>
  <si>
    <t>07 0 00 00000</t>
  </si>
  <si>
    <t>07 3 01 S4200</t>
  </si>
  <si>
    <t>Софинансирование иных межбюджетных трансфертов на реализацию проекта "Народный бюджет" за счет средств местного бюджета</t>
  </si>
  <si>
    <t>Муниципальная программа "Комплексное развитие жилищно-коммунальной сферы Суоярвского муниципального округа и управление недвижимостью"</t>
  </si>
  <si>
    <t>07 3 01 S3400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</si>
  <si>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</si>
  <si>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07 3 01 S3140</t>
  </si>
  <si>
    <t>Софинансирование cубсидии на поддержку местных инициатив граждан, проживающих в городских и сельских поселениях РК за счет средств местного бюджета</t>
  </si>
  <si>
    <t>07 3 01 76010</t>
  </si>
  <si>
    <t>Уличное освещение на территории поселения</t>
  </si>
  <si>
    <t>07 3 01 76040</t>
  </si>
  <si>
    <t>07 3 01 76050</t>
  </si>
  <si>
    <t>07 3 01 S4070</t>
  </si>
  <si>
    <t>Софинансирование иных межбюджетных трансфертов на поддержку развития территориального самоуправления за счет средств местного бюджета</t>
  </si>
  <si>
    <t>07 3 01 26040</t>
  </si>
  <si>
    <t>12 0 00 77950</t>
  </si>
  <si>
    <t>Реализация прочих мероприятий</t>
  </si>
  <si>
    <t>04 0 00 70610</t>
  </si>
  <si>
    <t xml:space="preserve">Ведомственная структура расходов бюджета Суоярвского муниципального округа на 2023 год </t>
  </si>
  <si>
    <t>Расходы за счет единой субвенции</t>
  </si>
  <si>
    <t>Расходы за счет 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</si>
  <si>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деятельности учреждений в части оплаты коммунальных услуг</t>
  </si>
  <si>
    <t>11 0 00 00000</t>
  </si>
  <si>
    <t>Муниципальная программа "Профилактика правонарушений и преступлений в Суоярвском муниципальном округе"</t>
  </si>
  <si>
    <t>Муниципальная программа "Обеспечение безопасности жизнедеятельности в Суоярвском муниципальном округе"</t>
  </si>
  <si>
    <t>12 0 00 00000</t>
  </si>
  <si>
    <t>Прочие мероприятия в рамках муниципальной программы "Профилактика терроризма и экстремизма,на территории Суоярвского муниципального округа"</t>
  </si>
  <si>
    <t>Муниципальная программа "Профилактика терроризма и экстремизма, а также минимизация и (или)ликвидация последствий его проявления на территории Суоярвского муниципального округа"</t>
  </si>
  <si>
    <t>14 0 00 00000</t>
  </si>
  <si>
    <t>Муниципальная программа "Формирование современной городской среды на территории Суоярвского муниципального округа"</t>
  </si>
  <si>
    <t>09 0 00 00000</t>
  </si>
  <si>
    <t>Муниципальная программа "Развитие и поддержка малого и среднего предпринимательства, а также физических лиц, применяющих специальный налоговый режим "Налог на профессиональный доход" на территории Суоярвского муниципального округа"</t>
  </si>
  <si>
    <t xml:space="preserve">08 0 00 00000 </t>
  </si>
  <si>
    <t>04 0 00 70600</t>
  </si>
  <si>
    <t>04 0 00 00000</t>
  </si>
  <si>
    <t>Муниципальная программа "Развитие транспортной инфраструктуры и осуществление дорожной деятельности на территории Суоярвского муниципального округа"</t>
  </si>
  <si>
    <t>02 0 00 00000</t>
  </si>
  <si>
    <t>Муниципальной программы "Молодежь Суоярвского муниципального округа"</t>
  </si>
  <si>
    <t>020</t>
  </si>
  <si>
    <t>Администрация Суоярвского муниципального округа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</si>
  <si>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</si>
  <si>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</si>
  <si>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</si>
  <si>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</si>
  <si>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</si>
  <si>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</si>
  <si>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</si>
  <si>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</si>
  <si>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</si>
  <si>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 xml:space="preserve">к решению Совета Суоярвского муниципального округа  на 2023 год и плановый период 2024 и 2025 годов" 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</si>
  <si>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Суоярвского муниципального округа на 2023 год </t>
  </si>
  <si>
    <t>08 1 01 74570</t>
  </si>
  <si>
    <t>620</t>
  </si>
  <si>
    <t>Субсидии автономным учреждениям</t>
  </si>
  <si>
    <t>Приложение № 3</t>
  </si>
  <si>
    <t>Национальная оборона</t>
  </si>
  <si>
    <t>Мобилизационная и вневойсковая подготовка</t>
  </si>
  <si>
    <t>14 0 01 77951</t>
  </si>
  <si>
    <t>04 0 01 43180</t>
  </si>
  <si>
    <t>04 0 01 S3180</t>
  </si>
  <si>
    <t>Прочие закупки товаров, работ и услуг</t>
  </si>
  <si>
    <t>Уплата прочих налогов, сборов</t>
  </si>
  <si>
    <t xml:space="preserve">Прочие закупки товаров, работ и услуг </t>
  </si>
  <si>
    <t>Расходы за счет единой субвенции бюджетам муниципальных районов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</si>
  <si>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</si>
  <si>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Пособия, компенсации и иные социальные выплаты гражданам, кроме публичных нормативных обязательств</t>
  </si>
  <si>
    <t>Мероприятия по муниципальной программе "Профилактика правонарушений и преступлений в Суоярвском муниципальном районе"</t>
  </si>
  <si>
    <t>Осуществление первичного воинского учета на территориях, где отсутствуют военные комиссариаты</t>
  </si>
  <si>
    <t>Расходы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 за счет субсидии из бюджета РК</t>
  </si>
  <si>
    <t>Расходы на софинансирование субсидии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</si>
  <si>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 xml:space="preserve">Содержание автомобильных дорог и инженерных сооружений на них в границах городских округов и поселений </t>
  </si>
  <si>
    <t>Реализация иероприятий по программе формирования современной городской среды за счет средств бюджета РК</t>
  </si>
  <si>
    <t>Реализация иероприятий по программе формирования современной городской среды за счет средств местного бюджета</t>
  </si>
  <si>
    <t>Субсидии на софинансирование капитальных вложений в объекты государственной (муниципальной) собственности(24394)</t>
  </si>
  <si>
    <t>Бюджетные инвестиции на приобретение объектов недвижимого имущества в государственную (муниципальную) собственность(24393)</t>
  </si>
  <si>
    <t xml:space="preserve">Прочая закупка товаров, работ и услуг </t>
  </si>
  <si>
    <t>Софинансирование cубсидии на поддержку местных инициатив граждан, проживающих в городских и сельских поселениях РК за счет местного бюджета</t>
  </si>
  <si>
    <t>Уличное освещение на территории округа</t>
  </si>
  <si>
    <t>Прочая закупка товаров, работ и услуг (от города)</t>
  </si>
  <si>
    <t>Реализация программ формирования современной городской среды за счет средств бюджета РК</t>
  </si>
  <si>
    <t>Реализация программ формирования современной городской среды за счет средств местного бюджета</t>
  </si>
  <si>
    <t>Реализация программ формирования современной городской среды за счет своих средств, превышающих сумму софинансирования по Соглашениям</t>
  </si>
  <si>
    <t>Софинансирование иных межбюджетных трансфертов на поддержку развития территориального самоуправления  за счет средств местного бюджета</t>
  </si>
  <si>
    <t>Муниципальная программа "Развитие образования в Суоярвском районе"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</si>
  <si>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организациях,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</si>
  <si>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модернизации  школьных систем  образования</t>
  </si>
  <si>
    <t>Закупка товаров, работ, услуг в целях капитального ремонта государственного (муниципального) имущества (свои 53040)</t>
  </si>
  <si>
    <t>Субсидии бюджетным учреждениям на иные цели (57500)</t>
  </si>
  <si>
    <t>Субсидии бюджетным учреждениям на иные цели (свои 57500)</t>
  </si>
  <si>
    <t>Прочая закупка товаров, работ и услуг (транспортные услуги)</t>
  </si>
  <si>
    <t>Прочая закупка товаров, работ и услуг  (ФБ)</t>
  </si>
  <si>
    <t>Прочие мероприятия в рамках муниципальной программы "Молодежь Суоярвского района"</t>
  </si>
  <si>
    <t xml:space="preserve">Прочая закупка товаров, работ и услуг  </t>
  </si>
  <si>
    <t>Реализация прочих мероприятий в рамках подпрограммы "Комплексная безопасность муниципальных образовательных организаций"</t>
  </si>
  <si>
    <t>Расходы на  обеспечение деятельности учреждения МУК "Суоярвская ЦБС"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</si>
  <si>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</si>
  <si>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</si>
  <si>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>Подпрограмма "Организация культурно-досуговой деятельности в Суоярвском муниципальном округе"</t>
  </si>
  <si>
    <t>Обеспечение деятельности дворцов и домов культуры, других учреждений культуры.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</si>
  <si>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</si>
  <si>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Реализация прочих мероприятий  в рамках подпрограммы "Социальная поддержка"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</si>
  <si>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</si>
  <si>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321</t>
  </si>
  <si>
    <t>12 0 01 77950</t>
  </si>
  <si>
    <t>04 0 01 70610</t>
  </si>
  <si>
    <t>18 0 F2 55550</t>
  </si>
  <si>
    <t>07 1 F3 67483</t>
  </si>
  <si>
    <t>07 1 F3 67484</t>
  </si>
  <si>
    <t>13 0 01 55550</t>
  </si>
  <si>
    <t>03 1 01 43250</t>
  </si>
  <si>
    <t>03 3 01 00000</t>
  </si>
  <si>
    <t>03 3 01 20223</t>
  </si>
  <si>
    <t>03 3 01 24400</t>
  </si>
  <si>
    <t>03 3 01 43250</t>
  </si>
  <si>
    <t>05 0 01 S3230</t>
  </si>
  <si>
    <t>Расходы за счёт cубсидии на реализацию мероприятий государственной программы РК " Развитие образования"</t>
  </si>
  <si>
    <t>08 1 01 51180</t>
  </si>
  <si>
    <t>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</si>
</sst>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0.000"/>
    <numFmt numFmtId="187" formatCode="_(* #,##0.00_);_(* \(#,##0.00\);_(* &quot;-&quot;??_);_(@_)"/>
    <numFmt numFmtId="188" formatCode="#,##0.00_ ;\-#,##0.00\ "/>
  </numFmts>
  <fonts count="9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20"/>
      <name val="Times New Roman"/>
      <family val="1"/>
    </font>
    <font>
      <sz val="11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36"/>
      <name val="Times New Roman"/>
      <family val="1"/>
    </font>
    <font>
      <sz val="9"/>
      <color indexed="8"/>
      <name val="Times New Roman"/>
      <family val="1"/>
    </font>
    <font>
      <i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25"/>
      <name val="Times New Roman"/>
      <family val="1"/>
    </font>
    <font>
      <sz val="10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sz val="10"/>
      <color rgb="FF008000"/>
      <name val="Times New Roman"/>
      <family val="1"/>
    </font>
    <font>
      <b/>
      <sz val="10"/>
      <color rgb="FF00800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Times New Roman"/>
      <family val="1"/>
    </font>
    <font>
      <sz val="9"/>
      <color rgb="FF008000"/>
      <name val="Times New Roman"/>
      <family val="1"/>
    </font>
    <font>
      <sz val="9"/>
      <color rgb="FF0000FF"/>
      <name val="Times New Roman"/>
      <family val="1"/>
    </font>
    <font>
      <sz val="9"/>
      <color rgb="FF990099"/>
      <name val="Times New Roman"/>
      <family val="1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sz val="9"/>
      <color rgb="FF9900CC"/>
      <name val="Times New Roman"/>
      <family val="1"/>
    </font>
    <font>
      <sz val="10"/>
      <color rgb="FF9900CC"/>
      <name val="Times New Roman"/>
      <family val="1"/>
    </font>
    <font>
      <sz val="10"/>
      <color rgb="FF9F31A2"/>
      <name val="Times New Roman"/>
      <family val="1"/>
    </font>
    <font>
      <b/>
      <sz val="10"/>
      <color rgb="FFFF0000"/>
      <name val="Times New Roman"/>
      <family val="1"/>
    </font>
    <font>
      <sz val="10"/>
      <color rgb="FF8F218A"/>
      <name val="Times New Roman"/>
      <family val="1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25" fillId="0" borderId="1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49" fontId="10" fillId="32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top"/>
      <protection/>
    </xf>
    <xf numFmtId="49" fontId="6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Fill="1" applyBorder="1" applyAlignment="1" applyProtection="1">
      <alignment horizontal="center" vertical="top"/>
      <protection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81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 applyProtection="1">
      <alignment horizontal="center" vertical="center"/>
      <protection locked="0"/>
    </xf>
    <xf numFmtId="49" fontId="10" fillId="32" borderId="12" xfId="0" applyNumberFormat="1" applyFont="1" applyFill="1" applyBorder="1" applyAlignment="1" applyProtection="1">
      <alignment horizontal="center" vertical="center"/>
      <protection locked="0"/>
    </xf>
    <xf numFmtId="49" fontId="3" fillId="32" borderId="12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49" fontId="81" fillId="0" borderId="12" xfId="0" applyNumberFormat="1" applyFont="1" applyBorder="1" applyAlignment="1">
      <alignment horizontal="center" vertical="center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82" fillId="0" borderId="12" xfId="0" applyNumberFormat="1" applyFont="1" applyFill="1" applyBorder="1" applyAlignment="1" applyProtection="1">
      <alignment horizontal="center" vertical="center"/>
      <protection locked="0"/>
    </xf>
    <xf numFmtId="49" fontId="82" fillId="0" borderId="12" xfId="0" applyNumberFormat="1" applyFont="1" applyBorder="1" applyAlignment="1" applyProtection="1">
      <alignment horizontal="center" vertical="center"/>
      <protection locked="0"/>
    </xf>
    <xf numFmtId="49" fontId="83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32" borderId="12" xfId="0" applyNumberFormat="1" applyFont="1" applyFill="1" applyBorder="1" applyAlignment="1" applyProtection="1">
      <alignment horizontal="center" vertical="center"/>
      <protection/>
    </xf>
    <xf numFmtId="49" fontId="84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" fillId="32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84" fillId="0" borderId="12" xfId="0" applyNumberFormat="1" applyFont="1" applyFill="1" applyBorder="1" applyAlignment="1" applyProtection="1">
      <alignment horizontal="center" vertical="center"/>
      <protection/>
    </xf>
    <xf numFmtId="49" fontId="84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" fontId="10" fillId="33" borderId="13" xfId="0" applyNumberFormat="1" applyFont="1" applyFill="1" applyBorder="1" applyAlignment="1">
      <alignment horizontal="right"/>
    </xf>
    <xf numFmtId="0" fontId="25" fillId="0" borderId="10" xfId="0" applyNumberFormat="1" applyFont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right"/>
    </xf>
    <xf numFmtId="49" fontId="3" fillId="32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81" fillId="0" borderId="13" xfId="0" applyNumberFormat="1" applyFont="1" applyFill="1" applyBorder="1" applyAlignment="1">
      <alignment horizontal="right"/>
    </xf>
    <xf numFmtId="171" fontId="6" fillId="0" borderId="13" xfId="60" applyFont="1" applyFill="1" applyBorder="1" applyAlignment="1">
      <alignment/>
    </xf>
    <xf numFmtId="4" fontId="19" fillId="0" borderId="13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right"/>
    </xf>
    <xf numFmtId="4" fontId="84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4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 applyProtection="1">
      <alignment horizontal="center" vertical="center"/>
      <protection locked="0"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4" fontId="10" fillId="33" borderId="16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2" fillId="34" borderId="13" xfId="0" applyNumberFormat="1" applyFont="1" applyFill="1" applyBorder="1" applyAlignment="1">
      <alignment horizontal="right"/>
    </xf>
    <xf numFmtId="4" fontId="13" fillId="34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26" fillId="34" borderId="13" xfId="0" applyNumberFormat="1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 horizontal="right" vertical="center"/>
    </xf>
    <xf numFmtId="171" fontId="2" fillId="34" borderId="13" xfId="60" applyFont="1" applyFill="1" applyBorder="1" applyAlignment="1">
      <alignment/>
    </xf>
    <xf numFmtId="4" fontId="81" fillId="34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 wrapText="1"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32" borderId="12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9" fillId="0" borderId="17" xfId="0" applyFont="1" applyFill="1" applyBorder="1" applyAlignment="1" applyProtection="1">
      <alignment horizontal="left" vertical="center" wrapText="1"/>
      <protection/>
    </xf>
    <xf numFmtId="0" fontId="30" fillId="32" borderId="18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49" fontId="85" fillId="0" borderId="10" xfId="0" applyNumberFormat="1" applyFont="1" applyFill="1" applyBorder="1" applyAlignment="1">
      <alignment horizontal="left" vertical="center" wrapText="1"/>
    </xf>
    <xf numFmtId="180" fontId="28" fillId="0" borderId="10" xfId="0" applyNumberFormat="1" applyFont="1" applyFill="1" applyBorder="1" applyAlignment="1">
      <alignment horizontal="left" vertical="center" wrapText="1"/>
    </xf>
    <xf numFmtId="49" fontId="30" fillId="32" borderId="10" xfId="0" applyNumberFormat="1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wrapText="1"/>
    </xf>
    <xf numFmtId="0" fontId="31" fillId="35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wrapText="1"/>
    </xf>
    <xf numFmtId="0" fontId="34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left" vertical="top" wrapText="1"/>
    </xf>
    <xf numFmtId="49" fontId="87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wrapText="1"/>
    </xf>
    <xf numFmtId="0" fontId="29" fillId="33" borderId="17" xfId="0" applyFont="1" applyFill="1" applyBorder="1" applyAlignment="1">
      <alignment horizontal="left" vertical="top" wrapText="1"/>
    </xf>
    <xf numFmtId="49" fontId="88" fillId="0" borderId="10" xfId="0" applyNumberFormat="1" applyFont="1" applyFill="1" applyBorder="1" applyAlignment="1">
      <alignment horizontal="left" vertical="center" wrapText="1"/>
    </xf>
    <xf numFmtId="49" fontId="89" fillId="0" borderId="12" xfId="0" applyNumberFormat="1" applyFont="1" applyFill="1" applyBorder="1" applyAlignment="1">
      <alignment horizontal="center" vertical="center"/>
    </xf>
    <xf numFmtId="49" fontId="89" fillId="0" borderId="12" xfId="0" applyNumberFormat="1" applyFont="1" applyBorder="1" applyAlignment="1" applyProtection="1">
      <alignment horizontal="center" vertical="center"/>
      <protection locked="0"/>
    </xf>
    <xf numFmtId="4" fontId="89" fillId="0" borderId="13" xfId="0" applyNumberFormat="1" applyFont="1" applyFill="1" applyBorder="1" applyAlignment="1">
      <alignment horizontal="right"/>
    </xf>
    <xf numFmtId="4" fontId="89" fillId="34" borderId="13" xfId="0" applyNumberFormat="1" applyFont="1" applyFill="1" applyBorder="1" applyAlignment="1">
      <alignment horizontal="right" vertical="center"/>
    </xf>
    <xf numFmtId="0" fontId="90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28" fillId="34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32" fillId="0" borderId="10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4" fontId="2" fillId="34" borderId="13" xfId="0" applyNumberFormat="1" applyFont="1" applyFill="1" applyBorder="1" applyAlignment="1">
      <alignment/>
    </xf>
    <xf numFmtId="49" fontId="27" fillId="0" borderId="12" xfId="0" applyNumberFormat="1" applyFont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>
      <alignment/>
    </xf>
    <xf numFmtId="49" fontId="90" fillId="0" borderId="10" xfId="0" applyNumberFormat="1" applyFont="1" applyFill="1" applyBorder="1" applyAlignment="1">
      <alignment horizontal="left" vertical="center" wrapText="1"/>
    </xf>
    <xf numFmtId="49" fontId="89" fillId="0" borderId="12" xfId="0" applyNumberFormat="1" applyFont="1" applyFill="1" applyBorder="1" applyAlignment="1">
      <alignment horizontal="center"/>
    </xf>
    <xf numFmtId="49" fontId="89" fillId="0" borderId="12" xfId="0" applyNumberFormat="1" applyFont="1" applyBorder="1" applyAlignment="1">
      <alignment horizontal="center"/>
    </xf>
    <xf numFmtId="49" fontId="89" fillId="0" borderId="12" xfId="0" applyNumberFormat="1" applyFont="1" applyBorder="1" applyAlignment="1" applyProtection="1">
      <alignment horizontal="center"/>
      <protection locked="0"/>
    </xf>
    <xf numFmtId="0" fontId="90" fillId="35" borderId="10" xfId="0" applyFont="1" applyFill="1" applyBorder="1" applyAlignment="1">
      <alignment wrapText="1"/>
    </xf>
    <xf numFmtId="49" fontId="89" fillId="0" borderId="12" xfId="0" applyNumberFormat="1" applyFont="1" applyFill="1" applyBorder="1" applyAlignment="1" applyProtection="1">
      <alignment horizontal="center"/>
      <protection/>
    </xf>
    <xf numFmtId="0" fontId="90" fillId="0" borderId="10" xfId="0" applyFont="1" applyBorder="1" applyAlignment="1">
      <alignment wrapText="1"/>
    </xf>
    <xf numFmtId="0" fontId="90" fillId="0" borderId="10" xfId="0" applyFont="1" applyBorder="1" applyAlignment="1">
      <alignment horizontal="left" vertical="top" wrapText="1"/>
    </xf>
    <xf numFmtId="49" fontId="89" fillId="0" borderId="12" xfId="0" applyNumberFormat="1" applyFont="1" applyFill="1" applyBorder="1" applyAlignment="1" applyProtection="1">
      <alignment horizontal="center" vertical="center"/>
      <protection/>
    </xf>
    <xf numFmtId="0" fontId="89" fillId="34" borderId="19" xfId="0" applyFont="1" applyFill="1" applyBorder="1" applyAlignment="1">
      <alignment horizontal="left" vertical="top" wrapText="1"/>
    </xf>
    <xf numFmtId="49" fontId="89" fillId="34" borderId="20" xfId="0" applyNumberFormat="1" applyFont="1" applyFill="1" applyBorder="1" applyAlignment="1">
      <alignment horizontal="center" vertical="center"/>
    </xf>
    <xf numFmtId="49" fontId="85" fillId="34" borderId="10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 applyProtection="1">
      <alignment horizontal="center" vertical="center"/>
      <protection/>
    </xf>
    <xf numFmtId="49" fontId="13" fillId="34" borderId="12" xfId="0" applyNumberFormat="1" applyFont="1" applyFill="1" applyBorder="1" applyAlignment="1" applyProtection="1">
      <alignment horizontal="center" vertical="center"/>
      <protection locked="0"/>
    </xf>
    <xf numFmtId="180" fontId="28" fillId="34" borderId="10" xfId="0" applyNumberFormat="1" applyFont="1" applyFill="1" applyBorder="1" applyAlignment="1">
      <alignment horizontal="left" vertical="center" wrapText="1"/>
    </xf>
    <xf numFmtId="49" fontId="32" fillId="34" borderId="10" xfId="0" applyNumberFormat="1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 locked="0"/>
    </xf>
    <xf numFmtId="49" fontId="90" fillId="34" borderId="10" xfId="0" applyNumberFormat="1" applyFont="1" applyFill="1" applyBorder="1" applyAlignment="1">
      <alignment horizontal="left" vertical="center" wrapText="1"/>
    </xf>
    <xf numFmtId="49" fontId="89" fillId="34" borderId="12" xfId="0" applyNumberFormat="1" applyFont="1" applyFill="1" applyBorder="1" applyAlignment="1" applyProtection="1">
      <alignment horizontal="center" vertical="center"/>
      <protection locked="0"/>
    </xf>
    <xf numFmtId="49" fontId="89" fillId="0" borderId="12" xfId="0" applyNumberFormat="1" applyFont="1" applyFill="1" applyBorder="1" applyAlignment="1" applyProtection="1">
      <alignment horizontal="center" vertical="top"/>
      <protection/>
    </xf>
    <xf numFmtId="49" fontId="89" fillId="0" borderId="12" xfId="0" applyNumberFormat="1" applyFont="1" applyBorder="1" applyAlignment="1" applyProtection="1">
      <alignment horizontal="center" vertical="top"/>
      <protection locked="0"/>
    </xf>
    <xf numFmtId="4" fontId="89" fillId="0" borderId="13" xfId="0" applyNumberFormat="1" applyFont="1" applyBorder="1" applyAlignment="1">
      <alignment horizontal="right"/>
    </xf>
    <xf numFmtId="4" fontId="89" fillId="34" borderId="21" xfId="0" applyNumberFormat="1" applyFont="1" applyFill="1" applyBorder="1" applyAlignment="1">
      <alignment horizontal="right"/>
    </xf>
    <xf numFmtId="4" fontId="89" fillId="34" borderId="21" xfId="0" applyNumberFormat="1" applyFont="1" applyFill="1" applyBorder="1" applyAlignment="1">
      <alignment horizontal="right" vertical="center"/>
    </xf>
    <xf numFmtId="0" fontId="91" fillId="0" borderId="10" xfId="0" applyFont="1" applyBorder="1" applyAlignment="1">
      <alignment horizontal="left" vertical="top" wrapText="1"/>
    </xf>
    <xf numFmtId="49" fontId="92" fillId="0" borderId="12" xfId="0" applyNumberFormat="1" applyFont="1" applyFill="1" applyBorder="1" applyAlignment="1">
      <alignment horizontal="center" vertical="center"/>
    </xf>
    <xf numFmtId="49" fontId="92" fillId="0" borderId="12" xfId="0" applyNumberFormat="1" applyFont="1" applyBorder="1" applyAlignment="1" applyProtection="1">
      <alignment horizontal="center" vertical="center"/>
      <protection locked="0"/>
    </xf>
    <xf numFmtId="4" fontId="92" fillId="0" borderId="13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3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left"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3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49" fontId="8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  <xf numFmtId="49" fontId="8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49" fontId="3" fillId="32" borderId="22" xfId="0" applyNumberFormat="1" applyFont="1" applyFill="1" applyBorder="1" applyAlignment="1" applyProtection="1">
      <alignment horizontal="center" vertical="center" wrapText="1"/>
      <protection/>
    </xf>
    <xf numFmtId="49" fontId="3" fillId="32" borderId="11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right"/>
      <protection locked="0"/>
    </xf>
    <xf numFmtId="49" fontId="13" fillId="0" borderId="12" xfId="0" applyNumberFormat="1" applyFont="1" applyFill="1" applyBorder="1" applyAlignment="1" applyProtection="1">
      <alignment horizontal="right"/>
      <protection/>
    </xf>
    <xf numFmtId="49" fontId="13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14" fillId="0" borderId="12" xfId="0" applyNumberFormat="1" applyFont="1" applyFill="1" applyBorder="1" applyAlignment="1" applyProtection="1">
      <alignment horizontal="right"/>
      <protection/>
    </xf>
    <xf numFmtId="49" fontId="14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>
      <alignment horizontal="right"/>
    </xf>
    <xf numFmtId="49" fontId="13" fillId="0" borderId="1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18" fillId="32" borderId="22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right"/>
      <protection/>
    </xf>
    <xf numFmtId="49" fontId="3" fillId="32" borderId="12" xfId="0" applyNumberFormat="1" applyFont="1" applyFill="1" applyBorder="1" applyAlignment="1" applyProtection="1">
      <alignment horizontal="right"/>
      <protection locked="0"/>
    </xf>
    <xf numFmtId="49" fontId="13" fillId="33" borderId="12" xfId="0" applyNumberFormat="1" applyFont="1" applyFill="1" applyBorder="1" applyAlignment="1" applyProtection="1">
      <alignment horizontal="right"/>
      <protection locked="0"/>
    </xf>
    <xf numFmtId="49" fontId="6" fillId="0" borderId="12" xfId="0" applyNumberFormat="1" applyFont="1" applyFill="1" applyBorder="1" applyAlignment="1" applyProtection="1">
      <alignment horizontal="right"/>
      <protection locked="0"/>
    </xf>
    <xf numFmtId="49" fontId="13" fillId="0" borderId="12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49" fontId="3" fillId="0" borderId="12" xfId="0" applyNumberFormat="1" applyFont="1" applyFill="1" applyBorder="1" applyAlignment="1" applyProtection="1">
      <alignment horizontal="right"/>
      <protection locked="0"/>
    </xf>
    <xf numFmtId="49" fontId="81" fillId="0" borderId="12" xfId="0" applyNumberFormat="1" applyFont="1" applyFill="1" applyBorder="1" applyAlignment="1" applyProtection="1">
      <alignment horizontal="right"/>
      <protection locked="0"/>
    </xf>
    <xf numFmtId="49" fontId="6" fillId="0" borderId="12" xfId="0" applyNumberFormat="1" applyFont="1" applyFill="1" applyBorder="1" applyAlignment="1">
      <alignment horizontal="right"/>
    </xf>
    <xf numFmtId="49" fontId="81" fillId="0" borderId="12" xfId="0" applyNumberFormat="1" applyFont="1" applyFill="1" applyBorder="1" applyAlignment="1">
      <alignment horizontal="right"/>
    </xf>
    <xf numFmtId="49" fontId="81" fillId="0" borderId="12" xfId="0" applyNumberFormat="1" applyFont="1" applyBorder="1" applyAlignment="1">
      <alignment horizontal="right"/>
    </xf>
    <xf numFmtId="49" fontId="81" fillId="0" borderId="12" xfId="0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horizontal="right"/>
      <protection locked="0"/>
    </xf>
    <xf numFmtId="49" fontId="82" fillId="0" borderId="12" xfId="0" applyNumberFormat="1" applyFont="1" applyFill="1" applyBorder="1" applyAlignment="1" applyProtection="1">
      <alignment horizontal="right"/>
      <protection locked="0"/>
    </xf>
    <xf numFmtId="49" fontId="82" fillId="0" borderId="12" xfId="0" applyNumberFormat="1" applyFont="1" applyBorder="1" applyAlignment="1" applyProtection="1">
      <alignment horizontal="right"/>
      <protection locked="0"/>
    </xf>
    <xf numFmtId="49" fontId="83" fillId="0" borderId="12" xfId="0" applyNumberFormat="1" applyFont="1" applyBorder="1" applyAlignment="1" applyProtection="1">
      <alignment horizontal="right"/>
      <protection locked="0"/>
    </xf>
    <xf numFmtId="49" fontId="37" fillId="0" borderId="12" xfId="0" applyNumberFormat="1" applyFont="1" applyFill="1" applyBorder="1" applyAlignment="1">
      <alignment horizontal="right"/>
    </xf>
    <xf numFmtId="49" fontId="93" fillId="0" borderId="12" xfId="0" applyNumberFormat="1" applyFont="1" applyFill="1" applyBorder="1" applyAlignment="1">
      <alignment horizontal="right"/>
    </xf>
    <xf numFmtId="49" fontId="93" fillId="0" borderId="12" xfId="0" applyNumberFormat="1" applyFont="1" applyBorder="1" applyAlignment="1">
      <alignment horizontal="right"/>
    </xf>
    <xf numFmtId="49" fontId="93" fillId="0" borderId="12" xfId="0" applyNumberFormat="1" applyFont="1" applyBorder="1" applyAlignment="1" applyProtection="1">
      <alignment horizontal="right"/>
      <protection locked="0"/>
    </xf>
    <xf numFmtId="49" fontId="9" fillId="0" borderId="12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 applyProtection="1">
      <alignment horizontal="right"/>
      <protection locked="0"/>
    </xf>
    <xf numFmtId="49" fontId="84" fillId="0" borderId="12" xfId="0" applyNumberFormat="1" applyFont="1" applyFill="1" applyBorder="1" applyAlignment="1" applyProtection="1">
      <alignment horizontal="right"/>
      <protection locked="0"/>
    </xf>
    <xf numFmtId="49" fontId="9" fillId="0" borderId="12" xfId="0" applyNumberFormat="1" applyFont="1" applyFill="1" applyBorder="1" applyAlignment="1" applyProtection="1">
      <alignment horizontal="right"/>
      <protection locked="0"/>
    </xf>
    <xf numFmtId="49" fontId="7" fillId="0" borderId="12" xfId="0" applyNumberFormat="1" applyFont="1" applyFill="1" applyBorder="1" applyAlignment="1" applyProtection="1">
      <alignment horizontal="right"/>
      <protection/>
    </xf>
    <xf numFmtId="49" fontId="82" fillId="0" borderId="12" xfId="0" applyNumberFormat="1" applyFont="1" applyFill="1" applyBorder="1" applyAlignment="1" applyProtection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 locked="0"/>
    </xf>
    <xf numFmtId="49" fontId="3" fillId="32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 applyProtection="1">
      <alignment horizontal="right"/>
      <protection/>
    </xf>
    <xf numFmtId="49" fontId="84" fillId="0" borderId="12" xfId="0" applyNumberFormat="1" applyFont="1" applyFill="1" applyBorder="1" applyAlignment="1" applyProtection="1">
      <alignment horizontal="right"/>
      <protection/>
    </xf>
    <xf numFmtId="49" fontId="84" fillId="0" borderId="12" xfId="0" applyNumberFormat="1" applyFont="1" applyBorder="1" applyAlignment="1" applyProtection="1">
      <alignment horizontal="right"/>
      <protection locked="0"/>
    </xf>
    <xf numFmtId="49" fontId="11" fillId="0" borderId="12" xfId="0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Border="1" applyAlignment="1" applyProtection="1">
      <alignment horizontal="right"/>
      <protection locked="0"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14" xfId="0" applyNumberFormat="1" applyFont="1" applyFill="1" applyBorder="1" applyAlignment="1">
      <alignment horizontal="right"/>
    </xf>
    <xf numFmtId="49" fontId="13" fillId="33" borderId="14" xfId="0" applyNumberFormat="1" applyFont="1" applyFill="1" applyBorder="1" applyAlignment="1" applyProtection="1">
      <alignment horizontal="right"/>
      <protection locked="0"/>
    </xf>
    <xf numFmtId="4" fontId="3" fillId="33" borderId="16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94" fillId="36" borderId="13" xfId="0" applyNumberFormat="1" applyFont="1" applyFill="1" applyBorder="1" applyAlignment="1">
      <alignment horizontal="right"/>
    </xf>
    <xf numFmtId="4" fontId="81" fillId="0" borderId="13" xfId="0" applyNumberFormat="1" applyFont="1" applyBorder="1" applyAlignment="1">
      <alignment horizontal="right"/>
    </xf>
    <xf numFmtId="171" fontId="6" fillId="0" borderId="13" xfId="60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71" fontId="2" fillId="0" borderId="13" xfId="60" applyFont="1" applyFill="1" applyBorder="1" applyAlignment="1">
      <alignment horizontal="right"/>
    </xf>
    <xf numFmtId="4" fontId="40" fillId="0" borderId="13" xfId="0" applyNumberFormat="1" applyFont="1" applyFill="1" applyBorder="1" applyAlignment="1">
      <alignment horizontal="right"/>
    </xf>
    <xf numFmtId="4" fontId="84" fillId="34" borderId="13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>
      <alignment horizontal="right"/>
    </xf>
    <xf numFmtId="4" fontId="82" fillId="34" borderId="13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4" fontId="95" fillId="0" borderId="13" xfId="0" applyNumberFormat="1" applyFont="1" applyFill="1" applyBorder="1" applyAlignment="1">
      <alignment horizontal="right"/>
    </xf>
    <xf numFmtId="4" fontId="95" fillId="0" borderId="13" xfId="0" applyNumberFormat="1" applyFont="1" applyFill="1" applyBorder="1" applyAlignment="1">
      <alignment horizontal="right" vertical="center"/>
    </xf>
    <xf numFmtId="49" fontId="2" fillId="36" borderId="12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right"/>
    </xf>
    <xf numFmtId="4" fontId="96" fillId="0" borderId="13" xfId="0" applyNumberFormat="1" applyFont="1" applyBorder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textRotation="90" wrapText="1"/>
      <protection/>
    </xf>
    <xf numFmtId="0" fontId="15" fillId="0" borderId="22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workbookViewId="0" topLeftCell="A133">
      <selection activeCell="E149" sqref="E149"/>
    </sheetView>
  </sheetViews>
  <sheetFormatPr defaultColWidth="9.00390625" defaultRowHeight="12.75"/>
  <cols>
    <col min="1" max="1" width="55.25390625" style="3" customWidth="1"/>
    <col min="2" max="2" width="8.625" style="3" customWidth="1"/>
    <col min="3" max="3" width="6.875" style="3" customWidth="1"/>
    <col min="4" max="4" width="6.375" style="3" customWidth="1"/>
    <col min="5" max="5" width="12.375" style="3" customWidth="1"/>
    <col min="6" max="6" width="6.375" style="3" customWidth="1"/>
    <col min="7" max="7" width="19.00390625" style="3" customWidth="1"/>
    <col min="8" max="8" width="49.00390625" style="2" customWidth="1"/>
    <col min="9" max="9" width="9.125" style="2" customWidth="1"/>
    <col min="10" max="10" width="16.375" style="2" customWidth="1"/>
    <col min="11" max="11" width="11.625" style="2" bestFit="1" customWidth="1"/>
    <col min="12" max="16384" width="9.125" style="3" customWidth="1"/>
  </cols>
  <sheetData>
    <row r="1" spans="3:9" ht="12.75">
      <c r="C1" s="307" t="s">
        <v>230</v>
      </c>
      <c r="D1" s="308"/>
      <c r="E1" s="308"/>
      <c r="F1" s="308"/>
      <c r="G1" s="308"/>
      <c r="H1" s="4"/>
      <c r="I1" s="4"/>
    </row>
    <row r="2" spans="1:9" ht="12" customHeight="1">
      <c r="A2" s="5"/>
      <c r="B2" s="5"/>
      <c r="C2" s="307" t="s">
        <v>238</v>
      </c>
      <c r="D2" s="308"/>
      <c r="E2" s="308"/>
      <c r="F2" s="308"/>
      <c r="G2" s="308"/>
      <c r="H2" s="4"/>
      <c r="I2" s="4"/>
    </row>
    <row r="3" spans="1:9" ht="14.25" customHeight="1">
      <c r="A3" s="5"/>
      <c r="B3" s="5"/>
      <c r="C3" s="309" t="s">
        <v>239</v>
      </c>
      <c r="D3" s="308"/>
      <c r="E3" s="308"/>
      <c r="F3" s="308"/>
      <c r="G3" s="308"/>
      <c r="H3" s="4"/>
      <c r="I3" s="4"/>
    </row>
    <row r="4" spans="1:9" ht="12.75">
      <c r="A4" s="5"/>
      <c r="B4" s="5"/>
      <c r="H4" s="4"/>
      <c r="I4" s="4"/>
    </row>
    <row r="5" spans="1:9" ht="18.75" customHeight="1">
      <c r="A5" s="316" t="s">
        <v>289</v>
      </c>
      <c r="B5" s="317"/>
      <c r="C5" s="317"/>
      <c r="D5" s="317"/>
      <c r="E5" s="317"/>
      <c r="F5" s="317"/>
      <c r="G5" s="317"/>
      <c r="H5" s="11"/>
      <c r="I5" s="3"/>
    </row>
    <row r="6" spans="1:7" ht="13.5" thickBot="1">
      <c r="A6" s="6"/>
      <c r="B6" s="6"/>
      <c r="C6" s="7"/>
      <c r="D6" s="7"/>
      <c r="E6" s="8"/>
      <c r="F6" s="8"/>
      <c r="G6" s="13"/>
    </row>
    <row r="7" spans="1:7" ht="12.75">
      <c r="A7" s="310" t="s">
        <v>37</v>
      </c>
      <c r="B7" s="305" t="s">
        <v>128</v>
      </c>
      <c r="C7" s="313" t="s">
        <v>38</v>
      </c>
      <c r="D7" s="299" t="s">
        <v>47</v>
      </c>
      <c r="E7" s="318" t="s">
        <v>55</v>
      </c>
      <c r="F7" s="299" t="s">
        <v>56</v>
      </c>
      <c r="G7" s="302" t="s">
        <v>142</v>
      </c>
    </row>
    <row r="8" spans="1:7" ht="12.75">
      <c r="A8" s="311"/>
      <c r="B8" s="306"/>
      <c r="C8" s="314"/>
      <c r="D8" s="300"/>
      <c r="E8" s="319"/>
      <c r="F8" s="300"/>
      <c r="G8" s="303"/>
    </row>
    <row r="9" spans="1:7" ht="12.75">
      <c r="A9" s="311"/>
      <c r="B9" s="306"/>
      <c r="C9" s="314"/>
      <c r="D9" s="300"/>
      <c r="E9" s="319"/>
      <c r="F9" s="300"/>
      <c r="G9" s="303"/>
    </row>
    <row r="10" spans="1:7" ht="12.75">
      <c r="A10" s="311"/>
      <c r="B10" s="306"/>
      <c r="C10" s="314"/>
      <c r="D10" s="300"/>
      <c r="E10" s="319"/>
      <c r="F10" s="300"/>
      <c r="G10" s="303"/>
    </row>
    <row r="11" spans="1:7" ht="12.75">
      <c r="A11" s="311"/>
      <c r="B11" s="306"/>
      <c r="C11" s="314"/>
      <c r="D11" s="300"/>
      <c r="E11" s="319"/>
      <c r="F11" s="300"/>
      <c r="G11" s="303"/>
    </row>
    <row r="12" spans="1:7" ht="18" customHeight="1" thickBot="1">
      <c r="A12" s="312"/>
      <c r="B12" s="306"/>
      <c r="C12" s="315"/>
      <c r="D12" s="301"/>
      <c r="E12" s="320"/>
      <c r="F12" s="301"/>
      <c r="G12" s="304"/>
    </row>
    <row r="13" spans="1:7" ht="16.5" thickBot="1">
      <c r="A13" s="111" t="s">
        <v>310</v>
      </c>
      <c r="B13" s="188" t="s">
        <v>309</v>
      </c>
      <c r="C13" s="84"/>
      <c r="D13" s="84"/>
      <c r="E13" s="85"/>
      <c r="F13" s="84"/>
      <c r="G13" s="90">
        <f>G335</f>
        <v>941233500</v>
      </c>
    </row>
    <row r="14" spans="1:8" ht="12.75">
      <c r="A14" s="190" t="s">
        <v>52</v>
      </c>
      <c r="B14" s="226" t="s">
        <v>309</v>
      </c>
      <c r="C14" s="227" t="s">
        <v>39</v>
      </c>
      <c r="D14" s="227"/>
      <c r="E14" s="228"/>
      <c r="F14" s="227"/>
      <c r="G14" s="282">
        <f>G38+G15+G41+G44</f>
        <v>61418600</v>
      </c>
      <c r="H14" s="9"/>
    </row>
    <row r="15" spans="1:8" ht="38.25">
      <c r="A15" s="191" t="s">
        <v>64</v>
      </c>
      <c r="B15" s="229" t="s">
        <v>309</v>
      </c>
      <c r="C15" s="230" t="s">
        <v>39</v>
      </c>
      <c r="D15" s="231" t="s">
        <v>49</v>
      </c>
      <c r="E15" s="231"/>
      <c r="F15" s="231"/>
      <c r="G15" s="73">
        <f>G16+G24+G28+G32</f>
        <v>40256400</v>
      </c>
      <c r="H15" s="9"/>
    </row>
    <row r="16" spans="1:8" ht="24" customHeight="1">
      <c r="A16" s="192" t="s">
        <v>200</v>
      </c>
      <c r="B16" s="229" t="s">
        <v>309</v>
      </c>
      <c r="C16" s="232" t="s">
        <v>39</v>
      </c>
      <c r="D16" s="233" t="s">
        <v>49</v>
      </c>
      <c r="E16" s="233" t="s">
        <v>7</v>
      </c>
      <c r="F16" s="233"/>
      <c r="G16" s="74">
        <f>SUM(G17:G23)</f>
        <v>36772000</v>
      </c>
      <c r="H16" s="9"/>
    </row>
    <row r="17" spans="1:7" ht="12.75">
      <c r="A17" s="193" t="s">
        <v>29</v>
      </c>
      <c r="B17" s="229" t="s">
        <v>309</v>
      </c>
      <c r="C17" s="234" t="s">
        <v>39</v>
      </c>
      <c r="D17" s="235" t="s">
        <v>49</v>
      </c>
      <c r="E17" s="235" t="s">
        <v>7</v>
      </c>
      <c r="F17" s="235" t="s">
        <v>85</v>
      </c>
      <c r="G17" s="91">
        <v>26000000</v>
      </c>
    </row>
    <row r="18" spans="1:7" ht="12.75">
      <c r="A18" s="193" t="s">
        <v>86</v>
      </c>
      <c r="B18" s="229" t="s">
        <v>309</v>
      </c>
      <c r="C18" s="234" t="s">
        <v>87</v>
      </c>
      <c r="D18" s="235" t="s">
        <v>49</v>
      </c>
      <c r="E18" s="235" t="s">
        <v>7</v>
      </c>
      <c r="F18" s="235" t="s">
        <v>88</v>
      </c>
      <c r="G18" s="91">
        <v>300000</v>
      </c>
    </row>
    <row r="19" spans="1:7" ht="38.25">
      <c r="A19" s="193" t="s">
        <v>27</v>
      </c>
      <c r="B19" s="229" t="s">
        <v>309</v>
      </c>
      <c r="C19" s="234" t="s">
        <v>87</v>
      </c>
      <c r="D19" s="235" t="s">
        <v>49</v>
      </c>
      <c r="E19" s="235" t="s">
        <v>7</v>
      </c>
      <c r="F19" s="235" t="s">
        <v>28</v>
      </c>
      <c r="G19" s="92">
        <v>7852000</v>
      </c>
    </row>
    <row r="20" spans="1:7" ht="12.75">
      <c r="A20" s="193" t="s">
        <v>331</v>
      </c>
      <c r="B20" s="229" t="s">
        <v>309</v>
      </c>
      <c r="C20" s="234" t="s">
        <v>39</v>
      </c>
      <c r="D20" s="235" t="s">
        <v>49</v>
      </c>
      <c r="E20" s="235" t="s">
        <v>7</v>
      </c>
      <c r="F20" s="235" t="s">
        <v>84</v>
      </c>
      <c r="G20" s="92">
        <v>2500000</v>
      </c>
    </row>
    <row r="21" spans="1:7" ht="12.75">
      <c r="A21" s="193" t="s">
        <v>90</v>
      </c>
      <c r="B21" s="229" t="s">
        <v>309</v>
      </c>
      <c r="C21" s="234" t="s">
        <v>87</v>
      </c>
      <c r="D21" s="235" t="s">
        <v>49</v>
      </c>
      <c r="E21" s="235" t="s">
        <v>7</v>
      </c>
      <c r="F21" s="235" t="s">
        <v>93</v>
      </c>
      <c r="G21" s="92">
        <v>50000</v>
      </c>
    </row>
    <row r="22" spans="1:7" ht="12.75">
      <c r="A22" s="193" t="s">
        <v>332</v>
      </c>
      <c r="B22" s="229" t="s">
        <v>309</v>
      </c>
      <c r="C22" s="234" t="s">
        <v>39</v>
      </c>
      <c r="D22" s="235" t="s">
        <v>49</v>
      </c>
      <c r="E22" s="235" t="s">
        <v>7</v>
      </c>
      <c r="F22" s="235" t="s">
        <v>94</v>
      </c>
      <c r="G22" s="92">
        <v>50000</v>
      </c>
    </row>
    <row r="23" spans="1:7" ht="12.75">
      <c r="A23" s="193" t="s">
        <v>36</v>
      </c>
      <c r="B23" s="229" t="s">
        <v>309</v>
      </c>
      <c r="C23" s="234" t="s">
        <v>39</v>
      </c>
      <c r="D23" s="235" t="s">
        <v>49</v>
      </c>
      <c r="E23" s="235" t="s">
        <v>7</v>
      </c>
      <c r="F23" s="235" t="s">
        <v>35</v>
      </c>
      <c r="G23" s="92">
        <v>20000</v>
      </c>
    </row>
    <row r="24" spans="1:7" ht="25.5">
      <c r="A24" s="194" t="s">
        <v>68</v>
      </c>
      <c r="B24" s="229" t="s">
        <v>309</v>
      </c>
      <c r="C24" s="232" t="s">
        <v>39</v>
      </c>
      <c r="D24" s="233" t="s">
        <v>49</v>
      </c>
      <c r="E24" s="233" t="s">
        <v>8</v>
      </c>
      <c r="F24" s="233"/>
      <c r="G24" s="74">
        <f>SUM(G25:G27)</f>
        <v>2654000</v>
      </c>
    </row>
    <row r="25" spans="1:7" ht="12.75">
      <c r="A25" s="193" t="s">
        <v>30</v>
      </c>
      <c r="B25" s="229" t="s">
        <v>309</v>
      </c>
      <c r="C25" s="234" t="s">
        <v>39</v>
      </c>
      <c r="D25" s="235" t="s">
        <v>49</v>
      </c>
      <c r="E25" s="235" t="s">
        <v>8</v>
      </c>
      <c r="F25" s="235" t="s">
        <v>85</v>
      </c>
      <c r="G25" s="91">
        <v>2000000</v>
      </c>
    </row>
    <row r="26" spans="1:7" ht="12.75">
      <c r="A26" s="193" t="s">
        <v>86</v>
      </c>
      <c r="B26" s="229" t="s">
        <v>309</v>
      </c>
      <c r="C26" s="234" t="s">
        <v>39</v>
      </c>
      <c r="D26" s="235" t="s">
        <v>49</v>
      </c>
      <c r="E26" s="235" t="s">
        <v>8</v>
      </c>
      <c r="F26" s="235" t="s">
        <v>88</v>
      </c>
      <c r="G26" s="92">
        <v>50000</v>
      </c>
    </row>
    <row r="27" spans="1:7" ht="38.25">
      <c r="A27" s="193" t="s">
        <v>27</v>
      </c>
      <c r="B27" s="229" t="s">
        <v>309</v>
      </c>
      <c r="C27" s="234" t="s">
        <v>39</v>
      </c>
      <c r="D27" s="235" t="s">
        <v>49</v>
      </c>
      <c r="E27" s="235" t="s">
        <v>8</v>
      </c>
      <c r="F27" s="235" t="s">
        <v>28</v>
      </c>
      <c r="G27" s="92">
        <v>604000</v>
      </c>
    </row>
    <row r="28" spans="1:7" ht="51">
      <c r="A28" s="195" t="s">
        <v>80</v>
      </c>
      <c r="B28" s="229" t="s">
        <v>309</v>
      </c>
      <c r="C28" s="236" t="s">
        <v>39</v>
      </c>
      <c r="D28" s="237" t="s">
        <v>49</v>
      </c>
      <c r="E28" s="237" t="s">
        <v>9</v>
      </c>
      <c r="F28" s="237"/>
      <c r="G28" s="93">
        <f>SUM(G29:G31)</f>
        <v>369000</v>
      </c>
    </row>
    <row r="29" spans="1:7" ht="12.75">
      <c r="A29" s="193" t="s">
        <v>29</v>
      </c>
      <c r="B29" s="229" t="s">
        <v>309</v>
      </c>
      <c r="C29" s="234" t="s">
        <v>39</v>
      </c>
      <c r="D29" s="235" t="s">
        <v>49</v>
      </c>
      <c r="E29" s="235" t="s">
        <v>9</v>
      </c>
      <c r="F29" s="235" t="s">
        <v>85</v>
      </c>
      <c r="G29" s="91">
        <v>264657.87</v>
      </c>
    </row>
    <row r="30" spans="1:7" ht="38.25">
      <c r="A30" s="193" t="s">
        <v>27</v>
      </c>
      <c r="B30" s="229" t="s">
        <v>309</v>
      </c>
      <c r="C30" s="234" t="s">
        <v>39</v>
      </c>
      <c r="D30" s="235" t="s">
        <v>49</v>
      </c>
      <c r="E30" s="235" t="s">
        <v>9</v>
      </c>
      <c r="F30" s="235" t="s">
        <v>28</v>
      </c>
      <c r="G30" s="91">
        <v>79342.13</v>
      </c>
    </row>
    <row r="31" spans="1:7" ht="12.75">
      <c r="A31" s="193" t="s">
        <v>333</v>
      </c>
      <c r="B31" s="229" t="s">
        <v>309</v>
      </c>
      <c r="C31" s="234" t="s">
        <v>39</v>
      </c>
      <c r="D31" s="235" t="s">
        <v>49</v>
      </c>
      <c r="E31" s="235" t="s">
        <v>9</v>
      </c>
      <c r="F31" s="235" t="s">
        <v>84</v>
      </c>
      <c r="G31" s="91">
        <v>25000</v>
      </c>
    </row>
    <row r="32" spans="1:7" ht="25.5">
      <c r="A32" s="195" t="s">
        <v>334</v>
      </c>
      <c r="B32" s="229" t="s">
        <v>309</v>
      </c>
      <c r="C32" s="236" t="s">
        <v>39</v>
      </c>
      <c r="D32" s="237" t="s">
        <v>49</v>
      </c>
      <c r="E32" s="237" t="s">
        <v>184</v>
      </c>
      <c r="F32" s="237"/>
      <c r="G32" s="93">
        <f>SUM(G33:G37)</f>
        <v>461400</v>
      </c>
    </row>
    <row r="33" spans="1:7" ht="12.75">
      <c r="A33" s="193" t="s">
        <v>201</v>
      </c>
      <c r="B33" s="229" t="s">
        <v>309</v>
      </c>
      <c r="C33" s="234" t="s">
        <v>39</v>
      </c>
      <c r="D33" s="235" t="s">
        <v>49</v>
      </c>
      <c r="E33" s="235" t="s">
        <v>184</v>
      </c>
      <c r="F33" s="235" t="s">
        <v>85</v>
      </c>
      <c r="G33" s="91">
        <v>230782</v>
      </c>
    </row>
    <row r="34" spans="1:7" ht="12.75">
      <c r="A34" s="193" t="s">
        <v>29</v>
      </c>
      <c r="B34" s="229" t="s">
        <v>309</v>
      </c>
      <c r="C34" s="234" t="s">
        <v>39</v>
      </c>
      <c r="D34" s="235" t="s">
        <v>49</v>
      </c>
      <c r="E34" s="235" t="s">
        <v>184</v>
      </c>
      <c r="F34" s="235" t="s">
        <v>85</v>
      </c>
      <c r="G34" s="91">
        <v>53788</v>
      </c>
    </row>
    <row r="35" spans="1:7" ht="38.25">
      <c r="A35" s="193" t="s">
        <v>202</v>
      </c>
      <c r="B35" s="229" t="s">
        <v>309</v>
      </c>
      <c r="C35" s="234" t="s">
        <v>39</v>
      </c>
      <c r="D35" s="235" t="s">
        <v>49</v>
      </c>
      <c r="E35" s="235" t="s">
        <v>184</v>
      </c>
      <c r="F35" s="235" t="s">
        <v>28</v>
      </c>
      <c r="G35" s="91">
        <v>80852</v>
      </c>
    </row>
    <row r="36" spans="1:7" ht="38.25">
      <c r="A36" s="193" t="s">
        <v>27</v>
      </c>
      <c r="B36" s="229" t="s">
        <v>309</v>
      </c>
      <c r="C36" s="234" t="s">
        <v>39</v>
      </c>
      <c r="D36" s="235" t="s">
        <v>49</v>
      </c>
      <c r="E36" s="235" t="s">
        <v>184</v>
      </c>
      <c r="F36" s="235" t="s">
        <v>28</v>
      </c>
      <c r="G36" s="91">
        <v>16008</v>
      </c>
    </row>
    <row r="37" spans="1:7" ht="12.75">
      <c r="A37" s="193" t="s">
        <v>333</v>
      </c>
      <c r="B37" s="229" t="s">
        <v>309</v>
      </c>
      <c r="C37" s="234" t="s">
        <v>39</v>
      </c>
      <c r="D37" s="235" t="s">
        <v>49</v>
      </c>
      <c r="E37" s="235" t="s">
        <v>184</v>
      </c>
      <c r="F37" s="235" t="s">
        <v>84</v>
      </c>
      <c r="G37" s="91">
        <v>79970</v>
      </c>
    </row>
    <row r="38" spans="1:7" ht="12.75">
      <c r="A38" s="196" t="s">
        <v>0</v>
      </c>
      <c r="B38" s="229" t="s">
        <v>309</v>
      </c>
      <c r="C38" s="230" t="s">
        <v>39</v>
      </c>
      <c r="D38" s="231" t="s">
        <v>45</v>
      </c>
      <c r="E38" s="231"/>
      <c r="F38" s="231"/>
      <c r="G38" s="94">
        <f>G39</f>
        <v>200</v>
      </c>
    </row>
    <row r="39" spans="1:7" ht="76.5">
      <c r="A39" s="197" t="s">
        <v>335</v>
      </c>
      <c r="B39" s="229" t="s">
        <v>309</v>
      </c>
      <c r="C39" s="232" t="s">
        <v>39</v>
      </c>
      <c r="D39" s="233" t="s">
        <v>45</v>
      </c>
      <c r="E39" s="233" t="s">
        <v>31</v>
      </c>
      <c r="F39" s="233"/>
      <c r="G39" s="93">
        <f>G40</f>
        <v>200</v>
      </c>
    </row>
    <row r="40" spans="1:7" ht="12.75">
      <c r="A40" s="193" t="s">
        <v>331</v>
      </c>
      <c r="B40" s="229" t="s">
        <v>309</v>
      </c>
      <c r="C40" s="234" t="s">
        <v>39</v>
      </c>
      <c r="D40" s="235" t="s">
        <v>45</v>
      </c>
      <c r="E40" s="235" t="s">
        <v>31</v>
      </c>
      <c r="F40" s="235" t="s">
        <v>84</v>
      </c>
      <c r="G40" s="91">
        <v>200</v>
      </c>
    </row>
    <row r="41" spans="1:7" ht="12.75">
      <c r="A41" s="196" t="s">
        <v>144</v>
      </c>
      <c r="B41" s="229" t="s">
        <v>309</v>
      </c>
      <c r="C41" s="230" t="s">
        <v>39</v>
      </c>
      <c r="D41" s="231" t="s">
        <v>67</v>
      </c>
      <c r="E41" s="231"/>
      <c r="F41" s="231"/>
      <c r="G41" s="283">
        <f>G42</f>
        <v>100000</v>
      </c>
    </row>
    <row r="42" spans="1:7" ht="12.75">
      <c r="A42" s="198" t="s">
        <v>70</v>
      </c>
      <c r="B42" s="229" t="s">
        <v>309</v>
      </c>
      <c r="C42" s="232" t="s">
        <v>39</v>
      </c>
      <c r="D42" s="233" t="s">
        <v>67</v>
      </c>
      <c r="E42" s="233" t="s">
        <v>152</v>
      </c>
      <c r="F42" s="233"/>
      <c r="G42" s="74">
        <f>G43</f>
        <v>100000</v>
      </c>
    </row>
    <row r="43" spans="1:7" ht="12.75">
      <c r="A43" s="199" t="s">
        <v>89</v>
      </c>
      <c r="B43" s="229" t="s">
        <v>309</v>
      </c>
      <c r="C43" s="234" t="s">
        <v>39</v>
      </c>
      <c r="D43" s="235" t="s">
        <v>67</v>
      </c>
      <c r="E43" s="235" t="s">
        <v>152</v>
      </c>
      <c r="F43" s="235" t="s">
        <v>79</v>
      </c>
      <c r="G43" s="91">
        <v>100000</v>
      </c>
    </row>
    <row r="44" spans="1:8" ht="12.75">
      <c r="A44" s="191" t="s">
        <v>53</v>
      </c>
      <c r="B44" s="229" t="s">
        <v>309</v>
      </c>
      <c r="C44" s="230" t="s">
        <v>39</v>
      </c>
      <c r="D44" s="231" t="s">
        <v>73</v>
      </c>
      <c r="E44" s="231" t="s">
        <v>122</v>
      </c>
      <c r="F44" s="231"/>
      <c r="G44" s="283">
        <f>G52+G59+G61+G66+G74+G45+G63</f>
        <v>21062000</v>
      </c>
      <c r="H44" s="9"/>
    </row>
    <row r="45" spans="1:8" ht="25.5">
      <c r="A45" s="200" t="s">
        <v>213</v>
      </c>
      <c r="B45" s="229" t="s">
        <v>309</v>
      </c>
      <c r="C45" s="236" t="s">
        <v>39</v>
      </c>
      <c r="D45" s="237" t="s">
        <v>73</v>
      </c>
      <c r="E45" s="237" t="s">
        <v>263</v>
      </c>
      <c r="F45" s="238"/>
      <c r="G45" s="74">
        <f>SUM(G46:G51)</f>
        <v>4056000</v>
      </c>
      <c r="H45" s="9"/>
    </row>
    <row r="46" spans="1:8" ht="12.75">
      <c r="A46" s="193" t="s">
        <v>170</v>
      </c>
      <c r="B46" s="229" t="s">
        <v>309</v>
      </c>
      <c r="C46" s="234" t="s">
        <v>39</v>
      </c>
      <c r="D46" s="235" t="s">
        <v>73</v>
      </c>
      <c r="E46" s="235" t="s">
        <v>263</v>
      </c>
      <c r="F46" s="235" t="s">
        <v>95</v>
      </c>
      <c r="G46" s="91">
        <v>3000000</v>
      </c>
      <c r="H46" s="9"/>
    </row>
    <row r="47" spans="1:8" ht="25.5">
      <c r="A47" s="193" t="s">
        <v>171</v>
      </c>
      <c r="B47" s="229" t="s">
        <v>309</v>
      </c>
      <c r="C47" s="234" t="s">
        <v>39</v>
      </c>
      <c r="D47" s="235" t="s">
        <v>73</v>
      </c>
      <c r="E47" s="235" t="s">
        <v>263</v>
      </c>
      <c r="F47" s="235" t="s">
        <v>96</v>
      </c>
      <c r="G47" s="92">
        <v>50000</v>
      </c>
      <c r="H47" s="9"/>
    </row>
    <row r="48" spans="1:8" ht="38.25">
      <c r="A48" s="193" t="s">
        <v>167</v>
      </c>
      <c r="B48" s="229" t="s">
        <v>309</v>
      </c>
      <c r="C48" s="234" t="s">
        <v>39</v>
      </c>
      <c r="D48" s="235" t="s">
        <v>73</v>
      </c>
      <c r="E48" s="235" t="s">
        <v>263</v>
      </c>
      <c r="F48" s="235" t="s">
        <v>11</v>
      </c>
      <c r="G48" s="92">
        <v>906000</v>
      </c>
      <c r="H48" s="9"/>
    </row>
    <row r="49" spans="1:8" ht="12.75">
      <c r="A49" s="193" t="s">
        <v>231</v>
      </c>
      <c r="B49" s="229" t="s">
        <v>309</v>
      </c>
      <c r="C49" s="234" t="s">
        <v>39</v>
      </c>
      <c r="D49" s="235" t="s">
        <v>73</v>
      </c>
      <c r="E49" s="235" t="s">
        <v>263</v>
      </c>
      <c r="F49" s="235" t="s">
        <v>84</v>
      </c>
      <c r="G49" s="92">
        <v>80000</v>
      </c>
      <c r="H49" s="9"/>
    </row>
    <row r="50" spans="1:8" ht="12.75">
      <c r="A50" s="193" t="s">
        <v>92</v>
      </c>
      <c r="B50" s="229" t="s">
        <v>309</v>
      </c>
      <c r="C50" s="234" t="s">
        <v>39</v>
      </c>
      <c r="D50" s="235" t="s">
        <v>73</v>
      </c>
      <c r="E50" s="235" t="s">
        <v>263</v>
      </c>
      <c r="F50" s="235" t="s">
        <v>94</v>
      </c>
      <c r="G50" s="92">
        <v>10000</v>
      </c>
      <c r="H50" s="9"/>
    </row>
    <row r="51" spans="1:8" ht="12.75">
      <c r="A51" s="193" t="s">
        <v>36</v>
      </c>
      <c r="B51" s="229" t="s">
        <v>309</v>
      </c>
      <c r="C51" s="234" t="s">
        <v>39</v>
      </c>
      <c r="D51" s="235" t="s">
        <v>73</v>
      </c>
      <c r="E51" s="235" t="s">
        <v>263</v>
      </c>
      <c r="F51" s="235" t="s">
        <v>35</v>
      </c>
      <c r="G51" s="92">
        <v>10000</v>
      </c>
      <c r="H51" s="9"/>
    </row>
    <row r="52" spans="1:8" ht="25.5">
      <c r="A52" s="201" t="s">
        <v>106</v>
      </c>
      <c r="B52" s="229" t="s">
        <v>309</v>
      </c>
      <c r="C52" s="232" t="s">
        <v>39</v>
      </c>
      <c r="D52" s="233" t="s">
        <v>73</v>
      </c>
      <c r="E52" s="233" t="s">
        <v>262</v>
      </c>
      <c r="F52" s="233"/>
      <c r="G52" s="74">
        <f>SUM(G53:G58)</f>
        <v>2250000</v>
      </c>
      <c r="H52" s="9"/>
    </row>
    <row r="53" spans="1:8" ht="12.75">
      <c r="A53" s="193" t="s">
        <v>333</v>
      </c>
      <c r="B53" s="229" t="s">
        <v>309</v>
      </c>
      <c r="C53" s="234" t="s">
        <v>39</v>
      </c>
      <c r="D53" s="235" t="s">
        <v>73</v>
      </c>
      <c r="E53" s="235" t="s">
        <v>262</v>
      </c>
      <c r="F53" s="235" t="s">
        <v>84</v>
      </c>
      <c r="G53" s="92">
        <v>1000000</v>
      </c>
      <c r="H53" s="9"/>
    </row>
    <row r="54" spans="1:8" ht="12.75">
      <c r="A54" s="193" t="s">
        <v>185</v>
      </c>
      <c r="B54" s="229" t="s">
        <v>309</v>
      </c>
      <c r="C54" s="234" t="s">
        <v>39</v>
      </c>
      <c r="D54" s="235" t="s">
        <v>73</v>
      </c>
      <c r="E54" s="235" t="s">
        <v>262</v>
      </c>
      <c r="F54" s="235" t="s">
        <v>186</v>
      </c>
      <c r="G54" s="92">
        <v>700000</v>
      </c>
      <c r="H54" s="9"/>
    </row>
    <row r="55" spans="1:8" ht="25.5">
      <c r="A55" s="202" t="s">
        <v>132</v>
      </c>
      <c r="B55" s="229" t="s">
        <v>309</v>
      </c>
      <c r="C55" s="234" t="s">
        <v>39</v>
      </c>
      <c r="D55" s="235" t="s">
        <v>73</v>
      </c>
      <c r="E55" s="235" t="s">
        <v>262</v>
      </c>
      <c r="F55" s="235" t="s">
        <v>91</v>
      </c>
      <c r="G55" s="92">
        <v>100000</v>
      </c>
      <c r="H55" s="9"/>
    </row>
    <row r="56" spans="1:8" ht="12.75">
      <c r="A56" s="193" t="s">
        <v>90</v>
      </c>
      <c r="B56" s="229" t="s">
        <v>309</v>
      </c>
      <c r="C56" s="234" t="s">
        <v>39</v>
      </c>
      <c r="D56" s="235" t="s">
        <v>73</v>
      </c>
      <c r="E56" s="235" t="s">
        <v>262</v>
      </c>
      <c r="F56" s="235" t="s">
        <v>93</v>
      </c>
      <c r="G56" s="92">
        <v>50000</v>
      </c>
      <c r="H56" s="9"/>
    </row>
    <row r="57" spans="1:8" ht="12.75">
      <c r="A57" s="193" t="s">
        <v>92</v>
      </c>
      <c r="B57" s="229" t="s">
        <v>309</v>
      </c>
      <c r="C57" s="234" t="s">
        <v>39</v>
      </c>
      <c r="D57" s="235" t="s">
        <v>73</v>
      </c>
      <c r="E57" s="235" t="s">
        <v>262</v>
      </c>
      <c r="F57" s="235" t="s">
        <v>94</v>
      </c>
      <c r="G57" s="92">
        <v>200000</v>
      </c>
      <c r="H57" s="9"/>
    </row>
    <row r="58" spans="1:8" ht="12.75">
      <c r="A58" s="193" t="s">
        <v>36</v>
      </c>
      <c r="B58" s="229" t="s">
        <v>309</v>
      </c>
      <c r="C58" s="234" t="s">
        <v>39</v>
      </c>
      <c r="D58" s="235" t="s">
        <v>73</v>
      </c>
      <c r="E58" s="235" t="s">
        <v>262</v>
      </c>
      <c r="F58" s="235" t="s">
        <v>35</v>
      </c>
      <c r="G58" s="92">
        <v>200000</v>
      </c>
      <c r="H58" s="9"/>
    </row>
    <row r="59" spans="1:8" ht="18.75" customHeight="1">
      <c r="A59" s="192" t="s">
        <v>242</v>
      </c>
      <c r="B59" s="229" t="s">
        <v>309</v>
      </c>
      <c r="C59" s="232" t="s">
        <v>39</v>
      </c>
      <c r="D59" s="233" t="s">
        <v>73</v>
      </c>
      <c r="E59" s="233" t="s">
        <v>241</v>
      </c>
      <c r="F59" s="233"/>
      <c r="G59" s="74">
        <f>G60</f>
        <v>2000000</v>
      </c>
      <c r="H59" s="9"/>
    </row>
    <row r="60" spans="1:8" ht="12.75">
      <c r="A60" s="193" t="s">
        <v>333</v>
      </c>
      <c r="B60" s="229" t="s">
        <v>309</v>
      </c>
      <c r="C60" s="234" t="s">
        <v>39</v>
      </c>
      <c r="D60" s="235" t="s">
        <v>73</v>
      </c>
      <c r="E60" s="235" t="s">
        <v>241</v>
      </c>
      <c r="F60" s="235" t="s">
        <v>84</v>
      </c>
      <c r="G60" s="75">
        <v>2000000</v>
      </c>
      <c r="H60" s="9"/>
    </row>
    <row r="61" spans="1:8" ht="25.5">
      <c r="A61" s="201" t="s">
        <v>106</v>
      </c>
      <c r="B61" s="229" t="s">
        <v>309</v>
      </c>
      <c r="C61" s="232" t="s">
        <v>39</v>
      </c>
      <c r="D61" s="233" t="s">
        <v>73</v>
      </c>
      <c r="E61" s="233" t="s">
        <v>129</v>
      </c>
      <c r="F61" s="233"/>
      <c r="G61" s="74">
        <f>SUM(G62:G62)</f>
        <v>100000</v>
      </c>
      <c r="H61" s="9"/>
    </row>
    <row r="62" spans="1:7" ht="12.75">
      <c r="A62" s="193" t="s">
        <v>333</v>
      </c>
      <c r="B62" s="229" t="s">
        <v>309</v>
      </c>
      <c r="C62" s="234" t="s">
        <v>39</v>
      </c>
      <c r="D62" s="235" t="s">
        <v>73</v>
      </c>
      <c r="E62" s="235" t="s">
        <v>129</v>
      </c>
      <c r="F62" s="235" t="s">
        <v>84</v>
      </c>
      <c r="G62" s="92">
        <v>100000</v>
      </c>
    </row>
    <row r="63" spans="1:7" ht="25.5">
      <c r="A63" s="192" t="s">
        <v>292</v>
      </c>
      <c r="B63" s="229" t="s">
        <v>309</v>
      </c>
      <c r="C63" s="232" t="s">
        <v>39</v>
      </c>
      <c r="D63" s="233" t="s">
        <v>73</v>
      </c>
      <c r="E63" s="233" t="s">
        <v>187</v>
      </c>
      <c r="F63" s="233"/>
      <c r="G63" s="74">
        <f>G64+G65</f>
        <v>2715000</v>
      </c>
    </row>
    <row r="64" spans="1:7" ht="12.75">
      <c r="A64" s="193" t="s">
        <v>333</v>
      </c>
      <c r="B64" s="229" t="s">
        <v>309</v>
      </c>
      <c r="C64" s="234" t="s">
        <v>39</v>
      </c>
      <c r="D64" s="235" t="s">
        <v>73</v>
      </c>
      <c r="E64" s="235" t="s">
        <v>187</v>
      </c>
      <c r="F64" s="235" t="s">
        <v>84</v>
      </c>
      <c r="G64" s="75">
        <v>115000</v>
      </c>
    </row>
    <row r="65" spans="1:7" ht="12.75">
      <c r="A65" s="193" t="s">
        <v>185</v>
      </c>
      <c r="B65" s="229" t="s">
        <v>309</v>
      </c>
      <c r="C65" s="234" t="s">
        <v>39</v>
      </c>
      <c r="D65" s="235" t="s">
        <v>73</v>
      </c>
      <c r="E65" s="235" t="s">
        <v>187</v>
      </c>
      <c r="F65" s="235" t="s">
        <v>186</v>
      </c>
      <c r="G65" s="92">
        <v>2600000</v>
      </c>
    </row>
    <row r="66" spans="1:7" ht="25.5">
      <c r="A66" s="192" t="s">
        <v>212</v>
      </c>
      <c r="B66" s="229" t="s">
        <v>309</v>
      </c>
      <c r="C66" s="232" t="s">
        <v>39</v>
      </c>
      <c r="D66" s="233" t="s">
        <v>73</v>
      </c>
      <c r="E66" s="233" t="s">
        <v>10</v>
      </c>
      <c r="F66" s="233"/>
      <c r="G66" s="74">
        <f>SUM(G67:G73)</f>
        <v>9936000</v>
      </c>
    </row>
    <row r="67" spans="1:7" ht="12.75">
      <c r="A67" s="193" t="s">
        <v>170</v>
      </c>
      <c r="B67" s="229" t="s">
        <v>309</v>
      </c>
      <c r="C67" s="234" t="s">
        <v>39</v>
      </c>
      <c r="D67" s="235" t="s">
        <v>73</v>
      </c>
      <c r="E67" s="235" t="s">
        <v>10</v>
      </c>
      <c r="F67" s="235" t="s">
        <v>95</v>
      </c>
      <c r="G67" s="92">
        <v>6510000</v>
      </c>
    </row>
    <row r="68" spans="1:7" ht="25.5">
      <c r="A68" s="193" t="s">
        <v>171</v>
      </c>
      <c r="B68" s="229" t="s">
        <v>309</v>
      </c>
      <c r="C68" s="234" t="s">
        <v>39</v>
      </c>
      <c r="D68" s="235" t="s">
        <v>73</v>
      </c>
      <c r="E68" s="235" t="s">
        <v>10</v>
      </c>
      <c r="F68" s="235" t="s">
        <v>96</v>
      </c>
      <c r="G68" s="92">
        <v>50000</v>
      </c>
    </row>
    <row r="69" spans="1:7" ht="38.25">
      <c r="A69" s="193" t="s">
        <v>167</v>
      </c>
      <c r="B69" s="229" t="s">
        <v>309</v>
      </c>
      <c r="C69" s="234" t="s">
        <v>39</v>
      </c>
      <c r="D69" s="235" t="s">
        <v>73</v>
      </c>
      <c r="E69" s="235" t="s">
        <v>10</v>
      </c>
      <c r="F69" s="235" t="s">
        <v>11</v>
      </c>
      <c r="G69" s="92">
        <v>1966000</v>
      </c>
    </row>
    <row r="70" spans="1:7" ht="12.75">
      <c r="A70" s="193" t="s">
        <v>231</v>
      </c>
      <c r="B70" s="229" t="s">
        <v>309</v>
      </c>
      <c r="C70" s="234" t="s">
        <v>39</v>
      </c>
      <c r="D70" s="235" t="s">
        <v>73</v>
      </c>
      <c r="E70" s="235" t="s">
        <v>10</v>
      </c>
      <c r="F70" s="235" t="s">
        <v>84</v>
      </c>
      <c r="G70" s="92">
        <v>1300000</v>
      </c>
    </row>
    <row r="71" spans="1:7" ht="13.5" customHeight="1">
      <c r="A71" s="193" t="s">
        <v>90</v>
      </c>
      <c r="B71" s="229" t="s">
        <v>309</v>
      </c>
      <c r="C71" s="234" t="s">
        <v>39</v>
      </c>
      <c r="D71" s="235" t="s">
        <v>73</v>
      </c>
      <c r="E71" s="235" t="s">
        <v>10</v>
      </c>
      <c r="F71" s="235" t="s">
        <v>93</v>
      </c>
      <c r="G71" s="92">
        <v>60000</v>
      </c>
    </row>
    <row r="72" spans="1:7" ht="12.75">
      <c r="A72" s="193" t="s">
        <v>92</v>
      </c>
      <c r="B72" s="229" t="s">
        <v>309</v>
      </c>
      <c r="C72" s="234" t="s">
        <v>39</v>
      </c>
      <c r="D72" s="235" t="s">
        <v>73</v>
      </c>
      <c r="E72" s="235" t="s">
        <v>10</v>
      </c>
      <c r="F72" s="235" t="s">
        <v>94</v>
      </c>
      <c r="G72" s="92">
        <v>30000</v>
      </c>
    </row>
    <row r="73" spans="1:7" ht="12.75">
      <c r="A73" s="193" t="s">
        <v>36</v>
      </c>
      <c r="B73" s="229" t="s">
        <v>309</v>
      </c>
      <c r="C73" s="234" t="s">
        <v>39</v>
      </c>
      <c r="D73" s="235" t="s">
        <v>73</v>
      </c>
      <c r="E73" s="235" t="s">
        <v>10</v>
      </c>
      <c r="F73" s="235" t="s">
        <v>35</v>
      </c>
      <c r="G73" s="92">
        <v>20000</v>
      </c>
    </row>
    <row r="74" spans="1:7" ht="38.25">
      <c r="A74" s="194" t="s">
        <v>337</v>
      </c>
      <c r="B74" s="229" t="s">
        <v>309</v>
      </c>
      <c r="C74" s="239" t="s">
        <v>39</v>
      </c>
      <c r="D74" s="233" t="s">
        <v>73</v>
      </c>
      <c r="E74" s="233" t="s">
        <v>12</v>
      </c>
      <c r="F74" s="238"/>
      <c r="G74" s="74">
        <f>SUM(G75:G75)</f>
        <v>5000</v>
      </c>
    </row>
    <row r="75" spans="1:7" ht="12.75">
      <c r="A75" s="193" t="s">
        <v>231</v>
      </c>
      <c r="B75" s="229" t="s">
        <v>309</v>
      </c>
      <c r="C75" s="240" t="s">
        <v>39</v>
      </c>
      <c r="D75" s="238" t="s">
        <v>73</v>
      </c>
      <c r="E75" s="235" t="s">
        <v>12</v>
      </c>
      <c r="F75" s="238" t="s">
        <v>84</v>
      </c>
      <c r="G75" s="91">
        <v>5000</v>
      </c>
    </row>
    <row r="76" spans="1:7" ht="15.75">
      <c r="A76" s="203" t="s">
        <v>326</v>
      </c>
      <c r="B76" s="241" t="s">
        <v>309</v>
      </c>
      <c r="C76" s="34" t="s">
        <v>46</v>
      </c>
      <c r="D76" s="35"/>
      <c r="E76" s="87"/>
      <c r="F76" s="35"/>
      <c r="G76" s="284">
        <f>G77</f>
        <v>442300</v>
      </c>
    </row>
    <row r="77" spans="1:7" ht="12.75">
      <c r="A77" s="204" t="s">
        <v>327</v>
      </c>
      <c r="B77" s="229" t="s">
        <v>309</v>
      </c>
      <c r="C77" s="16" t="s">
        <v>46</v>
      </c>
      <c r="D77" s="17" t="s">
        <v>48</v>
      </c>
      <c r="E77" s="19"/>
      <c r="F77" s="17"/>
      <c r="G77" s="81">
        <f>G78</f>
        <v>442300</v>
      </c>
    </row>
    <row r="78" spans="1:7" ht="25.5">
      <c r="A78" s="197" t="s">
        <v>338</v>
      </c>
      <c r="B78" s="229" t="s">
        <v>309</v>
      </c>
      <c r="C78" s="18" t="s">
        <v>46</v>
      </c>
      <c r="D78" s="19" t="s">
        <v>48</v>
      </c>
      <c r="E78" s="19" t="s">
        <v>387</v>
      </c>
      <c r="F78" s="19"/>
      <c r="G78" s="285">
        <f>G79+G80</f>
        <v>442300</v>
      </c>
    </row>
    <row r="79" spans="1:7" ht="14.25">
      <c r="A79" s="193" t="s">
        <v>29</v>
      </c>
      <c r="B79" s="242" t="s">
        <v>309</v>
      </c>
      <c r="C79" s="20" t="s">
        <v>46</v>
      </c>
      <c r="D79" s="21" t="s">
        <v>48</v>
      </c>
      <c r="E79" s="21" t="s">
        <v>387</v>
      </c>
      <c r="F79" s="21" t="s">
        <v>85</v>
      </c>
      <c r="G79" s="91">
        <v>339708</v>
      </c>
    </row>
    <row r="80" spans="1:7" ht="38.25">
      <c r="A80" s="193" t="s">
        <v>27</v>
      </c>
      <c r="B80" s="242" t="s">
        <v>309</v>
      </c>
      <c r="C80" s="20" t="s">
        <v>46</v>
      </c>
      <c r="D80" s="21" t="s">
        <v>48</v>
      </c>
      <c r="E80" s="21" t="s">
        <v>387</v>
      </c>
      <c r="F80" s="238" t="s">
        <v>28</v>
      </c>
      <c r="G80" s="91">
        <v>102592</v>
      </c>
    </row>
    <row r="81" spans="1:7" ht="12.75">
      <c r="A81" s="205" t="s">
        <v>149</v>
      </c>
      <c r="B81" s="226" t="s">
        <v>309</v>
      </c>
      <c r="C81" s="243" t="s">
        <v>48</v>
      </c>
      <c r="D81" s="244"/>
      <c r="E81" s="245"/>
      <c r="F81" s="244"/>
      <c r="G81" s="69">
        <f>G82</f>
        <v>500000</v>
      </c>
    </row>
    <row r="82" spans="1:7" ht="25.5">
      <c r="A82" s="206" t="s">
        <v>150</v>
      </c>
      <c r="B82" s="229" t="s">
        <v>309</v>
      </c>
      <c r="C82" s="230" t="s">
        <v>48</v>
      </c>
      <c r="D82" s="231" t="s">
        <v>69</v>
      </c>
      <c r="E82" s="233"/>
      <c r="F82" s="231"/>
      <c r="G82" s="283">
        <f>G83+G85</f>
        <v>500000</v>
      </c>
    </row>
    <row r="83" spans="1:7" ht="12.75">
      <c r="A83" s="197" t="s">
        <v>287</v>
      </c>
      <c r="B83" s="229" t="s">
        <v>309</v>
      </c>
      <c r="C83" s="232" t="s">
        <v>48</v>
      </c>
      <c r="D83" s="233" t="s">
        <v>69</v>
      </c>
      <c r="E83" s="233" t="s">
        <v>374</v>
      </c>
      <c r="F83" s="233"/>
      <c r="G83" s="74">
        <f>G84</f>
        <v>495000</v>
      </c>
    </row>
    <row r="84" spans="1:7" ht="12.75">
      <c r="A84" s="193" t="s">
        <v>333</v>
      </c>
      <c r="B84" s="229" t="s">
        <v>309</v>
      </c>
      <c r="C84" s="234" t="s">
        <v>48</v>
      </c>
      <c r="D84" s="235" t="s">
        <v>69</v>
      </c>
      <c r="E84" s="235" t="s">
        <v>374</v>
      </c>
      <c r="F84" s="235" t="s">
        <v>84</v>
      </c>
      <c r="G84" s="92">
        <v>495000</v>
      </c>
    </row>
    <row r="85" spans="1:7" ht="15" customHeight="1">
      <c r="A85" s="197" t="s">
        <v>287</v>
      </c>
      <c r="B85" s="229" t="s">
        <v>309</v>
      </c>
      <c r="C85" s="232" t="s">
        <v>48</v>
      </c>
      <c r="D85" s="233" t="s">
        <v>69</v>
      </c>
      <c r="E85" s="233" t="s">
        <v>328</v>
      </c>
      <c r="F85" s="233"/>
      <c r="G85" s="93">
        <f>G86</f>
        <v>5000</v>
      </c>
    </row>
    <row r="86" spans="1:7" ht="24" customHeight="1">
      <c r="A86" s="193" t="s">
        <v>333</v>
      </c>
      <c r="B86" s="229" t="s">
        <v>309</v>
      </c>
      <c r="C86" s="234" t="s">
        <v>48</v>
      </c>
      <c r="D86" s="235" t="s">
        <v>69</v>
      </c>
      <c r="E86" s="235" t="s">
        <v>328</v>
      </c>
      <c r="F86" s="235" t="s">
        <v>84</v>
      </c>
      <c r="G86" s="92">
        <v>5000</v>
      </c>
    </row>
    <row r="87" spans="1:7" ht="12.75">
      <c r="A87" s="207" t="s">
        <v>65</v>
      </c>
      <c r="B87" s="226" t="s">
        <v>309</v>
      </c>
      <c r="C87" s="244" t="s">
        <v>49</v>
      </c>
      <c r="D87" s="244"/>
      <c r="E87" s="245"/>
      <c r="F87" s="244"/>
      <c r="G87" s="69">
        <f>G88+G91+G103</f>
        <v>33536751</v>
      </c>
    </row>
    <row r="88" spans="1:7" ht="12.75">
      <c r="A88" s="208" t="s">
        <v>107</v>
      </c>
      <c r="B88" s="229" t="s">
        <v>309</v>
      </c>
      <c r="C88" s="246" t="s">
        <v>49</v>
      </c>
      <c r="D88" s="231" t="s">
        <v>45</v>
      </c>
      <c r="E88" s="233"/>
      <c r="F88" s="231"/>
      <c r="G88" s="73">
        <f>G89</f>
        <v>1502700</v>
      </c>
    </row>
    <row r="89" spans="1:7" ht="51">
      <c r="A89" s="197" t="s">
        <v>214</v>
      </c>
      <c r="B89" s="229" t="s">
        <v>309</v>
      </c>
      <c r="C89" s="247" t="s">
        <v>49</v>
      </c>
      <c r="D89" s="233" t="s">
        <v>45</v>
      </c>
      <c r="E89" s="233" t="s">
        <v>270</v>
      </c>
      <c r="F89" s="233"/>
      <c r="G89" s="93">
        <f>G90</f>
        <v>1502700</v>
      </c>
    </row>
    <row r="90" spans="1:7" ht="12.75">
      <c r="A90" s="193" t="s">
        <v>333</v>
      </c>
      <c r="B90" s="229" t="s">
        <v>309</v>
      </c>
      <c r="C90" s="248" t="s">
        <v>49</v>
      </c>
      <c r="D90" s="235" t="s">
        <v>45</v>
      </c>
      <c r="E90" s="235" t="s">
        <v>270</v>
      </c>
      <c r="F90" s="235" t="s">
        <v>84</v>
      </c>
      <c r="G90" s="75">
        <v>1502700</v>
      </c>
    </row>
    <row r="91" spans="1:7" ht="12.75">
      <c r="A91" s="208" t="s">
        <v>199</v>
      </c>
      <c r="B91" s="229" t="s">
        <v>309</v>
      </c>
      <c r="C91" s="246" t="s">
        <v>49</v>
      </c>
      <c r="D91" s="231" t="s">
        <v>42</v>
      </c>
      <c r="E91" s="233"/>
      <c r="F91" s="231"/>
      <c r="G91" s="283">
        <f>G92+G94+G96+G99+G101</f>
        <v>31994051</v>
      </c>
    </row>
    <row r="92" spans="1:7" ht="63.75">
      <c r="A92" s="209" t="s">
        <v>339</v>
      </c>
      <c r="B92" s="229" t="s">
        <v>309</v>
      </c>
      <c r="C92" s="247" t="s">
        <v>49</v>
      </c>
      <c r="D92" s="233" t="s">
        <v>42</v>
      </c>
      <c r="E92" s="233" t="s">
        <v>329</v>
      </c>
      <c r="F92" s="233"/>
      <c r="G92" s="74">
        <f>G93</f>
        <v>10900000</v>
      </c>
    </row>
    <row r="93" spans="1:7" ht="12.75">
      <c r="A93" s="193" t="s">
        <v>231</v>
      </c>
      <c r="B93" s="229" t="s">
        <v>309</v>
      </c>
      <c r="C93" s="248" t="s">
        <v>49</v>
      </c>
      <c r="D93" s="235" t="s">
        <v>42</v>
      </c>
      <c r="E93" s="235" t="s">
        <v>329</v>
      </c>
      <c r="F93" s="235" t="s">
        <v>84</v>
      </c>
      <c r="G93" s="75">
        <v>10900000</v>
      </c>
    </row>
    <row r="94" spans="1:7" ht="63.75">
      <c r="A94" s="209" t="s">
        <v>340</v>
      </c>
      <c r="B94" s="229" t="s">
        <v>309</v>
      </c>
      <c r="C94" s="247" t="s">
        <v>49</v>
      </c>
      <c r="D94" s="233" t="s">
        <v>42</v>
      </c>
      <c r="E94" s="233" t="s">
        <v>330</v>
      </c>
      <c r="F94" s="233"/>
      <c r="G94" s="74">
        <f>G95</f>
        <v>1212000</v>
      </c>
    </row>
    <row r="95" spans="1:7" ht="12.75">
      <c r="A95" s="193" t="s">
        <v>231</v>
      </c>
      <c r="B95" s="229" t="s">
        <v>309</v>
      </c>
      <c r="C95" s="248" t="s">
        <v>49</v>
      </c>
      <c r="D95" s="235" t="s">
        <v>42</v>
      </c>
      <c r="E95" s="235" t="s">
        <v>330</v>
      </c>
      <c r="F95" s="235" t="s">
        <v>84</v>
      </c>
      <c r="G95" s="75">
        <v>1212000</v>
      </c>
    </row>
    <row r="96" spans="1:7" ht="25.5">
      <c r="A96" s="209" t="s">
        <v>341</v>
      </c>
      <c r="B96" s="229" t="s">
        <v>309</v>
      </c>
      <c r="C96" s="247" t="s">
        <v>49</v>
      </c>
      <c r="D96" s="233" t="s">
        <v>42</v>
      </c>
      <c r="E96" s="233" t="s">
        <v>375</v>
      </c>
      <c r="F96" s="233"/>
      <c r="G96" s="74">
        <f>G97+G98</f>
        <v>16300000</v>
      </c>
    </row>
    <row r="97" spans="1:7" ht="12.75">
      <c r="A97" s="193" t="s">
        <v>231</v>
      </c>
      <c r="B97" s="229" t="s">
        <v>309</v>
      </c>
      <c r="C97" s="248" t="s">
        <v>49</v>
      </c>
      <c r="D97" s="235" t="s">
        <v>42</v>
      </c>
      <c r="E97" s="235" t="s">
        <v>375</v>
      </c>
      <c r="F97" s="235" t="s">
        <v>84</v>
      </c>
      <c r="G97" s="75">
        <f>14000000</f>
        <v>14000000</v>
      </c>
    </row>
    <row r="98" spans="1:7" ht="12.75">
      <c r="A98" s="193" t="s">
        <v>185</v>
      </c>
      <c r="B98" s="229" t="s">
        <v>309</v>
      </c>
      <c r="C98" s="248" t="s">
        <v>49</v>
      </c>
      <c r="D98" s="235" t="s">
        <v>42</v>
      </c>
      <c r="E98" s="235" t="s">
        <v>375</v>
      </c>
      <c r="F98" s="235" t="s">
        <v>186</v>
      </c>
      <c r="G98" s="75">
        <v>2300000</v>
      </c>
    </row>
    <row r="99" spans="1:7" ht="25.5">
      <c r="A99" s="192" t="s">
        <v>342</v>
      </c>
      <c r="B99" s="229" t="s">
        <v>309</v>
      </c>
      <c r="C99" s="247" t="s">
        <v>49</v>
      </c>
      <c r="D99" s="233" t="s">
        <v>42</v>
      </c>
      <c r="E99" s="233" t="s">
        <v>376</v>
      </c>
      <c r="F99" s="235"/>
      <c r="G99" s="74">
        <f>G100</f>
        <v>3379293.4</v>
      </c>
    </row>
    <row r="100" spans="1:7" ht="12.75">
      <c r="A100" s="193" t="s">
        <v>231</v>
      </c>
      <c r="B100" s="229" t="s">
        <v>309</v>
      </c>
      <c r="C100" s="248" t="s">
        <v>49</v>
      </c>
      <c r="D100" s="235" t="s">
        <v>42</v>
      </c>
      <c r="E100" s="235" t="s">
        <v>376</v>
      </c>
      <c r="F100" s="235" t="s">
        <v>140</v>
      </c>
      <c r="G100" s="75">
        <v>3379293.4</v>
      </c>
    </row>
    <row r="101" spans="1:7" ht="25.5">
      <c r="A101" s="192" t="s">
        <v>343</v>
      </c>
      <c r="B101" s="229" t="s">
        <v>309</v>
      </c>
      <c r="C101" s="247" t="s">
        <v>49</v>
      </c>
      <c r="D101" s="233" t="s">
        <v>42</v>
      </c>
      <c r="E101" s="233" t="s">
        <v>376</v>
      </c>
      <c r="F101" s="235"/>
      <c r="G101" s="74">
        <f>G102</f>
        <v>202757.6</v>
      </c>
    </row>
    <row r="102" spans="1:7" ht="12.75">
      <c r="A102" s="193" t="s">
        <v>231</v>
      </c>
      <c r="B102" s="229" t="s">
        <v>309</v>
      </c>
      <c r="C102" s="248" t="s">
        <v>49</v>
      </c>
      <c r="D102" s="235" t="s">
        <v>42</v>
      </c>
      <c r="E102" s="235" t="s">
        <v>376</v>
      </c>
      <c r="F102" s="235" t="s">
        <v>140</v>
      </c>
      <c r="G102" s="75">
        <f>101536.02+101221.58</f>
        <v>202757.6</v>
      </c>
    </row>
    <row r="103" spans="1:7" ht="12.75">
      <c r="A103" s="208" t="s">
        <v>71</v>
      </c>
      <c r="B103" s="229" t="s">
        <v>309</v>
      </c>
      <c r="C103" s="246" t="s">
        <v>49</v>
      </c>
      <c r="D103" s="231" t="s">
        <v>43</v>
      </c>
      <c r="E103" s="233"/>
      <c r="F103" s="231"/>
      <c r="G103" s="73">
        <f>G104</f>
        <v>40000</v>
      </c>
    </row>
    <row r="104" spans="1:8" ht="38.25">
      <c r="A104" s="197" t="s">
        <v>215</v>
      </c>
      <c r="B104" s="229" t="s">
        <v>309</v>
      </c>
      <c r="C104" s="247" t="s">
        <v>49</v>
      </c>
      <c r="D104" s="233" t="s">
        <v>43</v>
      </c>
      <c r="E104" s="233" t="s">
        <v>210</v>
      </c>
      <c r="F104" s="233"/>
      <c r="G104" s="74">
        <f>G105</f>
        <v>40000</v>
      </c>
      <c r="H104" s="9"/>
    </row>
    <row r="105" spans="1:8" ht="51">
      <c r="A105" s="202" t="s">
        <v>145</v>
      </c>
      <c r="B105" s="229" t="s">
        <v>309</v>
      </c>
      <c r="C105" s="248" t="s">
        <v>49</v>
      </c>
      <c r="D105" s="235" t="s">
        <v>43</v>
      </c>
      <c r="E105" s="235" t="s">
        <v>210</v>
      </c>
      <c r="F105" s="235" t="s">
        <v>140</v>
      </c>
      <c r="G105" s="75">
        <v>40000</v>
      </c>
      <c r="H105" s="9"/>
    </row>
    <row r="106" spans="1:7" ht="27" customHeight="1">
      <c r="A106" s="1" t="s">
        <v>62</v>
      </c>
      <c r="B106" s="226" t="s">
        <v>309</v>
      </c>
      <c r="C106" s="244" t="s">
        <v>45</v>
      </c>
      <c r="D106" s="244"/>
      <c r="E106" s="245"/>
      <c r="F106" s="244"/>
      <c r="G106" s="69">
        <f>G107+G116+G119+G141</f>
        <v>233792535.02</v>
      </c>
    </row>
    <row r="107" spans="1:7" ht="28.5" customHeight="1">
      <c r="A107" s="210" t="s">
        <v>123</v>
      </c>
      <c r="B107" s="229" t="s">
        <v>309</v>
      </c>
      <c r="C107" s="246" t="s">
        <v>45</v>
      </c>
      <c r="D107" s="246" t="s">
        <v>39</v>
      </c>
      <c r="E107" s="233"/>
      <c r="F107" s="249"/>
      <c r="G107" s="73">
        <f>G108+G110+G112+G114</f>
        <v>217883100</v>
      </c>
    </row>
    <row r="108" spans="1:7" ht="38.25">
      <c r="A108" s="201" t="s">
        <v>203</v>
      </c>
      <c r="B108" s="229" t="s">
        <v>309</v>
      </c>
      <c r="C108" s="247" t="s">
        <v>45</v>
      </c>
      <c r="D108" s="247" t="s">
        <v>39</v>
      </c>
      <c r="E108" s="247" t="s">
        <v>377</v>
      </c>
      <c r="F108" s="235"/>
      <c r="G108" s="93">
        <f>SUM(G109:G109)</f>
        <v>212585500</v>
      </c>
    </row>
    <row r="109" spans="1:7" ht="29.25" customHeight="1">
      <c r="A109" s="193" t="s">
        <v>344</v>
      </c>
      <c r="B109" s="229" t="s">
        <v>309</v>
      </c>
      <c r="C109" s="248" t="s">
        <v>45</v>
      </c>
      <c r="D109" s="248" t="s">
        <v>39</v>
      </c>
      <c r="E109" s="248" t="s">
        <v>377</v>
      </c>
      <c r="F109" s="235" t="s">
        <v>108</v>
      </c>
      <c r="G109" s="92">
        <v>212585500</v>
      </c>
    </row>
    <row r="110" spans="1:7" ht="25.5">
      <c r="A110" s="201" t="s">
        <v>204</v>
      </c>
      <c r="B110" s="229" t="s">
        <v>309</v>
      </c>
      <c r="C110" s="247" t="s">
        <v>45</v>
      </c>
      <c r="D110" s="250" t="s">
        <v>39</v>
      </c>
      <c r="E110" s="250" t="s">
        <v>378</v>
      </c>
      <c r="F110" s="235"/>
      <c r="G110" s="93">
        <f>SUM(G111:G111)</f>
        <v>2897600</v>
      </c>
    </row>
    <row r="111" spans="1:7" ht="38.25">
      <c r="A111" s="193" t="s">
        <v>345</v>
      </c>
      <c r="B111" s="229" t="s">
        <v>309</v>
      </c>
      <c r="C111" s="248" t="s">
        <v>45</v>
      </c>
      <c r="D111" s="248" t="s">
        <v>39</v>
      </c>
      <c r="E111" s="248" t="s">
        <v>378</v>
      </c>
      <c r="F111" s="235" t="s">
        <v>108</v>
      </c>
      <c r="G111" s="75">
        <v>2897600</v>
      </c>
    </row>
    <row r="112" spans="1:7" ht="18" customHeight="1">
      <c r="A112" s="197" t="s">
        <v>2</v>
      </c>
      <c r="B112" s="229" t="s">
        <v>309</v>
      </c>
      <c r="C112" s="247" t="s">
        <v>45</v>
      </c>
      <c r="D112" s="247" t="s">
        <v>39</v>
      </c>
      <c r="E112" s="247" t="s">
        <v>267</v>
      </c>
      <c r="F112" s="249"/>
      <c r="G112" s="74">
        <f>SUM(G113:G113)</f>
        <v>500000</v>
      </c>
    </row>
    <row r="113" spans="1:7" ht="13.5" customHeight="1">
      <c r="A113" s="193" t="s">
        <v>346</v>
      </c>
      <c r="B113" s="229" t="s">
        <v>309</v>
      </c>
      <c r="C113" s="248" t="s">
        <v>45</v>
      </c>
      <c r="D113" s="248" t="s">
        <v>39</v>
      </c>
      <c r="E113" s="248" t="s">
        <v>267</v>
      </c>
      <c r="F113" s="235" t="s">
        <v>84</v>
      </c>
      <c r="G113" s="75">
        <v>500000</v>
      </c>
    </row>
    <row r="114" spans="1:7" ht="24" customHeight="1">
      <c r="A114" s="197" t="s">
        <v>1</v>
      </c>
      <c r="B114" s="229" t="s">
        <v>309</v>
      </c>
      <c r="C114" s="247" t="s">
        <v>45</v>
      </c>
      <c r="D114" s="247" t="s">
        <v>39</v>
      </c>
      <c r="E114" s="247" t="s">
        <v>268</v>
      </c>
      <c r="F114" s="249"/>
      <c r="G114" s="74">
        <f>G115</f>
        <v>1900000</v>
      </c>
    </row>
    <row r="115" spans="1:7" ht="12.75">
      <c r="A115" s="193" t="s">
        <v>346</v>
      </c>
      <c r="B115" s="229" t="s">
        <v>309</v>
      </c>
      <c r="C115" s="248" t="s">
        <v>45</v>
      </c>
      <c r="D115" s="248" t="s">
        <v>39</v>
      </c>
      <c r="E115" s="248" t="s">
        <v>268</v>
      </c>
      <c r="F115" s="235" t="s">
        <v>84</v>
      </c>
      <c r="G115" s="75">
        <v>1900000</v>
      </c>
    </row>
    <row r="116" spans="1:7" ht="12.75">
      <c r="A116" s="211" t="s">
        <v>151</v>
      </c>
      <c r="B116" s="229" t="s">
        <v>309</v>
      </c>
      <c r="C116" s="251" t="s">
        <v>45</v>
      </c>
      <c r="D116" s="251" t="s">
        <v>46</v>
      </c>
      <c r="E116" s="233"/>
      <c r="F116" s="251"/>
      <c r="G116" s="286">
        <f>G117</f>
        <v>200000</v>
      </c>
    </row>
    <row r="117" spans="1:7" ht="12.75">
      <c r="A117" s="201" t="s">
        <v>172</v>
      </c>
      <c r="B117" s="229" t="s">
        <v>309</v>
      </c>
      <c r="C117" s="252" t="s">
        <v>45</v>
      </c>
      <c r="D117" s="253" t="s">
        <v>46</v>
      </c>
      <c r="E117" s="254" t="s">
        <v>269</v>
      </c>
      <c r="F117" s="253"/>
      <c r="G117" s="76">
        <f>G118</f>
        <v>200000</v>
      </c>
    </row>
    <row r="118" spans="1:7" ht="12.75">
      <c r="A118" s="193" t="s">
        <v>231</v>
      </c>
      <c r="B118" s="229" t="s">
        <v>309</v>
      </c>
      <c r="C118" s="240" t="s">
        <v>45</v>
      </c>
      <c r="D118" s="238" t="s">
        <v>46</v>
      </c>
      <c r="E118" s="235" t="s">
        <v>269</v>
      </c>
      <c r="F118" s="238" t="s">
        <v>84</v>
      </c>
      <c r="G118" s="75">
        <v>200000</v>
      </c>
    </row>
    <row r="119" spans="1:7" ht="12.75">
      <c r="A119" s="212" t="s">
        <v>124</v>
      </c>
      <c r="B119" s="229" t="s">
        <v>309</v>
      </c>
      <c r="C119" s="251" t="s">
        <v>45</v>
      </c>
      <c r="D119" s="255" t="s">
        <v>48</v>
      </c>
      <c r="E119" s="233"/>
      <c r="F119" s="255"/>
      <c r="G119" s="73">
        <f>G120+G122+G126+G129+G131+G124+G133+G135+G137+G139</f>
        <v>15570135.02</v>
      </c>
    </row>
    <row r="120" spans="1:7" ht="38.25">
      <c r="A120" s="192" t="s">
        <v>273</v>
      </c>
      <c r="B120" s="229" t="s">
        <v>309</v>
      </c>
      <c r="C120" s="239" t="s">
        <v>45</v>
      </c>
      <c r="D120" s="256" t="s">
        <v>48</v>
      </c>
      <c r="E120" s="254" t="s">
        <v>272</v>
      </c>
      <c r="F120" s="253"/>
      <c r="G120" s="98">
        <f>G121</f>
        <v>110000</v>
      </c>
    </row>
    <row r="121" spans="1:7" ht="12.75">
      <c r="A121" s="193" t="s">
        <v>346</v>
      </c>
      <c r="B121" s="229" t="s">
        <v>309</v>
      </c>
      <c r="C121" s="240" t="s">
        <v>45</v>
      </c>
      <c r="D121" s="238" t="s">
        <v>48</v>
      </c>
      <c r="E121" s="235" t="s">
        <v>272</v>
      </c>
      <c r="F121" s="238" t="s">
        <v>84</v>
      </c>
      <c r="G121" s="75">
        <v>110000</v>
      </c>
    </row>
    <row r="122" spans="1:7" ht="38.25">
      <c r="A122" s="201" t="s">
        <v>276</v>
      </c>
      <c r="B122" s="229" t="s">
        <v>309</v>
      </c>
      <c r="C122" s="252" t="s">
        <v>45</v>
      </c>
      <c r="D122" s="253" t="s">
        <v>48</v>
      </c>
      <c r="E122" s="254" t="s">
        <v>275</v>
      </c>
      <c r="F122" s="253"/>
      <c r="G122" s="76">
        <f>G123</f>
        <v>451700</v>
      </c>
    </row>
    <row r="123" spans="1:7" ht="12.75">
      <c r="A123" s="193" t="s">
        <v>346</v>
      </c>
      <c r="B123" s="229" t="s">
        <v>309</v>
      </c>
      <c r="C123" s="240" t="s">
        <v>45</v>
      </c>
      <c r="D123" s="238" t="s">
        <v>48</v>
      </c>
      <c r="E123" s="235" t="s">
        <v>275</v>
      </c>
      <c r="F123" s="238" t="s">
        <v>84</v>
      </c>
      <c r="G123" s="75">
        <v>451700</v>
      </c>
    </row>
    <row r="124" spans="1:7" ht="38.25">
      <c r="A124" s="201" t="s">
        <v>347</v>
      </c>
      <c r="B124" s="229" t="s">
        <v>309</v>
      </c>
      <c r="C124" s="252" t="s">
        <v>45</v>
      </c>
      <c r="D124" s="253" t="s">
        <v>48</v>
      </c>
      <c r="E124" s="254" t="s">
        <v>277</v>
      </c>
      <c r="F124" s="253"/>
      <c r="G124" s="76">
        <f>G125</f>
        <v>1500000</v>
      </c>
    </row>
    <row r="125" spans="1:7" ht="12.75">
      <c r="A125" s="193" t="s">
        <v>346</v>
      </c>
      <c r="B125" s="229" t="s">
        <v>309</v>
      </c>
      <c r="C125" s="240" t="s">
        <v>45</v>
      </c>
      <c r="D125" s="238" t="s">
        <v>48</v>
      </c>
      <c r="E125" s="235" t="s">
        <v>277</v>
      </c>
      <c r="F125" s="238" t="s">
        <v>84</v>
      </c>
      <c r="G125" s="75">
        <v>1500000</v>
      </c>
    </row>
    <row r="126" spans="1:7" ht="12.75">
      <c r="A126" s="201" t="s">
        <v>348</v>
      </c>
      <c r="B126" s="229" t="s">
        <v>309</v>
      </c>
      <c r="C126" s="252" t="s">
        <v>45</v>
      </c>
      <c r="D126" s="253" t="s">
        <v>48</v>
      </c>
      <c r="E126" s="254" t="s">
        <v>279</v>
      </c>
      <c r="F126" s="253"/>
      <c r="G126" s="76">
        <f>G127+G128</f>
        <v>6300000</v>
      </c>
    </row>
    <row r="127" spans="1:8" ht="12.75">
      <c r="A127" s="193" t="s">
        <v>346</v>
      </c>
      <c r="B127" s="229" t="s">
        <v>309</v>
      </c>
      <c r="C127" s="240" t="s">
        <v>45</v>
      </c>
      <c r="D127" s="238" t="s">
        <v>48</v>
      </c>
      <c r="E127" s="235" t="s">
        <v>279</v>
      </c>
      <c r="F127" s="238" t="s">
        <v>84</v>
      </c>
      <c r="G127" s="75">
        <v>4500000</v>
      </c>
      <c r="H127" s="189"/>
    </row>
    <row r="128" spans="1:7" ht="12.75">
      <c r="A128" s="193" t="s">
        <v>185</v>
      </c>
      <c r="B128" s="229" t="s">
        <v>309</v>
      </c>
      <c r="C128" s="240" t="s">
        <v>45</v>
      </c>
      <c r="D128" s="238" t="s">
        <v>48</v>
      </c>
      <c r="E128" s="235" t="s">
        <v>279</v>
      </c>
      <c r="F128" s="238" t="s">
        <v>186</v>
      </c>
      <c r="G128" s="75">
        <v>1800000</v>
      </c>
    </row>
    <row r="129" spans="1:7" ht="12.75">
      <c r="A129" s="192" t="s">
        <v>205</v>
      </c>
      <c r="B129" s="229" t="s">
        <v>309</v>
      </c>
      <c r="C129" s="239" t="s">
        <v>45</v>
      </c>
      <c r="D129" s="256" t="s">
        <v>48</v>
      </c>
      <c r="E129" s="233" t="s">
        <v>281</v>
      </c>
      <c r="F129" s="256"/>
      <c r="G129" s="74">
        <f>SUM(G130:G130)</f>
        <v>500000</v>
      </c>
    </row>
    <row r="130" spans="1:7" ht="12.75">
      <c r="A130" s="193" t="s">
        <v>349</v>
      </c>
      <c r="B130" s="229" t="s">
        <v>309</v>
      </c>
      <c r="C130" s="240" t="s">
        <v>45</v>
      </c>
      <c r="D130" s="238" t="s">
        <v>48</v>
      </c>
      <c r="E130" s="235" t="s">
        <v>281</v>
      </c>
      <c r="F130" s="238" t="s">
        <v>84</v>
      </c>
      <c r="G130" s="75">
        <v>500000</v>
      </c>
    </row>
    <row r="131" spans="1:7" ht="12.75">
      <c r="A131" s="192" t="s">
        <v>206</v>
      </c>
      <c r="B131" s="229" t="s">
        <v>309</v>
      </c>
      <c r="C131" s="239" t="s">
        <v>45</v>
      </c>
      <c r="D131" s="256" t="s">
        <v>48</v>
      </c>
      <c r="E131" s="233" t="s">
        <v>282</v>
      </c>
      <c r="F131" s="256"/>
      <c r="G131" s="74">
        <f>G132</f>
        <v>2000000</v>
      </c>
    </row>
    <row r="132" spans="1:7" ht="12.75">
      <c r="A132" s="193" t="s">
        <v>346</v>
      </c>
      <c r="B132" s="229" t="s">
        <v>309</v>
      </c>
      <c r="C132" s="240" t="s">
        <v>45</v>
      </c>
      <c r="D132" s="238" t="s">
        <v>48</v>
      </c>
      <c r="E132" s="235" t="s">
        <v>282</v>
      </c>
      <c r="F132" s="238" t="s">
        <v>84</v>
      </c>
      <c r="G132" s="75">
        <v>2000000</v>
      </c>
    </row>
    <row r="133" spans="1:7" ht="25.5">
      <c r="A133" s="192" t="s">
        <v>350</v>
      </c>
      <c r="B133" s="229" t="s">
        <v>309</v>
      </c>
      <c r="C133" s="239" t="s">
        <v>45</v>
      </c>
      <c r="D133" s="256" t="s">
        <v>48</v>
      </c>
      <c r="E133" s="233" t="s">
        <v>249</v>
      </c>
      <c r="F133" s="256"/>
      <c r="G133" s="93">
        <f>G134</f>
        <v>2984887.6</v>
      </c>
    </row>
    <row r="134" spans="1:7" ht="12.75">
      <c r="A134" s="193" t="s">
        <v>231</v>
      </c>
      <c r="B134" s="229" t="s">
        <v>309</v>
      </c>
      <c r="C134" s="240" t="s">
        <v>45</v>
      </c>
      <c r="D134" s="238" t="s">
        <v>48</v>
      </c>
      <c r="E134" s="235" t="s">
        <v>249</v>
      </c>
      <c r="F134" s="238" t="s">
        <v>84</v>
      </c>
      <c r="G134" s="75">
        <v>2984887.6</v>
      </c>
    </row>
    <row r="135" spans="1:7" ht="25.5">
      <c r="A135" s="192" t="s">
        <v>351</v>
      </c>
      <c r="B135" s="229" t="s">
        <v>309</v>
      </c>
      <c r="C135" s="239" t="s">
        <v>45</v>
      </c>
      <c r="D135" s="256" t="s">
        <v>48</v>
      </c>
      <c r="E135" s="233" t="s">
        <v>249</v>
      </c>
      <c r="F135" s="256"/>
      <c r="G135" s="93">
        <f>G136</f>
        <v>153547.42</v>
      </c>
    </row>
    <row r="136" spans="1:7" ht="12.75">
      <c r="A136" s="193" t="s">
        <v>231</v>
      </c>
      <c r="B136" s="229" t="s">
        <v>309</v>
      </c>
      <c r="C136" s="240" t="s">
        <v>45</v>
      </c>
      <c r="D136" s="238" t="s">
        <v>48</v>
      </c>
      <c r="E136" s="235" t="s">
        <v>249</v>
      </c>
      <c r="F136" s="238" t="s">
        <v>84</v>
      </c>
      <c r="G136" s="75">
        <v>153547.42</v>
      </c>
    </row>
    <row r="137" spans="1:8" ht="38.25">
      <c r="A137" s="192" t="s">
        <v>352</v>
      </c>
      <c r="B137" s="229" t="s">
        <v>309</v>
      </c>
      <c r="C137" s="239" t="s">
        <v>45</v>
      </c>
      <c r="D137" s="256" t="s">
        <v>48</v>
      </c>
      <c r="E137" s="233" t="s">
        <v>379</v>
      </c>
      <c r="F137" s="256"/>
      <c r="G137" s="93">
        <f>G138</f>
        <v>1500000</v>
      </c>
      <c r="H137" s="9"/>
    </row>
    <row r="138" spans="1:8" ht="12.75">
      <c r="A138" s="193" t="s">
        <v>231</v>
      </c>
      <c r="B138" s="229" t="s">
        <v>309</v>
      </c>
      <c r="C138" s="240" t="s">
        <v>45</v>
      </c>
      <c r="D138" s="238" t="s">
        <v>48</v>
      </c>
      <c r="E138" s="235" t="s">
        <v>379</v>
      </c>
      <c r="F138" s="238" t="s">
        <v>84</v>
      </c>
      <c r="G138" s="75">
        <v>1500000</v>
      </c>
      <c r="H138" s="9"/>
    </row>
    <row r="139" spans="1:8" ht="38.25">
      <c r="A139" s="192" t="s">
        <v>353</v>
      </c>
      <c r="B139" s="229" t="s">
        <v>309</v>
      </c>
      <c r="C139" s="239" t="s">
        <v>45</v>
      </c>
      <c r="D139" s="256" t="s">
        <v>48</v>
      </c>
      <c r="E139" s="233" t="s">
        <v>283</v>
      </c>
      <c r="F139" s="256"/>
      <c r="G139" s="74">
        <f>G140</f>
        <v>70000</v>
      </c>
      <c r="H139" s="9"/>
    </row>
    <row r="140" spans="1:7" ht="12.75">
      <c r="A140" s="193" t="s">
        <v>231</v>
      </c>
      <c r="B140" s="229" t="s">
        <v>309</v>
      </c>
      <c r="C140" s="240" t="s">
        <v>45</v>
      </c>
      <c r="D140" s="238" t="s">
        <v>48</v>
      </c>
      <c r="E140" s="235" t="s">
        <v>283</v>
      </c>
      <c r="F140" s="238" t="s">
        <v>84</v>
      </c>
      <c r="G140" s="75">
        <v>70000</v>
      </c>
    </row>
    <row r="141" spans="1:7" ht="12.75">
      <c r="A141" s="212" t="s">
        <v>188</v>
      </c>
      <c r="B141" s="229" t="s">
        <v>309</v>
      </c>
      <c r="C141" s="251" t="s">
        <v>45</v>
      </c>
      <c r="D141" s="255" t="s">
        <v>45</v>
      </c>
      <c r="E141" s="233"/>
      <c r="F141" s="255"/>
      <c r="G141" s="73">
        <f>G142</f>
        <v>139300</v>
      </c>
    </row>
    <row r="142" spans="1:7" ht="12.75">
      <c r="A142" s="201" t="s">
        <v>189</v>
      </c>
      <c r="B142" s="229" t="s">
        <v>309</v>
      </c>
      <c r="C142" s="252" t="s">
        <v>45</v>
      </c>
      <c r="D142" s="253" t="s">
        <v>45</v>
      </c>
      <c r="E142" s="254" t="s">
        <v>285</v>
      </c>
      <c r="F142" s="253"/>
      <c r="G142" s="76">
        <f>SUM(G143:G146)</f>
        <v>139300</v>
      </c>
    </row>
    <row r="143" spans="1:7" ht="12.75">
      <c r="A143" s="193" t="s">
        <v>170</v>
      </c>
      <c r="B143" s="229" t="s">
        <v>309</v>
      </c>
      <c r="C143" s="240" t="s">
        <v>45</v>
      </c>
      <c r="D143" s="238" t="s">
        <v>45</v>
      </c>
      <c r="E143" s="235" t="s">
        <v>285</v>
      </c>
      <c r="F143" s="238" t="s">
        <v>95</v>
      </c>
      <c r="G143" s="75">
        <v>67800</v>
      </c>
    </row>
    <row r="144" spans="1:7" ht="38.25">
      <c r="A144" s="193" t="s">
        <v>167</v>
      </c>
      <c r="B144" s="229" t="s">
        <v>309</v>
      </c>
      <c r="C144" s="240" t="s">
        <v>45</v>
      </c>
      <c r="D144" s="238" t="s">
        <v>45</v>
      </c>
      <c r="E144" s="235" t="s">
        <v>285</v>
      </c>
      <c r="F144" s="238" t="s">
        <v>11</v>
      </c>
      <c r="G144" s="75">
        <v>20500</v>
      </c>
    </row>
    <row r="145" spans="1:7" ht="12.75">
      <c r="A145" s="193" t="s">
        <v>349</v>
      </c>
      <c r="B145" s="229" t="s">
        <v>309</v>
      </c>
      <c r="C145" s="240" t="s">
        <v>45</v>
      </c>
      <c r="D145" s="238" t="s">
        <v>45</v>
      </c>
      <c r="E145" s="235" t="s">
        <v>285</v>
      </c>
      <c r="F145" s="238" t="s">
        <v>84</v>
      </c>
      <c r="G145" s="75">
        <v>50000</v>
      </c>
    </row>
    <row r="146" spans="1:7" ht="12.75">
      <c r="A146" s="193" t="s">
        <v>36</v>
      </c>
      <c r="B146" s="229" t="s">
        <v>309</v>
      </c>
      <c r="C146" s="240" t="s">
        <v>45</v>
      </c>
      <c r="D146" s="238" t="s">
        <v>45</v>
      </c>
      <c r="E146" s="235" t="s">
        <v>285</v>
      </c>
      <c r="F146" s="238" t="s">
        <v>35</v>
      </c>
      <c r="G146" s="75">
        <v>1000</v>
      </c>
    </row>
    <row r="147" spans="1:7" ht="13.5" customHeight="1">
      <c r="A147" s="1" t="s">
        <v>57</v>
      </c>
      <c r="B147" s="226" t="s">
        <v>309</v>
      </c>
      <c r="C147" s="244" t="s">
        <v>40</v>
      </c>
      <c r="D147" s="244"/>
      <c r="E147" s="245"/>
      <c r="F147" s="244"/>
      <c r="G147" s="69">
        <f>G148+G178+G224+G235+G247</f>
        <v>535371563.98</v>
      </c>
    </row>
    <row r="148" spans="1:7" ht="13.5">
      <c r="A148" s="213" t="s">
        <v>58</v>
      </c>
      <c r="B148" s="229" t="s">
        <v>309</v>
      </c>
      <c r="C148" s="257" t="s">
        <v>40</v>
      </c>
      <c r="D148" s="257" t="s">
        <v>39</v>
      </c>
      <c r="E148" s="233"/>
      <c r="F148" s="249"/>
      <c r="G148" s="287">
        <f>G149</f>
        <v>100630618</v>
      </c>
    </row>
    <row r="149" spans="1:7" ht="25.5">
      <c r="A149" s="214" t="s">
        <v>354</v>
      </c>
      <c r="B149" s="229" t="s">
        <v>309</v>
      </c>
      <c r="C149" s="258" t="s">
        <v>40</v>
      </c>
      <c r="D149" s="259" t="s">
        <v>388</v>
      </c>
      <c r="E149" s="260" t="s">
        <v>3</v>
      </c>
      <c r="F149" s="260"/>
      <c r="G149" s="79">
        <f>G150+G153+G155+G157+G167+G174</f>
        <v>100630618</v>
      </c>
    </row>
    <row r="150" spans="1:7" ht="25.5">
      <c r="A150" s="201" t="s">
        <v>292</v>
      </c>
      <c r="B150" s="229" t="s">
        <v>309</v>
      </c>
      <c r="C150" s="250" t="s">
        <v>40</v>
      </c>
      <c r="D150" s="254" t="s">
        <v>39</v>
      </c>
      <c r="E150" s="254" t="s">
        <v>190</v>
      </c>
      <c r="F150" s="254"/>
      <c r="G150" s="76">
        <f>G151+G152</f>
        <v>8322000</v>
      </c>
    </row>
    <row r="151" spans="1:7" ht="12.75">
      <c r="A151" s="193" t="s">
        <v>231</v>
      </c>
      <c r="B151" s="229" t="s">
        <v>309</v>
      </c>
      <c r="C151" s="248" t="s">
        <v>40</v>
      </c>
      <c r="D151" s="235" t="s">
        <v>39</v>
      </c>
      <c r="E151" s="235" t="s">
        <v>190</v>
      </c>
      <c r="F151" s="235" t="s">
        <v>84</v>
      </c>
      <c r="G151" s="75">
        <v>322000</v>
      </c>
    </row>
    <row r="152" spans="1:7" ht="12.75">
      <c r="A152" s="193" t="s">
        <v>185</v>
      </c>
      <c r="B152" s="229" t="s">
        <v>309</v>
      </c>
      <c r="C152" s="248" t="s">
        <v>40</v>
      </c>
      <c r="D152" s="235" t="s">
        <v>39</v>
      </c>
      <c r="E152" s="235" t="s">
        <v>190</v>
      </c>
      <c r="F152" s="235" t="s">
        <v>186</v>
      </c>
      <c r="G152" s="75">
        <v>8000000</v>
      </c>
    </row>
    <row r="153" spans="1:7" ht="12.75">
      <c r="A153" s="215" t="s">
        <v>110</v>
      </c>
      <c r="B153" s="229" t="s">
        <v>309</v>
      </c>
      <c r="C153" s="250" t="s">
        <v>40</v>
      </c>
      <c r="D153" s="254" t="s">
        <v>39</v>
      </c>
      <c r="E153" s="254" t="s">
        <v>13</v>
      </c>
      <c r="F153" s="254"/>
      <c r="G153" s="76">
        <f>G154</f>
        <v>12000000</v>
      </c>
    </row>
    <row r="154" spans="1:7" ht="12.75">
      <c r="A154" s="193" t="s">
        <v>346</v>
      </c>
      <c r="B154" s="229" t="s">
        <v>309</v>
      </c>
      <c r="C154" s="248" t="s">
        <v>40</v>
      </c>
      <c r="D154" s="235" t="s">
        <v>39</v>
      </c>
      <c r="E154" s="235" t="s">
        <v>13</v>
      </c>
      <c r="F154" s="235" t="s">
        <v>84</v>
      </c>
      <c r="G154" s="75">
        <v>12000000</v>
      </c>
    </row>
    <row r="155" spans="1:7" ht="12.75">
      <c r="A155" s="215" t="s">
        <v>126</v>
      </c>
      <c r="B155" s="229" t="s">
        <v>309</v>
      </c>
      <c r="C155" s="250" t="s">
        <v>40</v>
      </c>
      <c r="D155" s="254" t="s">
        <v>39</v>
      </c>
      <c r="E155" s="254" t="s">
        <v>14</v>
      </c>
      <c r="F155" s="254"/>
      <c r="G155" s="98">
        <f>G156</f>
        <v>200000</v>
      </c>
    </row>
    <row r="156" spans="1:7" ht="12.75">
      <c r="A156" s="193" t="s">
        <v>346</v>
      </c>
      <c r="B156" s="229" t="s">
        <v>309</v>
      </c>
      <c r="C156" s="248" t="s">
        <v>40</v>
      </c>
      <c r="D156" s="235" t="s">
        <v>39</v>
      </c>
      <c r="E156" s="235" t="s">
        <v>14</v>
      </c>
      <c r="F156" s="235" t="s">
        <v>84</v>
      </c>
      <c r="G156" s="75">
        <v>200000</v>
      </c>
    </row>
    <row r="157" spans="1:7" ht="25.5">
      <c r="A157" s="215" t="s">
        <v>109</v>
      </c>
      <c r="B157" s="229" t="s">
        <v>309</v>
      </c>
      <c r="C157" s="250" t="s">
        <v>40</v>
      </c>
      <c r="D157" s="254" t="s">
        <v>39</v>
      </c>
      <c r="E157" s="254" t="s">
        <v>15</v>
      </c>
      <c r="F157" s="254"/>
      <c r="G157" s="98">
        <f>SUM(G158:G166)</f>
        <v>14859000</v>
      </c>
    </row>
    <row r="158" spans="1:7" ht="12.75">
      <c r="A158" s="193" t="s">
        <v>170</v>
      </c>
      <c r="B158" s="229" t="s">
        <v>309</v>
      </c>
      <c r="C158" s="240" t="s">
        <v>40</v>
      </c>
      <c r="D158" s="238" t="s">
        <v>39</v>
      </c>
      <c r="E158" s="235" t="s">
        <v>15</v>
      </c>
      <c r="F158" s="235" t="s">
        <v>95</v>
      </c>
      <c r="G158" s="75">
        <v>10084000</v>
      </c>
    </row>
    <row r="159" spans="1:7" ht="25.5">
      <c r="A159" s="193" t="s">
        <v>171</v>
      </c>
      <c r="B159" s="229" t="s">
        <v>309</v>
      </c>
      <c r="C159" s="240" t="s">
        <v>40</v>
      </c>
      <c r="D159" s="238" t="s">
        <v>39</v>
      </c>
      <c r="E159" s="235" t="s">
        <v>15</v>
      </c>
      <c r="F159" s="235" t="s">
        <v>96</v>
      </c>
      <c r="G159" s="75">
        <v>210000</v>
      </c>
    </row>
    <row r="160" spans="1:7" ht="38.25">
      <c r="A160" s="193" t="s">
        <v>167</v>
      </c>
      <c r="B160" s="229" t="s">
        <v>309</v>
      </c>
      <c r="C160" s="240" t="s">
        <v>40</v>
      </c>
      <c r="D160" s="238" t="s">
        <v>39</v>
      </c>
      <c r="E160" s="235" t="s">
        <v>15</v>
      </c>
      <c r="F160" s="235" t="s">
        <v>11</v>
      </c>
      <c r="G160" s="288">
        <v>3045000</v>
      </c>
    </row>
    <row r="161" spans="1:7" ht="12.75">
      <c r="A161" s="193" t="s">
        <v>231</v>
      </c>
      <c r="B161" s="229" t="s">
        <v>309</v>
      </c>
      <c r="C161" s="240" t="s">
        <v>40</v>
      </c>
      <c r="D161" s="238" t="s">
        <v>39</v>
      </c>
      <c r="E161" s="235" t="s">
        <v>15</v>
      </c>
      <c r="F161" s="235" t="s">
        <v>84</v>
      </c>
      <c r="G161" s="288">
        <v>1000000</v>
      </c>
    </row>
    <row r="162" spans="1:7" ht="38.25">
      <c r="A162" s="193" t="s">
        <v>97</v>
      </c>
      <c r="B162" s="229" t="s">
        <v>309</v>
      </c>
      <c r="C162" s="240" t="s">
        <v>40</v>
      </c>
      <c r="D162" s="238" t="s">
        <v>39</v>
      </c>
      <c r="E162" s="235" t="s">
        <v>15</v>
      </c>
      <c r="F162" s="235" t="s">
        <v>98</v>
      </c>
      <c r="G162" s="75">
        <v>400000</v>
      </c>
    </row>
    <row r="163" spans="1:7" ht="25.5">
      <c r="A163" s="202" t="s">
        <v>143</v>
      </c>
      <c r="B163" s="229" t="s">
        <v>309</v>
      </c>
      <c r="C163" s="240" t="s">
        <v>40</v>
      </c>
      <c r="D163" s="238" t="s">
        <v>39</v>
      </c>
      <c r="E163" s="235" t="s">
        <v>15</v>
      </c>
      <c r="F163" s="235" t="s">
        <v>91</v>
      </c>
      <c r="G163" s="75">
        <v>10000</v>
      </c>
    </row>
    <row r="164" spans="1:7" ht="12.75">
      <c r="A164" s="193" t="s">
        <v>90</v>
      </c>
      <c r="B164" s="229" t="s">
        <v>309</v>
      </c>
      <c r="C164" s="240" t="s">
        <v>40</v>
      </c>
      <c r="D164" s="238" t="s">
        <v>39</v>
      </c>
      <c r="E164" s="235" t="s">
        <v>15</v>
      </c>
      <c r="F164" s="235" t="s">
        <v>93</v>
      </c>
      <c r="G164" s="75">
        <v>80000</v>
      </c>
    </row>
    <row r="165" spans="1:7" ht="12.75">
      <c r="A165" s="193" t="s">
        <v>92</v>
      </c>
      <c r="B165" s="229" t="s">
        <v>309</v>
      </c>
      <c r="C165" s="240" t="s">
        <v>40</v>
      </c>
      <c r="D165" s="238" t="s">
        <v>39</v>
      </c>
      <c r="E165" s="235" t="s">
        <v>15</v>
      </c>
      <c r="F165" s="235" t="s">
        <v>94</v>
      </c>
      <c r="G165" s="75">
        <v>10000</v>
      </c>
    </row>
    <row r="166" spans="1:7" ht="12.75">
      <c r="A166" s="193" t="s">
        <v>36</v>
      </c>
      <c r="B166" s="229" t="s">
        <v>309</v>
      </c>
      <c r="C166" s="240" t="s">
        <v>40</v>
      </c>
      <c r="D166" s="238" t="s">
        <v>39</v>
      </c>
      <c r="E166" s="235" t="s">
        <v>15</v>
      </c>
      <c r="F166" s="235" t="s">
        <v>35</v>
      </c>
      <c r="G166" s="75">
        <v>20000</v>
      </c>
    </row>
    <row r="167" spans="1:7" ht="140.25">
      <c r="A167" s="197" t="s">
        <v>355</v>
      </c>
      <c r="B167" s="229" t="s">
        <v>309</v>
      </c>
      <c r="C167" s="239" t="s">
        <v>40</v>
      </c>
      <c r="D167" s="256" t="s">
        <v>39</v>
      </c>
      <c r="E167" s="233" t="s">
        <v>133</v>
      </c>
      <c r="F167" s="233"/>
      <c r="G167" s="98">
        <f>SUM(G168:G173)</f>
        <v>64916618</v>
      </c>
    </row>
    <row r="168" spans="1:8" ht="12.75">
      <c r="A168" s="193" t="s">
        <v>165</v>
      </c>
      <c r="B168" s="229" t="s">
        <v>309</v>
      </c>
      <c r="C168" s="240" t="s">
        <v>40</v>
      </c>
      <c r="D168" s="238" t="s">
        <v>39</v>
      </c>
      <c r="E168" s="235" t="s">
        <v>133</v>
      </c>
      <c r="F168" s="235" t="s">
        <v>95</v>
      </c>
      <c r="G168" s="75">
        <v>46321808</v>
      </c>
      <c r="H168" s="158"/>
    </row>
    <row r="169" spans="1:7" ht="25.5">
      <c r="A169" s="193" t="s">
        <v>171</v>
      </c>
      <c r="B169" s="229" t="s">
        <v>309</v>
      </c>
      <c r="C169" s="240" t="s">
        <v>40</v>
      </c>
      <c r="D169" s="238" t="s">
        <v>39</v>
      </c>
      <c r="E169" s="235" t="s">
        <v>133</v>
      </c>
      <c r="F169" s="235" t="s">
        <v>96</v>
      </c>
      <c r="G169" s="75">
        <v>21724</v>
      </c>
    </row>
    <row r="170" spans="1:7" ht="38.25">
      <c r="A170" s="193" t="s">
        <v>167</v>
      </c>
      <c r="B170" s="229" t="s">
        <v>309</v>
      </c>
      <c r="C170" s="240" t="s">
        <v>40</v>
      </c>
      <c r="D170" s="238" t="s">
        <v>39</v>
      </c>
      <c r="E170" s="235" t="s">
        <v>133</v>
      </c>
      <c r="F170" s="235" t="s">
        <v>11</v>
      </c>
      <c r="G170" s="75">
        <v>13990414</v>
      </c>
    </row>
    <row r="171" spans="1:7" ht="12.75">
      <c r="A171" s="193" t="s">
        <v>346</v>
      </c>
      <c r="B171" s="229" t="s">
        <v>309</v>
      </c>
      <c r="C171" s="240" t="s">
        <v>40</v>
      </c>
      <c r="D171" s="238" t="s">
        <v>39</v>
      </c>
      <c r="E171" s="235" t="s">
        <v>133</v>
      </c>
      <c r="F171" s="235" t="s">
        <v>84</v>
      </c>
      <c r="G171" s="75">
        <v>42305</v>
      </c>
    </row>
    <row r="172" spans="1:7" ht="25.5">
      <c r="A172" s="193" t="s">
        <v>336</v>
      </c>
      <c r="B172" s="229" t="s">
        <v>309</v>
      </c>
      <c r="C172" s="240" t="s">
        <v>40</v>
      </c>
      <c r="D172" s="238" t="s">
        <v>39</v>
      </c>
      <c r="E172" s="235" t="s">
        <v>133</v>
      </c>
      <c r="F172" s="235" t="s">
        <v>373</v>
      </c>
      <c r="G172" s="75">
        <v>0</v>
      </c>
    </row>
    <row r="173" spans="1:7" ht="38.25">
      <c r="A173" s="193" t="s">
        <v>97</v>
      </c>
      <c r="B173" s="229" t="s">
        <v>309</v>
      </c>
      <c r="C173" s="240" t="s">
        <v>40</v>
      </c>
      <c r="D173" s="238" t="s">
        <v>39</v>
      </c>
      <c r="E173" s="235" t="s">
        <v>133</v>
      </c>
      <c r="F173" s="235" t="s">
        <v>98</v>
      </c>
      <c r="G173" s="75">
        <v>4540367</v>
      </c>
    </row>
    <row r="174" spans="1:7" ht="102">
      <c r="A174" s="194" t="s">
        <v>217</v>
      </c>
      <c r="B174" s="229" t="s">
        <v>309</v>
      </c>
      <c r="C174" s="232" t="s">
        <v>40</v>
      </c>
      <c r="D174" s="233" t="s">
        <v>39</v>
      </c>
      <c r="E174" s="233" t="s">
        <v>16</v>
      </c>
      <c r="F174" s="233"/>
      <c r="G174" s="98">
        <f>SUM(G175:G177)</f>
        <v>333000</v>
      </c>
    </row>
    <row r="175" spans="1:7" ht="12.75">
      <c r="A175" s="193" t="s">
        <v>170</v>
      </c>
      <c r="B175" s="229" t="s">
        <v>309</v>
      </c>
      <c r="C175" s="234" t="s">
        <v>40</v>
      </c>
      <c r="D175" s="235" t="s">
        <v>39</v>
      </c>
      <c r="E175" s="235" t="s">
        <v>16</v>
      </c>
      <c r="F175" s="235" t="s">
        <v>95</v>
      </c>
      <c r="G175" s="75">
        <v>151000</v>
      </c>
    </row>
    <row r="176" spans="1:7" ht="38.25">
      <c r="A176" s="193" t="s">
        <v>167</v>
      </c>
      <c r="B176" s="229" t="s">
        <v>309</v>
      </c>
      <c r="C176" s="234" t="s">
        <v>40</v>
      </c>
      <c r="D176" s="235" t="s">
        <v>39</v>
      </c>
      <c r="E176" s="235" t="s">
        <v>16</v>
      </c>
      <c r="F176" s="235" t="s">
        <v>11</v>
      </c>
      <c r="G176" s="75">
        <v>56000</v>
      </c>
    </row>
    <row r="177" spans="1:7" ht="12.75">
      <c r="A177" s="193" t="s">
        <v>346</v>
      </c>
      <c r="B177" s="229" t="s">
        <v>309</v>
      </c>
      <c r="C177" s="234" t="s">
        <v>40</v>
      </c>
      <c r="D177" s="235" t="s">
        <v>39</v>
      </c>
      <c r="E177" s="235" t="s">
        <v>16</v>
      </c>
      <c r="F177" s="235" t="s">
        <v>84</v>
      </c>
      <c r="G177" s="75">
        <v>126000</v>
      </c>
    </row>
    <row r="178" spans="1:7" ht="13.5">
      <c r="A178" s="213" t="s">
        <v>59</v>
      </c>
      <c r="B178" s="229" t="s">
        <v>309</v>
      </c>
      <c r="C178" s="261" t="s">
        <v>40</v>
      </c>
      <c r="D178" s="261" t="s">
        <v>46</v>
      </c>
      <c r="E178" s="233"/>
      <c r="F178" s="261"/>
      <c r="G178" s="289">
        <f>G179+G183+G185+G200+G206+G211+G213+G217+G222+G195</f>
        <v>401653271.33</v>
      </c>
    </row>
    <row r="179" spans="1:7" ht="25.5">
      <c r="A179" s="201" t="s">
        <v>292</v>
      </c>
      <c r="B179" s="229" t="s">
        <v>309</v>
      </c>
      <c r="C179" s="252" t="s">
        <v>40</v>
      </c>
      <c r="D179" s="253" t="s">
        <v>46</v>
      </c>
      <c r="E179" s="254" t="s">
        <v>191</v>
      </c>
      <c r="F179" s="254"/>
      <c r="G179" s="76">
        <f>SUM(G180:G182)</f>
        <v>35450000</v>
      </c>
    </row>
    <row r="180" spans="1:7" ht="12.75">
      <c r="A180" s="193" t="s">
        <v>346</v>
      </c>
      <c r="B180" s="229" t="s">
        <v>309</v>
      </c>
      <c r="C180" s="240" t="s">
        <v>40</v>
      </c>
      <c r="D180" s="238" t="s">
        <v>46</v>
      </c>
      <c r="E180" s="235" t="s">
        <v>191</v>
      </c>
      <c r="F180" s="235" t="s">
        <v>84</v>
      </c>
      <c r="G180" s="75">
        <v>950000</v>
      </c>
    </row>
    <row r="181" spans="1:7" ht="12.75">
      <c r="A181" s="193" t="s">
        <v>185</v>
      </c>
      <c r="B181" s="229" t="s">
        <v>309</v>
      </c>
      <c r="C181" s="240" t="s">
        <v>40</v>
      </c>
      <c r="D181" s="238" t="s">
        <v>46</v>
      </c>
      <c r="E181" s="235" t="s">
        <v>191</v>
      </c>
      <c r="F181" s="235" t="s">
        <v>186</v>
      </c>
      <c r="G181" s="75">
        <v>22000000</v>
      </c>
    </row>
    <row r="182" spans="1:7" ht="38.25">
      <c r="A182" s="193" t="s">
        <v>97</v>
      </c>
      <c r="B182" s="229" t="s">
        <v>309</v>
      </c>
      <c r="C182" s="240" t="s">
        <v>40</v>
      </c>
      <c r="D182" s="238" t="s">
        <v>46</v>
      </c>
      <c r="E182" s="235" t="s">
        <v>191</v>
      </c>
      <c r="F182" s="235" t="s">
        <v>98</v>
      </c>
      <c r="G182" s="75">
        <v>12500000</v>
      </c>
    </row>
    <row r="183" spans="1:7" ht="12.75">
      <c r="A183" s="201" t="s">
        <v>111</v>
      </c>
      <c r="B183" s="229" t="s">
        <v>309</v>
      </c>
      <c r="C183" s="252" t="s">
        <v>40</v>
      </c>
      <c r="D183" s="253" t="s">
        <v>46</v>
      </c>
      <c r="E183" s="254" t="s">
        <v>17</v>
      </c>
      <c r="F183" s="254"/>
      <c r="G183" s="76">
        <f>G184</f>
        <v>1040000</v>
      </c>
    </row>
    <row r="184" spans="1:7" ht="12.75">
      <c r="A184" s="193" t="s">
        <v>346</v>
      </c>
      <c r="B184" s="229" t="s">
        <v>309</v>
      </c>
      <c r="C184" s="240" t="s">
        <v>40</v>
      </c>
      <c r="D184" s="238" t="s">
        <v>46</v>
      </c>
      <c r="E184" s="235" t="s">
        <v>17</v>
      </c>
      <c r="F184" s="235" t="s">
        <v>84</v>
      </c>
      <c r="G184" s="92">
        <v>1040000</v>
      </c>
    </row>
    <row r="185" spans="1:7" ht="12.75">
      <c r="A185" s="215" t="s">
        <v>112</v>
      </c>
      <c r="B185" s="229" t="s">
        <v>309</v>
      </c>
      <c r="C185" s="252" t="s">
        <v>40</v>
      </c>
      <c r="D185" s="253" t="s">
        <v>46</v>
      </c>
      <c r="E185" s="254" t="s">
        <v>18</v>
      </c>
      <c r="F185" s="253"/>
      <c r="G185" s="76">
        <f>SUM(G186:G194)</f>
        <v>28336000</v>
      </c>
    </row>
    <row r="186" spans="1:7" ht="12.75">
      <c r="A186" s="193" t="s">
        <v>170</v>
      </c>
      <c r="B186" s="229" t="s">
        <v>309</v>
      </c>
      <c r="C186" s="240" t="s">
        <v>40</v>
      </c>
      <c r="D186" s="238" t="s">
        <v>46</v>
      </c>
      <c r="E186" s="235" t="s">
        <v>18</v>
      </c>
      <c r="F186" s="235" t="s">
        <v>95</v>
      </c>
      <c r="G186" s="75">
        <v>12036000</v>
      </c>
    </row>
    <row r="187" spans="1:7" ht="25.5">
      <c r="A187" s="193" t="s">
        <v>171</v>
      </c>
      <c r="B187" s="229" t="s">
        <v>309</v>
      </c>
      <c r="C187" s="240" t="s">
        <v>40</v>
      </c>
      <c r="D187" s="238" t="s">
        <v>46</v>
      </c>
      <c r="E187" s="235" t="s">
        <v>18</v>
      </c>
      <c r="F187" s="235" t="s">
        <v>96</v>
      </c>
      <c r="G187" s="75">
        <v>300000</v>
      </c>
    </row>
    <row r="188" spans="1:7" ht="38.25">
      <c r="A188" s="193" t="s">
        <v>167</v>
      </c>
      <c r="B188" s="229" t="s">
        <v>309</v>
      </c>
      <c r="C188" s="240" t="s">
        <v>40</v>
      </c>
      <c r="D188" s="238" t="s">
        <v>46</v>
      </c>
      <c r="E188" s="235" t="s">
        <v>18</v>
      </c>
      <c r="F188" s="235" t="s">
        <v>11</v>
      </c>
      <c r="G188" s="75">
        <v>3635000</v>
      </c>
    </row>
    <row r="189" spans="1:7" ht="12.75">
      <c r="A189" s="193" t="s">
        <v>346</v>
      </c>
      <c r="B189" s="229" t="s">
        <v>309</v>
      </c>
      <c r="C189" s="240" t="s">
        <v>40</v>
      </c>
      <c r="D189" s="238" t="s">
        <v>46</v>
      </c>
      <c r="E189" s="235" t="s">
        <v>18</v>
      </c>
      <c r="F189" s="235" t="s">
        <v>84</v>
      </c>
      <c r="G189" s="75">
        <v>3000000</v>
      </c>
    </row>
    <row r="190" spans="1:7" ht="38.25">
      <c r="A190" s="193" t="s">
        <v>97</v>
      </c>
      <c r="B190" s="229" t="s">
        <v>309</v>
      </c>
      <c r="C190" s="240" t="s">
        <v>40</v>
      </c>
      <c r="D190" s="238" t="s">
        <v>46</v>
      </c>
      <c r="E190" s="235" t="s">
        <v>18</v>
      </c>
      <c r="F190" s="235" t="s">
        <v>98</v>
      </c>
      <c r="G190" s="75">
        <v>9190000</v>
      </c>
    </row>
    <row r="191" spans="1:7" ht="25.5">
      <c r="A191" s="202" t="s">
        <v>143</v>
      </c>
      <c r="B191" s="229" t="s">
        <v>309</v>
      </c>
      <c r="C191" s="240" t="s">
        <v>40</v>
      </c>
      <c r="D191" s="238" t="s">
        <v>46</v>
      </c>
      <c r="E191" s="235" t="s">
        <v>18</v>
      </c>
      <c r="F191" s="235" t="s">
        <v>91</v>
      </c>
      <c r="G191" s="75">
        <v>50000</v>
      </c>
    </row>
    <row r="192" spans="1:7" ht="24.75" customHeight="1">
      <c r="A192" s="193" t="s">
        <v>90</v>
      </c>
      <c r="B192" s="229" t="s">
        <v>309</v>
      </c>
      <c r="C192" s="240" t="s">
        <v>40</v>
      </c>
      <c r="D192" s="238" t="s">
        <v>46</v>
      </c>
      <c r="E192" s="235" t="s">
        <v>18</v>
      </c>
      <c r="F192" s="235" t="s">
        <v>93</v>
      </c>
      <c r="G192" s="75">
        <v>100000</v>
      </c>
    </row>
    <row r="193" spans="1:7" ht="12.75">
      <c r="A193" s="193" t="s">
        <v>92</v>
      </c>
      <c r="B193" s="229" t="s">
        <v>309</v>
      </c>
      <c r="C193" s="240" t="s">
        <v>40</v>
      </c>
      <c r="D193" s="238" t="s">
        <v>46</v>
      </c>
      <c r="E193" s="235" t="s">
        <v>18</v>
      </c>
      <c r="F193" s="235" t="s">
        <v>94</v>
      </c>
      <c r="G193" s="75">
        <v>5000</v>
      </c>
    </row>
    <row r="194" spans="1:7" ht="12.75">
      <c r="A194" s="193" t="s">
        <v>36</v>
      </c>
      <c r="B194" s="229" t="s">
        <v>309</v>
      </c>
      <c r="C194" s="240" t="s">
        <v>40</v>
      </c>
      <c r="D194" s="238" t="s">
        <v>46</v>
      </c>
      <c r="E194" s="235" t="s">
        <v>18</v>
      </c>
      <c r="F194" s="235" t="s">
        <v>35</v>
      </c>
      <c r="G194" s="75">
        <v>20000</v>
      </c>
    </row>
    <row r="195" spans="1:7" ht="25.5">
      <c r="A195" s="217" t="s">
        <v>356</v>
      </c>
      <c r="B195" s="229" t="s">
        <v>309</v>
      </c>
      <c r="C195" s="262" t="s">
        <v>40</v>
      </c>
      <c r="D195" s="263" t="s">
        <v>46</v>
      </c>
      <c r="E195" s="264" t="s">
        <v>260</v>
      </c>
      <c r="F195" s="235"/>
      <c r="G195" s="98">
        <f>SUM(G196:G199)</f>
        <v>152348234.32999998</v>
      </c>
    </row>
    <row r="196" spans="1:7" ht="25.5">
      <c r="A196" s="193" t="s">
        <v>261</v>
      </c>
      <c r="B196" s="229" t="s">
        <v>309</v>
      </c>
      <c r="C196" s="240" t="s">
        <v>40</v>
      </c>
      <c r="D196" s="238" t="s">
        <v>46</v>
      </c>
      <c r="E196" s="235" t="s">
        <v>260</v>
      </c>
      <c r="F196" s="235" t="s">
        <v>211</v>
      </c>
      <c r="G196" s="92">
        <v>131300434.33</v>
      </c>
    </row>
    <row r="197" spans="1:7" ht="25.5">
      <c r="A197" s="193" t="s">
        <v>357</v>
      </c>
      <c r="B197" s="229" t="s">
        <v>309</v>
      </c>
      <c r="C197" s="240" t="s">
        <v>40</v>
      </c>
      <c r="D197" s="238" t="s">
        <v>46</v>
      </c>
      <c r="E197" s="235" t="s">
        <v>260</v>
      </c>
      <c r="F197" s="235" t="s">
        <v>211</v>
      </c>
      <c r="G197" s="92">
        <v>820.88</v>
      </c>
    </row>
    <row r="198" spans="1:7" ht="25.5" customHeight="1">
      <c r="A198" s="216" t="s">
        <v>358</v>
      </c>
      <c r="B198" s="229" t="s">
        <v>309</v>
      </c>
      <c r="C198" s="240" t="s">
        <v>40</v>
      </c>
      <c r="D198" s="238" t="s">
        <v>46</v>
      </c>
      <c r="E198" s="235" t="s">
        <v>260</v>
      </c>
      <c r="F198" s="235" t="s">
        <v>82</v>
      </c>
      <c r="G198" s="92">
        <v>21046800</v>
      </c>
    </row>
    <row r="199" spans="1:7" ht="12.75">
      <c r="A199" s="216" t="s">
        <v>359</v>
      </c>
      <c r="B199" s="229" t="s">
        <v>309</v>
      </c>
      <c r="C199" s="240" t="s">
        <v>40</v>
      </c>
      <c r="D199" s="238" t="s">
        <v>46</v>
      </c>
      <c r="E199" s="235" t="s">
        <v>260</v>
      </c>
      <c r="F199" s="235" t="s">
        <v>82</v>
      </c>
      <c r="G199" s="92">
        <v>179.12</v>
      </c>
    </row>
    <row r="200" spans="1:8" ht="140.25">
      <c r="A200" s="197" t="s">
        <v>355</v>
      </c>
      <c r="B200" s="229" t="s">
        <v>309</v>
      </c>
      <c r="C200" s="239" t="s">
        <v>40</v>
      </c>
      <c r="D200" s="256" t="s">
        <v>46</v>
      </c>
      <c r="E200" s="233" t="s">
        <v>134</v>
      </c>
      <c r="F200" s="256"/>
      <c r="G200" s="98">
        <f>SUM(G201:G205)</f>
        <v>154733337</v>
      </c>
      <c r="H200" s="9"/>
    </row>
    <row r="201" spans="1:7" ht="12.75">
      <c r="A201" s="193" t="s">
        <v>165</v>
      </c>
      <c r="B201" s="229" t="s">
        <v>309</v>
      </c>
      <c r="C201" s="234" t="s">
        <v>40</v>
      </c>
      <c r="D201" s="235" t="s">
        <v>46</v>
      </c>
      <c r="E201" s="235" t="s">
        <v>134</v>
      </c>
      <c r="F201" s="235" t="s">
        <v>95</v>
      </c>
      <c r="G201" s="75">
        <v>53215254</v>
      </c>
    </row>
    <row r="202" spans="1:7" ht="25.5">
      <c r="A202" s="193" t="s">
        <v>171</v>
      </c>
      <c r="B202" s="229" t="s">
        <v>309</v>
      </c>
      <c r="C202" s="234" t="s">
        <v>40</v>
      </c>
      <c r="D202" s="235" t="s">
        <v>46</v>
      </c>
      <c r="E202" s="235" t="s">
        <v>134</v>
      </c>
      <c r="F202" s="235" t="s">
        <v>96</v>
      </c>
      <c r="G202" s="75">
        <v>32015</v>
      </c>
    </row>
    <row r="203" spans="1:7" ht="38.25">
      <c r="A203" s="193" t="s">
        <v>167</v>
      </c>
      <c r="B203" s="229" t="s">
        <v>309</v>
      </c>
      <c r="C203" s="234" t="s">
        <v>40</v>
      </c>
      <c r="D203" s="235" t="s">
        <v>46</v>
      </c>
      <c r="E203" s="235" t="s">
        <v>134</v>
      </c>
      <c r="F203" s="235" t="s">
        <v>11</v>
      </c>
      <c r="G203" s="75">
        <v>16071368</v>
      </c>
    </row>
    <row r="204" spans="1:7" ht="12.75">
      <c r="A204" s="193" t="s">
        <v>346</v>
      </c>
      <c r="B204" s="229" t="s">
        <v>309</v>
      </c>
      <c r="C204" s="234" t="s">
        <v>40</v>
      </c>
      <c r="D204" s="235" t="s">
        <v>46</v>
      </c>
      <c r="E204" s="235" t="s">
        <v>134</v>
      </c>
      <c r="F204" s="235" t="s">
        <v>84</v>
      </c>
      <c r="G204" s="75">
        <v>1439060</v>
      </c>
    </row>
    <row r="205" spans="1:7" ht="38.25">
      <c r="A205" s="193" t="s">
        <v>97</v>
      </c>
      <c r="B205" s="229" t="s">
        <v>309</v>
      </c>
      <c r="C205" s="234" t="s">
        <v>40</v>
      </c>
      <c r="D205" s="235" t="s">
        <v>46</v>
      </c>
      <c r="E205" s="235" t="s">
        <v>134</v>
      </c>
      <c r="F205" s="235" t="s">
        <v>98</v>
      </c>
      <c r="G205" s="75">
        <v>83975640</v>
      </c>
    </row>
    <row r="206" spans="1:7" ht="102">
      <c r="A206" s="194" t="s">
        <v>217</v>
      </c>
      <c r="B206" s="229" t="s">
        <v>309</v>
      </c>
      <c r="C206" s="232" t="s">
        <v>40</v>
      </c>
      <c r="D206" s="233" t="s">
        <v>46</v>
      </c>
      <c r="E206" s="233" t="s">
        <v>20</v>
      </c>
      <c r="F206" s="233"/>
      <c r="G206" s="98">
        <f>SUM(G207:G210)</f>
        <v>3565300</v>
      </c>
    </row>
    <row r="207" spans="1:7" ht="12.75">
      <c r="A207" s="193" t="s">
        <v>165</v>
      </c>
      <c r="B207" s="229" t="s">
        <v>309</v>
      </c>
      <c r="C207" s="234" t="s">
        <v>40</v>
      </c>
      <c r="D207" s="235" t="s">
        <v>46</v>
      </c>
      <c r="E207" s="235" t="s">
        <v>20</v>
      </c>
      <c r="F207" s="235" t="s">
        <v>95</v>
      </c>
      <c r="G207" s="75">
        <v>5000</v>
      </c>
    </row>
    <row r="208" spans="1:7" ht="38.25">
      <c r="A208" s="193" t="s">
        <v>167</v>
      </c>
      <c r="B208" s="229" t="s">
        <v>309</v>
      </c>
      <c r="C208" s="234" t="s">
        <v>40</v>
      </c>
      <c r="D208" s="235" t="s">
        <v>46</v>
      </c>
      <c r="E208" s="235" t="s">
        <v>20</v>
      </c>
      <c r="F208" s="235" t="s">
        <v>11</v>
      </c>
      <c r="G208" s="75">
        <v>1500</v>
      </c>
    </row>
    <row r="209" spans="1:8" ht="12.75">
      <c r="A209" s="193" t="s">
        <v>346</v>
      </c>
      <c r="B209" s="229" t="s">
        <v>309</v>
      </c>
      <c r="C209" s="234" t="s">
        <v>40</v>
      </c>
      <c r="D209" s="235" t="s">
        <v>46</v>
      </c>
      <c r="E209" s="235" t="s">
        <v>20</v>
      </c>
      <c r="F209" s="235" t="s">
        <v>84</v>
      </c>
      <c r="G209" s="75">
        <v>1600000</v>
      </c>
      <c r="H209" s="9"/>
    </row>
    <row r="210" spans="1:7" ht="16.5" customHeight="1">
      <c r="A210" s="216" t="s">
        <v>83</v>
      </c>
      <c r="B210" s="229" t="s">
        <v>309</v>
      </c>
      <c r="C210" s="234" t="s">
        <v>40</v>
      </c>
      <c r="D210" s="235" t="s">
        <v>46</v>
      </c>
      <c r="E210" s="235" t="s">
        <v>146</v>
      </c>
      <c r="F210" s="235" t="s">
        <v>82</v>
      </c>
      <c r="G210" s="75">
        <v>1958800</v>
      </c>
    </row>
    <row r="211" spans="1:7" ht="25.5">
      <c r="A211" s="197" t="s">
        <v>219</v>
      </c>
      <c r="B211" s="229" t="s">
        <v>309</v>
      </c>
      <c r="C211" s="239" t="s">
        <v>40</v>
      </c>
      <c r="D211" s="256" t="s">
        <v>46</v>
      </c>
      <c r="E211" s="233" t="s">
        <v>136</v>
      </c>
      <c r="F211" s="235"/>
      <c r="G211" s="98">
        <f>SUM(G212:G212)</f>
        <v>2464000</v>
      </c>
    </row>
    <row r="212" spans="1:7" ht="12" customHeight="1">
      <c r="A212" s="193" t="s">
        <v>360</v>
      </c>
      <c r="B212" s="229" t="s">
        <v>309</v>
      </c>
      <c r="C212" s="240" t="s">
        <v>40</v>
      </c>
      <c r="D212" s="238" t="s">
        <v>46</v>
      </c>
      <c r="E212" s="235" t="s">
        <v>136</v>
      </c>
      <c r="F212" s="235" t="s">
        <v>84</v>
      </c>
      <c r="G212" s="75">
        <v>2464000</v>
      </c>
    </row>
    <row r="213" spans="1:7" ht="51">
      <c r="A213" s="201" t="s">
        <v>220</v>
      </c>
      <c r="B213" s="229" t="s">
        <v>309</v>
      </c>
      <c r="C213" s="252" t="s">
        <v>40</v>
      </c>
      <c r="D213" s="253" t="s">
        <v>46</v>
      </c>
      <c r="E213" s="254" t="s">
        <v>166</v>
      </c>
      <c r="F213" s="253"/>
      <c r="G213" s="98">
        <f>SUM(G214:G216)</f>
        <v>15545900</v>
      </c>
    </row>
    <row r="214" spans="1:7" ht="12.75">
      <c r="A214" s="193" t="s">
        <v>165</v>
      </c>
      <c r="B214" s="229" t="s">
        <v>309</v>
      </c>
      <c r="C214" s="240" t="s">
        <v>40</v>
      </c>
      <c r="D214" s="238" t="s">
        <v>46</v>
      </c>
      <c r="E214" s="235" t="s">
        <v>166</v>
      </c>
      <c r="F214" s="238" t="s">
        <v>95</v>
      </c>
      <c r="G214" s="92">
        <v>5773045</v>
      </c>
    </row>
    <row r="215" spans="1:8" ht="38.25">
      <c r="A215" s="193" t="s">
        <v>167</v>
      </c>
      <c r="B215" s="229" t="s">
        <v>309</v>
      </c>
      <c r="C215" s="240" t="s">
        <v>40</v>
      </c>
      <c r="D215" s="238" t="s">
        <v>46</v>
      </c>
      <c r="E215" s="235" t="s">
        <v>166</v>
      </c>
      <c r="F215" s="238" t="s">
        <v>11</v>
      </c>
      <c r="G215" s="92">
        <v>1674622</v>
      </c>
      <c r="H215" s="9"/>
    </row>
    <row r="216" spans="1:7" ht="12.75">
      <c r="A216" s="216" t="s">
        <v>83</v>
      </c>
      <c r="B216" s="229" t="s">
        <v>309</v>
      </c>
      <c r="C216" s="240" t="s">
        <v>40</v>
      </c>
      <c r="D216" s="238" t="s">
        <v>46</v>
      </c>
      <c r="E216" s="235" t="s">
        <v>166</v>
      </c>
      <c r="F216" s="238" t="s">
        <v>82</v>
      </c>
      <c r="G216" s="92">
        <v>8098233</v>
      </c>
    </row>
    <row r="217" spans="1:7" ht="25.5">
      <c r="A217" s="201" t="s">
        <v>221</v>
      </c>
      <c r="B217" s="229" t="s">
        <v>309</v>
      </c>
      <c r="C217" s="252" t="s">
        <v>40</v>
      </c>
      <c r="D217" s="253" t="s">
        <v>46</v>
      </c>
      <c r="E217" s="254" t="s">
        <v>168</v>
      </c>
      <c r="F217" s="253"/>
      <c r="G217" s="98">
        <f>SUM(G218:G221)</f>
        <v>7896700</v>
      </c>
    </row>
    <row r="218" spans="1:7" ht="12.75">
      <c r="A218" s="193" t="s">
        <v>361</v>
      </c>
      <c r="B218" s="229" t="s">
        <v>309</v>
      </c>
      <c r="C218" s="240" t="s">
        <v>40</v>
      </c>
      <c r="D218" s="238" t="s">
        <v>46</v>
      </c>
      <c r="E218" s="235" t="s">
        <v>168</v>
      </c>
      <c r="F218" s="238" t="s">
        <v>84</v>
      </c>
      <c r="G218" s="92">
        <v>2130733.04</v>
      </c>
    </row>
    <row r="219" spans="1:7" ht="12.75">
      <c r="A219" s="193" t="s">
        <v>237</v>
      </c>
      <c r="B219" s="229" t="s">
        <v>309</v>
      </c>
      <c r="C219" s="240" t="s">
        <v>40</v>
      </c>
      <c r="D219" s="238" t="s">
        <v>46</v>
      </c>
      <c r="E219" s="235" t="s">
        <v>168</v>
      </c>
      <c r="F219" s="238" t="s">
        <v>84</v>
      </c>
      <c r="G219" s="92">
        <v>317.07</v>
      </c>
    </row>
    <row r="220" spans="1:7" ht="12.75">
      <c r="A220" s="216" t="s">
        <v>169</v>
      </c>
      <c r="B220" s="229" t="s">
        <v>309</v>
      </c>
      <c r="C220" s="240" t="s">
        <v>40</v>
      </c>
      <c r="D220" s="238" t="s">
        <v>46</v>
      </c>
      <c r="E220" s="235" t="s">
        <v>168</v>
      </c>
      <c r="F220" s="238" t="s">
        <v>82</v>
      </c>
      <c r="G220" s="92">
        <v>5764966.96</v>
      </c>
    </row>
    <row r="221" spans="1:7" ht="12.75">
      <c r="A221" s="216" t="s">
        <v>162</v>
      </c>
      <c r="B221" s="229" t="s">
        <v>309</v>
      </c>
      <c r="C221" s="240" t="s">
        <v>40</v>
      </c>
      <c r="D221" s="238" t="s">
        <v>46</v>
      </c>
      <c r="E221" s="235" t="s">
        <v>168</v>
      </c>
      <c r="F221" s="238" t="s">
        <v>82</v>
      </c>
      <c r="G221" s="92">
        <v>682.93</v>
      </c>
    </row>
    <row r="222" spans="1:7" ht="38.25">
      <c r="A222" s="197" t="s">
        <v>135</v>
      </c>
      <c r="B222" s="229" t="s">
        <v>309</v>
      </c>
      <c r="C222" s="239" t="s">
        <v>40</v>
      </c>
      <c r="D222" s="256" t="s">
        <v>46</v>
      </c>
      <c r="E222" s="233" t="s">
        <v>137</v>
      </c>
      <c r="F222" s="265"/>
      <c r="G222" s="76">
        <f>SUM(G223:G223)</f>
        <v>273800</v>
      </c>
    </row>
    <row r="223" spans="1:7" ht="12.75">
      <c r="A223" s="193" t="s">
        <v>346</v>
      </c>
      <c r="B223" s="229" t="s">
        <v>309</v>
      </c>
      <c r="C223" s="234" t="s">
        <v>40</v>
      </c>
      <c r="D223" s="235" t="s">
        <v>46</v>
      </c>
      <c r="E223" s="235" t="s">
        <v>137</v>
      </c>
      <c r="F223" s="235" t="s">
        <v>84</v>
      </c>
      <c r="G223" s="75">
        <v>273800</v>
      </c>
    </row>
    <row r="224" spans="1:7" ht="12.75">
      <c r="A224" s="212" t="s">
        <v>127</v>
      </c>
      <c r="B224" s="229" t="s">
        <v>309</v>
      </c>
      <c r="C224" s="251" t="s">
        <v>40</v>
      </c>
      <c r="D224" s="255" t="s">
        <v>48</v>
      </c>
      <c r="E224" s="233"/>
      <c r="F224" s="265"/>
      <c r="G224" s="73">
        <f>G225+G227+G229+G231+G233</f>
        <v>15959695.120000001</v>
      </c>
    </row>
    <row r="225" spans="1:7" ht="25.5">
      <c r="A225" s="201" t="s">
        <v>292</v>
      </c>
      <c r="B225" s="229" t="s">
        <v>309</v>
      </c>
      <c r="C225" s="239" t="s">
        <v>40</v>
      </c>
      <c r="D225" s="256" t="s">
        <v>48</v>
      </c>
      <c r="E225" s="233" t="s">
        <v>191</v>
      </c>
      <c r="F225" s="238"/>
      <c r="G225" s="76">
        <f>G226</f>
        <v>1800000</v>
      </c>
    </row>
    <row r="226" spans="1:7" ht="38.25">
      <c r="A226" s="193" t="s">
        <v>97</v>
      </c>
      <c r="B226" s="229" t="s">
        <v>309</v>
      </c>
      <c r="C226" s="240" t="s">
        <v>40</v>
      </c>
      <c r="D226" s="238" t="s">
        <v>48</v>
      </c>
      <c r="E226" s="235" t="s">
        <v>191</v>
      </c>
      <c r="F226" s="238" t="s">
        <v>98</v>
      </c>
      <c r="G226" s="75">
        <v>1800000</v>
      </c>
    </row>
    <row r="227" spans="1:7" ht="25.5">
      <c r="A227" s="194" t="s">
        <v>113</v>
      </c>
      <c r="B227" s="229" t="s">
        <v>309</v>
      </c>
      <c r="C227" s="239" t="s">
        <v>40</v>
      </c>
      <c r="D227" s="256" t="s">
        <v>48</v>
      </c>
      <c r="E227" s="233" t="s">
        <v>19</v>
      </c>
      <c r="F227" s="238"/>
      <c r="G227" s="76">
        <f>G228</f>
        <v>9400000</v>
      </c>
    </row>
    <row r="228" spans="1:7" ht="38.25">
      <c r="A228" s="193" t="s">
        <v>97</v>
      </c>
      <c r="B228" s="229" t="s">
        <v>309</v>
      </c>
      <c r="C228" s="240" t="s">
        <v>40</v>
      </c>
      <c r="D228" s="238" t="s">
        <v>48</v>
      </c>
      <c r="E228" s="235" t="s">
        <v>19</v>
      </c>
      <c r="F228" s="238" t="s">
        <v>98</v>
      </c>
      <c r="G228" s="75">
        <v>9400000</v>
      </c>
    </row>
    <row r="229" spans="1:7" ht="25.5">
      <c r="A229" s="194" t="s">
        <v>160</v>
      </c>
      <c r="B229" s="229" t="s">
        <v>309</v>
      </c>
      <c r="C229" s="239" t="s">
        <v>40</v>
      </c>
      <c r="D229" s="256" t="s">
        <v>48</v>
      </c>
      <c r="E229" s="233" t="s">
        <v>159</v>
      </c>
      <c r="F229" s="238"/>
      <c r="G229" s="76">
        <f>G230</f>
        <v>3176695.12</v>
      </c>
    </row>
    <row r="230" spans="1:7" ht="39" customHeight="1">
      <c r="A230" s="193" t="s">
        <v>97</v>
      </c>
      <c r="B230" s="229" t="s">
        <v>309</v>
      </c>
      <c r="C230" s="240" t="s">
        <v>40</v>
      </c>
      <c r="D230" s="238" t="s">
        <v>48</v>
      </c>
      <c r="E230" s="235" t="s">
        <v>159</v>
      </c>
      <c r="F230" s="238" t="s">
        <v>98</v>
      </c>
      <c r="G230" s="75">
        <f>5000000-276804.88-1546500</f>
        <v>3176695.12</v>
      </c>
    </row>
    <row r="231" spans="1:7" ht="38.25">
      <c r="A231" s="192" t="s">
        <v>135</v>
      </c>
      <c r="B231" s="229" t="s">
        <v>309</v>
      </c>
      <c r="C231" s="232" t="s">
        <v>40</v>
      </c>
      <c r="D231" s="233" t="s">
        <v>48</v>
      </c>
      <c r="E231" s="233" t="s">
        <v>137</v>
      </c>
      <c r="F231" s="235"/>
      <c r="G231" s="76">
        <f>G232</f>
        <v>316600</v>
      </c>
    </row>
    <row r="232" spans="1:7" ht="12.75">
      <c r="A232" s="216" t="s">
        <v>83</v>
      </c>
      <c r="B232" s="229" t="s">
        <v>309</v>
      </c>
      <c r="C232" s="234" t="s">
        <v>40</v>
      </c>
      <c r="D232" s="235" t="s">
        <v>48</v>
      </c>
      <c r="E232" s="235" t="s">
        <v>137</v>
      </c>
      <c r="F232" s="235" t="s">
        <v>82</v>
      </c>
      <c r="G232" s="75">
        <v>316600</v>
      </c>
    </row>
    <row r="233" spans="1:7" ht="25.5">
      <c r="A233" s="197" t="s">
        <v>219</v>
      </c>
      <c r="B233" s="229" t="s">
        <v>309</v>
      </c>
      <c r="C233" s="239" t="s">
        <v>40</v>
      </c>
      <c r="D233" s="256" t="s">
        <v>48</v>
      </c>
      <c r="E233" s="233" t="s">
        <v>136</v>
      </c>
      <c r="F233" s="235"/>
      <c r="G233" s="98">
        <f>G234</f>
        <v>1266400</v>
      </c>
    </row>
    <row r="234" spans="1:7" ht="12.75">
      <c r="A234" s="216" t="s">
        <v>83</v>
      </c>
      <c r="B234" s="229" t="s">
        <v>309</v>
      </c>
      <c r="C234" s="240" t="s">
        <v>40</v>
      </c>
      <c r="D234" s="238" t="s">
        <v>48</v>
      </c>
      <c r="E234" s="235" t="s">
        <v>136</v>
      </c>
      <c r="F234" s="238" t="s">
        <v>82</v>
      </c>
      <c r="G234" s="92">
        <v>1266400</v>
      </c>
    </row>
    <row r="235" spans="1:7" ht="12.75">
      <c r="A235" s="218" t="s">
        <v>81</v>
      </c>
      <c r="B235" s="229" t="s">
        <v>309</v>
      </c>
      <c r="C235" s="230" t="s">
        <v>40</v>
      </c>
      <c r="D235" s="231" t="s">
        <v>40</v>
      </c>
      <c r="E235" s="233"/>
      <c r="F235" s="235"/>
      <c r="G235" s="290">
        <f>G236+G239+G241+G244</f>
        <v>1920000</v>
      </c>
    </row>
    <row r="236" spans="1:7" ht="25.5">
      <c r="A236" s="192" t="s">
        <v>222</v>
      </c>
      <c r="B236" s="229" t="s">
        <v>309</v>
      </c>
      <c r="C236" s="239" t="s">
        <v>40</v>
      </c>
      <c r="D236" s="256" t="s">
        <v>40</v>
      </c>
      <c r="E236" s="233" t="s">
        <v>138</v>
      </c>
      <c r="F236" s="233"/>
      <c r="G236" s="98">
        <f>G237+G238</f>
        <v>1368000</v>
      </c>
    </row>
    <row r="237" spans="1:7" ht="12.75">
      <c r="A237" s="193" t="s">
        <v>346</v>
      </c>
      <c r="B237" s="229" t="s">
        <v>309</v>
      </c>
      <c r="C237" s="240" t="s">
        <v>40</v>
      </c>
      <c r="D237" s="238" t="s">
        <v>40</v>
      </c>
      <c r="E237" s="235" t="s">
        <v>138</v>
      </c>
      <c r="F237" s="235" t="s">
        <v>84</v>
      </c>
      <c r="G237" s="75">
        <v>475080.36</v>
      </c>
    </row>
    <row r="238" spans="1:7" ht="12.75">
      <c r="A238" s="216" t="s">
        <v>83</v>
      </c>
      <c r="B238" s="229" t="s">
        <v>309</v>
      </c>
      <c r="C238" s="240" t="s">
        <v>40</v>
      </c>
      <c r="D238" s="238" t="s">
        <v>40</v>
      </c>
      <c r="E238" s="235" t="s">
        <v>138</v>
      </c>
      <c r="F238" s="235" t="s">
        <v>82</v>
      </c>
      <c r="G238" s="75">
        <v>892919.64</v>
      </c>
    </row>
    <row r="239" spans="1:8" ht="25.5">
      <c r="A239" s="194" t="s">
        <v>229</v>
      </c>
      <c r="B239" s="229" t="s">
        <v>309</v>
      </c>
      <c r="C239" s="239" t="s">
        <v>40</v>
      </c>
      <c r="D239" s="233" t="s">
        <v>40</v>
      </c>
      <c r="E239" s="233" t="s">
        <v>139</v>
      </c>
      <c r="F239" s="233"/>
      <c r="G239" s="76">
        <f>SUM(G240:G240)</f>
        <v>152000</v>
      </c>
      <c r="H239" s="9"/>
    </row>
    <row r="240" spans="1:7" ht="12.75">
      <c r="A240" s="193" t="s">
        <v>346</v>
      </c>
      <c r="B240" s="229" t="s">
        <v>309</v>
      </c>
      <c r="C240" s="240" t="s">
        <v>40</v>
      </c>
      <c r="D240" s="238" t="s">
        <v>40</v>
      </c>
      <c r="E240" s="235" t="s">
        <v>139</v>
      </c>
      <c r="F240" s="235" t="s">
        <v>84</v>
      </c>
      <c r="G240" s="75">
        <v>152000</v>
      </c>
    </row>
    <row r="241" spans="1:7" ht="12.75">
      <c r="A241" s="194" t="s">
        <v>223</v>
      </c>
      <c r="B241" s="229" t="s">
        <v>309</v>
      </c>
      <c r="C241" s="239" t="s">
        <v>40</v>
      </c>
      <c r="D241" s="233" t="s">
        <v>40</v>
      </c>
      <c r="E241" s="233" t="s">
        <v>21</v>
      </c>
      <c r="F241" s="235"/>
      <c r="G241" s="76">
        <f>SUM(G242:G243)</f>
        <v>200000</v>
      </c>
    </row>
    <row r="242" spans="1:7" ht="12.75">
      <c r="A242" s="193" t="s">
        <v>170</v>
      </c>
      <c r="B242" s="229" t="s">
        <v>309</v>
      </c>
      <c r="C242" s="240" t="s">
        <v>40</v>
      </c>
      <c r="D242" s="235" t="s">
        <v>40</v>
      </c>
      <c r="E242" s="235" t="s">
        <v>21</v>
      </c>
      <c r="F242" s="235" t="s">
        <v>95</v>
      </c>
      <c r="G242" s="75">
        <v>153610</v>
      </c>
    </row>
    <row r="243" spans="1:7" ht="38.25">
      <c r="A243" s="193" t="s">
        <v>167</v>
      </c>
      <c r="B243" s="229" t="s">
        <v>309</v>
      </c>
      <c r="C243" s="240" t="s">
        <v>40</v>
      </c>
      <c r="D243" s="235" t="s">
        <v>40</v>
      </c>
      <c r="E243" s="235" t="s">
        <v>21</v>
      </c>
      <c r="F243" s="235" t="s">
        <v>11</v>
      </c>
      <c r="G243" s="75">
        <v>46390</v>
      </c>
    </row>
    <row r="244" spans="1:7" ht="40.5" customHeight="1">
      <c r="A244" s="194" t="s">
        <v>362</v>
      </c>
      <c r="B244" s="229" t="s">
        <v>309</v>
      </c>
      <c r="C244" s="239" t="s">
        <v>40</v>
      </c>
      <c r="D244" s="233" t="s">
        <v>40</v>
      </c>
      <c r="E244" s="233" t="s">
        <v>32</v>
      </c>
      <c r="F244" s="233"/>
      <c r="G244" s="76">
        <f>SUM(G245:G246)</f>
        <v>200000</v>
      </c>
    </row>
    <row r="245" spans="1:7" ht="12.75">
      <c r="A245" s="193" t="s">
        <v>231</v>
      </c>
      <c r="B245" s="229" t="s">
        <v>309</v>
      </c>
      <c r="C245" s="240" t="s">
        <v>40</v>
      </c>
      <c r="D245" s="238" t="s">
        <v>40</v>
      </c>
      <c r="E245" s="235" t="s">
        <v>32</v>
      </c>
      <c r="F245" s="235" t="s">
        <v>84</v>
      </c>
      <c r="G245" s="75">
        <v>60000</v>
      </c>
    </row>
    <row r="246" spans="1:7" ht="12.75">
      <c r="A246" s="193" t="s">
        <v>131</v>
      </c>
      <c r="B246" s="229" t="s">
        <v>309</v>
      </c>
      <c r="C246" s="240" t="s">
        <v>40</v>
      </c>
      <c r="D246" s="238" t="s">
        <v>40</v>
      </c>
      <c r="E246" s="235" t="s">
        <v>32</v>
      </c>
      <c r="F246" s="235" t="s">
        <v>130</v>
      </c>
      <c r="G246" s="75">
        <v>140000</v>
      </c>
    </row>
    <row r="247" spans="1:7" ht="12.75">
      <c r="A247" s="212" t="s">
        <v>60</v>
      </c>
      <c r="B247" s="229" t="s">
        <v>309</v>
      </c>
      <c r="C247" s="251" t="s">
        <v>40</v>
      </c>
      <c r="D247" s="231" t="s">
        <v>42</v>
      </c>
      <c r="E247" s="233"/>
      <c r="F247" s="231"/>
      <c r="G247" s="283">
        <f>G248+G259+G261+G264+G255</f>
        <v>15207979.530000001</v>
      </c>
    </row>
    <row r="248" spans="1:7" ht="25.5">
      <c r="A248" s="219" t="s">
        <v>114</v>
      </c>
      <c r="B248" s="229" t="s">
        <v>309</v>
      </c>
      <c r="C248" s="266" t="s">
        <v>40</v>
      </c>
      <c r="D248" s="267" t="s">
        <v>42</v>
      </c>
      <c r="E248" s="267" t="s">
        <v>33</v>
      </c>
      <c r="F248" s="267"/>
      <c r="G248" s="291">
        <f>SUM(G249:G254)</f>
        <v>6590934.53</v>
      </c>
    </row>
    <row r="249" spans="1:7" ht="12.75">
      <c r="A249" s="193" t="s">
        <v>170</v>
      </c>
      <c r="B249" s="229" t="s">
        <v>309</v>
      </c>
      <c r="C249" s="240" t="s">
        <v>40</v>
      </c>
      <c r="D249" s="235" t="s">
        <v>42</v>
      </c>
      <c r="E249" s="235" t="s">
        <v>33</v>
      </c>
      <c r="F249" s="235" t="s">
        <v>95</v>
      </c>
      <c r="G249" s="75">
        <v>4440000</v>
      </c>
    </row>
    <row r="250" spans="1:7" ht="25.5">
      <c r="A250" s="193" t="s">
        <v>171</v>
      </c>
      <c r="B250" s="229" t="s">
        <v>309</v>
      </c>
      <c r="C250" s="240" t="s">
        <v>40</v>
      </c>
      <c r="D250" s="235" t="s">
        <v>42</v>
      </c>
      <c r="E250" s="235" t="s">
        <v>33</v>
      </c>
      <c r="F250" s="235" t="s">
        <v>96</v>
      </c>
      <c r="G250" s="75">
        <v>100000</v>
      </c>
    </row>
    <row r="251" spans="1:7" ht="38.25">
      <c r="A251" s="193" t="s">
        <v>167</v>
      </c>
      <c r="B251" s="229" t="s">
        <v>309</v>
      </c>
      <c r="C251" s="240" t="s">
        <v>40</v>
      </c>
      <c r="D251" s="235" t="s">
        <v>42</v>
      </c>
      <c r="E251" s="235" t="s">
        <v>33</v>
      </c>
      <c r="F251" s="235" t="s">
        <v>11</v>
      </c>
      <c r="G251" s="75">
        <v>1340000</v>
      </c>
    </row>
    <row r="252" spans="1:7" ht="12.75">
      <c r="A252" s="193" t="s">
        <v>231</v>
      </c>
      <c r="B252" s="229" t="s">
        <v>309</v>
      </c>
      <c r="C252" s="240" t="s">
        <v>40</v>
      </c>
      <c r="D252" s="235" t="s">
        <v>42</v>
      </c>
      <c r="E252" s="235" t="s">
        <v>33</v>
      </c>
      <c r="F252" s="235" t="s">
        <v>84</v>
      </c>
      <c r="G252" s="75">
        <f>700000-65.47</f>
        <v>699934.53</v>
      </c>
    </row>
    <row r="253" spans="1:7" ht="12.75">
      <c r="A253" s="193" t="s">
        <v>90</v>
      </c>
      <c r="B253" s="229" t="s">
        <v>309</v>
      </c>
      <c r="C253" s="240" t="s">
        <v>40</v>
      </c>
      <c r="D253" s="235" t="s">
        <v>42</v>
      </c>
      <c r="E253" s="235" t="s">
        <v>33</v>
      </c>
      <c r="F253" s="235" t="s">
        <v>93</v>
      </c>
      <c r="G253" s="75">
        <v>1000</v>
      </c>
    </row>
    <row r="254" spans="1:7" ht="12.75">
      <c r="A254" s="193" t="s">
        <v>36</v>
      </c>
      <c r="B254" s="229" t="s">
        <v>309</v>
      </c>
      <c r="C254" s="240" t="s">
        <v>40</v>
      </c>
      <c r="D254" s="235" t="s">
        <v>42</v>
      </c>
      <c r="E254" s="235" t="s">
        <v>33</v>
      </c>
      <c r="F254" s="235" t="s">
        <v>35</v>
      </c>
      <c r="G254" s="75">
        <v>10000</v>
      </c>
    </row>
    <row r="255" spans="1:7" ht="140.25">
      <c r="A255" s="197" t="s">
        <v>355</v>
      </c>
      <c r="B255" s="229" t="s">
        <v>309</v>
      </c>
      <c r="C255" s="239" t="s">
        <v>40</v>
      </c>
      <c r="D255" s="233" t="s">
        <v>42</v>
      </c>
      <c r="E255" s="233" t="s">
        <v>134</v>
      </c>
      <c r="F255" s="233"/>
      <c r="G255" s="93">
        <f>SUM(G256:G258)</f>
        <v>7887045</v>
      </c>
    </row>
    <row r="256" spans="1:7" ht="12.75">
      <c r="A256" s="193" t="s">
        <v>170</v>
      </c>
      <c r="B256" s="229" t="s">
        <v>309</v>
      </c>
      <c r="C256" s="240" t="s">
        <v>40</v>
      </c>
      <c r="D256" s="238" t="s">
        <v>42</v>
      </c>
      <c r="E256" s="235" t="s">
        <v>134</v>
      </c>
      <c r="F256" s="235" t="s">
        <v>95</v>
      </c>
      <c r="G256" s="75">
        <v>6057635</v>
      </c>
    </row>
    <row r="257" spans="1:7" ht="43.5" customHeight="1">
      <c r="A257" s="193" t="s">
        <v>167</v>
      </c>
      <c r="B257" s="229" t="s">
        <v>309</v>
      </c>
      <c r="C257" s="240" t="s">
        <v>40</v>
      </c>
      <c r="D257" s="235" t="s">
        <v>42</v>
      </c>
      <c r="E257" s="235" t="s">
        <v>134</v>
      </c>
      <c r="F257" s="235" t="s">
        <v>11</v>
      </c>
      <c r="G257" s="75">
        <v>1829410</v>
      </c>
    </row>
    <row r="258" spans="1:7" ht="12.75">
      <c r="A258" s="193" t="s">
        <v>231</v>
      </c>
      <c r="B258" s="229" t="s">
        <v>309</v>
      </c>
      <c r="C258" s="240" t="s">
        <v>40</v>
      </c>
      <c r="D258" s="235" t="s">
        <v>42</v>
      </c>
      <c r="E258" s="235" t="s">
        <v>134</v>
      </c>
      <c r="F258" s="235" t="s">
        <v>84</v>
      </c>
      <c r="G258" s="75"/>
    </row>
    <row r="259" spans="1:7" ht="51">
      <c r="A259" s="194" t="s">
        <v>125</v>
      </c>
      <c r="B259" s="229" t="s">
        <v>309</v>
      </c>
      <c r="C259" s="239" t="s">
        <v>40</v>
      </c>
      <c r="D259" s="233" t="s">
        <v>42</v>
      </c>
      <c r="E259" s="233" t="s">
        <v>34</v>
      </c>
      <c r="F259" s="233"/>
      <c r="G259" s="74">
        <f>SUM(G260:G260)</f>
        <v>30000</v>
      </c>
    </row>
    <row r="260" spans="1:7" ht="12.75">
      <c r="A260" s="193" t="s">
        <v>363</v>
      </c>
      <c r="B260" s="229" t="s">
        <v>309</v>
      </c>
      <c r="C260" s="240" t="s">
        <v>40</v>
      </c>
      <c r="D260" s="235" t="s">
        <v>42</v>
      </c>
      <c r="E260" s="235" t="s">
        <v>34</v>
      </c>
      <c r="F260" s="235" t="s">
        <v>84</v>
      </c>
      <c r="G260" s="75">
        <v>30000</v>
      </c>
    </row>
    <row r="261" spans="1:7" ht="38.25">
      <c r="A261" s="194" t="s">
        <v>364</v>
      </c>
      <c r="B261" s="229" t="s">
        <v>309</v>
      </c>
      <c r="C261" s="239" t="s">
        <v>40</v>
      </c>
      <c r="D261" s="233" t="s">
        <v>42</v>
      </c>
      <c r="E261" s="233" t="s">
        <v>22</v>
      </c>
      <c r="F261" s="233"/>
      <c r="G261" s="74">
        <f>G262+G263</f>
        <v>400000</v>
      </c>
    </row>
    <row r="262" spans="1:7" ht="12.75">
      <c r="A262" s="193" t="s">
        <v>363</v>
      </c>
      <c r="B262" s="229" t="s">
        <v>309</v>
      </c>
      <c r="C262" s="240" t="s">
        <v>40</v>
      </c>
      <c r="D262" s="235" t="s">
        <v>42</v>
      </c>
      <c r="E262" s="235" t="s">
        <v>22</v>
      </c>
      <c r="F262" s="235" t="s">
        <v>84</v>
      </c>
      <c r="G262" s="75">
        <v>400000</v>
      </c>
    </row>
    <row r="263" spans="1:7" ht="12.75">
      <c r="A263" s="216" t="s">
        <v>83</v>
      </c>
      <c r="B263" s="229" t="s">
        <v>309</v>
      </c>
      <c r="C263" s="240" t="s">
        <v>40</v>
      </c>
      <c r="D263" s="235" t="s">
        <v>42</v>
      </c>
      <c r="E263" s="235" t="s">
        <v>22</v>
      </c>
      <c r="F263" s="235" t="s">
        <v>82</v>
      </c>
      <c r="G263" s="75"/>
    </row>
    <row r="264" spans="1:7" ht="38.25">
      <c r="A264" s="194" t="s">
        <v>226</v>
      </c>
      <c r="B264" s="229" t="s">
        <v>309</v>
      </c>
      <c r="C264" s="239" t="s">
        <v>40</v>
      </c>
      <c r="D264" s="233" t="s">
        <v>42</v>
      </c>
      <c r="E264" s="233" t="s">
        <v>23</v>
      </c>
      <c r="F264" s="233"/>
      <c r="G264" s="74">
        <f>G265</f>
        <v>300000</v>
      </c>
    </row>
    <row r="265" spans="1:7" ht="15" customHeight="1">
      <c r="A265" s="193" t="s">
        <v>346</v>
      </c>
      <c r="B265" s="229" t="s">
        <v>309</v>
      </c>
      <c r="C265" s="240" t="s">
        <v>40</v>
      </c>
      <c r="D265" s="235" t="s">
        <v>42</v>
      </c>
      <c r="E265" s="235" t="s">
        <v>23</v>
      </c>
      <c r="F265" s="235" t="s">
        <v>84</v>
      </c>
      <c r="G265" s="92">
        <v>300000</v>
      </c>
    </row>
    <row r="266" spans="1:7" ht="12.75">
      <c r="A266" s="1" t="s">
        <v>78</v>
      </c>
      <c r="B266" s="226" t="s">
        <v>309</v>
      </c>
      <c r="C266" s="243" t="s">
        <v>41</v>
      </c>
      <c r="D266" s="244"/>
      <c r="E266" s="245"/>
      <c r="F266" s="244"/>
      <c r="G266" s="69">
        <f>G267</f>
        <v>27000750</v>
      </c>
    </row>
    <row r="267" spans="1:7" ht="12.75">
      <c r="A267" s="212" t="s">
        <v>61</v>
      </c>
      <c r="B267" s="229" t="s">
        <v>309</v>
      </c>
      <c r="C267" s="268" t="s">
        <v>41</v>
      </c>
      <c r="D267" s="231" t="s">
        <v>39</v>
      </c>
      <c r="E267" s="233"/>
      <c r="F267" s="231"/>
      <c r="G267" s="81">
        <f>G268</f>
        <v>27000750</v>
      </c>
    </row>
    <row r="268" spans="1:7" ht="15" customHeight="1">
      <c r="A268" s="219" t="s">
        <v>207</v>
      </c>
      <c r="B268" s="229" t="s">
        <v>309</v>
      </c>
      <c r="C268" s="269" t="s">
        <v>41</v>
      </c>
      <c r="D268" s="267" t="s">
        <v>39</v>
      </c>
      <c r="E268" s="267" t="s">
        <v>4</v>
      </c>
      <c r="F268" s="267"/>
      <c r="G268" s="79">
        <f>G269+G278</f>
        <v>27000750</v>
      </c>
    </row>
    <row r="269" spans="1:7" ht="38.25">
      <c r="A269" s="191" t="s">
        <v>115</v>
      </c>
      <c r="B269" s="229" t="s">
        <v>309</v>
      </c>
      <c r="C269" s="246" t="s">
        <v>119</v>
      </c>
      <c r="D269" s="231" t="s">
        <v>39</v>
      </c>
      <c r="E269" s="231" t="s">
        <v>5</v>
      </c>
      <c r="F269" s="231"/>
      <c r="G269" s="81">
        <f>G270+G272+G274+G276</f>
        <v>14763500</v>
      </c>
    </row>
    <row r="270" spans="1:7" ht="25.5">
      <c r="A270" s="194" t="s">
        <v>292</v>
      </c>
      <c r="B270" s="229" t="s">
        <v>309</v>
      </c>
      <c r="C270" s="232" t="s">
        <v>41</v>
      </c>
      <c r="D270" s="233" t="s">
        <v>39</v>
      </c>
      <c r="E270" s="233" t="s">
        <v>194</v>
      </c>
      <c r="F270" s="233"/>
      <c r="G270" s="76">
        <f>SUM(G271:G271)</f>
        <v>2600000</v>
      </c>
    </row>
    <row r="271" spans="1:7" ht="38.25">
      <c r="A271" s="193" t="s">
        <v>97</v>
      </c>
      <c r="B271" s="229" t="s">
        <v>309</v>
      </c>
      <c r="C271" s="270" t="s">
        <v>41</v>
      </c>
      <c r="D271" s="235" t="s">
        <v>39</v>
      </c>
      <c r="E271" s="235" t="s">
        <v>194</v>
      </c>
      <c r="F271" s="235" t="s">
        <v>98</v>
      </c>
      <c r="G271" s="92">
        <v>2600000</v>
      </c>
    </row>
    <row r="272" spans="1:7" ht="25.5">
      <c r="A272" s="194" t="s">
        <v>365</v>
      </c>
      <c r="B272" s="229" t="s">
        <v>309</v>
      </c>
      <c r="C272" s="232" t="s">
        <v>41</v>
      </c>
      <c r="D272" s="233" t="s">
        <v>39</v>
      </c>
      <c r="E272" s="233" t="s">
        <v>24</v>
      </c>
      <c r="F272" s="233"/>
      <c r="G272" s="76">
        <f>SUM(G273:G273)</f>
        <v>10000000</v>
      </c>
    </row>
    <row r="273" spans="1:7" ht="38.25">
      <c r="A273" s="193" t="s">
        <v>97</v>
      </c>
      <c r="B273" s="229" t="s">
        <v>309</v>
      </c>
      <c r="C273" s="270" t="s">
        <v>41</v>
      </c>
      <c r="D273" s="235" t="s">
        <v>39</v>
      </c>
      <c r="E273" s="235" t="s">
        <v>24</v>
      </c>
      <c r="F273" s="235" t="s">
        <v>98</v>
      </c>
      <c r="G273" s="75">
        <v>10000000</v>
      </c>
    </row>
    <row r="274" spans="1:7" ht="51">
      <c r="A274" s="192" t="s">
        <v>366</v>
      </c>
      <c r="B274" s="229" t="s">
        <v>309</v>
      </c>
      <c r="C274" s="239" t="s">
        <v>41</v>
      </c>
      <c r="D274" s="233" t="s">
        <v>39</v>
      </c>
      <c r="E274" s="233" t="s">
        <v>380</v>
      </c>
      <c r="F274" s="233"/>
      <c r="G274" s="98">
        <f>SUM(G275:G275)</f>
        <v>1730800</v>
      </c>
    </row>
    <row r="275" spans="1:7" ht="12.75">
      <c r="A275" s="216" t="s">
        <v>83</v>
      </c>
      <c r="B275" s="229" t="s">
        <v>309</v>
      </c>
      <c r="C275" s="240" t="s">
        <v>41</v>
      </c>
      <c r="D275" s="235" t="s">
        <v>39</v>
      </c>
      <c r="E275" s="235" t="s">
        <v>380</v>
      </c>
      <c r="F275" s="235" t="s">
        <v>82</v>
      </c>
      <c r="G275" s="75">
        <v>1730800</v>
      </c>
    </row>
    <row r="276" spans="1:7" ht="51">
      <c r="A276" s="192" t="s">
        <v>367</v>
      </c>
      <c r="B276" s="229" t="s">
        <v>309</v>
      </c>
      <c r="C276" s="239" t="s">
        <v>41</v>
      </c>
      <c r="D276" s="233" t="s">
        <v>39</v>
      </c>
      <c r="E276" s="233" t="s">
        <v>148</v>
      </c>
      <c r="F276" s="233"/>
      <c r="G276" s="76">
        <f>G277</f>
        <v>432700</v>
      </c>
    </row>
    <row r="277" spans="1:7" ht="12.75">
      <c r="A277" s="216" t="s">
        <v>83</v>
      </c>
      <c r="B277" s="229" t="s">
        <v>309</v>
      </c>
      <c r="C277" s="240" t="s">
        <v>41</v>
      </c>
      <c r="D277" s="235" t="s">
        <v>39</v>
      </c>
      <c r="E277" s="235" t="s">
        <v>148</v>
      </c>
      <c r="F277" s="235" t="s">
        <v>82</v>
      </c>
      <c r="G277" s="75">
        <v>432700</v>
      </c>
    </row>
    <row r="278" spans="1:7" ht="38.25" customHeight="1">
      <c r="A278" s="220" t="s">
        <v>368</v>
      </c>
      <c r="B278" s="229" t="s">
        <v>309</v>
      </c>
      <c r="C278" s="271" t="s">
        <v>41</v>
      </c>
      <c r="D278" s="259" t="s">
        <v>39</v>
      </c>
      <c r="E278" s="259" t="s">
        <v>381</v>
      </c>
      <c r="F278" s="259"/>
      <c r="G278" s="292">
        <f>G279+G281+G283+G285</f>
        <v>12237250</v>
      </c>
    </row>
    <row r="279" spans="1:7" ht="25.5">
      <c r="A279" s="194" t="s">
        <v>292</v>
      </c>
      <c r="B279" s="229" t="s">
        <v>309</v>
      </c>
      <c r="C279" s="232" t="s">
        <v>41</v>
      </c>
      <c r="D279" s="233" t="s">
        <v>39</v>
      </c>
      <c r="E279" s="233" t="s">
        <v>382</v>
      </c>
      <c r="F279" s="233"/>
      <c r="G279" s="76">
        <f>SUM(G280:G280)</f>
        <v>3400000</v>
      </c>
    </row>
    <row r="280" spans="1:7" ht="38.25">
      <c r="A280" s="193" t="s">
        <v>97</v>
      </c>
      <c r="B280" s="229" t="s">
        <v>309</v>
      </c>
      <c r="C280" s="270" t="s">
        <v>41</v>
      </c>
      <c r="D280" s="235" t="s">
        <v>39</v>
      </c>
      <c r="E280" s="235" t="s">
        <v>382</v>
      </c>
      <c r="F280" s="235" t="s">
        <v>98</v>
      </c>
      <c r="G280" s="92">
        <v>3400000</v>
      </c>
    </row>
    <row r="281" spans="1:7" ht="25.5">
      <c r="A281" s="194" t="s">
        <v>369</v>
      </c>
      <c r="B281" s="229" t="s">
        <v>309</v>
      </c>
      <c r="C281" s="232" t="s">
        <v>41</v>
      </c>
      <c r="D281" s="233" t="s">
        <v>39</v>
      </c>
      <c r="E281" s="233" t="s">
        <v>383</v>
      </c>
      <c r="F281" s="233"/>
      <c r="G281" s="76">
        <f>SUM(G282:G282)</f>
        <v>7500000</v>
      </c>
    </row>
    <row r="282" spans="1:7" ht="38.25">
      <c r="A282" s="193" t="s">
        <v>97</v>
      </c>
      <c r="B282" s="229" t="s">
        <v>309</v>
      </c>
      <c r="C282" s="270" t="s">
        <v>41</v>
      </c>
      <c r="D282" s="235" t="s">
        <v>39</v>
      </c>
      <c r="E282" s="235" t="s">
        <v>383</v>
      </c>
      <c r="F282" s="235" t="s">
        <v>98</v>
      </c>
      <c r="G282" s="75">
        <v>7500000</v>
      </c>
    </row>
    <row r="283" spans="1:7" ht="51">
      <c r="A283" s="192" t="s">
        <v>366</v>
      </c>
      <c r="B283" s="229" t="s">
        <v>309</v>
      </c>
      <c r="C283" s="239" t="s">
        <v>41</v>
      </c>
      <c r="D283" s="233" t="s">
        <v>39</v>
      </c>
      <c r="E283" s="233" t="s">
        <v>384</v>
      </c>
      <c r="F283" s="233"/>
      <c r="G283" s="98">
        <f>SUM(G284:G284)</f>
        <v>1069800</v>
      </c>
    </row>
    <row r="284" spans="1:7" ht="12.75">
      <c r="A284" s="216" t="s">
        <v>83</v>
      </c>
      <c r="B284" s="229" t="s">
        <v>309</v>
      </c>
      <c r="C284" s="240" t="s">
        <v>41</v>
      </c>
      <c r="D284" s="235" t="s">
        <v>39</v>
      </c>
      <c r="E284" s="235" t="s">
        <v>384</v>
      </c>
      <c r="F284" s="235" t="s">
        <v>82</v>
      </c>
      <c r="G284" s="75">
        <v>1069800</v>
      </c>
    </row>
    <row r="285" spans="1:7" ht="51">
      <c r="A285" s="192" t="s">
        <v>367</v>
      </c>
      <c r="B285" s="229" t="s">
        <v>309</v>
      </c>
      <c r="C285" s="239" t="s">
        <v>41</v>
      </c>
      <c r="D285" s="233" t="s">
        <v>39</v>
      </c>
      <c r="E285" s="233" t="s">
        <v>255</v>
      </c>
      <c r="F285" s="233"/>
      <c r="G285" s="76">
        <f>G286</f>
        <v>267450</v>
      </c>
    </row>
    <row r="286" spans="1:7" ht="12.75">
      <c r="A286" s="216" t="s">
        <v>83</v>
      </c>
      <c r="B286" s="229" t="s">
        <v>309</v>
      </c>
      <c r="C286" s="240" t="s">
        <v>41</v>
      </c>
      <c r="D286" s="235" t="s">
        <v>39</v>
      </c>
      <c r="E286" s="235" t="s">
        <v>255</v>
      </c>
      <c r="F286" s="235" t="s">
        <v>82</v>
      </c>
      <c r="G286" s="75">
        <v>267450</v>
      </c>
    </row>
    <row r="287" spans="1:7" ht="12.75">
      <c r="A287" s="1" t="s">
        <v>50</v>
      </c>
      <c r="B287" s="226" t="s">
        <v>309</v>
      </c>
      <c r="C287" s="243" t="s">
        <v>44</v>
      </c>
      <c r="D287" s="244"/>
      <c r="E287" s="245"/>
      <c r="F287" s="244"/>
      <c r="G287" s="69">
        <f>G288+G291+G299+G306</f>
        <v>27386000</v>
      </c>
    </row>
    <row r="288" spans="1:7" ht="12.75">
      <c r="A288" s="191" t="s">
        <v>54</v>
      </c>
      <c r="B288" s="229" t="s">
        <v>309</v>
      </c>
      <c r="C288" s="230" t="s">
        <v>44</v>
      </c>
      <c r="D288" s="231" t="s">
        <v>39</v>
      </c>
      <c r="E288" s="233"/>
      <c r="F288" s="231"/>
      <c r="G288" s="73">
        <f>G289</f>
        <v>6400000</v>
      </c>
    </row>
    <row r="289" spans="1:7" ht="12.75">
      <c r="A289" s="194" t="s">
        <v>66</v>
      </c>
      <c r="B289" s="229" t="s">
        <v>309</v>
      </c>
      <c r="C289" s="232" t="s">
        <v>44</v>
      </c>
      <c r="D289" s="233" t="s">
        <v>39</v>
      </c>
      <c r="E289" s="233" t="s">
        <v>248</v>
      </c>
      <c r="F289" s="233"/>
      <c r="G289" s="74">
        <f>G290</f>
        <v>6400000</v>
      </c>
    </row>
    <row r="290" spans="1:7" ht="12.75">
      <c r="A290" s="216" t="s">
        <v>101</v>
      </c>
      <c r="B290" s="229" t="s">
        <v>309</v>
      </c>
      <c r="C290" s="270" t="s">
        <v>44</v>
      </c>
      <c r="D290" s="235" t="s">
        <v>39</v>
      </c>
      <c r="E290" s="235" t="s">
        <v>248</v>
      </c>
      <c r="F290" s="235" t="s">
        <v>102</v>
      </c>
      <c r="G290" s="92">
        <v>6400000</v>
      </c>
    </row>
    <row r="291" spans="1:7" ht="12.75">
      <c r="A291" s="191" t="s">
        <v>51</v>
      </c>
      <c r="B291" s="229" t="s">
        <v>309</v>
      </c>
      <c r="C291" s="230" t="s">
        <v>44</v>
      </c>
      <c r="D291" s="231" t="s">
        <v>48</v>
      </c>
      <c r="E291" s="233"/>
      <c r="F291" s="235"/>
      <c r="G291" s="73">
        <f>G294+G297+G292</f>
        <v>10650000</v>
      </c>
    </row>
    <row r="292" spans="1:7" ht="96">
      <c r="A292" s="116" t="s">
        <v>217</v>
      </c>
      <c r="B292" s="229" t="s">
        <v>309</v>
      </c>
      <c r="C292" s="232" t="s">
        <v>44</v>
      </c>
      <c r="D292" s="233" t="s">
        <v>48</v>
      </c>
      <c r="E292" s="233" t="s">
        <v>20</v>
      </c>
      <c r="F292" s="233"/>
      <c r="G292" s="93">
        <f>G293</f>
        <v>10000</v>
      </c>
    </row>
    <row r="293" spans="1:7" ht="25.5">
      <c r="A293" s="216" t="s">
        <v>336</v>
      </c>
      <c r="B293" s="229" t="s">
        <v>309</v>
      </c>
      <c r="C293" s="234" t="s">
        <v>44</v>
      </c>
      <c r="D293" s="235" t="s">
        <v>48</v>
      </c>
      <c r="E293" s="235" t="s">
        <v>20</v>
      </c>
      <c r="F293" s="235" t="s">
        <v>373</v>
      </c>
      <c r="G293" s="92">
        <v>10000</v>
      </c>
    </row>
    <row r="294" spans="1:7" ht="51">
      <c r="A294" s="194" t="s">
        <v>227</v>
      </c>
      <c r="B294" s="229" t="s">
        <v>309</v>
      </c>
      <c r="C294" s="232" t="s">
        <v>44</v>
      </c>
      <c r="D294" s="233" t="s">
        <v>48</v>
      </c>
      <c r="E294" s="233" t="s">
        <v>141</v>
      </c>
      <c r="F294" s="233"/>
      <c r="G294" s="93">
        <f>G295+G296</f>
        <v>9576000</v>
      </c>
    </row>
    <row r="295" spans="1:7" ht="25.5">
      <c r="A295" s="216" t="s">
        <v>99</v>
      </c>
      <c r="B295" s="229" t="s">
        <v>309</v>
      </c>
      <c r="C295" s="234" t="s">
        <v>44</v>
      </c>
      <c r="D295" s="235" t="s">
        <v>48</v>
      </c>
      <c r="E295" s="235" t="s">
        <v>141</v>
      </c>
      <c r="F295" s="235" t="s">
        <v>100</v>
      </c>
      <c r="G295" s="91">
        <v>3478466</v>
      </c>
    </row>
    <row r="296" spans="1:7" ht="12.75">
      <c r="A296" s="216" t="s">
        <v>83</v>
      </c>
      <c r="B296" s="229" t="s">
        <v>309</v>
      </c>
      <c r="C296" s="234" t="s">
        <v>44</v>
      </c>
      <c r="D296" s="235" t="s">
        <v>48</v>
      </c>
      <c r="E296" s="235" t="s">
        <v>141</v>
      </c>
      <c r="F296" s="235" t="s">
        <v>82</v>
      </c>
      <c r="G296" s="92">
        <v>6097534</v>
      </c>
    </row>
    <row r="297" spans="1:7" ht="51">
      <c r="A297" s="194" t="s">
        <v>163</v>
      </c>
      <c r="B297" s="229" t="s">
        <v>309</v>
      </c>
      <c r="C297" s="232" t="s">
        <v>44</v>
      </c>
      <c r="D297" s="233" t="s">
        <v>48</v>
      </c>
      <c r="E297" s="233" t="s">
        <v>161</v>
      </c>
      <c r="F297" s="233"/>
      <c r="G297" s="74">
        <f>G298</f>
        <v>1064000</v>
      </c>
    </row>
    <row r="298" spans="1:7" ht="25.5">
      <c r="A298" s="216" t="s">
        <v>99</v>
      </c>
      <c r="B298" s="229" t="s">
        <v>309</v>
      </c>
      <c r="C298" s="234" t="s">
        <v>44</v>
      </c>
      <c r="D298" s="235" t="s">
        <v>48</v>
      </c>
      <c r="E298" s="235" t="s">
        <v>161</v>
      </c>
      <c r="F298" s="235" t="s">
        <v>100</v>
      </c>
      <c r="G298" s="99">
        <v>1064000</v>
      </c>
    </row>
    <row r="299" spans="1:7" ht="12.75">
      <c r="A299" s="191" t="s">
        <v>75</v>
      </c>
      <c r="B299" s="229" t="s">
        <v>309</v>
      </c>
      <c r="C299" s="230" t="s">
        <v>44</v>
      </c>
      <c r="D299" s="231" t="s">
        <v>49</v>
      </c>
      <c r="E299" s="233"/>
      <c r="F299" s="272"/>
      <c r="G299" s="73">
        <f>G300+G304</f>
        <v>8948000</v>
      </c>
    </row>
    <row r="300" spans="1:7" ht="51">
      <c r="A300" s="194" t="s">
        <v>72</v>
      </c>
      <c r="B300" s="229" t="s">
        <v>309</v>
      </c>
      <c r="C300" s="239" t="s">
        <v>44</v>
      </c>
      <c r="D300" s="256" t="s">
        <v>49</v>
      </c>
      <c r="E300" s="233" t="s">
        <v>25</v>
      </c>
      <c r="F300" s="256"/>
      <c r="G300" s="93">
        <f>SUM(G301:G303)</f>
        <v>5546500</v>
      </c>
    </row>
    <row r="301" spans="1:7" ht="12.75">
      <c r="A301" s="193" t="s">
        <v>333</v>
      </c>
      <c r="B301" s="229" t="s">
        <v>309</v>
      </c>
      <c r="C301" s="240" t="s">
        <v>44</v>
      </c>
      <c r="D301" s="238" t="s">
        <v>49</v>
      </c>
      <c r="E301" s="235" t="s">
        <v>25</v>
      </c>
      <c r="F301" s="238" t="s">
        <v>84</v>
      </c>
      <c r="G301" s="91">
        <v>40000</v>
      </c>
    </row>
    <row r="302" spans="1:7" ht="25.5">
      <c r="A302" s="216" t="s">
        <v>99</v>
      </c>
      <c r="B302" s="229" t="s">
        <v>309</v>
      </c>
      <c r="C302" s="240" t="s">
        <v>44</v>
      </c>
      <c r="D302" s="238" t="s">
        <v>49</v>
      </c>
      <c r="E302" s="235" t="s">
        <v>25</v>
      </c>
      <c r="F302" s="238" t="s">
        <v>100</v>
      </c>
      <c r="G302" s="92">
        <v>5156500</v>
      </c>
    </row>
    <row r="303" spans="1:7" ht="12.75">
      <c r="A303" s="216" t="s">
        <v>83</v>
      </c>
      <c r="B303" s="229" t="s">
        <v>309</v>
      </c>
      <c r="C303" s="240" t="s">
        <v>103</v>
      </c>
      <c r="D303" s="238" t="s">
        <v>49</v>
      </c>
      <c r="E303" s="235" t="s">
        <v>25</v>
      </c>
      <c r="F303" s="238" t="s">
        <v>82</v>
      </c>
      <c r="G303" s="92">
        <v>350000</v>
      </c>
    </row>
    <row r="304" spans="1:7" ht="51">
      <c r="A304" s="221" t="s">
        <v>228</v>
      </c>
      <c r="B304" s="229" t="s">
        <v>309</v>
      </c>
      <c r="C304" s="239" t="s">
        <v>44</v>
      </c>
      <c r="D304" s="256" t="s">
        <v>49</v>
      </c>
      <c r="E304" s="233" t="s">
        <v>243</v>
      </c>
      <c r="F304" s="256"/>
      <c r="G304" s="93">
        <f>G305</f>
        <v>3401500</v>
      </c>
    </row>
    <row r="305" spans="1:7" ht="38.25">
      <c r="A305" s="193" t="s">
        <v>370</v>
      </c>
      <c r="B305" s="229" t="s">
        <v>309</v>
      </c>
      <c r="C305" s="240" t="s">
        <v>44</v>
      </c>
      <c r="D305" s="238" t="s">
        <v>49</v>
      </c>
      <c r="E305" s="235" t="s">
        <v>243</v>
      </c>
      <c r="F305" s="238" t="s">
        <v>108</v>
      </c>
      <c r="G305" s="91">
        <v>3401500</v>
      </c>
    </row>
    <row r="306" spans="1:7" ht="12.75">
      <c r="A306" s="191" t="s">
        <v>116</v>
      </c>
      <c r="B306" s="229" t="s">
        <v>309</v>
      </c>
      <c r="C306" s="230" t="s">
        <v>44</v>
      </c>
      <c r="D306" s="231" t="s">
        <v>117</v>
      </c>
      <c r="E306" s="233"/>
      <c r="F306" s="272"/>
      <c r="G306" s="73">
        <f>G307+G311+G314</f>
        <v>1388000</v>
      </c>
    </row>
    <row r="307" spans="1:7" ht="25.5">
      <c r="A307" s="221" t="s">
        <v>334</v>
      </c>
      <c r="B307" s="229" t="s">
        <v>309</v>
      </c>
      <c r="C307" s="239" t="s">
        <v>44</v>
      </c>
      <c r="D307" s="256" t="s">
        <v>117</v>
      </c>
      <c r="E307" s="233" t="s">
        <v>247</v>
      </c>
      <c r="F307" s="256"/>
      <c r="G307" s="93">
        <f>SUM(G308:G310)</f>
        <v>1069500</v>
      </c>
    </row>
    <row r="308" spans="1:7" ht="12.75">
      <c r="A308" s="193" t="s">
        <v>29</v>
      </c>
      <c r="B308" s="229" t="s">
        <v>309</v>
      </c>
      <c r="C308" s="234" t="s">
        <v>44</v>
      </c>
      <c r="D308" s="235" t="s">
        <v>117</v>
      </c>
      <c r="E308" s="235" t="s">
        <v>247</v>
      </c>
      <c r="F308" s="235" t="s">
        <v>85</v>
      </c>
      <c r="G308" s="91">
        <v>746800</v>
      </c>
    </row>
    <row r="309" spans="1:7" ht="38.25">
      <c r="A309" s="193" t="s">
        <v>27</v>
      </c>
      <c r="B309" s="229" t="s">
        <v>309</v>
      </c>
      <c r="C309" s="234" t="s">
        <v>44</v>
      </c>
      <c r="D309" s="235" t="s">
        <v>117</v>
      </c>
      <c r="E309" s="235" t="s">
        <v>247</v>
      </c>
      <c r="F309" s="235" t="s">
        <v>28</v>
      </c>
      <c r="G309" s="92">
        <v>217600</v>
      </c>
    </row>
    <row r="310" spans="1:7" ht="12.75">
      <c r="A310" s="193" t="s">
        <v>333</v>
      </c>
      <c r="B310" s="229" t="s">
        <v>309</v>
      </c>
      <c r="C310" s="234" t="s">
        <v>44</v>
      </c>
      <c r="D310" s="235" t="s">
        <v>117</v>
      </c>
      <c r="E310" s="235" t="s">
        <v>247</v>
      </c>
      <c r="F310" s="235" t="s">
        <v>84</v>
      </c>
      <c r="G310" s="92">
        <v>105100</v>
      </c>
    </row>
    <row r="311" spans="1:7" ht="25.5">
      <c r="A311" s="221" t="s">
        <v>371</v>
      </c>
      <c r="B311" s="229" t="s">
        <v>309</v>
      </c>
      <c r="C311" s="239" t="s">
        <v>44</v>
      </c>
      <c r="D311" s="256" t="s">
        <v>117</v>
      </c>
      <c r="E311" s="233" t="s">
        <v>245</v>
      </c>
      <c r="F311" s="256"/>
      <c r="G311" s="74">
        <f>G312+G313</f>
        <v>250000</v>
      </c>
    </row>
    <row r="312" spans="1:7" ht="12.75">
      <c r="A312" s="193" t="s">
        <v>331</v>
      </c>
      <c r="B312" s="229" t="s">
        <v>309</v>
      </c>
      <c r="C312" s="234" t="s">
        <v>44</v>
      </c>
      <c r="D312" s="235" t="s">
        <v>117</v>
      </c>
      <c r="E312" s="235" t="s">
        <v>245</v>
      </c>
      <c r="F312" s="235" t="s">
        <v>84</v>
      </c>
      <c r="G312" s="91">
        <v>190000</v>
      </c>
    </row>
    <row r="313" spans="1:7" ht="12.75">
      <c r="A313" s="193" t="s">
        <v>131</v>
      </c>
      <c r="B313" s="229" t="s">
        <v>309</v>
      </c>
      <c r="C313" s="234" t="s">
        <v>44</v>
      </c>
      <c r="D313" s="235" t="s">
        <v>117</v>
      </c>
      <c r="E313" s="235" t="s">
        <v>245</v>
      </c>
      <c r="F313" s="235" t="s">
        <v>130</v>
      </c>
      <c r="G313" s="91">
        <v>60000</v>
      </c>
    </row>
    <row r="314" spans="1:7" ht="51">
      <c r="A314" s="221" t="s">
        <v>228</v>
      </c>
      <c r="B314" s="229" t="s">
        <v>309</v>
      </c>
      <c r="C314" s="239" t="s">
        <v>44</v>
      </c>
      <c r="D314" s="256" t="s">
        <v>117</v>
      </c>
      <c r="E314" s="233" t="s">
        <v>243</v>
      </c>
      <c r="F314" s="256"/>
      <c r="G314" s="93">
        <f>G315</f>
        <v>68500</v>
      </c>
    </row>
    <row r="315" spans="1:7" ht="38.25">
      <c r="A315" s="193" t="s">
        <v>370</v>
      </c>
      <c r="B315" s="229" t="s">
        <v>309</v>
      </c>
      <c r="C315" s="240" t="s">
        <v>44</v>
      </c>
      <c r="D315" s="238" t="s">
        <v>117</v>
      </c>
      <c r="E315" s="235" t="s">
        <v>243</v>
      </c>
      <c r="F315" s="238" t="s">
        <v>108</v>
      </c>
      <c r="G315" s="91">
        <v>68500</v>
      </c>
    </row>
    <row r="316" spans="1:7" ht="12.75">
      <c r="A316" s="1" t="s">
        <v>76</v>
      </c>
      <c r="B316" s="226" t="s">
        <v>309</v>
      </c>
      <c r="C316" s="273" t="s">
        <v>67</v>
      </c>
      <c r="D316" s="273"/>
      <c r="E316" s="245"/>
      <c r="F316" s="273"/>
      <c r="G316" s="69">
        <f>G317+G323</f>
        <v>17035000</v>
      </c>
    </row>
    <row r="317" spans="1:7" ht="12.75">
      <c r="A317" s="222" t="s">
        <v>153</v>
      </c>
      <c r="B317" s="229" t="s">
        <v>309</v>
      </c>
      <c r="C317" s="251" t="s">
        <v>67</v>
      </c>
      <c r="D317" s="255" t="s">
        <v>39</v>
      </c>
      <c r="E317" s="233"/>
      <c r="F317" s="255"/>
      <c r="G317" s="73">
        <f>G318</f>
        <v>16500000</v>
      </c>
    </row>
    <row r="318" spans="1:7" ht="25.5">
      <c r="A318" s="219" t="s">
        <v>120</v>
      </c>
      <c r="B318" s="229" t="s">
        <v>309</v>
      </c>
      <c r="C318" s="274" t="s">
        <v>67</v>
      </c>
      <c r="D318" s="267" t="s">
        <v>39</v>
      </c>
      <c r="E318" s="267" t="s">
        <v>6</v>
      </c>
      <c r="F318" s="267"/>
      <c r="G318" s="82">
        <f>G319+G321</f>
        <v>16500000</v>
      </c>
    </row>
    <row r="319" spans="1:7" ht="25.5">
      <c r="A319" s="194" t="s">
        <v>292</v>
      </c>
      <c r="B319" s="229" t="s">
        <v>309</v>
      </c>
      <c r="C319" s="232" t="s">
        <v>67</v>
      </c>
      <c r="D319" s="233" t="s">
        <v>39</v>
      </c>
      <c r="E319" s="233" t="s">
        <v>196</v>
      </c>
      <c r="F319" s="233"/>
      <c r="G319" s="74">
        <f>G320</f>
        <v>6500000</v>
      </c>
    </row>
    <row r="320" spans="1:7" ht="38.25">
      <c r="A320" s="193" t="s">
        <v>97</v>
      </c>
      <c r="B320" s="229" t="s">
        <v>309</v>
      </c>
      <c r="C320" s="234" t="s">
        <v>67</v>
      </c>
      <c r="D320" s="235" t="s">
        <v>39</v>
      </c>
      <c r="E320" s="235" t="s">
        <v>196</v>
      </c>
      <c r="F320" s="235" t="s">
        <v>98</v>
      </c>
      <c r="G320" s="91">
        <v>6500000</v>
      </c>
    </row>
    <row r="321" spans="1:7" ht="25.5">
      <c r="A321" s="194" t="s">
        <v>154</v>
      </c>
      <c r="B321" s="229" t="s">
        <v>309</v>
      </c>
      <c r="C321" s="232" t="s">
        <v>67</v>
      </c>
      <c r="D321" s="233" t="s">
        <v>39</v>
      </c>
      <c r="E321" s="233" t="s">
        <v>155</v>
      </c>
      <c r="F321" s="233"/>
      <c r="G321" s="74">
        <f>G322</f>
        <v>10000000</v>
      </c>
    </row>
    <row r="322" spans="1:7" ht="38.25">
      <c r="A322" s="193" t="s">
        <v>97</v>
      </c>
      <c r="B322" s="229" t="s">
        <v>309</v>
      </c>
      <c r="C322" s="234" t="s">
        <v>67</v>
      </c>
      <c r="D322" s="235" t="s">
        <v>39</v>
      </c>
      <c r="E322" s="235" t="s">
        <v>155</v>
      </c>
      <c r="F322" s="235" t="s">
        <v>98</v>
      </c>
      <c r="G322" s="92">
        <v>10000000</v>
      </c>
    </row>
    <row r="323" spans="1:7" ht="12.75">
      <c r="A323" s="223" t="s">
        <v>158</v>
      </c>
      <c r="B323" s="229" t="s">
        <v>309</v>
      </c>
      <c r="C323" s="275" t="s">
        <v>67</v>
      </c>
      <c r="D323" s="276" t="s">
        <v>48</v>
      </c>
      <c r="E323" s="233"/>
      <c r="F323" s="235"/>
      <c r="G323" s="81">
        <f>G324</f>
        <v>535000</v>
      </c>
    </row>
    <row r="324" spans="1:7" ht="25.5">
      <c r="A324" s="219" t="s">
        <v>120</v>
      </c>
      <c r="B324" s="229" t="s">
        <v>309</v>
      </c>
      <c r="C324" s="274" t="s">
        <v>67</v>
      </c>
      <c r="D324" s="267" t="s">
        <v>48</v>
      </c>
      <c r="E324" s="267" t="s">
        <v>6</v>
      </c>
      <c r="F324" s="267"/>
      <c r="G324" s="82">
        <f>G325</f>
        <v>535000</v>
      </c>
    </row>
    <row r="325" spans="1:7" ht="63.75">
      <c r="A325" s="194" t="s">
        <v>372</v>
      </c>
      <c r="B325" s="229" t="s">
        <v>309</v>
      </c>
      <c r="C325" s="232" t="s">
        <v>67</v>
      </c>
      <c r="D325" s="233" t="s">
        <v>48</v>
      </c>
      <c r="E325" s="233" t="s">
        <v>385</v>
      </c>
      <c r="F325" s="233"/>
      <c r="G325" s="74">
        <f>G326</f>
        <v>535000</v>
      </c>
    </row>
    <row r="326" spans="1:7" ht="12.75">
      <c r="A326" s="193" t="s">
        <v>83</v>
      </c>
      <c r="B326" s="229" t="s">
        <v>309</v>
      </c>
      <c r="C326" s="234" t="s">
        <v>67</v>
      </c>
      <c r="D326" s="235" t="s">
        <v>48</v>
      </c>
      <c r="E326" s="235" t="s">
        <v>385</v>
      </c>
      <c r="F326" s="235" t="s">
        <v>82</v>
      </c>
      <c r="G326" s="91">
        <v>535000</v>
      </c>
    </row>
    <row r="327" spans="1:7" ht="12.75">
      <c r="A327" s="1" t="s">
        <v>77</v>
      </c>
      <c r="B327" s="226" t="s">
        <v>309</v>
      </c>
      <c r="C327" s="273" t="s">
        <v>43</v>
      </c>
      <c r="D327" s="273"/>
      <c r="E327" s="245"/>
      <c r="F327" s="273"/>
      <c r="G327" s="69">
        <f>G328</f>
        <v>750000</v>
      </c>
    </row>
    <row r="328" spans="1:7" ht="12.75">
      <c r="A328" s="191" t="s">
        <v>63</v>
      </c>
      <c r="B328" s="229" t="s">
        <v>309</v>
      </c>
      <c r="C328" s="251" t="s">
        <v>43</v>
      </c>
      <c r="D328" s="255" t="s">
        <v>46</v>
      </c>
      <c r="E328" s="233"/>
      <c r="F328" s="255"/>
      <c r="G328" s="73">
        <f>G329</f>
        <v>750000</v>
      </c>
    </row>
    <row r="329" spans="1:7" ht="25.5">
      <c r="A329" s="224" t="s">
        <v>121</v>
      </c>
      <c r="B329" s="229" t="s">
        <v>309</v>
      </c>
      <c r="C329" s="277" t="s">
        <v>43</v>
      </c>
      <c r="D329" s="278" t="s">
        <v>46</v>
      </c>
      <c r="E329" s="278" t="s">
        <v>322</v>
      </c>
      <c r="F329" s="278"/>
      <c r="G329" s="82">
        <f>G330</f>
        <v>750000</v>
      </c>
    </row>
    <row r="330" spans="1:7" ht="51">
      <c r="A330" s="193" t="s">
        <v>156</v>
      </c>
      <c r="B330" s="229" t="s">
        <v>309</v>
      </c>
      <c r="C330" s="234" t="s">
        <v>43</v>
      </c>
      <c r="D330" s="235" t="s">
        <v>46</v>
      </c>
      <c r="E330" s="235" t="s">
        <v>322</v>
      </c>
      <c r="F330" s="235" t="s">
        <v>157</v>
      </c>
      <c r="G330" s="91">
        <v>750000</v>
      </c>
    </row>
    <row r="331" spans="1:7" ht="12.75">
      <c r="A331" s="1" t="s">
        <v>74</v>
      </c>
      <c r="B331" s="226" t="s">
        <v>309</v>
      </c>
      <c r="C331" s="243" t="s">
        <v>73</v>
      </c>
      <c r="D331" s="244"/>
      <c r="E331" s="245"/>
      <c r="F331" s="244"/>
      <c r="G331" s="69">
        <f>G332</f>
        <v>4000000</v>
      </c>
    </row>
    <row r="332" spans="1:7" ht="12.75">
      <c r="A332" s="191" t="s">
        <v>104</v>
      </c>
      <c r="B332" s="229" t="s">
        <v>309</v>
      </c>
      <c r="C332" s="230" t="s">
        <v>73</v>
      </c>
      <c r="D332" s="246" t="s">
        <v>39</v>
      </c>
      <c r="E332" s="233"/>
      <c r="F332" s="246"/>
      <c r="G332" s="73">
        <f>G333</f>
        <v>4000000</v>
      </c>
    </row>
    <row r="333" spans="1:7" ht="12.75">
      <c r="A333" s="215" t="s">
        <v>118</v>
      </c>
      <c r="B333" s="229" t="s">
        <v>309</v>
      </c>
      <c r="C333" s="232" t="s">
        <v>73</v>
      </c>
      <c r="D333" s="233" t="s">
        <v>39</v>
      </c>
      <c r="E333" s="233" t="s">
        <v>26</v>
      </c>
      <c r="F333" s="233"/>
      <c r="G333" s="74">
        <f>G334</f>
        <v>4000000</v>
      </c>
    </row>
    <row r="334" spans="1:7" ht="13.5" thickBot="1">
      <c r="A334" s="216" t="s">
        <v>104</v>
      </c>
      <c r="B334" s="229" t="s">
        <v>309</v>
      </c>
      <c r="C334" s="234" t="s">
        <v>73</v>
      </c>
      <c r="D334" s="235" t="s">
        <v>39</v>
      </c>
      <c r="E334" s="235" t="s">
        <v>26</v>
      </c>
      <c r="F334" s="235" t="s">
        <v>105</v>
      </c>
      <c r="G334" s="92">
        <v>4000000</v>
      </c>
    </row>
    <row r="335" spans="1:7" ht="13.5" thickBot="1">
      <c r="A335" s="225" t="s">
        <v>209</v>
      </c>
      <c r="B335" s="279" t="s">
        <v>309</v>
      </c>
      <c r="C335" s="280"/>
      <c r="D335" s="280"/>
      <c r="E335" s="281"/>
      <c r="F335" s="280"/>
      <c r="G335" s="293">
        <f>G14+G76+G81+G87+G106+G147+G266+G287+G316+G327+G331</f>
        <v>941233500</v>
      </c>
    </row>
  </sheetData>
  <sheetProtection/>
  <autoFilter ref="A7:G259"/>
  <mergeCells count="11">
    <mergeCell ref="A7:A12"/>
    <mergeCell ref="C7:C12"/>
    <mergeCell ref="D7:D12"/>
    <mergeCell ref="A5:G5"/>
    <mergeCell ref="E7:E12"/>
    <mergeCell ref="F7:F12"/>
    <mergeCell ref="G7:G12"/>
    <mergeCell ref="B7:B12"/>
    <mergeCell ref="C1:G1"/>
    <mergeCell ref="C2:G2"/>
    <mergeCell ref="C3:G3"/>
  </mergeCells>
  <printOptions/>
  <pageMargins left="0.1968503937007874" right="0.15748031496062992" top="0" bottom="0" header="0" footer="0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269">
      <selection activeCell="J288" sqref="J288"/>
    </sheetView>
  </sheetViews>
  <sheetFormatPr defaultColWidth="9.00390625" defaultRowHeight="12.75"/>
  <cols>
    <col min="1" max="1" width="73.125" style="3" customWidth="1"/>
    <col min="2" max="2" width="6.875" style="3" customWidth="1"/>
    <col min="3" max="3" width="6.375" style="3" customWidth="1"/>
    <col min="4" max="4" width="12.375" style="3" customWidth="1"/>
    <col min="5" max="5" width="6.375" style="3" customWidth="1"/>
    <col min="6" max="6" width="22.875" style="3" customWidth="1"/>
    <col min="7" max="7" width="0.37109375" style="2" customWidth="1"/>
    <col min="8" max="8" width="16.375" style="2" hidden="1" customWidth="1"/>
    <col min="9" max="9" width="21.75390625" style="2" customWidth="1"/>
    <col min="10" max="16384" width="9.125" style="3" customWidth="1"/>
  </cols>
  <sheetData>
    <row r="1" spans="4:8" ht="12.75">
      <c r="D1" s="14"/>
      <c r="E1" s="307" t="s">
        <v>325</v>
      </c>
      <c r="F1" s="308"/>
      <c r="G1" s="308"/>
      <c r="H1" s="308"/>
    </row>
    <row r="2" spans="1:8" ht="56.25" customHeight="1">
      <c r="A2" s="5"/>
      <c r="E2" s="309" t="s">
        <v>320</v>
      </c>
      <c r="F2" s="321"/>
      <c r="G2" s="321"/>
      <c r="H2" s="321"/>
    </row>
    <row r="3" spans="1:7" ht="12.75">
      <c r="A3" s="5"/>
      <c r="G3" s="4"/>
    </row>
    <row r="4" spans="1:7" ht="55.5" customHeight="1">
      <c r="A4" s="316" t="s">
        <v>321</v>
      </c>
      <c r="B4" s="316"/>
      <c r="C4" s="316"/>
      <c r="D4" s="316"/>
      <c r="E4" s="316"/>
      <c r="F4" s="322"/>
      <c r="G4" s="3"/>
    </row>
    <row r="5" spans="1:5" ht="13.5" thickBot="1">
      <c r="A5" s="6"/>
      <c r="B5" s="7"/>
      <c r="C5" s="7"/>
      <c r="D5" s="8"/>
      <c r="E5" s="8"/>
    </row>
    <row r="6" spans="1:6" ht="12.75" customHeight="1">
      <c r="A6" s="310" t="s">
        <v>37</v>
      </c>
      <c r="B6" s="313" t="s">
        <v>38</v>
      </c>
      <c r="C6" s="299" t="s">
        <v>47</v>
      </c>
      <c r="D6" s="318" t="s">
        <v>55</v>
      </c>
      <c r="E6" s="299" t="s">
        <v>56</v>
      </c>
      <c r="F6" s="323" t="s">
        <v>142</v>
      </c>
    </row>
    <row r="7" spans="1:6" ht="12.75" customHeight="1">
      <c r="A7" s="311"/>
      <c r="B7" s="314"/>
      <c r="C7" s="300"/>
      <c r="D7" s="319"/>
      <c r="E7" s="300"/>
      <c r="F7" s="324"/>
    </row>
    <row r="8" spans="1:6" ht="12.75">
      <c r="A8" s="311"/>
      <c r="B8" s="314"/>
      <c r="C8" s="300"/>
      <c r="D8" s="319"/>
      <c r="E8" s="300"/>
      <c r="F8" s="324"/>
    </row>
    <row r="9" spans="1:6" ht="12.75">
      <c r="A9" s="311"/>
      <c r="B9" s="314"/>
      <c r="C9" s="300"/>
      <c r="D9" s="319"/>
      <c r="E9" s="300"/>
      <c r="F9" s="324"/>
    </row>
    <row r="10" spans="1:6" ht="12.75">
      <c r="A10" s="311"/>
      <c r="B10" s="314"/>
      <c r="C10" s="300"/>
      <c r="D10" s="319"/>
      <c r="E10" s="300"/>
      <c r="F10" s="324"/>
    </row>
    <row r="11" spans="1:6" ht="13.5" thickBot="1">
      <c r="A11" s="312"/>
      <c r="B11" s="315"/>
      <c r="C11" s="301"/>
      <c r="D11" s="320"/>
      <c r="E11" s="301"/>
      <c r="F11" s="325"/>
    </row>
    <row r="12" spans="1:8" ht="15.75">
      <c r="A12" s="112" t="s">
        <v>52</v>
      </c>
      <c r="B12" s="15" t="s">
        <v>39</v>
      </c>
      <c r="C12" s="15"/>
      <c r="D12" s="86"/>
      <c r="E12" s="15"/>
      <c r="F12" s="89">
        <f>F27+F14+F31+F35</f>
        <v>61418600</v>
      </c>
      <c r="H12" s="9"/>
    </row>
    <row r="13" spans="1:8" ht="15" customHeight="1">
      <c r="A13" s="168" t="s">
        <v>236</v>
      </c>
      <c r="B13" s="169" t="s">
        <v>39</v>
      </c>
      <c r="C13" s="169" t="s">
        <v>49</v>
      </c>
      <c r="D13" s="169" t="s">
        <v>235</v>
      </c>
      <c r="E13" s="169"/>
      <c r="F13" s="183">
        <f>F14</f>
        <v>40256400</v>
      </c>
      <c r="H13" s="9"/>
    </row>
    <row r="14" spans="1:6" ht="24" customHeight="1">
      <c r="A14" s="113" t="s">
        <v>64</v>
      </c>
      <c r="B14" s="16" t="s">
        <v>39</v>
      </c>
      <c r="C14" s="17" t="s">
        <v>49</v>
      </c>
      <c r="D14" s="17"/>
      <c r="E14" s="17"/>
      <c r="F14" s="73">
        <f>F15+F19+F21+F24</f>
        <v>40256400</v>
      </c>
    </row>
    <row r="15" spans="1:6" ht="26.25" customHeight="1">
      <c r="A15" s="114" t="s">
        <v>200</v>
      </c>
      <c r="B15" s="18" t="s">
        <v>39</v>
      </c>
      <c r="C15" s="19" t="s">
        <v>49</v>
      </c>
      <c r="D15" s="19" t="s">
        <v>7</v>
      </c>
      <c r="E15" s="19"/>
      <c r="F15" s="74">
        <f>SUM(F16:F18)</f>
        <v>36772000</v>
      </c>
    </row>
    <row r="16" spans="1:6" ht="15" customHeight="1">
      <c r="A16" s="115" t="s">
        <v>311</v>
      </c>
      <c r="B16" s="20" t="s">
        <v>39</v>
      </c>
      <c r="C16" s="21" t="s">
        <v>49</v>
      </c>
      <c r="D16" s="21" t="s">
        <v>7</v>
      </c>
      <c r="E16" s="21" t="s">
        <v>173</v>
      </c>
      <c r="F16" s="91">
        <v>34152000</v>
      </c>
    </row>
    <row r="17" spans="1:6" ht="12.75" customHeight="1">
      <c r="A17" s="110" t="s">
        <v>176</v>
      </c>
      <c r="B17" s="20" t="s">
        <v>39</v>
      </c>
      <c r="C17" s="21" t="s">
        <v>49</v>
      </c>
      <c r="D17" s="21" t="s">
        <v>7</v>
      </c>
      <c r="E17" s="21" t="s">
        <v>174</v>
      </c>
      <c r="F17" s="92">
        <v>2500000</v>
      </c>
    </row>
    <row r="18" spans="1:6" ht="12" customHeight="1">
      <c r="A18" s="153" t="s">
        <v>313</v>
      </c>
      <c r="B18" s="20" t="s">
        <v>39</v>
      </c>
      <c r="C18" s="21" t="s">
        <v>49</v>
      </c>
      <c r="D18" s="21" t="s">
        <v>7</v>
      </c>
      <c r="E18" s="21" t="s">
        <v>177</v>
      </c>
      <c r="F18" s="92">
        <v>120000</v>
      </c>
    </row>
    <row r="19" spans="1:6" ht="18.75" customHeight="1">
      <c r="A19" s="116" t="s">
        <v>68</v>
      </c>
      <c r="B19" s="18" t="s">
        <v>39</v>
      </c>
      <c r="C19" s="19" t="s">
        <v>49</v>
      </c>
      <c r="D19" s="19" t="s">
        <v>8</v>
      </c>
      <c r="E19" s="19"/>
      <c r="F19" s="74">
        <f>SUM(F20:F20)</f>
        <v>2654000</v>
      </c>
    </row>
    <row r="20" spans="1:6" ht="18.75" customHeight="1">
      <c r="A20" s="115" t="s">
        <v>311</v>
      </c>
      <c r="B20" s="20" t="s">
        <v>39</v>
      </c>
      <c r="C20" s="21" t="s">
        <v>49</v>
      </c>
      <c r="D20" s="21" t="s">
        <v>8</v>
      </c>
      <c r="E20" s="21" t="s">
        <v>173</v>
      </c>
      <c r="F20" s="91">
        <v>2654000</v>
      </c>
    </row>
    <row r="21" spans="1:6" ht="35.25" customHeight="1">
      <c r="A21" s="117" t="s">
        <v>80</v>
      </c>
      <c r="B21" s="22" t="s">
        <v>39</v>
      </c>
      <c r="C21" s="23" t="s">
        <v>49</v>
      </c>
      <c r="D21" s="23" t="s">
        <v>9</v>
      </c>
      <c r="E21" s="23"/>
      <c r="F21" s="74">
        <f>SUM(F22:F23)</f>
        <v>369000</v>
      </c>
    </row>
    <row r="22" spans="1:6" ht="15.75" customHeight="1">
      <c r="A22" s="115" t="s">
        <v>311</v>
      </c>
      <c r="B22" s="20" t="s">
        <v>39</v>
      </c>
      <c r="C22" s="21" t="s">
        <v>49</v>
      </c>
      <c r="D22" s="21" t="s">
        <v>9</v>
      </c>
      <c r="E22" s="21" t="s">
        <v>173</v>
      </c>
      <c r="F22" s="91">
        <v>344000</v>
      </c>
    </row>
    <row r="23" spans="1:6" ht="15" customHeight="1">
      <c r="A23" s="110" t="s">
        <v>176</v>
      </c>
      <c r="B23" s="20" t="s">
        <v>39</v>
      </c>
      <c r="C23" s="21" t="s">
        <v>49</v>
      </c>
      <c r="D23" s="21" t="s">
        <v>9</v>
      </c>
      <c r="E23" s="21" t="s">
        <v>174</v>
      </c>
      <c r="F23" s="91">
        <v>25000</v>
      </c>
    </row>
    <row r="24" spans="1:6" ht="15.75" customHeight="1">
      <c r="A24" s="154" t="s">
        <v>290</v>
      </c>
      <c r="B24" s="22" t="s">
        <v>39</v>
      </c>
      <c r="C24" s="23" t="s">
        <v>49</v>
      </c>
      <c r="D24" s="23" t="s">
        <v>184</v>
      </c>
      <c r="E24" s="23"/>
      <c r="F24" s="74">
        <f>SUM(F25:F26)</f>
        <v>461400</v>
      </c>
    </row>
    <row r="25" spans="1:6" ht="15.75" customHeight="1">
      <c r="A25" s="115" t="s">
        <v>311</v>
      </c>
      <c r="B25" s="20" t="s">
        <v>39</v>
      </c>
      <c r="C25" s="21" t="s">
        <v>49</v>
      </c>
      <c r="D25" s="21" t="s">
        <v>184</v>
      </c>
      <c r="E25" s="21" t="s">
        <v>173</v>
      </c>
      <c r="F25" s="91">
        <v>381430</v>
      </c>
    </row>
    <row r="26" spans="1:6" ht="17.25" customHeight="1">
      <c r="A26" s="110" t="s">
        <v>176</v>
      </c>
      <c r="B26" s="20" t="s">
        <v>39</v>
      </c>
      <c r="C26" s="21" t="s">
        <v>49</v>
      </c>
      <c r="D26" s="21" t="s">
        <v>184</v>
      </c>
      <c r="E26" s="21" t="s">
        <v>174</v>
      </c>
      <c r="F26" s="91">
        <v>79970</v>
      </c>
    </row>
    <row r="27" spans="1:6" ht="18" customHeight="1">
      <c r="A27" s="118" t="s">
        <v>0</v>
      </c>
      <c r="B27" s="24" t="s">
        <v>39</v>
      </c>
      <c r="C27" s="25" t="s">
        <v>45</v>
      </c>
      <c r="D27" s="25"/>
      <c r="E27" s="25"/>
      <c r="F27" s="94">
        <f>F29</f>
        <v>200</v>
      </c>
    </row>
    <row r="28" spans="1:6" ht="16.5" customHeight="1">
      <c r="A28" s="168" t="s">
        <v>236</v>
      </c>
      <c r="B28" s="169" t="s">
        <v>39</v>
      </c>
      <c r="C28" s="169" t="s">
        <v>45</v>
      </c>
      <c r="D28" s="169" t="s">
        <v>235</v>
      </c>
      <c r="E28" s="169"/>
      <c r="F28" s="182">
        <f>F29</f>
        <v>200</v>
      </c>
    </row>
    <row r="29" spans="1:6" ht="34.5" customHeight="1">
      <c r="A29" s="12" t="s">
        <v>291</v>
      </c>
      <c r="B29" s="26" t="s">
        <v>39</v>
      </c>
      <c r="C29" s="27" t="s">
        <v>45</v>
      </c>
      <c r="D29" s="27" t="s">
        <v>31</v>
      </c>
      <c r="E29" s="27"/>
      <c r="F29" s="74">
        <f>F30</f>
        <v>200</v>
      </c>
    </row>
    <row r="30" spans="1:6" ht="15" customHeight="1">
      <c r="A30" s="110" t="s">
        <v>176</v>
      </c>
      <c r="B30" s="28" t="s">
        <v>39</v>
      </c>
      <c r="C30" s="29" t="s">
        <v>45</v>
      </c>
      <c r="D30" s="29" t="s">
        <v>31</v>
      </c>
      <c r="E30" s="29" t="s">
        <v>174</v>
      </c>
      <c r="F30" s="91">
        <v>200</v>
      </c>
    </row>
    <row r="31" spans="1:6" ht="18" customHeight="1">
      <c r="A31" s="118" t="s">
        <v>144</v>
      </c>
      <c r="B31" s="24" t="s">
        <v>39</v>
      </c>
      <c r="C31" s="25" t="s">
        <v>67</v>
      </c>
      <c r="D31" s="25"/>
      <c r="E31" s="25"/>
      <c r="F31" s="94">
        <f>F32</f>
        <v>100000</v>
      </c>
    </row>
    <row r="32" spans="1:6" ht="27" customHeight="1">
      <c r="A32" s="165" t="s">
        <v>295</v>
      </c>
      <c r="B32" s="179" t="s">
        <v>39</v>
      </c>
      <c r="C32" s="180" t="s">
        <v>67</v>
      </c>
      <c r="D32" s="180" t="s">
        <v>296</v>
      </c>
      <c r="E32" s="180"/>
      <c r="F32" s="181">
        <f>F33</f>
        <v>100000</v>
      </c>
    </row>
    <row r="33" spans="1:6" ht="17.25" customHeight="1">
      <c r="A33" s="119" t="s">
        <v>70</v>
      </c>
      <c r="B33" s="26" t="s">
        <v>39</v>
      </c>
      <c r="C33" s="27" t="s">
        <v>67</v>
      </c>
      <c r="D33" s="27" t="s">
        <v>152</v>
      </c>
      <c r="E33" s="27"/>
      <c r="F33" s="74">
        <f>F34</f>
        <v>100000</v>
      </c>
    </row>
    <row r="34" spans="1:6" ht="15" customHeight="1">
      <c r="A34" s="120" t="s">
        <v>89</v>
      </c>
      <c r="B34" s="28" t="s">
        <v>39</v>
      </c>
      <c r="C34" s="29" t="s">
        <v>67</v>
      </c>
      <c r="D34" s="29" t="s">
        <v>152</v>
      </c>
      <c r="E34" s="29" t="s">
        <v>79</v>
      </c>
      <c r="F34" s="91">
        <v>100000</v>
      </c>
    </row>
    <row r="35" spans="1:6" ht="18.75" customHeight="1">
      <c r="A35" s="113" t="s">
        <v>53</v>
      </c>
      <c r="B35" s="16" t="s">
        <v>39</v>
      </c>
      <c r="C35" s="17" t="s">
        <v>73</v>
      </c>
      <c r="D35" s="17" t="s">
        <v>122</v>
      </c>
      <c r="E35" s="17"/>
      <c r="F35" s="73">
        <f>F36+F45+F56</f>
        <v>21062000</v>
      </c>
    </row>
    <row r="36" spans="1:6" ht="27" customHeight="1">
      <c r="A36" s="166" t="s">
        <v>274</v>
      </c>
      <c r="B36" s="167" t="s">
        <v>39</v>
      </c>
      <c r="C36" s="143" t="s">
        <v>73</v>
      </c>
      <c r="D36" s="143" t="s">
        <v>271</v>
      </c>
      <c r="E36" s="143"/>
      <c r="F36" s="144">
        <f>F37+F41</f>
        <v>6306000</v>
      </c>
    </row>
    <row r="37" spans="1:6" ht="17.25" customHeight="1">
      <c r="A37" s="174" t="s">
        <v>213</v>
      </c>
      <c r="B37" s="175" t="s">
        <v>39</v>
      </c>
      <c r="C37" s="176" t="s">
        <v>73</v>
      </c>
      <c r="D37" s="176" t="s">
        <v>263</v>
      </c>
      <c r="E37" s="152"/>
      <c r="F37" s="93">
        <f>SUM(F38:F40)</f>
        <v>4056000</v>
      </c>
    </row>
    <row r="38" spans="1:6" ht="15" customHeight="1">
      <c r="A38" s="151" t="s">
        <v>312</v>
      </c>
      <c r="B38" s="149" t="s">
        <v>39</v>
      </c>
      <c r="C38" s="150" t="s">
        <v>73</v>
      </c>
      <c r="D38" s="150" t="s">
        <v>263</v>
      </c>
      <c r="E38" s="150" t="s">
        <v>178</v>
      </c>
      <c r="F38" s="92">
        <v>3956000</v>
      </c>
    </row>
    <row r="39" spans="1:6" ht="16.5" customHeight="1">
      <c r="A39" s="110" t="s">
        <v>176</v>
      </c>
      <c r="B39" s="149" t="s">
        <v>39</v>
      </c>
      <c r="C39" s="150" t="s">
        <v>73</v>
      </c>
      <c r="D39" s="150" t="s">
        <v>263</v>
      </c>
      <c r="E39" s="150" t="s">
        <v>174</v>
      </c>
      <c r="F39" s="92">
        <v>80000</v>
      </c>
    </row>
    <row r="40" spans="1:6" ht="15" customHeight="1">
      <c r="A40" s="115" t="s">
        <v>313</v>
      </c>
      <c r="B40" s="149" t="s">
        <v>39</v>
      </c>
      <c r="C40" s="150" t="s">
        <v>73</v>
      </c>
      <c r="D40" s="150" t="s">
        <v>263</v>
      </c>
      <c r="E40" s="150" t="s">
        <v>177</v>
      </c>
      <c r="F40" s="92">
        <v>20000</v>
      </c>
    </row>
    <row r="41" spans="1:8" ht="12.75" customHeight="1">
      <c r="A41" s="170" t="s">
        <v>106</v>
      </c>
      <c r="B41" s="171" t="s">
        <v>39</v>
      </c>
      <c r="C41" s="172" t="s">
        <v>73</v>
      </c>
      <c r="D41" s="172" t="s">
        <v>262</v>
      </c>
      <c r="E41" s="172"/>
      <c r="F41" s="93">
        <f>SUM(F42:F44)</f>
        <v>2250000</v>
      </c>
      <c r="H41" s="9"/>
    </row>
    <row r="42" spans="1:8" ht="11.25" customHeight="1">
      <c r="A42" s="110" t="s">
        <v>176</v>
      </c>
      <c r="B42" s="149" t="s">
        <v>39</v>
      </c>
      <c r="C42" s="150" t="s">
        <v>73</v>
      </c>
      <c r="D42" s="150" t="s">
        <v>262</v>
      </c>
      <c r="E42" s="150" t="s">
        <v>174</v>
      </c>
      <c r="F42" s="92">
        <v>1700000</v>
      </c>
      <c r="H42" s="9"/>
    </row>
    <row r="43" spans="1:6" ht="18" customHeight="1">
      <c r="A43" s="173" t="s">
        <v>314</v>
      </c>
      <c r="B43" s="149" t="s">
        <v>39</v>
      </c>
      <c r="C43" s="150" t="s">
        <v>73</v>
      </c>
      <c r="D43" s="150" t="s">
        <v>262</v>
      </c>
      <c r="E43" s="150" t="s">
        <v>175</v>
      </c>
      <c r="F43" s="92">
        <v>100000</v>
      </c>
    </row>
    <row r="44" spans="1:6" ht="19.5" customHeight="1">
      <c r="A44" s="151" t="s">
        <v>313</v>
      </c>
      <c r="B44" s="149" t="s">
        <v>39</v>
      </c>
      <c r="C44" s="150" t="s">
        <v>73</v>
      </c>
      <c r="D44" s="150" t="s">
        <v>262</v>
      </c>
      <c r="E44" s="150" t="s">
        <v>177</v>
      </c>
      <c r="F44" s="92">
        <v>450000</v>
      </c>
    </row>
    <row r="45" spans="1:6" ht="20.25" customHeight="1">
      <c r="A45" s="168" t="s">
        <v>236</v>
      </c>
      <c r="B45" s="169" t="s">
        <v>39</v>
      </c>
      <c r="C45" s="169" t="s">
        <v>73</v>
      </c>
      <c r="D45" s="169" t="s">
        <v>235</v>
      </c>
      <c r="E45" s="169"/>
      <c r="F45" s="183">
        <f>F46+F48+F50+F52</f>
        <v>14751000</v>
      </c>
    </row>
    <row r="46" spans="1:6" ht="18" customHeight="1">
      <c r="A46" s="121" t="s">
        <v>242</v>
      </c>
      <c r="B46" s="18" t="s">
        <v>39</v>
      </c>
      <c r="C46" s="19" t="s">
        <v>73</v>
      </c>
      <c r="D46" s="19" t="s">
        <v>241</v>
      </c>
      <c r="E46" s="19"/>
      <c r="F46" s="74">
        <f>F47</f>
        <v>2000000</v>
      </c>
    </row>
    <row r="47" spans="1:6" ht="12.75">
      <c r="A47" s="110" t="s">
        <v>176</v>
      </c>
      <c r="B47" s="20" t="s">
        <v>39</v>
      </c>
      <c r="C47" s="21" t="s">
        <v>73</v>
      </c>
      <c r="D47" s="21" t="s">
        <v>241</v>
      </c>
      <c r="E47" s="21" t="s">
        <v>174</v>
      </c>
      <c r="F47" s="92">
        <v>2000000</v>
      </c>
    </row>
    <row r="48" spans="1:9" ht="15.75" customHeight="1">
      <c r="A48" s="121" t="s">
        <v>106</v>
      </c>
      <c r="B48" s="18" t="s">
        <v>39</v>
      </c>
      <c r="C48" s="19" t="s">
        <v>73</v>
      </c>
      <c r="D48" s="19" t="s">
        <v>129</v>
      </c>
      <c r="E48" s="19"/>
      <c r="F48" s="74">
        <f>F49</f>
        <v>100000</v>
      </c>
      <c r="I48" s="9"/>
    </row>
    <row r="49" spans="1:9" ht="20.25" customHeight="1">
      <c r="A49" s="110" t="s">
        <v>176</v>
      </c>
      <c r="B49" s="20" t="s">
        <v>39</v>
      </c>
      <c r="C49" s="21" t="s">
        <v>73</v>
      </c>
      <c r="D49" s="21" t="s">
        <v>129</v>
      </c>
      <c r="E49" s="21" t="s">
        <v>174</v>
      </c>
      <c r="F49" s="92">
        <v>100000</v>
      </c>
      <c r="I49" s="9"/>
    </row>
    <row r="50" spans="1:6" ht="18.75" customHeight="1">
      <c r="A50" s="114" t="s">
        <v>292</v>
      </c>
      <c r="B50" s="18" t="s">
        <v>39</v>
      </c>
      <c r="C50" s="19" t="s">
        <v>73</v>
      </c>
      <c r="D50" s="19" t="s">
        <v>187</v>
      </c>
      <c r="E50" s="19"/>
      <c r="F50" s="74">
        <f>F51</f>
        <v>2715000</v>
      </c>
    </row>
    <row r="51" spans="1:6" ht="18.75" customHeight="1">
      <c r="A51" s="110" t="s">
        <v>176</v>
      </c>
      <c r="B51" s="20" t="s">
        <v>39</v>
      </c>
      <c r="C51" s="21" t="s">
        <v>73</v>
      </c>
      <c r="D51" s="21" t="s">
        <v>187</v>
      </c>
      <c r="E51" s="21" t="s">
        <v>174</v>
      </c>
      <c r="F51" s="75">
        <v>2715000</v>
      </c>
    </row>
    <row r="52" spans="1:6" ht="18.75" customHeight="1">
      <c r="A52" s="114" t="s">
        <v>212</v>
      </c>
      <c r="B52" s="18" t="s">
        <v>39</v>
      </c>
      <c r="C52" s="19" t="s">
        <v>73</v>
      </c>
      <c r="D52" s="19" t="s">
        <v>10</v>
      </c>
      <c r="E52" s="19"/>
      <c r="F52" s="74">
        <f>SUM(F53:F55)</f>
        <v>9936000</v>
      </c>
    </row>
    <row r="53" spans="1:6" ht="15" customHeight="1">
      <c r="A53" s="115" t="s">
        <v>312</v>
      </c>
      <c r="B53" s="20" t="s">
        <v>39</v>
      </c>
      <c r="C53" s="21" t="s">
        <v>73</v>
      </c>
      <c r="D53" s="21" t="s">
        <v>10</v>
      </c>
      <c r="E53" s="21" t="s">
        <v>178</v>
      </c>
      <c r="F53" s="92">
        <v>8526000</v>
      </c>
    </row>
    <row r="54" spans="1:6" ht="12.75" customHeight="1">
      <c r="A54" s="110" t="s">
        <v>176</v>
      </c>
      <c r="B54" s="20" t="s">
        <v>39</v>
      </c>
      <c r="C54" s="21" t="s">
        <v>73</v>
      </c>
      <c r="D54" s="21" t="s">
        <v>10</v>
      </c>
      <c r="E54" s="21" t="s">
        <v>174</v>
      </c>
      <c r="F54" s="92">
        <v>1300000</v>
      </c>
    </row>
    <row r="55" spans="1:6" ht="15" customHeight="1">
      <c r="A55" s="115" t="s">
        <v>313</v>
      </c>
      <c r="B55" s="20" t="s">
        <v>39</v>
      </c>
      <c r="C55" s="21" t="s">
        <v>73</v>
      </c>
      <c r="D55" s="21" t="s">
        <v>10</v>
      </c>
      <c r="E55" s="21" t="s">
        <v>177</v>
      </c>
      <c r="F55" s="92">
        <v>110000</v>
      </c>
    </row>
    <row r="56" spans="1:6" ht="15.75" customHeight="1">
      <c r="A56" s="177" t="s">
        <v>294</v>
      </c>
      <c r="B56" s="142" t="s">
        <v>39</v>
      </c>
      <c r="C56" s="143" t="s">
        <v>73</v>
      </c>
      <c r="D56" s="143" t="s">
        <v>293</v>
      </c>
      <c r="E56" s="178"/>
      <c r="F56" s="144">
        <f>F57</f>
        <v>5000</v>
      </c>
    </row>
    <row r="57" spans="1:6" ht="15" customHeight="1">
      <c r="A57" s="134" t="s">
        <v>246</v>
      </c>
      <c r="B57" s="33" t="s">
        <v>39</v>
      </c>
      <c r="C57" s="21" t="s">
        <v>73</v>
      </c>
      <c r="D57" s="21" t="s">
        <v>12</v>
      </c>
      <c r="E57" s="31"/>
      <c r="F57" s="75">
        <f>SUM(F58:F58)</f>
        <v>5000</v>
      </c>
    </row>
    <row r="58" spans="1:6" ht="15" customHeight="1">
      <c r="A58" s="110" t="s">
        <v>176</v>
      </c>
      <c r="B58" s="33" t="s">
        <v>39</v>
      </c>
      <c r="C58" s="31" t="s">
        <v>73</v>
      </c>
      <c r="D58" s="21" t="s">
        <v>12</v>
      </c>
      <c r="E58" s="31" t="s">
        <v>174</v>
      </c>
      <c r="F58" s="91">
        <v>5000</v>
      </c>
    </row>
    <row r="59" spans="1:6" ht="15" customHeight="1">
      <c r="A59" s="203" t="s">
        <v>326</v>
      </c>
      <c r="B59" s="34" t="s">
        <v>46</v>
      </c>
      <c r="C59" s="35"/>
      <c r="D59" s="87"/>
      <c r="E59" s="296"/>
      <c r="F59" s="297">
        <f>F60</f>
        <v>442300</v>
      </c>
    </row>
    <row r="60" spans="1:6" ht="15" customHeight="1">
      <c r="A60" s="204" t="s">
        <v>327</v>
      </c>
      <c r="B60" s="16" t="s">
        <v>46</v>
      </c>
      <c r="C60" s="17" t="s">
        <v>48</v>
      </c>
      <c r="D60" s="19"/>
      <c r="E60" s="31"/>
      <c r="F60" s="298">
        <f>F61</f>
        <v>442300</v>
      </c>
    </row>
    <row r="61" spans="1:6" ht="27" customHeight="1">
      <c r="A61" s="197" t="s">
        <v>338</v>
      </c>
      <c r="B61" s="18" t="s">
        <v>46</v>
      </c>
      <c r="C61" s="19" t="s">
        <v>48</v>
      </c>
      <c r="D61" s="19" t="s">
        <v>387</v>
      </c>
      <c r="E61" s="31"/>
      <c r="F61" s="91">
        <f>F62</f>
        <v>442300</v>
      </c>
    </row>
    <row r="62" spans="1:6" ht="15" customHeight="1">
      <c r="A62" s="115" t="s">
        <v>311</v>
      </c>
      <c r="B62" s="20" t="s">
        <v>46</v>
      </c>
      <c r="C62" s="21" t="s">
        <v>48</v>
      </c>
      <c r="D62" s="21" t="s">
        <v>387</v>
      </c>
      <c r="E62" s="31" t="s">
        <v>173</v>
      </c>
      <c r="F62" s="91">
        <v>442300</v>
      </c>
    </row>
    <row r="63" spans="1:6" ht="18.75" customHeight="1">
      <c r="A63" s="124" t="s">
        <v>149</v>
      </c>
      <c r="B63" s="109" t="s">
        <v>48</v>
      </c>
      <c r="C63" s="36"/>
      <c r="D63" s="87"/>
      <c r="E63" s="36"/>
      <c r="F63" s="69">
        <f>F64</f>
        <v>500000</v>
      </c>
    </row>
    <row r="64" spans="1:6" ht="13.5" customHeight="1">
      <c r="A64" s="125" t="s">
        <v>150</v>
      </c>
      <c r="B64" s="100" t="s">
        <v>48</v>
      </c>
      <c r="C64" s="101" t="s">
        <v>69</v>
      </c>
      <c r="D64" s="102"/>
      <c r="E64" s="101"/>
      <c r="F64" s="73">
        <f>F65+F68</f>
        <v>500000</v>
      </c>
    </row>
    <row r="65" spans="1:6" ht="20.25" customHeight="1">
      <c r="A65" s="163" t="s">
        <v>295</v>
      </c>
      <c r="B65" s="164" t="s">
        <v>48</v>
      </c>
      <c r="C65" s="162" t="s">
        <v>69</v>
      </c>
      <c r="D65" s="162" t="s">
        <v>296</v>
      </c>
      <c r="E65" s="162"/>
      <c r="F65" s="144">
        <f>F66</f>
        <v>495000</v>
      </c>
    </row>
    <row r="66" spans="1:6" ht="14.25" customHeight="1">
      <c r="A66" s="12" t="s">
        <v>287</v>
      </c>
      <c r="B66" s="107" t="s">
        <v>48</v>
      </c>
      <c r="C66" s="102" t="s">
        <v>69</v>
      </c>
      <c r="D66" s="102" t="s">
        <v>286</v>
      </c>
      <c r="E66" s="102"/>
      <c r="F66" s="74">
        <f>F67</f>
        <v>495000</v>
      </c>
    </row>
    <row r="67" spans="1:6" ht="12.75" customHeight="1">
      <c r="A67" s="110" t="s">
        <v>176</v>
      </c>
      <c r="B67" s="108" t="s">
        <v>48</v>
      </c>
      <c r="C67" s="106" t="s">
        <v>69</v>
      </c>
      <c r="D67" s="106" t="s">
        <v>286</v>
      </c>
      <c r="E67" s="106" t="s">
        <v>174</v>
      </c>
      <c r="F67" s="92">
        <v>495000</v>
      </c>
    </row>
    <row r="68" spans="1:6" ht="27.75" customHeight="1">
      <c r="A68" s="165" t="s">
        <v>298</v>
      </c>
      <c r="B68" s="164" t="s">
        <v>48</v>
      </c>
      <c r="C68" s="162" t="s">
        <v>69</v>
      </c>
      <c r="D68" s="162" t="s">
        <v>299</v>
      </c>
      <c r="E68" s="162"/>
      <c r="F68" s="144">
        <f>F69</f>
        <v>5000</v>
      </c>
    </row>
    <row r="69" spans="1:6" ht="25.5" customHeight="1">
      <c r="A69" s="12" t="s">
        <v>297</v>
      </c>
      <c r="B69" s="107" t="s">
        <v>48</v>
      </c>
      <c r="C69" s="102" t="s">
        <v>69</v>
      </c>
      <c r="D69" s="102" t="s">
        <v>232</v>
      </c>
      <c r="E69" s="102"/>
      <c r="F69" s="74">
        <f>F70</f>
        <v>5000</v>
      </c>
    </row>
    <row r="70" spans="1:6" ht="15.75" customHeight="1">
      <c r="A70" s="110" t="s">
        <v>176</v>
      </c>
      <c r="B70" s="108" t="s">
        <v>48</v>
      </c>
      <c r="C70" s="106" t="s">
        <v>69</v>
      </c>
      <c r="D70" s="106" t="s">
        <v>232</v>
      </c>
      <c r="E70" s="106" t="s">
        <v>174</v>
      </c>
      <c r="F70" s="92">
        <v>5000</v>
      </c>
    </row>
    <row r="71" spans="1:6" ht="21" customHeight="1">
      <c r="A71" s="123" t="s">
        <v>65</v>
      </c>
      <c r="B71" s="34" t="s">
        <v>49</v>
      </c>
      <c r="C71" s="37"/>
      <c r="D71" s="87"/>
      <c r="E71" s="37"/>
      <c r="F71" s="67">
        <f>F72+F76+F89</f>
        <v>33536751</v>
      </c>
    </row>
    <row r="72" spans="1:6" ht="21" customHeight="1">
      <c r="A72" s="126" t="s">
        <v>107</v>
      </c>
      <c r="B72" s="38" t="s">
        <v>49</v>
      </c>
      <c r="C72" s="17" t="s">
        <v>45</v>
      </c>
      <c r="D72" s="19"/>
      <c r="E72" s="17"/>
      <c r="F72" s="73">
        <f>F74</f>
        <v>1502700</v>
      </c>
    </row>
    <row r="73" spans="1:6" ht="27" customHeight="1">
      <c r="A73" s="166" t="s">
        <v>274</v>
      </c>
      <c r="B73" s="167" t="s">
        <v>49</v>
      </c>
      <c r="C73" s="143" t="s">
        <v>45</v>
      </c>
      <c r="D73" s="143" t="s">
        <v>271</v>
      </c>
      <c r="E73" s="143"/>
      <c r="F73" s="144">
        <f>F74</f>
        <v>1502700</v>
      </c>
    </row>
    <row r="74" spans="1:6" ht="33" customHeight="1">
      <c r="A74" s="12" t="s">
        <v>214</v>
      </c>
      <c r="B74" s="39" t="s">
        <v>49</v>
      </c>
      <c r="C74" s="19" t="s">
        <v>45</v>
      </c>
      <c r="D74" s="19" t="s">
        <v>270</v>
      </c>
      <c r="E74" s="19"/>
      <c r="F74" s="74">
        <f>F75</f>
        <v>1502700</v>
      </c>
    </row>
    <row r="75" spans="1:6" ht="15" customHeight="1">
      <c r="A75" s="110" t="s">
        <v>176</v>
      </c>
      <c r="B75" s="40" t="s">
        <v>49</v>
      </c>
      <c r="C75" s="21" t="s">
        <v>45</v>
      </c>
      <c r="D75" s="21" t="s">
        <v>270</v>
      </c>
      <c r="E75" s="21" t="s">
        <v>174</v>
      </c>
      <c r="F75" s="95">
        <v>1502700</v>
      </c>
    </row>
    <row r="76" spans="1:6" ht="19.5" customHeight="1">
      <c r="A76" s="126" t="s">
        <v>199</v>
      </c>
      <c r="B76" s="38" t="s">
        <v>49</v>
      </c>
      <c r="C76" s="17" t="s">
        <v>42</v>
      </c>
      <c r="D76" s="19"/>
      <c r="E76" s="17"/>
      <c r="F76" s="73">
        <f>F77</f>
        <v>31994051</v>
      </c>
    </row>
    <row r="77" spans="1:6" ht="26.25" customHeight="1">
      <c r="A77" s="166" t="s">
        <v>306</v>
      </c>
      <c r="B77" s="167" t="s">
        <v>49</v>
      </c>
      <c r="C77" s="143" t="s">
        <v>42</v>
      </c>
      <c r="D77" s="143" t="s">
        <v>305</v>
      </c>
      <c r="E77" s="143"/>
      <c r="F77" s="144">
        <f>F78+F80+F82+F85+F87</f>
        <v>31994051</v>
      </c>
    </row>
    <row r="78" spans="1:6" ht="26.25" customHeight="1">
      <c r="A78" s="209" t="s">
        <v>339</v>
      </c>
      <c r="B78" s="247" t="s">
        <v>49</v>
      </c>
      <c r="C78" s="233" t="s">
        <v>42</v>
      </c>
      <c r="D78" s="233" t="s">
        <v>329</v>
      </c>
      <c r="E78" s="143"/>
      <c r="F78" s="294">
        <f>F79</f>
        <v>10900000</v>
      </c>
    </row>
    <row r="79" spans="1:6" ht="18" customHeight="1">
      <c r="A79" s="110" t="s">
        <v>176</v>
      </c>
      <c r="B79" s="248" t="s">
        <v>49</v>
      </c>
      <c r="C79" s="235" t="s">
        <v>42</v>
      </c>
      <c r="D79" s="235" t="s">
        <v>329</v>
      </c>
      <c r="E79" s="21" t="s">
        <v>174</v>
      </c>
      <c r="F79" s="75">
        <v>10900000</v>
      </c>
    </row>
    <row r="80" spans="1:6" ht="26.25" customHeight="1">
      <c r="A80" s="209" t="s">
        <v>340</v>
      </c>
      <c r="B80" s="247" t="s">
        <v>49</v>
      </c>
      <c r="C80" s="233" t="s">
        <v>42</v>
      </c>
      <c r="D80" s="233" t="s">
        <v>330</v>
      </c>
      <c r="E80" s="21"/>
      <c r="F80" s="294">
        <f>F81</f>
        <v>1212000</v>
      </c>
    </row>
    <row r="81" spans="1:6" ht="15" customHeight="1">
      <c r="A81" s="110" t="s">
        <v>176</v>
      </c>
      <c r="B81" s="248" t="s">
        <v>49</v>
      </c>
      <c r="C81" s="235" t="s">
        <v>42</v>
      </c>
      <c r="D81" s="235" t="s">
        <v>330</v>
      </c>
      <c r="E81" s="21" t="s">
        <v>174</v>
      </c>
      <c r="F81" s="75">
        <v>1212000</v>
      </c>
    </row>
    <row r="82" spans="1:6" ht="17.25" customHeight="1">
      <c r="A82" s="141" t="s">
        <v>233</v>
      </c>
      <c r="B82" s="32" t="s">
        <v>49</v>
      </c>
      <c r="C82" s="42" t="s">
        <v>42</v>
      </c>
      <c r="D82" s="30" t="s">
        <v>304</v>
      </c>
      <c r="E82" s="44"/>
      <c r="F82" s="76">
        <f>F83</f>
        <v>16300000</v>
      </c>
    </row>
    <row r="83" spans="1:8" ht="15" customHeight="1">
      <c r="A83" s="114" t="s">
        <v>234</v>
      </c>
      <c r="B83" s="32" t="s">
        <v>49</v>
      </c>
      <c r="C83" s="42" t="s">
        <v>42</v>
      </c>
      <c r="D83" s="30" t="s">
        <v>288</v>
      </c>
      <c r="E83" s="44"/>
      <c r="F83" s="76">
        <f>F84</f>
        <v>16300000</v>
      </c>
      <c r="H83" s="9"/>
    </row>
    <row r="84" spans="1:8" ht="15" customHeight="1">
      <c r="A84" s="110" t="s">
        <v>176</v>
      </c>
      <c r="B84" s="33" t="s">
        <v>49</v>
      </c>
      <c r="C84" s="31" t="s">
        <v>42</v>
      </c>
      <c r="D84" s="21" t="s">
        <v>288</v>
      </c>
      <c r="E84" s="31" t="s">
        <v>174</v>
      </c>
      <c r="F84" s="83">
        <v>16300000</v>
      </c>
      <c r="H84" s="9"/>
    </row>
    <row r="85" spans="1:8" ht="14.25" customHeight="1">
      <c r="A85" s="192" t="s">
        <v>342</v>
      </c>
      <c r="B85" s="247" t="s">
        <v>49</v>
      </c>
      <c r="C85" s="233" t="s">
        <v>42</v>
      </c>
      <c r="D85" s="233" t="s">
        <v>376</v>
      </c>
      <c r="E85" s="235"/>
      <c r="F85" s="295">
        <f>F86</f>
        <v>3379293.4</v>
      </c>
      <c r="H85" s="9"/>
    </row>
    <row r="86" spans="1:8" ht="24" customHeight="1">
      <c r="A86" s="122" t="s">
        <v>315</v>
      </c>
      <c r="B86" s="248" t="s">
        <v>49</v>
      </c>
      <c r="C86" s="235" t="s">
        <v>42</v>
      </c>
      <c r="D86" s="235" t="s">
        <v>376</v>
      </c>
      <c r="E86" s="235" t="s">
        <v>179</v>
      </c>
      <c r="F86" s="83">
        <v>3379293.4</v>
      </c>
      <c r="H86" s="9"/>
    </row>
    <row r="87" spans="1:8" ht="14.25" customHeight="1">
      <c r="A87" s="192" t="s">
        <v>343</v>
      </c>
      <c r="B87" s="247" t="s">
        <v>49</v>
      </c>
      <c r="C87" s="233" t="s">
        <v>42</v>
      </c>
      <c r="D87" s="233" t="s">
        <v>376</v>
      </c>
      <c r="E87" s="235"/>
      <c r="F87" s="295">
        <f>F88</f>
        <v>202757.6</v>
      </c>
      <c r="H87" s="9"/>
    </row>
    <row r="88" spans="1:8" ht="27" customHeight="1">
      <c r="A88" s="122" t="s">
        <v>315</v>
      </c>
      <c r="B88" s="248" t="s">
        <v>49</v>
      </c>
      <c r="C88" s="235" t="s">
        <v>42</v>
      </c>
      <c r="D88" s="235" t="s">
        <v>376</v>
      </c>
      <c r="E88" s="235" t="s">
        <v>179</v>
      </c>
      <c r="F88" s="83">
        <v>202757.6</v>
      </c>
      <c r="H88" s="9"/>
    </row>
    <row r="89" spans="1:8" ht="15" customHeight="1">
      <c r="A89" s="126" t="s">
        <v>71</v>
      </c>
      <c r="B89" s="38" t="s">
        <v>49</v>
      </c>
      <c r="C89" s="17" t="s">
        <v>43</v>
      </c>
      <c r="D89" s="19"/>
      <c r="E89" s="17"/>
      <c r="F89" s="73">
        <f>F90</f>
        <v>40000</v>
      </c>
      <c r="H89" s="9"/>
    </row>
    <row r="90" spans="1:6" ht="37.5" customHeight="1">
      <c r="A90" s="165" t="s">
        <v>302</v>
      </c>
      <c r="B90" s="164" t="s">
        <v>49</v>
      </c>
      <c r="C90" s="162" t="s">
        <v>43</v>
      </c>
      <c r="D90" s="162" t="s">
        <v>301</v>
      </c>
      <c r="E90" s="162"/>
      <c r="F90" s="144">
        <f>F91</f>
        <v>40000</v>
      </c>
    </row>
    <row r="91" spans="1:6" ht="25.5" customHeight="1">
      <c r="A91" s="12" t="s">
        <v>215</v>
      </c>
      <c r="B91" s="39" t="s">
        <v>49</v>
      </c>
      <c r="C91" s="19" t="s">
        <v>43</v>
      </c>
      <c r="D91" s="19" t="s">
        <v>210</v>
      </c>
      <c r="E91" s="19"/>
      <c r="F91" s="74">
        <f>F92</f>
        <v>40000</v>
      </c>
    </row>
    <row r="92" spans="1:6" ht="30" customHeight="1">
      <c r="A92" s="122" t="s">
        <v>315</v>
      </c>
      <c r="B92" s="40" t="s">
        <v>49</v>
      </c>
      <c r="C92" s="21" t="s">
        <v>43</v>
      </c>
      <c r="D92" s="21" t="s">
        <v>210</v>
      </c>
      <c r="E92" s="21" t="s">
        <v>179</v>
      </c>
      <c r="F92" s="91">
        <v>40000</v>
      </c>
    </row>
    <row r="93" spans="1:6" ht="30" customHeight="1">
      <c r="A93" s="127" t="s">
        <v>62</v>
      </c>
      <c r="B93" s="35" t="s">
        <v>45</v>
      </c>
      <c r="C93" s="35"/>
      <c r="D93" s="87"/>
      <c r="E93" s="35"/>
      <c r="F93" s="67">
        <f>F94+F104+F108+F131</f>
        <v>233792535.02</v>
      </c>
    </row>
    <row r="94" spans="1:6" ht="15" customHeight="1">
      <c r="A94" s="128" t="s">
        <v>123</v>
      </c>
      <c r="B94" s="38" t="s">
        <v>45</v>
      </c>
      <c r="C94" s="38" t="s">
        <v>39</v>
      </c>
      <c r="D94" s="19"/>
      <c r="E94" s="41"/>
      <c r="F94" s="73">
        <f>F95</f>
        <v>217883100</v>
      </c>
    </row>
    <row r="95" spans="1:6" ht="12" customHeight="1">
      <c r="A95" s="166" t="s">
        <v>274</v>
      </c>
      <c r="B95" s="167" t="s">
        <v>45</v>
      </c>
      <c r="C95" s="143" t="s">
        <v>39</v>
      </c>
      <c r="D95" s="143" t="s">
        <v>271</v>
      </c>
      <c r="E95" s="143"/>
      <c r="F95" s="144">
        <f>F96+F98+F100+F102</f>
        <v>217883100</v>
      </c>
    </row>
    <row r="96" spans="1:6" ht="27" customHeight="1">
      <c r="A96" s="121" t="s">
        <v>203</v>
      </c>
      <c r="B96" s="39" t="s">
        <v>45</v>
      </c>
      <c r="C96" s="39" t="s">
        <v>39</v>
      </c>
      <c r="D96" s="39" t="s">
        <v>264</v>
      </c>
      <c r="E96" s="21"/>
      <c r="F96" s="74">
        <f>SUM(F97:F97)</f>
        <v>212585500</v>
      </c>
    </row>
    <row r="97" spans="1:6" ht="18" customHeight="1">
      <c r="A97" s="115" t="s">
        <v>316</v>
      </c>
      <c r="B97" s="40" t="s">
        <v>45</v>
      </c>
      <c r="C97" s="40" t="s">
        <v>39</v>
      </c>
      <c r="D97" s="40" t="s">
        <v>264</v>
      </c>
      <c r="E97" s="21" t="s">
        <v>180</v>
      </c>
      <c r="F97" s="91">
        <v>212585500</v>
      </c>
    </row>
    <row r="98" spans="1:6" ht="20.25" customHeight="1">
      <c r="A98" s="121" t="s">
        <v>204</v>
      </c>
      <c r="B98" s="39" t="s">
        <v>45</v>
      </c>
      <c r="C98" s="45" t="s">
        <v>39</v>
      </c>
      <c r="D98" s="45" t="s">
        <v>265</v>
      </c>
      <c r="E98" s="21"/>
      <c r="F98" s="74">
        <f>SUM(F99:F99)</f>
        <v>2897600</v>
      </c>
    </row>
    <row r="99" spans="1:6" ht="19.5" customHeight="1">
      <c r="A99" s="115" t="s">
        <v>316</v>
      </c>
      <c r="B99" s="40" t="s">
        <v>45</v>
      </c>
      <c r="C99" s="40" t="s">
        <v>39</v>
      </c>
      <c r="D99" s="40" t="s">
        <v>265</v>
      </c>
      <c r="E99" s="21" t="s">
        <v>180</v>
      </c>
      <c r="F99" s="92">
        <v>2897600</v>
      </c>
    </row>
    <row r="100" spans="1:6" ht="19.5" customHeight="1">
      <c r="A100" s="12" t="s">
        <v>2</v>
      </c>
      <c r="B100" s="39" t="s">
        <v>45</v>
      </c>
      <c r="C100" s="39" t="s">
        <v>39</v>
      </c>
      <c r="D100" s="39" t="s">
        <v>266</v>
      </c>
      <c r="E100" s="41"/>
      <c r="F100" s="74">
        <f>F101</f>
        <v>500000</v>
      </c>
    </row>
    <row r="101" spans="1:6" ht="15.75" customHeight="1">
      <c r="A101" s="110" t="s">
        <v>176</v>
      </c>
      <c r="B101" s="40" t="s">
        <v>45</v>
      </c>
      <c r="C101" s="40" t="s">
        <v>39</v>
      </c>
      <c r="D101" s="40" t="s">
        <v>267</v>
      </c>
      <c r="E101" s="21" t="s">
        <v>174</v>
      </c>
      <c r="F101" s="92">
        <v>500000</v>
      </c>
    </row>
    <row r="102" spans="1:6" ht="17.25" customHeight="1">
      <c r="A102" s="12" t="s">
        <v>1</v>
      </c>
      <c r="B102" s="39" t="s">
        <v>45</v>
      </c>
      <c r="C102" s="39" t="s">
        <v>39</v>
      </c>
      <c r="D102" s="39" t="s">
        <v>268</v>
      </c>
      <c r="E102" s="41"/>
      <c r="F102" s="74">
        <f>F103</f>
        <v>1900000</v>
      </c>
    </row>
    <row r="103" spans="1:6" ht="15" customHeight="1">
      <c r="A103" s="110" t="s">
        <v>176</v>
      </c>
      <c r="B103" s="40" t="s">
        <v>45</v>
      </c>
      <c r="C103" s="40" t="s">
        <v>39</v>
      </c>
      <c r="D103" s="40" t="s">
        <v>268</v>
      </c>
      <c r="E103" s="21" t="s">
        <v>174</v>
      </c>
      <c r="F103" s="91">
        <v>1900000</v>
      </c>
    </row>
    <row r="104" spans="1:6" ht="18" customHeight="1">
      <c r="A104" s="129" t="s">
        <v>151</v>
      </c>
      <c r="B104" s="46" t="s">
        <v>45</v>
      </c>
      <c r="C104" s="46" t="s">
        <v>46</v>
      </c>
      <c r="D104" s="19"/>
      <c r="E104" s="46"/>
      <c r="F104" s="77">
        <f>F105</f>
        <v>200000</v>
      </c>
    </row>
    <row r="105" spans="1:6" ht="24.75" customHeight="1">
      <c r="A105" s="146" t="s">
        <v>274</v>
      </c>
      <c r="B105" s="142" t="s">
        <v>45</v>
      </c>
      <c r="C105" s="142" t="s">
        <v>46</v>
      </c>
      <c r="D105" s="142" t="s">
        <v>271</v>
      </c>
      <c r="E105" s="142"/>
      <c r="F105" s="145">
        <f>F106</f>
        <v>200000</v>
      </c>
    </row>
    <row r="106" spans="1:6" ht="19.5" customHeight="1">
      <c r="A106" s="121" t="s">
        <v>172</v>
      </c>
      <c r="B106" s="43" t="s">
        <v>45</v>
      </c>
      <c r="C106" s="44" t="s">
        <v>46</v>
      </c>
      <c r="D106" s="30" t="s">
        <v>269</v>
      </c>
      <c r="E106" s="44"/>
      <c r="F106" s="76">
        <f>F107</f>
        <v>200000</v>
      </c>
    </row>
    <row r="107" spans="1:6" ht="15.75" customHeight="1">
      <c r="A107" s="110" t="s">
        <v>176</v>
      </c>
      <c r="B107" s="33" t="s">
        <v>45</v>
      </c>
      <c r="C107" s="31" t="s">
        <v>46</v>
      </c>
      <c r="D107" s="21" t="s">
        <v>269</v>
      </c>
      <c r="E107" s="31" t="s">
        <v>174</v>
      </c>
      <c r="F107" s="96">
        <v>200000</v>
      </c>
    </row>
    <row r="108" spans="1:6" ht="17.25" customHeight="1">
      <c r="A108" s="130" t="s">
        <v>124</v>
      </c>
      <c r="B108" s="46" t="s">
        <v>45</v>
      </c>
      <c r="C108" s="47" t="s">
        <v>48</v>
      </c>
      <c r="D108" s="19"/>
      <c r="E108" s="47"/>
      <c r="F108" s="73">
        <f>F109+F124</f>
        <v>15570135.02</v>
      </c>
    </row>
    <row r="109" spans="1:6" ht="20.25" customHeight="1">
      <c r="A109" s="146" t="s">
        <v>274</v>
      </c>
      <c r="B109" s="142" t="s">
        <v>45</v>
      </c>
      <c r="C109" s="142" t="s">
        <v>46</v>
      </c>
      <c r="D109" s="142" t="s">
        <v>271</v>
      </c>
      <c r="E109" s="142"/>
      <c r="F109" s="145">
        <f>F110+F112+F114+F116+F118+F120+F122</f>
        <v>10931700</v>
      </c>
    </row>
    <row r="110" spans="1:6" ht="27" customHeight="1">
      <c r="A110" s="121" t="s">
        <v>273</v>
      </c>
      <c r="B110" s="43" t="s">
        <v>45</v>
      </c>
      <c r="C110" s="44" t="s">
        <v>48</v>
      </c>
      <c r="D110" s="30" t="s">
        <v>272</v>
      </c>
      <c r="E110" s="44"/>
      <c r="F110" s="76">
        <f>F111</f>
        <v>110000</v>
      </c>
    </row>
    <row r="111" spans="1:6" ht="15" customHeight="1">
      <c r="A111" s="110" t="s">
        <v>176</v>
      </c>
      <c r="B111" s="33" t="s">
        <v>45</v>
      </c>
      <c r="C111" s="31" t="s">
        <v>48</v>
      </c>
      <c r="D111" s="21" t="s">
        <v>272</v>
      </c>
      <c r="E111" s="31" t="s">
        <v>174</v>
      </c>
      <c r="F111" s="83">
        <v>110000</v>
      </c>
    </row>
    <row r="112" spans="1:6" ht="27" customHeight="1">
      <c r="A112" s="121" t="s">
        <v>276</v>
      </c>
      <c r="B112" s="43" t="s">
        <v>45</v>
      </c>
      <c r="C112" s="44" t="s">
        <v>48</v>
      </c>
      <c r="D112" s="30" t="s">
        <v>275</v>
      </c>
      <c r="E112" s="44"/>
      <c r="F112" s="76">
        <f>F113</f>
        <v>451700</v>
      </c>
    </row>
    <row r="113" spans="1:6" ht="17.25" customHeight="1">
      <c r="A113" s="110" t="s">
        <v>176</v>
      </c>
      <c r="B113" s="33" t="s">
        <v>45</v>
      </c>
      <c r="C113" s="31" t="s">
        <v>48</v>
      </c>
      <c r="D113" s="21" t="s">
        <v>275</v>
      </c>
      <c r="E113" s="31" t="s">
        <v>174</v>
      </c>
      <c r="F113" s="83">
        <v>451700</v>
      </c>
    </row>
    <row r="114" spans="1:6" ht="21" customHeight="1">
      <c r="A114" s="121" t="s">
        <v>278</v>
      </c>
      <c r="B114" s="43" t="s">
        <v>45</v>
      </c>
      <c r="C114" s="44" t="s">
        <v>48</v>
      </c>
      <c r="D114" s="30" t="s">
        <v>277</v>
      </c>
      <c r="E114" s="44"/>
      <c r="F114" s="76">
        <f>F115</f>
        <v>1500000</v>
      </c>
    </row>
    <row r="115" spans="1:6" ht="15.75" customHeight="1">
      <c r="A115" s="110" t="s">
        <v>176</v>
      </c>
      <c r="B115" s="33" t="s">
        <v>45</v>
      </c>
      <c r="C115" s="31" t="s">
        <v>48</v>
      </c>
      <c r="D115" s="21" t="s">
        <v>277</v>
      </c>
      <c r="E115" s="31" t="s">
        <v>174</v>
      </c>
      <c r="F115" s="83">
        <v>1500000</v>
      </c>
    </row>
    <row r="116" spans="1:6" ht="20.25" customHeight="1">
      <c r="A116" s="114" t="s">
        <v>280</v>
      </c>
      <c r="B116" s="103" t="s">
        <v>45</v>
      </c>
      <c r="C116" s="104" t="s">
        <v>48</v>
      </c>
      <c r="D116" s="102" t="s">
        <v>279</v>
      </c>
      <c r="E116" s="104"/>
      <c r="F116" s="74">
        <f>F117</f>
        <v>6300000</v>
      </c>
    </row>
    <row r="117" spans="1:6" ht="12.75">
      <c r="A117" s="110" t="s">
        <v>176</v>
      </c>
      <c r="B117" s="72" t="s">
        <v>45</v>
      </c>
      <c r="C117" s="105" t="s">
        <v>48</v>
      </c>
      <c r="D117" s="106" t="s">
        <v>279</v>
      </c>
      <c r="E117" s="105" t="s">
        <v>174</v>
      </c>
      <c r="F117" s="75">
        <v>6300000</v>
      </c>
    </row>
    <row r="118" spans="1:6" ht="12.75">
      <c r="A118" s="114" t="s">
        <v>205</v>
      </c>
      <c r="B118" s="32" t="s">
        <v>45</v>
      </c>
      <c r="C118" s="42" t="s">
        <v>48</v>
      </c>
      <c r="D118" s="19" t="s">
        <v>281</v>
      </c>
      <c r="E118" s="42"/>
      <c r="F118" s="74">
        <f>F119</f>
        <v>500000</v>
      </c>
    </row>
    <row r="119" spans="1:6" ht="15" customHeight="1">
      <c r="A119" s="110" t="s">
        <v>176</v>
      </c>
      <c r="B119" s="33" t="s">
        <v>45</v>
      </c>
      <c r="C119" s="31" t="s">
        <v>48</v>
      </c>
      <c r="D119" s="21" t="s">
        <v>281</v>
      </c>
      <c r="E119" s="31" t="s">
        <v>174</v>
      </c>
      <c r="F119" s="83">
        <v>500000</v>
      </c>
    </row>
    <row r="120" spans="1:6" ht="19.5" customHeight="1">
      <c r="A120" s="114" t="s">
        <v>206</v>
      </c>
      <c r="B120" s="32" t="s">
        <v>45</v>
      </c>
      <c r="C120" s="42" t="s">
        <v>48</v>
      </c>
      <c r="D120" s="19" t="s">
        <v>282</v>
      </c>
      <c r="E120" s="42"/>
      <c r="F120" s="74">
        <f>F121</f>
        <v>2000000</v>
      </c>
    </row>
    <row r="121" spans="1:6" ht="19.5" customHeight="1">
      <c r="A121" s="110" t="s">
        <v>176</v>
      </c>
      <c r="B121" s="33" t="s">
        <v>45</v>
      </c>
      <c r="C121" s="31" t="s">
        <v>48</v>
      </c>
      <c r="D121" s="21" t="s">
        <v>282</v>
      </c>
      <c r="E121" s="105" t="s">
        <v>174</v>
      </c>
      <c r="F121" s="96">
        <v>2000000</v>
      </c>
    </row>
    <row r="122" spans="1:6" ht="28.5" customHeight="1">
      <c r="A122" s="121" t="s">
        <v>284</v>
      </c>
      <c r="B122" s="43" t="s">
        <v>45</v>
      </c>
      <c r="C122" s="44" t="s">
        <v>48</v>
      </c>
      <c r="D122" s="30" t="s">
        <v>283</v>
      </c>
      <c r="E122" s="44"/>
      <c r="F122" s="76">
        <f>F123</f>
        <v>70000</v>
      </c>
    </row>
    <row r="123" spans="1:6" ht="18" customHeight="1">
      <c r="A123" s="110" t="s">
        <v>176</v>
      </c>
      <c r="B123" s="33" t="s">
        <v>45</v>
      </c>
      <c r="C123" s="31" t="s">
        <v>48</v>
      </c>
      <c r="D123" s="21" t="s">
        <v>283</v>
      </c>
      <c r="E123" s="31" t="s">
        <v>174</v>
      </c>
      <c r="F123" s="83">
        <v>70000</v>
      </c>
    </row>
    <row r="124" spans="1:6" ht="27" customHeight="1">
      <c r="A124" s="159" t="s">
        <v>300</v>
      </c>
      <c r="B124" s="160" t="s">
        <v>45</v>
      </c>
      <c r="C124" s="161" t="s">
        <v>48</v>
      </c>
      <c r="D124" s="162" t="s">
        <v>250</v>
      </c>
      <c r="E124" s="161"/>
      <c r="F124" s="144">
        <f>F125+F127+F129</f>
        <v>4638435.02</v>
      </c>
    </row>
    <row r="125" spans="1:6" ht="21.75" customHeight="1">
      <c r="A125" s="155" t="s">
        <v>252</v>
      </c>
      <c r="B125" s="72" t="s">
        <v>45</v>
      </c>
      <c r="C125" s="105" t="s">
        <v>48</v>
      </c>
      <c r="D125" s="106" t="s">
        <v>249</v>
      </c>
      <c r="E125" s="104"/>
      <c r="F125" s="75">
        <f>F126</f>
        <v>2984887.6</v>
      </c>
    </row>
    <row r="126" spans="1:6" ht="15" customHeight="1">
      <c r="A126" s="110" t="s">
        <v>176</v>
      </c>
      <c r="B126" s="72" t="s">
        <v>45</v>
      </c>
      <c r="C126" s="105" t="s">
        <v>48</v>
      </c>
      <c r="D126" s="106" t="s">
        <v>249</v>
      </c>
      <c r="E126" s="105" t="s">
        <v>174</v>
      </c>
      <c r="F126" s="75">
        <v>2984887.6</v>
      </c>
    </row>
    <row r="127" spans="1:6" ht="17.25" customHeight="1">
      <c r="A127" s="155" t="s">
        <v>251</v>
      </c>
      <c r="B127" s="72" t="s">
        <v>45</v>
      </c>
      <c r="C127" s="105" t="s">
        <v>48</v>
      </c>
      <c r="D127" s="106" t="s">
        <v>249</v>
      </c>
      <c r="E127" s="105"/>
      <c r="F127" s="75">
        <f>F128</f>
        <v>153547.42</v>
      </c>
    </row>
    <row r="128" spans="1:6" ht="18" customHeight="1">
      <c r="A128" s="110" t="s">
        <v>176</v>
      </c>
      <c r="B128" s="72" t="s">
        <v>45</v>
      </c>
      <c r="C128" s="105" t="s">
        <v>48</v>
      </c>
      <c r="D128" s="106" t="s">
        <v>249</v>
      </c>
      <c r="E128" s="105" t="s">
        <v>174</v>
      </c>
      <c r="F128" s="75">
        <v>153547.42</v>
      </c>
    </row>
    <row r="129" spans="1:6" ht="21" customHeight="1">
      <c r="A129" s="155" t="s">
        <v>251</v>
      </c>
      <c r="B129" s="72" t="s">
        <v>45</v>
      </c>
      <c r="C129" s="105" t="s">
        <v>48</v>
      </c>
      <c r="D129" s="106" t="s">
        <v>249</v>
      </c>
      <c r="E129" s="105"/>
      <c r="F129" s="75">
        <f>F130</f>
        <v>1500000</v>
      </c>
    </row>
    <row r="130" spans="1:6" ht="12.75">
      <c r="A130" s="110" t="s">
        <v>176</v>
      </c>
      <c r="B130" s="72" t="s">
        <v>45</v>
      </c>
      <c r="C130" s="105" t="s">
        <v>48</v>
      </c>
      <c r="D130" s="106" t="s">
        <v>249</v>
      </c>
      <c r="E130" s="105" t="s">
        <v>174</v>
      </c>
      <c r="F130" s="75">
        <v>1500000</v>
      </c>
    </row>
    <row r="131" spans="1:6" ht="12.75">
      <c r="A131" s="130" t="s">
        <v>188</v>
      </c>
      <c r="B131" s="46" t="s">
        <v>45</v>
      </c>
      <c r="C131" s="47" t="s">
        <v>45</v>
      </c>
      <c r="D131" s="19"/>
      <c r="E131" s="47"/>
      <c r="F131" s="73">
        <f>F133</f>
        <v>139300</v>
      </c>
    </row>
    <row r="132" spans="1:6" ht="24">
      <c r="A132" s="146" t="s">
        <v>274</v>
      </c>
      <c r="B132" s="142" t="s">
        <v>45</v>
      </c>
      <c r="C132" s="142" t="s">
        <v>45</v>
      </c>
      <c r="D132" s="142" t="s">
        <v>271</v>
      </c>
      <c r="E132" s="142"/>
      <c r="F132" s="145">
        <f>F133</f>
        <v>139300</v>
      </c>
    </row>
    <row r="133" spans="1:6" ht="12.75">
      <c r="A133" s="121" t="s">
        <v>189</v>
      </c>
      <c r="B133" s="43" t="s">
        <v>45</v>
      </c>
      <c r="C133" s="44" t="s">
        <v>45</v>
      </c>
      <c r="D133" s="30" t="s">
        <v>285</v>
      </c>
      <c r="E133" s="44"/>
      <c r="F133" s="76">
        <f>SUM(F134:H136)</f>
        <v>139300</v>
      </c>
    </row>
    <row r="134" spans="1:6" ht="12.75">
      <c r="A134" s="115" t="s">
        <v>312</v>
      </c>
      <c r="B134" s="33" t="s">
        <v>45</v>
      </c>
      <c r="C134" s="31" t="s">
        <v>45</v>
      </c>
      <c r="D134" s="21" t="s">
        <v>285</v>
      </c>
      <c r="E134" s="105" t="s">
        <v>178</v>
      </c>
      <c r="F134" s="75">
        <v>88300</v>
      </c>
    </row>
    <row r="135" spans="1:6" ht="12.75">
      <c r="A135" s="110" t="s">
        <v>176</v>
      </c>
      <c r="B135" s="72" t="s">
        <v>45</v>
      </c>
      <c r="C135" s="105" t="s">
        <v>45</v>
      </c>
      <c r="D135" s="106" t="s">
        <v>285</v>
      </c>
      <c r="E135" s="105" t="s">
        <v>174</v>
      </c>
      <c r="F135" s="75">
        <v>50000</v>
      </c>
    </row>
    <row r="136" spans="1:6" ht="12.75">
      <c r="A136" s="110" t="s">
        <v>36</v>
      </c>
      <c r="B136" s="72" t="s">
        <v>45</v>
      </c>
      <c r="C136" s="105" t="s">
        <v>45</v>
      </c>
      <c r="D136" s="106" t="s">
        <v>285</v>
      </c>
      <c r="E136" s="105" t="s">
        <v>35</v>
      </c>
      <c r="F136" s="75">
        <v>1000</v>
      </c>
    </row>
    <row r="137" spans="1:6" ht="15.75">
      <c r="A137" s="1" t="s">
        <v>57</v>
      </c>
      <c r="B137" s="35" t="s">
        <v>40</v>
      </c>
      <c r="C137" s="35"/>
      <c r="D137" s="87"/>
      <c r="E137" s="35"/>
      <c r="F137" s="67">
        <f>F138+F211</f>
        <v>535371563.98</v>
      </c>
    </row>
    <row r="138" spans="1:6" ht="12.75">
      <c r="A138" s="131" t="s">
        <v>258</v>
      </c>
      <c r="B138" s="50" t="s">
        <v>40</v>
      </c>
      <c r="C138" s="51" t="s">
        <v>388</v>
      </c>
      <c r="D138" s="51" t="s">
        <v>3</v>
      </c>
      <c r="E138" s="52"/>
      <c r="F138" s="79">
        <f>F139+F159+F192+F203+F214-F211</f>
        <v>535171563.98</v>
      </c>
    </row>
    <row r="139" spans="1:6" ht="15">
      <c r="A139" s="132" t="s">
        <v>58</v>
      </c>
      <c r="B139" s="48" t="s">
        <v>40</v>
      </c>
      <c r="C139" s="48" t="s">
        <v>39</v>
      </c>
      <c r="D139" s="19"/>
      <c r="E139" s="49"/>
      <c r="F139" s="78">
        <f>F140+F142+F144+F146+F152+F156</f>
        <v>100630618</v>
      </c>
    </row>
    <row r="140" spans="1:6" ht="12.75">
      <c r="A140" s="121" t="s">
        <v>197</v>
      </c>
      <c r="B140" s="45" t="s">
        <v>40</v>
      </c>
      <c r="C140" s="30" t="s">
        <v>39</v>
      </c>
      <c r="D140" s="30" t="s">
        <v>190</v>
      </c>
      <c r="E140" s="30"/>
      <c r="F140" s="76">
        <f>F141</f>
        <v>8322000</v>
      </c>
    </row>
    <row r="141" spans="1:6" ht="12.75">
      <c r="A141" s="110" t="s">
        <v>176</v>
      </c>
      <c r="B141" s="40" t="s">
        <v>40</v>
      </c>
      <c r="C141" s="21" t="s">
        <v>39</v>
      </c>
      <c r="D141" s="21" t="s">
        <v>190</v>
      </c>
      <c r="E141" s="21" t="s">
        <v>174</v>
      </c>
      <c r="F141" s="75">
        <v>8322000</v>
      </c>
    </row>
    <row r="142" spans="1:6" ht="12.75">
      <c r="A142" s="133" t="s">
        <v>110</v>
      </c>
      <c r="B142" s="45" t="s">
        <v>40</v>
      </c>
      <c r="C142" s="30" t="s">
        <v>39</v>
      </c>
      <c r="D142" s="30" t="s">
        <v>13</v>
      </c>
      <c r="E142" s="30"/>
      <c r="F142" s="76">
        <f>F143</f>
        <v>12000000</v>
      </c>
    </row>
    <row r="143" spans="1:6" ht="15" customHeight="1">
      <c r="A143" s="110" t="s">
        <v>176</v>
      </c>
      <c r="B143" s="40" t="s">
        <v>40</v>
      </c>
      <c r="C143" s="21" t="s">
        <v>39</v>
      </c>
      <c r="D143" s="21" t="s">
        <v>13</v>
      </c>
      <c r="E143" s="21" t="s">
        <v>174</v>
      </c>
      <c r="F143" s="92">
        <v>12000000</v>
      </c>
    </row>
    <row r="144" spans="1:6" ht="14.25" customHeight="1">
      <c r="A144" s="133" t="s">
        <v>126</v>
      </c>
      <c r="B144" s="45" t="s">
        <v>40</v>
      </c>
      <c r="C144" s="30" t="s">
        <v>39</v>
      </c>
      <c r="D144" s="30" t="s">
        <v>14</v>
      </c>
      <c r="E144" s="30"/>
      <c r="F144" s="76">
        <f>F145</f>
        <v>200000</v>
      </c>
    </row>
    <row r="145" spans="1:6" ht="18" customHeight="1">
      <c r="A145" s="110" t="s">
        <v>176</v>
      </c>
      <c r="B145" s="40" t="s">
        <v>40</v>
      </c>
      <c r="C145" s="21" t="s">
        <v>39</v>
      </c>
      <c r="D145" s="21" t="s">
        <v>14</v>
      </c>
      <c r="E145" s="21" t="s">
        <v>174</v>
      </c>
      <c r="F145" s="92">
        <v>200000</v>
      </c>
    </row>
    <row r="146" spans="1:6" ht="12" customHeight="1">
      <c r="A146" s="133" t="s">
        <v>109</v>
      </c>
      <c r="B146" s="45" t="s">
        <v>40</v>
      </c>
      <c r="C146" s="30" t="s">
        <v>39</v>
      </c>
      <c r="D146" s="30" t="s">
        <v>15</v>
      </c>
      <c r="E146" s="30"/>
      <c r="F146" s="76">
        <f>SUM(F147:F151)</f>
        <v>14859000</v>
      </c>
    </row>
    <row r="147" spans="1:6" ht="17.25" customHeight="1">
      <c r="A147" s="115" t="s">
        <v>312</v>
      </c>
      <c r="B147" s="33" t="s">
        <v>40</v>
      </c>
      <c r="C147" s="31" t="s">
        <v>39</v>
      </c>
      <c r="D147" s="21" t="s">
        <v>15</v>
      </c>
      <c r="E147" s="21" t="s">
        <v>178</v>
      </c>
      <c r="F147" s="156">
        <v>13339000</v>
      </c>
    </row>
    <row r="148" spans="1:6" ht="17.25" customHeight="1">
      <c r="A148" s="110" t="s">
        <v>176</v>
      </c>
      <c r="B148" s="33" t="s">
        <v>40</v>
      </c>
      <c r="C148" s="31" t="s">
        <v>39</v>
      </c>
      <c r="D148" s="21" t="s">
        <v>15</v>
      </c>
      <c r="E148" s="21" t="s">
        <v>174</v>
      </c>
      <c r="F148" s="97">
        <v>1000000</v>
      </c>
    </row>
    <row r="149" spans="1:6" ht="12.75">
      <c r="A149" s="115" t="s">
        <v>317</v>
      </c>
      <c r="B149" s="33" t="s">
        <v>40</v>
      </c>
      <c r="C149" s="31" t="s">
        <v>39</v>
      </c>
      <c r="D149" s="21" t="s">
        <v>15</v>
      </c>
      <c r="E149" s="21" t="s">
        <v>182</v>
      </c>
      <c r="F149" s="92">
        <v>400000</v>
      </c>
    </row>
    <row r="150" spans="1:6" ht="12.75">
      <c r="A150" s="122" t="s">
        <v>314</v>
      </c>
      <c r="B150" s="33" t="s">
        <v>40</v>
      </c>
      <c r="C150" s="31" t="s">
        <v>39</v>
      </c>
      <c r="D150" s="21" t="s">
        <v>15</v>
      </c>
      <c r="E150" s="21" t="s">
        <v>175</v>
      </c>
      <c r="F150" s="75">
        <v>10000</v>
      </c>
    </row>
    <row r="151" spans="1:6" ht="15" customHeight="1">
      <c r="A151" s="115" t="s">
        <v>313</v>
      </c>
      <c r="B151" s="33" t="s">
        <v>40</v>
      </c>
      <c r="C151" s="31" t="s">
        <v>39</v>
      </c>
      <c r="D151" s="21" t="s">
        <v>15</v>
      </c>
      <c r="E151" s="21" t="s">
        <v>177</v>
      </c>
      <c r="F151" s="92">
        <v>110000</v>
      </c>
    </row>
    <row r="152" spans="1:6" ht="24" customHeight="1">
      <c r="A152" s="12" t="s">
        <v>216</v>
      </c>
      <c r="B152" s="32" t="s">
        <v>40</v>
      </c>
      <c r="C152" s="42" t="s">
        <v>39</v>
      </c>
      <c r="D152" s="19" t="s">
        <v>133</v>
      </c>
      <c r="E152" s="19"/>
      <c r="F152" s="76">
        <f>SUM(F153:F155)</f>
        <v>64916618</v>
      </c>
    </row>
    <row r="153" spans="1:8" ht="15" customHeight="1">
      <c r="A153" s="115" t="s">
        <v>312</v>
      </c>
      <c r="B153" s="33" t="s">
        <v>40</v>
      </c>
      <c r="C153" s="31" t="s">
        <v>39</v>
      </c>
      <c r="D153" s="21" t="s">
        <v>133</v>
      </c>
      <c r="E153" s="21" t="s">
        <v>178</v>
      </c>
      <c r="F153" s="92">
        <v>60333946</v>
      </c>
      <c r="H153" s="10"/>
    </row>
    <row r="154" spans="1:6" ht="18.75" customHeight="1">
      <c r="A154" s="110" t="s">
        <v>176</v>
      </c>
      <c r="B154" s="33" t="s">
        <v>40</v>
      </c>
      <c r="C154" s="31" t="s">
        <v>39</v>
      </c>
      <c r="D154" s="21" t="s">
        <v>133</v>
      </c>
      <c r="E154" s="21" t="s">
        <v>174</v>
      </c>
      <c r="F154" s="92">
        <v>42305</v>
      </c>
    </row>
    <row r="155" spans="1:6" ht="17.25" customHeight="1">
      <c r="A155" s="115" t="s">
        <v>317</v>
      </c>
      <c r="B155" s="33" t="s">
        <v>40</v>
      </c>
      <c r="C155" s="31" t="s">
        <v>39</v>
      </c>
      <c r="D155" s="21" t="s">
        <v>133</v>
      </c>
      <c r="E155" s="21" t="s">
        <v>182</v>
      </c>
      <c r="F155" s="92">
        <v>4540367</v>
      </c>
    </row>
    <row r="156" spans="1:6" ht="80.25" customHeight="1">
      <c r="A156" s="116" t="s">
        <v>217</v>
      </c>
      <c r="B156" s="18" t="s">
        <v>40</v>
      </c>
      <c r="C156" s="19" t="s">
        <v>39</v>
      </c>
      <c r="D156" s="19" t="s">
        <v>16</v>
      </c>
      <c r="E156" s="19"/>
      <c r="F156" s="76">
        <f>SUM(F157:F158)</f>
        <v>333000</v>
      </c>
    </row>
    <row r="157" spans="1:6" ht="12.75">
      <c r="A157" s="115" t="s">
        <v>312</v>
      </c>
      <c r="B157" s="20" t="s">
        <v>40</v>
      </c>
      <c r="C157" s="21" t="s">
        <v>39</v>
      </c>
      <c r="D157" s="21" t="s">
        <v>16</v>
      </c>
      <c r="E157" s="21" t="s">
        <v>178</v>
      </c>
      <c r="F157" s="92">
        <v>207000</v>
      </c>
    </row>
    <row r="158" spans="1:6" ht="18" customHeight="1">
      <c r="A158" s="110" t="s">
        <v>176</v>
      </c>
      <c r="B158" s="20" t="s">
        <v>40</v>
      </c>
      <c r="C158" s="21" t="s">
        <v>39</v>
      </c>
      <c r="D158" s="21" t="s">
        <v>16</v>
      </c>
      <c r="E158" s="21" t="s">
        <v>174</v>
      </c>
      <c r="F158" s="92">
        <v>126000</v>
      </c>
    </row>
    <row r="159" spans="1:6" ht="15" customHeight="1">
      <c r="A159" s="132" t="s">
        <v>59</v>
      </c>
      <c r="B159" s="53" t="s">
        <v>40</v>
      </c>
      <c r="C159" s="53" t="s">
        <v>46</v>
      </c>
      <c r="D159" s="157"/>
      <c r="E159" s="53"/>
      <c r="F159" s="80">
        <f>F160+F163+F165+F171+F175+F179+F181+F184+F187+F190</f>
        <v>401653271.33</v>
      </c>
    </row>
    <row r="160" spans="1:6" ht="31.5" customHeight="1">
      <c r="A160" s="121" t="s">
        <v>198</v>
      </c>
      <c r="B160" s="43" t="s">
        <v>40</v>
      </c>
      <c r="C160" s="44" t="s">
        <v>46</v>
      </c>
      <c r="D160" s="30" t="s">
        <v>191</v>
      </c>
      <c r="E160" s="30"/>
      <c r="F160" s="76">
        <f>SUM(F161:F162)</f>
        <v>35450000</v>
      </c>
    </row>
    <row r="161" spans="1:6" ht="17.25" customHeight="1">
      <c r="A161" s="110" t="s">
        <v>176</v>
      </c>
      <c r="B161" s="33" t="s">
        <v>40</v>
      </c>
      <c r="C161" s="31" t="s">
        <v>46</v>
      </c>
      <c r="D161" s="21" t="s">
        <v>191</v>
      </c>
      <c r="E161" s="21" t="s">
        <v>174</v>
      </c>
      <c r="F161" s="92">
        <v>22950000</v>
      </c>
    </row>
    <row r="162" spans="1:6" ht="16.5" customHeight="1">
      <c r="A162" s="115" t="s">
        <v>317</v>
      </c>
      <c r="B162" s="33" t="s">
        <v>40</v>
      </c>
      <c r="C162" s="31" t="s">
        <v>46</v>
      </c>
      <c r="D162" s="21" t="s">
        <v>191</v>
      </c>
      <c r="E162" s="21" t="s">
        <v>182</v>
      </c>
      <c r="F162" s="92">
        <v>12500000</v>
      </c>
    </row>
    <row r="163" spans="1:6" ht="18" customHeight="1">
      <c r="A163" s="121" t="s">
        <v>111</v>
      </c>
      <c r="B163" s="43" t="s">
        <v>40</v>
      </c>
      <c r="C163" s="44" t="s">
        <v>46</v>
      </c>
      <c r="D163" s="30" t="s">
        <v>17</v>
      </c>
      <c r="E163" s="30"/>
      <c r="F163" s="98">
        <f>F164</f>
        <v>1040000</v>
      </c>
    </row>
    <row r="164" spans="1:6" ht="16.5" customHeight="1">
      <c r="A164" s="110" t="s">
        <v>176</v>
      </c>
      <c r="B164" s="33" t="s">
        <v>40</v>
      </c>
      <c r="C164" s="31" t="s">
        <v>46</v>
      </c>
      <c r="D164" s="21" t="s">
        <v>17</v>
      </c>
      <c r="E164" s="21" t="s">
        <v>174</v>
      </c>
      <c r="F164" s="92">
        <v>1040000</v>
      </c>
    </row>
    <row r="165" spans="1:6" ht="13.5" customHeight="1">
      <c r="A165" s="133" t="s">
        <v>112</v>
      </c>
      <c r="B165" s="43" t="s">
        <v>40</v>
      </c>
      <c r="C165" s="44" t="s">
        <v>46</v>
      </c>
      <c r="D165" s="30" t="s">
        <v>18</v>
      </c>
      <c r="E165" s="44"/>
      <c r="F165" s="76">
        <f>SUM(F166:F170)</f>
        <v>28336000</v>
      </c>
    </row>
    <row r="166" spans="1:6" ht="15" customHeight="1">
      <c r="A166" s="115" t="s">
        <v>312</v>
      </c>
      <c r="B166" s="33" t="s">
        <v>40</v>
      </c>
      <c r="C166" s="31" t="s">
        <v>46</v>
      </c>
      <c r="D166" s="21" t="s">
        <v>18</v>
      </c>
      <c r="E166" s="21" t="s">
        <v>178</v>
      </c>
      <c r="F166" s="92">
        <v>15971000</v>
      </c>
    </row>
    <row r="167" spans="1:6" ht="16.5" customHeight="1">
      <c r="A167" s="110" t="s">
        <v>176</v>
      </c>
      <c r="B167" s="33" t="s">
        <v>40</v>
      </c>
      <c r="C167" s="31" t="s">
        <v>46</v>
      </c>
      <c r="D167" s="21" t="s">
        <v>18</v>
      </c>
      <c r="E167" s="21" t="s">
        <v>174</v>
      </c>
      <c r="F167" s="92">
        <v>3000000</v>
      </c>
    </row>
    <row r="168" spans="1:6" ht="18" customHeight="1">
      <c r="A168" s="115" t="s">
        <v>317</v>
      </c>
      <c r="B168" s="33" t="s">
        <v>40</v>
      </c>
      <c r="C168" s="31" t="s">
        <v>46</v>
      </c>
      <c r="D168" s="21" t="s">
        <v>18</v>
      </c>
      <c r="E168" s="21" t="s">
        <v>182</v>
      </c>
      <c r="F168" s="92">
        <v>9190000</v>
      </c>
    </row>
    <row r="169" spans="1:6" ht="18" customHeight="1">
      <c r="A169" s="122" t="s">
        <v>314</v>
      </c>
      <c r="B169" s="33" t="s">
        <v>40</v>
      </c>
      <c r="C169" s="31" t="s">
        <v>46</v>
      </c>
      <c r="D169" s="21" t="s">
        <v>18</v>
      </c>
      <c r="E169" s="21" t="s">
        <v>175</v>
      </c>
      <c r="F169" s="92">
        <v>50000</v>
      </c>
    </row>
    <row r="170" spans="1:6" ht="15.75" customHeight="1">
      <c r="A170" s="115" t="s">
        <v>313</v>
      </c>
      <c r="B170" s="33" t="s">
        <v>40</v>
      </c>
      <c r="C170" s="31" t="s">
        <v>46</v>
      </c>
      <c r="D170" s="21" t="s">
        <v>18</v>
      </c>
      <c r="E170" s="21" t="s">
        <v>177</v>
      </c>
      <c r="F170" s="92">
        <v>125000</v>
      </c>
    </row>
    <row r="171" spans="1:6" ht="19.5" customHeight="1">
      <c r="A171" s="12" t="s">
        <v>218</v>
      </c>
      <c r="B171" s="32" t="s">
        <v>40</v>
      </c>
      <c r="C171" s="42" t="s">
        <v>46</v>
      </c>
      <c r="D171" s="19" t="s">
        <v>134</v>
      </c>
      <c r="E171" s="42"/>
      <c r="F171" s="76">
        <f>SUM(F172:F174)</f>
        <v>154733337</v>
      </c>
    </row>
    <row r="172" spans="1:6" ht="19.5" customHeight="1">
      <c r="A172" s="115" t="s">
        <v>312</v>
      </c>
      <c r="B172" s="20" t="s">
        <v>40</v>
      </c>
      <c r="C172" s="21" t="s">
        <v>46</v>
      </c>
      <c r="D172" s="21" t="s">
        <v>134</v>
      </c>
      <c r="E172" s="21" t="s">
        <v>178</v>
      </c>
      <c r="F172" s="91">
        <v>69318637</v>
      </c>
    </row>
    <row r="173" spans="1:6" ht="18" customHeight="1">
      <c r="A173" s="110" t="s">
        <v>176</v>
      </c>
      <c r="B173" s="20" t="s">
        <v>40</v>
      </c>
      <c r="C173" s="21" t="s">
        <v>46</v>
      </c>
      <c r="D173" s="21" t="s">
        <v>134</v>
      </c>
      <c r="E173" s="21" t="s">
        <v>174</v>
      </c>
      <c r="F173" s="92">
        <v>1439060</v>
      </c>
    </row>
    <row r="174" spans="1:6" ht="19.5" customHeight="1">
      <c r="A174" s="115" t="s">
        <v>317</v>
      </c>
      <c r="B174" s="20" t="s">
        <v>40</v>
      </c>
      <c r="C174" s="21" t="s">
        <v>46</v>
      </c>
      <c r="D174" s="21" t="s">
        <v>134</v>
      </c>
      <c r="E174" s="21" t="s">
        <v>182</v>
      </c>
      <c r="F174" s="91">
        <v>83975640</v>
      </c>
    </row>
    <row r="175" spans="1:6" ht="63" customHeight="1">
      <c r="A175" s="116" t="s">
        <v>217</v>
      </c>
      <c r="B175" s="18" t="s">
        <v>40</v>
      </c>
      <c r="C175" s="19" t="s">
        <v>46</v>
      </c>
      <c r="D175" s="19" t="s">
        <v>20</v>
      </c>
      <c r="E175" s="19"/>
      <c r="F175" s="76">
        <f>SUM(F176:F178)</f>
        <v>3565300</v>
      </c>
    </row>
    <row r="176" spans="1:6" ht="16.5" customHeight="1">
      <c r="A176" s="115" t="s">
        <v>312</v>
      </c>
      <c r="B176" s="20" t="s">
        <v>40</v>
      </c>
      <c r="C176" s="21" t="s">
        <v>46</v>
      </c>
      <c r="D176" s="21" t="s">
        <v>20</v>
      </c>
      <c r="E176" s="21" t="s">
        <v>178</v>
      </c>
      <c r="F176" s="91">
        <v>6500</v>
      </c>
    </row>
    <row r="177" spans="1:6" ht="16.5" customHeight="1">
      <c r="A177" s="110" t="s">
        <v>176</v>
      </c>
      <c r="B177" s="20" t="s">
        <v>40</v>
      </c>
      <c r="C177" s="21" t="s">
        <v>46</v>
      </c>
      <c r="D177" s="21" t="s">
        <v>20</v>
      </c>
      <c r="E177" s="21" t="s">
        <v>174</v>
      </c>
      <c r="F177" s="91">
        <v>1600000</v>
      </c>
    </row>
    <row r="178" spans="1:6" ht="18" customHeight="1">
      <c r="A178" s="115" t="s">
        <v>317</v>
      </c>
      <c r="B178" s="20" t="s">
        <v>40</v>
      </c>
      <c r="C178" s="21" t="s">
        <v>46</v>
      </c>
      <c r="D178" s="21" t="s">
        <v>146</v>
      </c>
      <c r="E178" s="21" t="s">
        <v>182</v>
      </c>
      <c r="F178" s="92">
        <v>1958800</v>
      </c>
    </row>
    <row r="179" spans="1:6" ht="21" customHeight="1">
      <c r="A179" s="12" t="s">
        <v>219</v>
      </c>
      <c r="B179" s="32" t="s">
        <v>40</v>
      </c>
      <c r="C179" s="42" t="s">
        <v>46</v>
      </c>
      <c r="D179" s="19" t="s">
        <v>136</v>
      </c>
      <c r="E179" s="21"/>
      <c r="F179" s="76">
        <f>SUM(F180:F180)</f>
        <v>2464000</v>
      </c>
    </row>
    <row r="180" spans="1:6" ht="14.25" customHeight="1">
      <c r="A180" s="110" t="s">
        <v>176</v>
      </c>
      <c r="B180" s="33" t="s">
        <v>40</v>
      </c>
      <c r="C180" s="31" t="s">
        <v>46</v>
      </c>
      <c r="D180" s="21" t="s">
        <v>136</v>
      </c>
      <c r="E180" s="21" t="s">
        <v>174</v>
      </c>
      <c r="F180" s="75">
        <v>2464000</v>
      </c>
    </row>
    <row r="181" spans="1:6" ht="41.25" customHeight="1">
      <c r="A181" s="121" t="s">
        <v>220</v>
      </c>
      <c r="B181" s="43" t="s">
        <v>40</v>
      </c>
      <c r="C181" s="44" t="s">
        <v>46</v>
      </c>
      <c r="D181" s="30" t="s">
        <v>166</v>
      </c>
      <c r="E181" s="44"/>
      <c r="F181" s="76">
        <f>SUM(F182:F183)</f>
        <v>15545900</v>
      </c>
    </row>
    <row r="182" spans="1:6" ht="16.5" customHeight="1">
      <c r="A182" s="115" t="s">
        <v>312</v>
      </c>
      <c r="B182" s="33" t="s">
        <v>40</v>
      </c>
      <c r="C182" s="31" t="s">
        <v>46</v>
      </c>
      <c r="D182" s="21" t="s">
        <v>166</v>
      </c>
      <c r="E182" s="31" t="s">
        <v>178</v>
      </c>
      <c r="F182" s="91">
        <v>7447667</v>
      </c>
    </row>
    <row r="183" spans="1:6" ht="21.75" customHeight="1">
      <c r="A183" s="115" t="s">
        <v>317</v>
      </c>
      <c r="B183" s="33" t="s">
        <v>40</v>
      </c>
      <c r="C183" s="31" t="s">
        <v>46</v>
      </c>
      <c r="D183" s="21" t="s">
        <v>166</v>
      </c>
      <c r="E183" s="31" t="s">
        <v>182</v>
      </c>
      <c r="F183" s="92">
        <v>8098233</v>
      </c>
    </row>
    <row r="184" spans="1:8" ht="20.25" customHeight="1">
      <c r="A184" s="121" t="s">
        <v>221</v>
      </c>
      <c r="B184" s="43" t="s">
        <v>40</v>
      </c>
      <c r="C184" s="44" t="s">
        <v>46</v>
      </c>
      <c r="D184" s="30" t="s">
        <v>168</v>
      </c>
      <c r="E184" s="44"/>
      <c r="F184" s="76">
        <f>SUM(F185:F186)</f>
        <v>7896700</v>
      </c>
      <c r="H184" s="9"/>
    </row>
    <row r="185" spans="1:6" ht="18.75" customHeight="1">
      <c r="A185" s="110" t="s">
        <v>176</v>
      </c>
      <c r="B185" s="33" t="s">
        <v>40</v>
      </c>
      <c r="C185" s="31" t="s">
        <v>46</v>
      </c>
      <c r="D185" s="21" t="s">
        <v>168</v>
      </c>
      <c r="E185" s="31" t="s">
        <v>174</v>
      </c>
      <c r="F185" s="92">
        <v>2131050.11</v>
      </c>
    </row>
    <row r="186" spans="1:6" ht="18" customHeight="1">
      <c r="A186" s="115" t="s">
        <v>317</v>
      </c>
      <c r="B186" s="33" t="s">
        <v>40</v>
      </c>
      <c r="C186" s="31" t="s">
        <v>46</v>
      </c>
      <c r="D186" s="21" t="s">
        <v>168</v>
      </c>
      <c r="E186" s="31" t="s">
        <v>182</v>
      </c>
      <c r="F186" s="92">
        <v>5765649.89</v>
      </c>
    </row>
    <row r="187" spans="1:6" ht="12.75">
      <c r="A187" s="121" t="s">
        <v>259</v>
      </c>
      <c r="B187" s="43" t="s">
        <v>40</v>
      </c>
      <c r="C187" s="44" t="s">
        <v>46</v>
      </c>
      <c r="D187" s="30" t="s">
        <v>260</v>
      </c>
      <c r="E187" s="44"/>
      <c r="F187" s="76">
        <f>SUM(F188:F189)</f>
        <v>152348234.32999998</v>
      </c>
    </row>
    <row r="188" spans="1:6" ht="15.75" customHeight="1">
      <c r="A188" s="110" t="s">
        <v>176</v>
      </c>
      <c r="B188" s="33" t="s">
        <v>40</v>
      </c>
      <c r="C188" s="31" t="s">
        <v>46</v>
      </c>
      <c r="D188" s="21" t="s">
        <v>260</v>
      </c>
      <c r="E188" s="31" t="s">
        <v>174</v>
      </c>
      <c r="F188" s="92">
        <v>131301255.21</v>
      </c>
    </row>
    <row r="189" spans="1:6" ht="12.75">
      <c r="A189" s="115" t="s">
        <v>317</v>
      </c>
      <c r="B189" s="33" t="s">
        <v>40</v>
      </c>
      <c r="C189" s="31" t="s">
        <v>46</v>
      </c>
      <c r="D189" s="21" t="s">
        <v>260</v>
      </c>
      <c r="E189" s="31" t="s">
        <v>182</v>
      </c>
      <c r="F189" s="92">
        <v>21046979.12</v>
      </c>
    </row>
    <row r="190" spans="1:6" ht="24">
      <c r="A190" s="12" t="s">
        <v>135</v>
      </c>
      <c r="B190" s="32" t="s">
        <v>40</v>
      </c>
      <c r="C190" s="42" t="s">
        <v>46</v>
      </c>
      <c r="D190" s="19" t="s">
        <v>137</v>
      </c>
      <c r="E190" s="54"/>
      <c r="F190" s="76">
        <f>F191</f>
        <v>273800</v>
      </c>
    </row>
    <row r="191" spans="1:6" ht="12.75">
      <c r="A191" s="110" t="s">
        <v>176</v>
      </c>
      <c r="B191" s="20" t="s">
        <v>40</v>
      </c>
      <c r="C191" s="21" t="s">
        <v>46</v>
      </c>
      <c r="D191" s="21" t="s">
        <v>137</v>
      </c>
      <c r="E191" s="21" t="s">
        <v>174</v>
      </c>
      <c r="F191" s="92">
        <v>273800</v>
      </c>
    </row>
    <row r="192" spans="1:6" ht="12.75">
      <c r="A192" s="130" t="s">
        <v>127</v>
      </c>
      <c r="B192" s="46" t="s">
        <v>40</v>
      </c>
      <c r="C192" s="47" t="s">
        <v>48</v>
      </c>
      <c r="D192" s="19"/>
      <c r="E192" s="54"/>
      <c r="F192" s="73">
        <f>F193+F195+F197+F199+F201</f>
        <v>15959695.120000001</v>
      </c>
    </row>
    <row r="193" spans="1:6" ht="24">
      <c r="A193" s="116" t="s">
        <v>192</v>
      </c>
      <c r="B193" s="32" t="s">
        <v>40</v>
      </c>
      <c r="C193" s="42" t="s">
        <v>48</v>
      </c>
      <c r="D193" s="19" t="s">
        <v>191</v>
      </c>
      <c r="E193" s="31"/>
      <c r="F193" s="76">
        <f>F194</f>
        <v>1800000</v>
      </c>
    </row>
    <row r="194" spans="1:6" ht="12.75">
      <c r="A194" s="115" t="s">
        <v>317</v>
      </c>
      <c r="B194" s="33" t="s">
        <v>40</v>
      </c>
      <c r="C194" s="31" t="s">
        <v>48</v>
      </c>
      <c r="D194" s="21" t="s">
        <v>191</v>
      </c>
      <c r="E194" s="31" t="s">
        <v>182</v>
      </c>
      <c r="F194" s="91">
        <v>1800000</v>
      </c>
    </row>
    <row r="195" spans="1:6" ht="12.75">
      <c r="A195" s="116" t="s">
        <v>113</v>
      </c>
      <c r="B195" s="32" t="s">
        <v>40</v>
      </c>
      <c r="C195" s="42" t="s">
        <v>48</v>
      </c>
      <c r="D195" s="19" t="s">
        <v>19</v>
      </c>
      <c r="E195" s="31"/>
      <c r="F195" s="76">
        <f>F196</f>
        <v>9400000</v>
      </c>
    </row>
    <row r="196" spans="1:6" ht="12.75">
      <c r="A196" s="115" t="s">
        <v>317</v>
      </c>
      <c r="B196" s="33" t="s">
        <v>40</v>
      </c>
      <c r="C196" s="31" t="s">
        <v>48</v>
      </c>
      <c r="D196" s="21" t="s">
        <v>19</v>
      </c>
      <c r="E196" s="31" t="s">
        <v>182</v>
      </c>
      <c r="F196" s="91">
        <v>9400000</v>
      </c>
    </row>
    <row r="197" spans="1:6" ht="24">
      <c r="A197" s="116" t="s">
        <v>160</v>
      </c>
      <c r="B197" s="32" t="s">
        <v>40</v>
      </c>
      <c r="C197" s="42" t="s">
        <v>48</v>
      </c>
      <c r="D197" s="19" t="s">
        <v>159</v>
      </c>
      <c r="E197" s="31"/>
      <c r="F197" s="76">
        <f>F198</f>
        <v>3176695.12</v>
      </c>
    </row>
    <row r="198" spans="1:6" ht="12.75">
      <c r="A198" s="115" t="s">
        <v>317</v>
      </c>
      <c r="B198" s="33" t="s">
        <v>40</v>
      </c>
      <c r="C198" s="31" t="s">
        <v>48</v>
      </c>
      <c r="D198" s="21" t="s">
        <v>159</v>
      </c>
      <c r="E198" s="31" t="s">
        <v>182</v>
      </c>
      <c r="F198" s="92">
        <v>3176695.12</v>
      </c>
    </row>
    <row r="199" spans="1:6" ht="24">
      <c r="A199" s="114" t="s">
        <v>135</v>
      </c>
      <c r="B199" s="18" t="s">
        <v>40</v>
      </c>
      <c r="C199" s="19" t="s">
        <v>48</v>
      </c>
      <c r="D199" s="19" t="s">
        <v>137</v>
      </c>
      <c r="E199" s="21"/>
      <c r="F199" s="76">
        <f>F200</f>
        <v>316600</v>
      </c>
    </row>
    <row r="200" spans="1:6" ht="12.75">
      <c r="A200" s="115" t="s">
        <v>317</v>
      </c>
      <c r="B200" s="20" t="s">
        <v>40</v>
      </c>
      <c r="C200" s="21" t="s">
        <v>48</v>
      </c>
      <c r="D200" s="21" t="s">
        <v>137</v>
      </c>
      <c r="E200" s="21" t="s">
        <v>182</v>
      </c>
      <c r="F200" s="92">
        <v>316600</v>
      </c>
    </row>
    <row r="201" spans="1:6" ht="24">
      <c r="A201" s="114" t="s">
        <v>386</v>
      </c>
      <c r="B201" s="18" t="s">
        <v>40</v>
      </c>
      <c r="C201" s="19" t="s">
        <v>48</v>
      </c>
      <c r="D201" s="19" t="s">
        <v>136</v>
      </c>
      <c r="E201" s="21"/>
      <c r="F201" s="76">
        <f>F202</f>
        <v>1266400</v>
      </c>
    </row>
    <row r="202" spans="1:6" ht="12.75">
      <c r="A202" s="115" t="s">
        <v>317</v>
      </c>
      <c r="B202" s="20" t="s">
        <v>40</v>
      </c>
      <c r="C202" s="21" t="s">
        <v>48</v>
      </c>
      <c r="D202" s="21" t="s">
        <v>136</v>
      </c>
      <c r="E202" s="21" t="s">
        <v>182</v>
      </c>
      <c r="F202" s="92">
        <v>1266400</v>
      </c>
    </row>
    <row r="203" spans="1:6" ht="12.75">
      <c r="A203" s="135" t="s">
        <v>81</v>
      </c>
      <c r="B203" s="16" t="s">
        <v>40</v>
      </c>
      <c r="C203" s="17" t="s">
        <v>40</v>
      </c>
      <c r="D203" s="19"/>
      <c r="E203" s="21"/>
      <c r="F203" s="81">
        <f>F204+F207+F209+F211</f>
        <v>1920000</v>
      </c>
    </row>
    <row r="204" spans="1:6" ht="12.75">
      <c r="A204" s="114" t="s">
        <v>222</v>
      </c>
      <c r="B204" s="32" t="s">
        <v>40</v>
      </c>
      <c r="C204" s="42" t="s">
        <v>40</v>
      </c>
      <c r="D204" s="19" t="s">
        <v>138</v>
      </c>
      <c r="E204" s="19"/>
      <c r="F204" s="76">
        <f>F205+F206</f>
        <v>1368000</v>
      </c>
    </row>
    <row r="205" spans="1:6" ht="12.75">
      <c r="A205" s="110" t="s">
        <v>176</v>
      </c>
      <c r="B205" s="33" t="s">
        <v>40</v>
      </c>
      <c r="C205" s="31" t="s">
        <v>40</v>
      </c>
      <c r="D205" s="21" t="s">
        <v>138</v>
      </c>
      <c r="E205" s="21" t="s">
        <v>174</v>
      </c>
      <c r="F205" s="92">
        <v>475080.36</v>
      </c>
    </row>
    <row r="206" spans="1:6" ht="12.75">
      <c r="A206" s="115" t="s">
        <v>317</v>
      </c>
      <c r="B206" s="33" t="s">
        <v>40</v>
      </c>
      <c r="C206" s="31" t="s">
        <v>40</v>
      </c>
      <c r="D206" s="21" t="s">
        <v>138</v>
      </c>
      <c r="E206" s="21" t="s">
        <v>182</v>
      </c>
      <c r="F206" s="92">
        <v>892919.64</v>
      </c>
    </row>
    <row r="207" spans="1:6" ht="24">
      <c r="A207" s="116" t="s">
        <v>229</v>
      </c>
      <c r="B207" s="32" t="s">
        <v>40</v>
      </c>
      <c r="C207" s="19" t="s">
        <v>40</v>
      </c>
      <c r="D207" s="19" t="s">
        <v>139</v>
      </c>
      <c r="E207" s="19"/>
      <c r="F207" s="76">
        <f>SUM(F208:F208)</f>
        <v>152000</v>
      </c>
    </row>
    <row r="208" spans="1:6" ht="12.75">
      <c r="A208" s="110" t="s">
        <v>176</v>
      </c>
      <c r="B208" s="33" t="s">
        <v>40</v>
      </c>
      <c r="C208" s="31" t="s">
        <v>40</v>
      </c>
      <c r="D208" s="21" t="s">
        <v>139</v>
      </c>
      <c r="E208" s="21" t="s">
        <v>174</v>
      </c>
      <c r="F208" s="91">
        <v>152000</v>
      </c>
    </row>
    <row r="209" spans="1:6" ht="12.75">
      <c r="A209" s="116" t="s">
        <v>223</v>
      </c>
      <c r="B209" s="32" t="s">
        <v>40</v>
      </c>
      <c r="C209" s="19" t="s">
        <v>40</v>
      </c>
      <c r="D209" s="19" t="s">
        <v>21</v>
      </c>
      <c r="E209" s="21"/>
      <c r="F209" s="76">
        <f>F210</f>
        <v>200000</v>
      </c>
    </row>
    <row r="210" spans="1:6" ht="12.75">
      <c r="A210" s="115" t="s">
        <v>312</v>
      </c>
      <c r="B210" s="33" t="s">
        <v>40</v>
      </c>
      <c r="C210" s="21" t="s">
        <v>40</v>
      </c>
      <c r="D210" s="21" t="s">
        <v>21</v>
      </c>
      <c r="E210" s="21" t="s">
        <v>178</v>
      </c>
      <c r="F210" s="91">
        <v>200000</v>
      </c>
    </row>
    <row r="211" spans="1:6" ht="12.75">
      <c r="A211" s="166" t="s">
        <v>308</v>
      </c>
      <c r="B211" s="142" t="s">
        <v>40</v>
      </c>
      <c r="C211" s="143" t="s">
        <v>40</v>
      </c>
      <c r="D211" s="143" t="s">
        <v>307</v>
      </c>
      <c r="E211" s="143"/>
      <c r="F211" s="144">
        <f>SUM(F212:F213)</f>
        <v>200000</v>
      </c>
    </row>
    <row r="212" spans="1:6" ht="12.75">
      <c r="A212" s="110" t="s">
        <v>176</v>
      </c>
      <c r="B212" s="33" t="s">
        <v>40</v>
      </c>
      <c r="C212" s="31" t="s">
        <v>40</v>
      </c>
      <c r="D212" s="21" t="s">
        <v>32</v>
      </c>
      <c r="E212" s="21" t="s">
        <v>174</v>
      </c>
      <c r="F212" s="92">
        <v>60000</v>
      </c>
    </row>
    <row r="213" spans="1:6" ht="12.75">
      <c r="A213" s="115" t="s">
        <v>131</v>
      </c>
      <c r="B213" s="33" t="s">
        <v>40</v>
      </c>
      <c r="C213" s="31" t="s">
        <v>40</v>
      </c>
      <c r="D213" s="21" t="s">
        <v>32</v>
      </c>
      <c r="E213" s="21" t="s">
        <v>130</v>
      </c>
      <c r="F213" s="92">
        <v>140000</v>
      </c>
    </row>
    <row r="214" spans="1:6" ht="12.75">
      <c r="A214" s="130" t="s">
        <v>60</v>
      </c>
      <c r="B214" s="46" t="s">
        <v>40</v>
      </c>
      <c r="C214" s="17" t="s">
        <v>42</v>
      </c>
      <c r="D214" s="19"/>
      <c r="E214" s="17"/>
      <c r="F214" s="73">
        <f>F215+F221+F223+F225+F219</f>
        <v>15207979.530000001</v>
      </c>
    </row>
    <row r="215" spans="1:6" ht="24">
      <c r="A215" s="184" t="s">
        <v>114</v>
      </c>
      <c r="B215" s="185" t="s">
        <v>40</v>
      </c>
      <c r="C215" s="186" t="s">
        <v>42</v>
      </c>
      <c r="D215" s="186" t="s">
        <v>33</v>
      </c>
      <c r="E215" s="186"/>
      <c r="F215" s="187">
        <f>SUM(F216:F218)</f>
        <v>6590934.53</v>
      </c>
    </row>
    <row r="216" spans="1:6" ht="12.75">
      <c r="A216" s="115" t="s">
        <v>312</v>
      </c>
      <c r="B216" s="33" t="s">
        <v>40</v>
      </c>
      <c r="C216" s="21" t="s">
        <v>42</v>
      </c>
      <c r="D216" s="21" t="s">
        <v>33</v>
      </c>
      <c r="E216" s="21" t="s">
        <v>178</v>
      </c>
      <c r="F216" s="92">
        <v>5880000</v>
      </c>
    </row>
    <row r="217" spans="1:6" ht="12.75">
      <c r="A217" s="110" t="s">
        <v>176</v>
      </c>
      <c r="B217" s="33" t="s">
        <v>40</v>
      </c>
      <c r="C217" s="21" t="s">
        <v>42</v>
      </c>
      <c r="D217" s="21" t="s">
        <v>33</v>
      </c>
      <c r="E217" s="21" t="s">
        <v>174</v>
      </c>
      <c r="F217" s="91">
        <v>699934.53</v>
      </c>
    </row>
    <row r="218" spans="1:6" ht="12.75">
      <c r="A218" s="115" t="s">
        <v>313</v>
      </c>
      <c r="B218" s="33" t="s">
        <v>40</v>
      </c>
      <c r="C218" s="21" t="s">
        <v>42</v>
      </c>
      <c r="D218" s="21" t="s">
        <v>33</v>
      </c>
      <c r="E218" s="21" t="s">
        <v>177</v>
      </c>
      <c r="F218" s="91">
        <v>11000</v>
      </c>
    </row>
    <row r="219" spans="1:6" ht="72">
      <c r="A219" s="68" t="s">
        <v>224</v>
      </c>
      <c r="B219" s="32" t="s">
        <v>40</v>
      </c>
      <c r="C219" s="19" t="s">
        <v>42</v>
      </c>
      <c r="D219" s="19" t="s">
        <v>134</v>
      </c>
      <c r="E219" s="19"/>
      <c r="F219" s="74">
        <f>SUM(F220:F220)</f>
        <v>7887045</v>
      </c>
    </row>
    <row r="220" spans="1:6" ht="12.75">
      <c r="A220" s="115" t="s">
        <v>312</v>
      </c>
      <c r="B220" s="33" t="s">
        <v>40</v>
      </c>
      <c r="C220" s="31" t="s">
        <v>42</v>
      </c>
      <c r="D220" s="21" t="s">
        <v>134</v>
      </c>
      <c r="E220" s="21" t="s">
        <v>178</v>
      </c>
      <c r="F220" s="91">
        <v>7887045</v>
      </c>
    </row>
    <row r="221" spans="1:6" ht="36">
      <c r="A221" s="116" t="s">
        <v>125</v>
      </c>
      <c r="B221" s="32" t="s">
        <v>40</v>
      </c>
      <c r="C221" s="19" t="s">
        <v>42</v>
      </c>
      <c r="D221" s="19" t="s">
        <v>34</v>
      </c>
      <c r="E221" s="19"/>
      <c r="F221" s="74">
        <f>SUM(F222:F222)</f>
        <v>30000</v>
      </c>
    </row>
    <row r="222" spans="1:6" ht="12.75">
      <c r="A222" s="110" t="s">
        <v>176</v>
      </c>
      <c r="B222" s="33" t="s">
        <v>40</v>
      </c>
      <c r="C222" s="21" t="s">
        <v>42</v>
      </c>
      <c r="D222" s="21" t="s">
        <v>34</v>
      </c>
      <c r="E222" s="21" t="s">
        <v>174</v>
      </c>
      <c r="F222" s="75">
        <v>30000</v>
      </c>
    </row>
    <row r="223" spans="1:6" ht="24">
      <c r="A223" s="116" t="s">
        <v>225</v>
      </c>
      <c r="B223" s="32" t="s">
        <v>40</v>
      </c>
      <c r="C223" s="19" t="s">
        <v>42</v>
      </c>
      <c r="D223" s="19" t="s">
        <v>22</v>
      </c>
      <c r="E223" s="19"/>
      <c r="F223" s="74">
        <f>F224</f>
        <v>400000</v>
      </c>
    </row>
    <row r="224" spans="1:6" ht="12.75">
      <c r="A224" s="110" t="s">
        <v>176</v>
      </c>
      <c r="B224" s="33" t="s">
        <v>40</v>
      </c>
      <c r="C224" s="21" t="s">
        <v>42</v>
      </c>
      <c r="D224" s="21" t="s">
        <v>22</v>
      </c>
      <c r="E224" s="21" t="s">
        <v>174</v>
      </c>
      <c r="F224" s="92">
        <v>400000</v>
      </c>
    </row>
    <row r="225" spans="1:6" ht="24">
      <c r="A225" s="116" t="s">
        <v>226</v>
      </c>
      <c r="B225" s="32" t="s">
        <v>40</v>
      </c>
      <c r="C225" s="19" t="s">
        <v>42</v>
      </c>
      <c r="D225" s="19" t="s">
        <v>23</v>
      </c>
      <c r="E225" s="19"/>
      <c r="F225" s="74">
        <f>F226</f>
        <v>300000</v>
      </c>
    </row>
    <row r="226" spans="1:6" ht="12.75">
      <c r="A226" s="110" t="s">
        <v>176</v>
      </c>
      <c r="B226" s="33" t="s">
        <v>40</v>
      </c>
      <c r="C226" s="21" t="s">
        <v>42</v>
      </c>
      <c r="D226" s="21" t="s">
        <v>23</v>
      </c>
      <c r="E226" s="21" t="s">
        <v>174</v>
      </c>
      <c r="F226" s="92">
        <v>300000</v>
      </c>
    </row>
    <row r="227" spans="1:6" ht="15.75">
      <c r="A227" s="127" t="s">
        <v>78</v>
      </c>
      <c r="B227" s="56" t="s">
        <v>41</v>
      </c>
      <c r="C227" s="35"/>
      <c r="D227" s="87"/>
      <c r="E227" s="35"/>
      <c r="F227" s="67">
        <f>F228</f>
        <v>27000750</v>
      </c>
    </row>
    <row r="228" spans="1:6" ht="12.75">
      <c r="A228" s="130" t="s">
        <v>61</v>
      </c>
      <c r="B228" s="57" t="s">
        <v>41</v>
      </c>
      <c r="C228" s="17" t="s">
        <v>39</v>
      </c>
      <c r="D228" s="19"/>
      <c r="E228" s="17"/>
      <c r="F228" s="81">
        <f>F229</f>
        <v>27000750</v>
      </c>
    </row>
    <row r="229" spans="1:6" ht="12.75">
      <c r="A229" s="136" t="s">
        <v>207</v>
      </c>
      <c r="B229" s="58" t="s">
        <v>41</v>
      </c>
      <c r="C229" s="55" t="s">
        <v>39</v>
      </c>
      <c r="D229" s="55" t="s">
        <v>4</v>
      </c>
      <c r="E229" s="55"/>
      <c r="F229" s="79">
        <f>F230</f>
        <v>27000750</v>
      </c>
    </row>
    <row r="230" spans="1:6" ht="24">
      <c r="A230" s="113" t="s">
        <v>115</v>
      </c>
      <c r="B230" s="147" t="s">
        <v>119</v>
      </c>
      <c r="C230" s="101" t="s">
        <v>39</v>
      </c>
      <c r="D230" s="101" t="s">
        <v>5</v>
      </c>
      <c r="E230" s="101"/>
      <c r="F230" s="81">
        <f>F231+F233+F235+F237+F239+F241+F243+F245</f>
        <v>27000750</v>
      </c>
    </row>
    <row r="231" spans="1:6" ht="24">
      <c r="A231" s="116" t="s">
        <v>257</v>
      </c>
      <c r="B231" s="107" t="s">
        <v>41</v>
      </c>
      <c r="C231" s="102" t="s">
        <v>39</v>
      </c>
      <c r="D231" s="102" t="s">
        <v>194</v>
      </c>
      <c r="E231" s="102"/>
      <c r="F231" s="76">
        <f>SUM(F232:F232)</f>
        <v>2600000</v>
      </c>
    </row>
    <row r="232" spans="1:6" ht="12.75">
      <c r="A232" s="115" t="s">
        <v>317</v>
      </c>
      <c r="B232" s="148" t="s">
        <v>41</v>
      </c>
      <c r="C232" s="106" t="s">
        <v>39</v>
      </c>
      <c r="D232" s="106" t="s">
        <v>194</v>
      </c>
      <c r="E232" s="106" t="s">
        <v>182</v>
      </c>
      <c r="F232" s="92">
        <v>2600000</v>
      </c>
    </row>
    <row r="233" spans="1:6" ht="24">
      <c r="A233" s="116" t="s">
        <v>193</v>
      </c>
      <c r="B233" s="107" t="s">
        <v>41</v>
      </c>
      <c r="C233" s="102" t="s">
        <v>39</v>
      </c>
      <c r="D233" s="102" t="s">
        <v>194</v>
      </c>
      <c r="E233" s="102"/>
      <c r="F233" s="76">
        <f>SUM(F234:F234)</f>
        <v>3400000</v>
      </c>
    </row>
    <row r="234" spans="1:6" ht="12.75">
      <c r="A234" s="115" t="s">
        <v>317</v>
      </c>
      <c r="B234" s="148" t="s">
        <v>41</v>
      </c>
      <c r="C234" s="106" t="s">
        <v>39</v>
      </c>
      <c r="D234" s="106" t="s">
        <v>194</v>
      </c>
      <c r="E234" s="106" t="s">
        <v>182</v>
      </c>
      <c r="F234" s="92">
        <v>3400000</v>
      </c>
    </row>
    <row r="235" spans="1:6" ht="24">
      <c r="A235" s="116" t="s">
        <v>254</v>
      </c>
      <c r="B235" s="107" t="s">
        <v>41</v>
      </c>
      <c r="C235" s="102" t="s">
        <v>39</v>
      </c>
      <c r="D235" s="102" t="s">
        <v>253</v>
      </c>
      <c r="E235" s="102"/>
      <c r="F235" s="76">
        <f>SUM(F236:F236)</f>
        <v>7500000</v>
      </c>
    </row>
    <row r="236" spans="1:6" ht="12.75">
      <c r="A236" s="115" t="s">
        <v>317</v>
      </c>
      <c r="B236" s="148" t="s">
        <v>41</v>
      </c>
      <c r="C236" s="106" t="s">
        <v>39</v>
      </c>
      <c r="D236" s="106" t="s">
        <v>253</v>
      </c>
      <c r="E236" s="106" t="s">
        <v>182</v>
      </c>
      <c r="F236" s="91">
        <v>7500000</v>
      </c>
    </row>
    <row r="237" spans="1:6" ht="18" customHeight="1">
      <c r="A237" s="116" t="s">
        <v>256</v>
      </c>
      <c r="B237" s="107" t="s">
        <v>41</v>
      </c>
      <c r="C237" s="102" t="s">
        <v>39</v>
      </c>
      <c r="D237" s="102" t="s">
        <v>24</v>
      </c>
      <c r="E237" s="102"/>
      <c r="F237" s="76">
        <f>SUM(F238:F238)</f>
        <v>10000000</v>
      </c>
    </row>
    <row r="238" spans="1:6" ht="12.75">
      <c r="A238" s="115" t="s">
        <v>317</v>
      </c>
      <c r="B238" s="148" t="s">
        <v>41</v>
      </c>
      <c r="C238" s="106" t="s">
        <v>39</v>
      </c>
      <c r="D238" s="106" t="s">
        <v>24</v>
      </c>
      <c r="E238" s="106" t="s">
        <v>182</v>
      </c>
      <c r="F238" s="91">
        <v>10000000</v>
      </c>
    </row>
    <row r="239" spans="1:6" ht="36">
      <c r="A239" s="114" t="s">
        <v>147</v>
      </c>
      <c r="B239" s="103" t="s">
        <v>41</v>
      </c>
      <c r="C239" s="102" t="s">
        <v>39</v>
      </c>
      <c r="D239" s="102" t="s">
        <v>380</v>
      </c>
      <c r="E239" s="102"/>
      <c r="F239" s="76">
        <f>F240</f>
        <v>1730800</v>
      </c>
    </row>
    <row r="240" spans="1:6" ht="12.75">
      <c r="A240" s="115" t="s">
        <v>317</v>
      </c>
      <c r="B240" s="72" t="s">
        <v>41</v>
      </c>
      <c r="C240" s="106" t="s">
        <v>39</v>
      </c>
      <c r="D240" s="106" t="s">
        <v>380</v>
      </c>
      <c r="E240" s="106" t="s">
        <v>182</v>
      </c>
      <c r="F240" s="91">
        <v>1730800</v>
      </c>
    </row>
    <row r="241" spans="1:6" ht="36">
      <c r="A241" s="114" t="s">
        <v>147</v>
      </c>
      <c r="B241" s="103" t="s">
        <v>41</v>
      </c>
      <c r="C241" s="102" t="s">
        <v>39</v>
      </c>
      <c r="D241" s="102" t="s">
        <v>380</v>
      </c>
      <c r="E241" s="102"/>
      <c r="F241" s="76">
        <f>F242</f>
        <v>432700</v>
      </c>
    </row>
    <row r="242" spans="1:6" ht="12.75">
      <c r="A242" s="115" t="s">
        <v>317</v>
      </c>
      <c r="B242" s="72" t="s">
        <v>41</v>
      </c>
      <c r="C242" s="106" t="s">
        <v>39</v>
      </c>
      <c r="D242" s="106" t="s">
        <v>380</v>
      </c>
      <c r="E242" s="106" t="s">
        <v>182</v>
      </c>
      <c r="F242" s="91">
        <v>432700</v>
      </c>
    </row>
    <row r="243" spans="1:6" ht="36">
      <c r="A243" s="114" t="s">
        <v>147</v>
      </c>
      <c r="B243" s="103" t="s">
        <v>41</v>
      </c>
      <c r="C243" s="102" t="s">
        <v>39</v>
      </c>
      <c r="D243" s="102" t="s">
        <v>255</v>
      </c>
      <c r="E243" s="102"/>
      <c r="F243" s="76">
        <f>F244</f>
        <v>267450</v>
      </c>
    </row>
    <row r="244" spans="1:6" ht="18" customHeight="1">
      <c r="A244" s="115" t="s">
        <v>317</v>
      </c>
      <c r="B244" s="72" t="s">
        <v>41</v>
      </c>
      <c r="C244" s="106" t="s">
        <v>39</v>
      </c>
      <c r="D244" s="106" t="s">
        <v>255</v>
      </c>
      <c r="E244" s="106" t="s">
        <v>182</v>
      </c>
      <c r="F244" s="91">
        <v>267450</v>
      </c>
    </row>
    <row r="245" spans="1:6" ht="39" customHeight="1">
      <c r="A245" s="192" t="s">
        <v>366</v>
      </c>
      <c r="B245" s="103" t="s">
        <v>41</v>
      </c>
      <c r="C245" s="102" t="s">
        <v>39</v>
      </c>
      <c r="D245" s="102" t="s">
        <v>384</v>
      </c>
      <c r="E245" s="106"/>
      <c r="F245" s="91">
        <f>F246</f>
        <v>1069800</v>
      </c>
    </row>
    <row r="246" spans="1:6" ht="18" customHeight="1">
      <c r="A246" s="115" t="s">
        <v>317</v>
      </c>
      <c r="B246" s="72" t="s">
        <v>41</v>
      </c>
      <c r="C246" s="106" t="s">
        <v>39</v>
      </c>
      <c r="D246" s="106" t="s">
        <v>384</v>
      </c>
      <c r="E246" s="106" t="s">
        <v>182</v>
      </c>
      <c r="F246" s="91">
        <v>1069800</v>
      </c>
    </row>
    <row r="247" spans="1:6" ht="15.75">
      <c r="A247" s="127" t="s">
        <v>50</v>
      </c>
      <c r="B247" s="56" t="s">
        <v>44</v>
      </c>
      <c r="C247" s="35"/>
      <c r="D247" s="87"/>
      <c r="E247" s="35"/>
      <c r="F247" s="69">
        <f>F248+F252+F261+F269</f>
        <v>27386000</v>
      </c>
    </row>
    <row r="248" spans="1:6" ht="12.75">
      <c r="A248" s="113" t="s">
        <v>54</v>
      </c>
      <c r="B248" s="16" t="s">
        <v>44</v>
      </c>
      <c r="C248" s="17" t="s">
        <v>39</v>
      </c>
      <c r="D248" s="19"/>
      <c r="E248" s="17"/>
      <c r="F248" s="73">
        <f>F249</f>
        <v>6400000</v>
      </c>
    </row>
    <row r="249" spans="1:6" ht="12.75">
      <c r="A249" s="166" t="s">
        <v>236</v>
      </c>
      <c r="B249" s="167" t="s">
        <v>44</v>
      </c>
      <c r="C249" s="143" t="s">
        <v>39</v>
      </c>
      <c r="D249" s="143" t="s">
        <v>303</v>
      </c>
      <c r="E249" s="143"/>
      <c r="F249" s="144">
        <f>F250</f>
        <v>6400000</v>
      </c>
    </row>
    <row r="250" spans="1:6" ht="12.75">
      <c r="A250" s="116" t="s">
        <v>66</v>
      </c>
      <c r="B250" s="18" t="s">
        <v>44</v>
      </c>
      <c r="C250" s="19" t="s">
        <v>39</v>
      </c>
      <c r="D250" s="19" t="s">
        <v>248</v>
      </c>
      <c r="E250" s="19"/>
      <c r="F250" s="74">
        <f>F251</f>
        <v>6400000</v>
      </c>
    </row>
    <row r="251" spans="1:6" ht="12.75">
      <c r="A251" s="134" t="s">
        <v>319</v>
      </c>
      <c r="B251" s="59" t="s">
        <v>44</v>
      </c>
      <c r="C251" s="21" t="s">
        <v>39</v>
      </c>
      <c r="D251" s="21" t="s">
        <v>248</v>
      </c>
      <c r="E251" s="21" t="s">
        <v>183</v>
      </c>
      <c r="F251" s="92">
        <v>6400000</v>
      </c>
    </row>
    <row r="252" spans="1:6" ht="12.75">
      <c r="A252" s="113" t="s">
        <v>51</v>
      </c>
      <c r="B252" s="16" t="s">
        <v>44</v>
      </c>
      <c r="C252" s="17" t="s">
        <v>48</v>
      </c>
      <c r="D252" s="19"/>
      <c r="E252" s="21"/>
      <c r="F252" s="73">
        <f>F253</f>
        <v>10650000</v>
      </c>
    </row>
    <row r="253" spans="1:6" ht="12.75">
      <c r="A253" s="131" t="s">
        <v>258</v>
      </c>
      <c r="B253" s="50" t="s">
        <v>44</v>
      </c>
      <c r="C253" s="51" t="s">
        <v>48</v>
      </c>
      <c r="D253" s="51" t="s">
        <v>3</v>
      </c>
      <c r="E253" s="52"/>
      <c r="F253" s="79">
        <f>F254+F256+F259</f>
        <v>10650000</v>
      </c>
    </row>
    <row r="254" spans="1:6" ht="72">
      <c r="A254" s="116" t="s">
        <v>217</v>
      </c>
      <c r="B254" s="18" t="s">
        <v>44</v>
      </c>
      <c r="C254" s="19" t="s">
        <v>48</v>
      </c>
      <c r="D254" s="19" t="s">
        <v>20</v>
      </c>
      <c r="E254" s="19"/>
      <c r="F254" s="74">
        <f>F255</f>
        <v>10000</v>
      </c>
    </row>
    <row r="255" spans="1:6" ht="12.75">
      <c r="A255" s="134" t="s">
        <v>318</v>
      </c>
      <c r="B255" s="20" t="s">
        <v>44</v>
      </c>
      <c r="C255" s="21" t="s">
        <v>48</v>
      </c>
      <c r="D255" s="21" t="s">
        <v>20</v>
      </c>
      <c r="E255" s="21" t="s">
        <v>181</v>
      </c>
      <c r="F255" s="92">
        <v>10000</v>
      </c>
    </row>
    <row r="256" spans="1:6" ht="24">
      <c r="A256" s="116" t="s">
        <v>227</v>
      </c>
      <c r="B256" s="18" t="s">
        <v>44</v>
      </c>
      <c r="C256" s="19" t="s">
        <v>48</v>
      </c>
      <c r="D256" s="19" t="s">
        <v>141</v>
      </c>
      <c r="E256" s="19"/>
      <c r="F256" s="74">
        <f>F257+F258</f>
        <v>9576000</v>
      </c>
    </row>
    <row r="257" spans="1:6" ht="12.75">
      <c r="A257" s="134" t="s">
        <v>318</v>
      </c>
      <c r="B257" s="20" t="s">
        <v>44</v>
      </c>
      <c r="C257" s="21" t="s">
        <v>48</v>
      </c>
      <c r="D257" s="21" t="s">
        <v>141</v>
      </c>
      <c r="E257" s="21" t="s">
        <v>181</v>
      </c>
      <c r="F257" s="91">
        <v>3478466</v>
      </c>
    </row>
    <row r="258" spans="1:6" ht="12.75">
      <c r="A258" s="115" t="s">
        <v>317</v>
      </c>
      <c r="B258" s="20" t="s">
        <v>44</v>
      </c>
      <c r="C258" s="21" t="s">
        <v>48</v>
      </c>
      <c r="D258" s="21" t="s">
        <v>141</v>
      </c>
      <c r="E258" s="21" t="s">
        <v>182</v>
      </c>
      <c r="F258" s="92">
        <v>6097534</v>
      </c>
    </row>
    <row r="259" spans="1:6" ht="36">
      <c r="A259" s="116" t="s">
        <v>163</v>
      </c>
      <c r="B259" s="18" t="s">
        <v>44</v>
      </c>
      <c r="C259" s="19" t="s">
        <v>48</v>
      </c>
      <c r="D259" s="19" t="s">
        <v>161</v>
      </c>
      <c r="E259" s="19"/>
      <c r="F259" s="74">
        <f>F260</f>
        <v>1064000</v>
      </c>
    </row>
    <row r="260" spans="1:6" ht="12.75">
      <c r="A260" s="115" t="s">
        <v>318</v>
      </c>
      <c r="B260" s="20" t="s">
        <v>44</v>
      </c>
      <c r="C260" s="21" t="s">
        <v>48</v>
      </c>
      <c r="D260" s="21" t="s">
        <v>161</v>
      </c>
      <c r="E260" s="21" t="s">
        <v>181</v>
      </c>
      <c r="F260" s="92">
        <v>1064000</v>
      </c>
    </row>
    <row r="261" spans="1:6" ht="12.75">
      <c r="A261" s="113" t="s">
        <v>75</v>
      </c>
      <c r="B261" s="16" t="s">
        <v>44</v>
      </c>
      <c r="C261" s="17" t="s">
        <v>49</v>
      </c>
      <c r="D261" s="19"/>
      <c r="E261" s="60"/>
      <c r="F261" s="73">
        <f>F262+F266</f>
        <v>8948000</v>
      </c>
    </row>
    <row r="262" spans="1:6" ht="36">
      <c r="A262" s="116" t="s">
        <v>72</v>
      </c>
      <c r="B262" s="32" t="s">
        <v>44</v>
      </c>
      <c r="C262" s="42" t="s">
        <v>49</v>
      </c>
      <c r="D262" s="19" t="s">
        <v>25</v>
      </c>
      <c r="E262" s="42"/>
      <c r="F262" s="74">
        <f>SUM(F263:F265)</f>
        <v>5546500</v>
      </c>
    </row>
    <row r="263" spans="1:6" ht="12.75">
      <c r="A263" s="110" t="s">
        <v>176</v>
      </c>
      <c r="B263" s="33" t="s">
        <v>44</v>
      </c>
      <c r="C263" s="31" t="s">
        <v>49</v>
      </c>
      <c r="D263" s="21" t="s">
        <v>25</v>
      </c>
      <c r="E263" s="31" t="s">
        <v>174</v>
      </c>
      <c r="F263" s="91">
        <v>40000</v>
      </c>
    </row>
    <row r="264" spans="1:6" ht="12.75">
      <c r="A264" s="134" t="s">
        <v>318</v>
      </c>
      <c r="B264" s="33" t="s">
        <v>44</v>
      </c>
      <c r="C264" s="31" t="s">
        <v>49</v>
      </c>
      <c r="D264" s="21" t="s">
        <v>25</v>
      </c>
      <c r="E264" s="31" t="s">
        <v>181</v>
      </c>
      <c r="F264" s="92">
        <v>5156500</v>
      </c>
    </row>
    <row r="265" spans="1:6" ht="12.75">
      <c r="A265" s="115" t="s">
        <v>317</v>
      </c>
      <c r="B265" s="33" t="s">
        <v>103</v>
      </c>
      <c r="C265" s="31" t="s">
        <v>49</v>
      </c>
      <c r="D265" s="21" t="s">
        <v>25</v>
      </c>
      <c r="E265" s="31" t="s">
        <v>182</v>
      </c>
      <c r="F265" s="92">
        <v>350000</v>
      </c>
    </row>
    <row r="266" spans="1:6" ht="12.75">
      <c r="A266" s="166" t="s">
        <v>236</v>
      </c>
      <c r="B266" s="167" t="s">
        <v>44</v>
      </c>
      <c r="C266" s="143" t="s">
        <v>117</v>
      </c>
      <c r="D266" s="143" t="s">
        <v>303</v>
      </c>
      <c r="E266" s="143"/>
      <c r="F266" s="144">
        <f>F267</f>
        <v>3401500</v>
      </c>
    </row>
    <row r="267" spans="1:6" ht="36">
      <c r="A267" s="68" t="s">
        <v>228</v>
      </c>
      <c r="B267" s="32" t="s">
        <v>44</v>
      </c>
      <c r="C267" s="42" t="s">
        <v>49</v>
      </c>
      <c r="D267" s="19" t="s">
        <v>243</v>
      </c>
      <c r="E267" s="42"/>
      <c r="F267" s="74">
        <f>F268</f>
        <v>3401500</v>
      </c>
    </row>
    <row r="268" spans="1:6" ht="12.75">
      <c r="A268" s="115" t="s">
        <v>316</v>
      </c>
      <c r="B268" s="33" t="s">
        <v>44</v>
      </c>
      <c r="C268" s="31" t="s">
        <v>49</v>
      </c>
      <c r="D268" s="21" t="s">
        <v>243</v>
      </c>
      <c r="E268" s="31" t="s">
        <v>180</v>
      </c>
      <c r="F268" s="91">
        <v>3401500</v>
      </c>
    </row>
    <row r="269" spans="1:6" ht="12.75">
      <c r="A269" s="113" t="s">
        <v>116</v>
      </c>
      <c r="B269" s="16" t="s">
        <v>44</v>
      </c>
      <c r="C269" s="17" t="s">
        <v>117</v>
      </c>
      <c r="D269" s="19"/>
      <c r="E269" s="60"/>
      <c r="F269" s="73">
        <f>F270</f>
        <v>1388000</v>
      </c>
    </row>
    <row r="270" spans="1:6" ht="12.75">
      <c r="A270" s="166" t="s">
        <v>236</v>
      </c>
      <c r="B270" s="167" t="s">
        <v>44</v>
      </c>
      <c r="C270" s="143" t="s">
        <v>117</v>
      </c>
      <c r="D270" s="143" t="s">
        <v>303</v>
      </c>
      <c r="E270" s="143"/>
      <c r="F270" s="144">
        <f>F271+F273+F276</f>
        <v>1388000</v>
      </c>
    </row>
    <row r="271" spans="1:6" ht="36">
      <c r="A271" s="68" t="s">
        <v>244</v>
      </c>
      <c r="B271" s="32" t="s">
        <v>44</v>
      </c>
      <c r="C271" s="42" t="s">
        <v>117</v>
      </c>
      <c r="D271" s="19" t="s">
        <v>243</v>
      </c>
      <c r="E271" s="42"/>
      <c r="F271" s="74">
        <f>SUM(F272:F272)</f>
        <v>68500</v>
      </c>
    </row>
    <row r="272" spans="1:6" ht="12.75">
      <c r="A272" s="110" t="s">
        <v>176</v>
      </c>
      <c r="B272" s="33" t="s">
        <v>44</v>
      </c>
      <c r="C272" s="31" t="s">
        <v>117</v>
      </c>
      <c r="D272" s="21" t="s">
        <v>243</v>
      </c>
      <c r="E272" s="31" t="s">
        <v>174</v>
      </c>
      <c r="F272" s="91">
        <v>68500</v>
      </c>
    </row>
    <row r="273" spans="1:6" ht="12.75">
      <c r="A273" s="116" t="s">
        <v>246</v>
      </c>
      <c r="B273" s="32" t="s">
        <v>44</v>
      </c>
      <c r="C273" s="42" t="s">
        <v>117</v>
      </c>
      <c r="D273" s="19" t="s">
        <v>245</v>
      </c>
      <c r="E273" s="42"/>
      <c r="F273" s="74">
        <f>SUM(F274:F275)</f>
        <v>250000</v>
      </c>
    </row>
    <row r="274" spans="1:6" ht="12.75">
      <c r="A274" s="110" t="s">
        <v>176</v>
      </c>
      <c r="B274" s="33" t="s">
        <v>44</v>
      </c>
      <c r="C274" s="31" t="s">
        <v>117</v>
      </c>
      <c r="D274" s="21" t="s">
        <v>245</v>
      </c>
      <c r="E274" s="31" t="s">
        <v>174</v>
      </c>
      <c r="F274" s="92">
        <v>190000</v>
      </c>
    </row>
    <row r="275" spans="1:6" ht="12.75">
      <c r="A275" s="110" t="s">
        <v>131</v>
      </c>
      <c r="B275" s="33" t="s">
        <v>44</v>
      </c>
      <c r="C275" s="31" t="s">
        <v>117</v>
      </c>
      <c r="D275" s="21" t="s">
        <v>245</v>
      </c>
      <c r="E275" s="31" t="s">
        <v>130</v>
      </c>
      <c r="F275" s="92">
        <v>60000</v>
      </c>
    </row>
    <row r="276" spans="1:6" ht="12.75">
      <c r="A276" s="68" t="s">
        <v>240</v>
      </c>
      <c r="B276" s="32" t="s">
        <v>44</v>
      </c>
      <c r="C276" s="42" t="s">
        <v>117</v>
      </c>
      <c r="D276" s="19" t="s">
        <v>247</v>
      </c>
      <c r="E276" s="42"/>
      <c r="F276" s="74">
        <f>SUM(F277:F278)</f>
        <v>1069500</v>
      </c>
    </row>
    <row r="277" spans="1:6" ht="12.75">
      <c r="A277" s="115" t="s">
        <v>311</v>
      </c>
      <c r="B277" s="20" t="s">
        <v>44</v>
      </c>
      <c r="C277" s="21" t="s">
        <v>117</v>
      </c>
      <c r="D277" s="21" t="s">
        <v>247</v>
      </c>
      <c r="E277" s="21" t="s">
        <v>173</v>
      </c>
      <c r="F277" s="91">
        <v>964400</v>
      </c>
    </row>
    <row r="278" spans="1:6" ht="12.75">
      <c r="A278" s="110" t="s">
        <v>176</v>
      </c>
      <c r="B278" s="20" t="s">
        <v>44</v>
      </c>
      <c r="C278" s="21" t="s">
        <v>117</v>
      </c>
      <c r="D278" s="21" t="s">
        <v>247</v>
      </c>
      <c r="E278" s="21" t="s">
        <v>174</v>
      </c>
      <c r="F278" s="92">
        <v>105100</v>
      </c>
    </row>
    <row r="279" spans="1:6" ht="12.75">
      <c r="A279" s="127" t="s">
        <v>76</v>
      </c>
      <c r="B279" s="61" t="s">
        <v>67</v>
      </c>
      <c r="C279" s="61"/>
      <c r="D279" s="87"/>
      <c r="E279" s="61"/>
      <c r="F279" s="69">
        <f>F280+F286</f>
        <v>17035000</v>
      </c>
    </row>
    <row r="280" spans="1:6" ht="12.75">
      <c r="A280" s="137" t="s">
        <v>153</v>
      </c>
      <c r="B280" s="46" t="s">
        <v>67</v>
      </c>
      <c r="C280" s="47" t="s">
        <v>39</v>
      </c>
      <c r="D280" s="19"/>
      <c r="E280" s="47"/>
      <c r="F280" s="73">
        <f>F281</f>
        <v>16500000</v>
      </c>
    </row>
    <row r="281" spans="1:6" ht="12.75">
      <c r="A281" s="136" t="s">
        <v>120</v>
      </c>
      <c r="B281" s="62" t="s">
        <v>67</v>
      </c>
      <c r="C281" s="55" t="s">
        <v>39</v>
      </c>
      <c r="D281" s="55" t="s">
        <v>6</v>
      </c>
      <c r="E281" s="55"/>
      <c r="F281" s="82">
        <f>F282+F284</f>
        <v>16500000</v>
      </c>
    </row>
    <row r="282" spans="1:6" ht="24">
      <c r="A282" s="116" t="s">
        <v>195</v>
      </c>
      <c r="B282" s="18" t="s">
        <v>67</v>
      </c>
      <c r="C282" s="19" t="s">
        <v>39</v>
      </c>
      <c r="D282" s="19" t="s">
        <v>196</v>
      </c>
      <c r="E282" s="19"/>
      <c r="F282" s="74">
        <f>F283</f>
        <v>6500000</v>
      </c>
    </row>
    <row r="283" spans="1:6" ht="12.75">
      <c r="A283" s="115" t="s">
        <v>317</v>
      </c>
      <c r="B283" s="20" t="s">
        <v>67</v>
      </c>
      <c r="C283" s="21" t="s">
        <v>39</v>
      </c>
      <c r="D283" s="21" t="s">
        <v>196</v>
      </c>
      <c r="E283" s="21" t="s">
        <v>182</v>
      </c>
      <c r="F283" s="91">
        <v>6500000</v>
      </c>
    </row>
    <row r="284" spans="1:6" ht="12.75">
      <c r="A284" s="116" t="s">
        <v>154</v>
      </c>
      <c r="B284" s="18" t="s">
        <v>67</v>
      </c>
      <c r="C284" s="19" t="s">
        <v>39</v>
      </c>
      <c r="D284" s="19" t="s">
        <v>155</v>
      </c>
      <c r="E284" s="19"/>
      <c r="F284" s="74">
        <f>F285</f>
        <v>10000000</v>
      </c>
    </row>
    <row r="285" spans="1:6" ht="12.75">
      <c r="A285" s="115" t="s">
        <v>317</v>
      </c>
      <c r="B285" s="20" t="s">
        <v>67</v>
      </c>
      <c r="C285" s="21" t="s">
        <v>39</v>
      </c>
      <c r="D285" s="21" t="s">
        <v>155</v>
      </c>
      <c r="E285" s="21" t="s">
        <v>182</v>
      </c>
      <c r="F285" s="92">
        <v>10000000</v>
      </c>
    </row>
    <row r="286" spans="1:6" ht="12.75">
      <c r="A286" s="138" t="s">
        <v>158</v>
      </c>
      <c r="B286" s="63" t="s">
        <v>67</v>
      </c>
      <c r="C286" s="64" t="s">
        <v>48</v>
      </c>
      <c r="D286" s="19"/>
      <c r="E286" s="21"/>
      <c r="F286" s="81">
        <f>F288</f>
        <v>535000</v>
      </c>
    </row>
    <row r="287" spans="1:6" ht="12.75">
      <c r="A287" s="136" t="s">
        <v>120</v>
      </c>
      <c r="B287" s="62" t="s">
        <v>67</v>
      </c>
      <c r="C287" s="55" t="s">
        <v>48</v>
      </c>
      <c r="D287" s="55" t="s">
        <v>6</v>
      </c>
      <c r="E287" s="55"/>
      <c r="F287" s="82">
        <f>F288</f>
        <v>535000</v>
      </c>
    </row>
    <row r="288" spans="1:6" ht="36">
      <c r="A288" s="116" t="s">
        <v>208</v>
      </c>
      <c r="B288" s="18" t="s">
        <v>67</v>
      </c>
      <c r="C288" s="19" t="s">
        <v>48</v>
      </c>
      <c r="D288" s="19" t="s">
        <v>164</v>
      </c>
      <c r="E288" s="19"/>
      <c r="F288" s="74">
        <f>F289</f>
        <v>535000</v>
      </c>
    </row>
    <row r="289" spans="1:6" ht="12.75">
      <c r="A289" s="115" t="s">
        <v>317</v>
      </c>
      <c r="B289" s="20" t="s">
        <v>67</v>
      </c>
      <c r="C289" s="21" t="s">
        <v>48</v>
      </c>
      <c r="D289" s="21" t="s">
        <v>164</v>
      </c>
      <c r="E289" s="21" t="s">
        <v>182</v>
      </c>
      <c r="F289" s="91">
        <v>535000</v>
      </c>
    </row>
    <row r="290" spans="1:6" ht="12.75">
      <c r="A290" s="127" t="s">
        <v>77</v>
      </c>
      <c r="B290" s="61" t="s">
        <v>43</v>
      </c>
      <c r="C290" s="61"/>
      <c r="D290" s="87"/>
      <c r="E290" s="61"/>
      <c r="F290" s="69">
        <f>F291</f>
        <v>750000</v>
      </c>
    </row>
    <row r="291" spans="1:6" ht="12.75">
      <c r="A291" s="113" t="s">
        <v>63</v>
      </c>
      <c r="B291" s="46" t="s">
        <v>43</v>
      </c>
      <c r="C291" s="47" t="s">
        <v>46</v>
      </c>
      <c r="D291" s="19"/>
      <c r="E291" s="47"/>
      <c r="F291" s="73">
        <f>F292</f>
        <v>750000</v>
      </c>
    </row>
    <row r="292" spans="1:6" ht="36" customHeight="1">
      <c r="A292" s="139" t="s">
        <v>121</v>
      </c>
      <c r="B292" s="65" t="s">
        <v>43</v>
      </c>
      <c r="C292" s="66" t="s">
        <v>46</v>
      </c>
      <c r="D292" s="66" t="s">
        <v>322</v>
      </c>
      <c r="E292" s="66"/>
      <c r="F292" s="82">
        <f>F293</f>
        <v>750000</v>
      </c>
    </row>
    <row r="293" spans="1:6" ht="12.75">
      <c r="A293" s="115" t="s">
        <v>324</v>
      </c>
      <c r="B293" s="20" t="s">
        <v>43</v>
      </c>
      <c r="C293" s="21" t="s">
        <v>46</v>
      </c>
      <c r="D293" s="21" t="s">
        <v>322</v>
      </c>
      <c r="E293" s="21" t="s">
        <v>323</v>
      </c>
      <c r="F293" s="91">
        <v>750000</v>
      </c>
    </row>
    <row r="294" spans="1:6" ht="15.75">
      <c r="A294" s="127" t="s">
        <v>74</v>
      </c>
      <c r="B294" s="56" t="s">
        <v>73</v>
      </c>
      <c r="C294" s="35"/>
      <c r="D294" s="87"/>
      <c r="E294" s="35"/>
      <c r="F294" s="67">
        <f>F295</f>
        <v>4000000</v>
      </c>
    </row>
    <row r="295" spans="1:6" ht="14.25" customHeight="1">
      <c r="A295" s="113" t="s">
        <v>104</v>
      </c>
      <c r="B295" s="16" t="s">
        <v>73</v>
      </c>
      <c r="C295" s="38" t="s">
        <v>39</v>
      </c>
      <c r="D295" s="19"/>
      <c r="E295" s="38"/>
      <c r="F295" s="73">
        <f>F296</f>
        <v>4000000</v>
      </c>
    </row>
    <row r="296" spans="1:6" ht="12.75">
      <c r="A296" s="133" t="s">
        <v>118</v>
      </c>
      <c r="B296" s="18" t="s">
        <v>73</v>
      </c>
      <c r="C296" s="19" t="s">
        <v>39</v>
      </c>
      <c r="D296" s="19" t="s">
        <v>26</v>
      </c>
      <c r="E296" s="19"/>
      <c r="F296" s="74">
        <f>F297</f>
        <v>4000000</v>
      </c>
    </row>
    <row r="297" spans="1:6" ht="13.5" thickBot="1">
      <c r="A297" s="134" t="s">
        <v>104</v>
      </c>
      <c r="B297" s="20" t="s">
        <v>73</v>
      </c>
      <c r="C297" s="21" t="s">
        <v>39</v>
      </c>
      <c r="D297" s="21" t="s">
        <v>26</v>
      </c>
      <c r="E297" s="21" t="s">
        <v>105</v>
      </c>
      <c r="F297" s="92">
        <v>4000000</v>
      </c>
    </row>
    <row r="298" spans="1:9" ht="16.5" thickBot="1">
      <c r="A298" s="140" t="s">
        <v>209</v>
      </c>
      <c r="B298" s="70"/>
      <c r="C298" s="70"/>
      <c r="D298" s="88"/>
      <c r="E298" s="70"/>
      <c r="F298" s="71">
        <f>F12+F59+F63+F71+F93+F137+F227+F247+F279+F290+F294</f>
        <v>941233500</v>
      </c>
      <c r="I298" s="9"/>
    </row>
  </sheetData>
  <sheetProtection/>
  <mergeCells count="9">
    <mergeCell ref="E1:H1"/>
    <mergeCell ref="E2:H2"/>
    <mergeCell ref="A4:F4"/>
    <mergeCell ref="A6:A11"/>
    <mergeCell ref="B6:B11"/>
    <mergeCell ref="C6:C11"/>
    <mergeCell ref="D6:D11"/>
    <mergeCell ref="E6:E11"/>
    <mergeCell ref="F6:F11"/>
  </mergeCells>
  <printOptions/>
  <pageMargins left="0.5905511811023623" right="0" top="0" bottom="0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2022-11-07T12:26:51Z</cp:lastPrinted>
  <dcterms:created xsi:type="dcterms:W3CDTF">2004-09-08T10:28:32Z</dcterms:created>
  <dcterms:modified xsi:type="dcterms:W3CDTF">2022-11-18T13:55:35Z</dcterms:modified>
  <cp:category/>
  <cp:version/>
  <cp:contentType/>
  <cp:contentStatus/>
</cp:coreProperties>
</file>