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60" windowWidth="19440" windowHeight="11640"/>
  </bookViews>
  <sheets>
    <sheet name="отчет" sheetId="2" r:id="rId1"/>
  </sheets>
  <definedNames>
    <definedName name="_xlnm.Print_Titles" localSheetId="0">отчет!$7:$10</definedName>
    <definedName name="_xlnm.Print_Area" localSheetId="0">отчет!$A$1:$I$55</definedName>
  </definedNames>
  <calcPr calcId="124519"/>
</workbook>
</file>

<file path=xl/calcChain.xml><?xml version="1.0" encoding="utf-8"?>
<calcChain xmlns="http://schemas.openxmlformats.org/spreadsheetml/2006/main">
  <c r="F35" i="2"/>
  <c r="I16"/>
  <c r="F13" l="1"/>
  <c r="H13"/>
  <c r="G13"/>
  <c r="F36"/>
  <c r="G47"/>
  <c r="H47"/>
  <c r="F47"/>
  <c r="F44"/>
  <c r="G36"/>
  <c r="G20"/>
  <c r="G30"/>
  <c r="H30"/>
  <c r="F30"/>
  <c r="H20"/>
  <c r="F20"/>
  <c r="I54"/>
  <c r="H53"/>
  <c r="H52" s="1"/>
  <c r="G53"/>
  <c r="G52" s="1"/>
  <c r="F53"/>
  <c r="F52" s="1"/>
  <c r="I49"/>
  <c r="I50"/>
  <c r="I51"/>
  <c r="I48"/>
  <c r="I46"/>
  <c r="I45"/>
  <c r="I43"/>
  <c r="I40"/>
  <c r="I39"/>
  <c r="I38"/>
  <c r="I37"/>
  <c r="I32"/>
  <c r="I31"/>
  <c r="I29"/>
  <c r="I28"/>
  <c r="I25"/>
  <c r="I26"/>
  <c r="I27"/>
  <c r="I24"/>
  <c r="I23"/>
  <c r="I21"/>
  <c r="G44"/>
  <c r="H44"/>
  <c r="G18"/>
  <c r="I13" l="1"/>
  <c r="I44"/>
  <c r="I47"/>
  <c r="I53"/>
  <c r="I52" s="1"/>
  <c r="I20"/>
  <c r="F18"/>
  <c r="H18"/>
  <c r="I18" s="1"/>
  <c r="I19"/>
  <c r="G42" l="1"/>
  <c r="H42"/>
  <c r="F42"/>
  <c r="F33" s="1"/>
  <c r="H36"/>
  <c r="F15"/>
  <c r="F17" s="1"/>
  <c r="G33" l="1"/>
  <c r="G35" s="1"/>
  <c r="H33"/>
  <c r="H35" s="1"/>
  <c r="F12"/>
  <c r="F14" s="1"/>
  <c r="I42"/>
  <c r="I30"/>
  <c r="I36"/>
  <c r="H15"/>
  <c r="H17" s="1"/>
  <c r="G15"/>
  <c r="G17" l="1"/>
  <c r="I17" s="1"/>
  <c r="I15"/>
  <c r="G12"/>
  <c r="G14" s="1"/>
  <c r="I33"/>
  <c r="I35" s="1"/>
  <c r="H12"/>
  <c r="H14" s="1"/>
  <c r="I14" l="1"/>
  <c r="I12"/>
</calcChain>
</file>

<file path=xl/sharedStrings.xml><?xml version="1.0" encoding="utf-8"?>
<sst xmlns="http://schemas.openxmlformats.org/spreadsheetml/2006/main" count="135" uniqueCount="105">
  <si>
    <t>1.</t>
  </si>
  <si>
    <t>№ п/п</t>
  </si>
  <si>
    <t>Мероприятие</t>
  </si>
  <si>
    <t>I.</t>
  </si>
  <si>
    <t>II.</t>
  </si>
  <si>
    <t>Меры по повышению эффективности расходов</t>
  </si>
  <si>
    <t>1.1.</t>
  </si>
  <si>
    <t>Оптимизация расходов на обслуживание муниципального долга</t>
  </si>
  <si>
    <t>Оптимизация бюджетной сети</t>
  </si>
  <si>
    <t>Изъятие непрофильного и (или) неиспользуемого имущества учреждений и органов местного самоуправления в целях его дальнейшего эффективного использования (передачи другим учреждениям, консервации)</t>
  </si>
  <si>
    <t>Реорганизация сети муниципальных учреждений (изменение типа и вида, перепрофилирование, укрупнение, создание центров коллективного пользования, повышение эффективности использования занимаемых помещений)</t>
  </si>
  <si>
    <t>2.</t>
  </si>
  <si>
    <t>2.1.</t>
  </si>
  <si>
    <t>2.2.</t>
  </si>
  <si>
    <t>2.5.</t>
  </si>
  <si>
    <t>3.</t>
  </si>
  <si>
    <t>4.</t>
  </si>
  <si>
    <t>3.1.</t>
  </si>
  <si>
    <t>4.1.</t>
  </si>
  <si>
    <t>Увеличение доходов от платы за наем жилых помещений</t>
  </si>
  <si>
    <t>Обеспечение роста поступлений от реализации программы приватизации</t>
  </si>
  <si>
    <t>Повышение собираемости налоговых и неналоговых доходов</t>
  </si>
  <si>
    <t>Повышение эффективности администрирования налога на доходы физических лиц. Легализация неформальной занятости</t>
  </si>
  <si>
    <t>Активизации работы по проведению торгов по продаже права заключения договоров аренды муниципального имущества и земельных участков, находящихся в муниципальной собственности</t>
  </si>
  <si>
    <t>Организация работы Комиссии по мобилизации налоговых и неналоговых доходов (проведение заседаний не реже 11 раз в год)</t>
  </si>
  <si>
    <t>Обеспечение роста поступлений за счет доходов от использования и реализации земельных участков и муниципального имущества</t>
  </si>
  <si>
    <t>Проработка вопроса об увеличении поступлений в бюджет за счет привлечения новых источников</t>
  </si>
  <si>
    <t xml:space="preserve"> </t>
  </si>
  <si>
    <r>
      <t xml:space="preserve">Периодичность отчета: </t>
    </r>
    <r>
      <rPr>
        <i/>
        <u/>
        <sz val="16"/>
        <rFont val="Times New Roman"/>
        <family val="1"/>
        <charset val="204"/>
      </rPr>
      <t>ежемесячная</t>
    </r>
  </si>
  <si>
    <r>
      <t xml:space="preserve">Единицы измерения: </t>
    </r>
    <r>
      <rPr>
        <i/>
        <u/>
        <sz val="16"/>
        <rFont val="Times New Roman"/>
        <family val="1"/>
        <charset val="204"/>
      </rPr>
      <t>тыс. рублей</t>
    </r>
  </si>
  <si>
    <t>ВСЕГО</t>
  </si>
  <si>
    <t>Утверждено</t>
  </si>
  <si>
    <t>в т.ч.:</t>
  </si>
  <si>
    <t>Исполнено на отчетную дату</t>
  </si>
  <si>
    <t>%</t>
  </si>
  <si>
    <t>Бюджетный эффект</t>
  </si>
  <si>
    <t>тыс. рублей</t>
  </si>
  <si>
    <t>Информация о реализации мероприятия</t>
  </si>
  <si>
    <t>№ пункта Типового плана</t>
  </si>
  <si>
    <t>Наименование мероприятия в Типовом плане</t>
  </si>
  <si>
    <r>
      <t xml:space="preserve">Срок представления: </t>
    </r>
    <r>
      <rPr>
        <i/>
        <u/>
        <sz val="16"/>
        <rFont val="Times New Roman"/>
        <family val="1"/>
        <charset val="204"/>
      </rPr>
      <t>10 число месяца, следующего за отчетным</t>
    </r>
  </si>
  <si>
    <t>Мероприятия, предусматривающие достижение бюджетного эффекта</t>
  </si>
  <si>
    <t>…</t>
  </si>
  <si>
    <r>
      <t xml:space="preserve">Наименование мероприятия в Программе </t>
    </r>
    <r>
      <rPr>
        <u/>
        <sz val="11"/>
        <rFont val="Times New Roman"/>
        <family val="1"/>
        <charset val="204"/>
      </rPr>
      <t>(указать, если отличается)</t>
    </r>
  </si>
  <si>
    <t xml:space="preserve">Отчет о реализации мероприятий по оздоровлению муниципальных финансов Суоярвского муниципального района </t>
  </si>
  <si>
    <t>Увеличение доходов по договорам купли-продажи имущества</t>
  </si>
  <si>
    <t>Оценка имущества, рекомендованного к реализации, внесение предложений по реализации имущества в программу приватизации</t>
  </si>
  <si>
    <t>Внесение изменений в Решение сессии Совета депутатов муниципального образования «Суоярвский район»</t>
  </si>
  <si>
    <t xml:space="preserve"> - инвентаризация задолженности по арендной плате в целях определения реальной суммы долгов по действующим договорам аренды, выявления безнадежной к взысканию задолженности;
- предъявление претензий арендаторам, направление исковых заявлений, принудительное расторжение договоров аренды и выселение должников из занимаемых ими муниципальных помещений;
- Принятие решений о направлении исков об обеспечительных мерах в рамках исковой работы по взысканию задолженности через суд
</t>
  </si>
  <si>
    <t xml:space="preserve">Оптимизация численности работников обслуживающего и вспомогательного персонала, непрофильных специалистов учреждений
</t>
  </si>
  <si>
    <t xml:space="preserve">Интенсификация деятельности учреждений в соответствии с целевыми показателями повышения эффективности оказания услуг, установленных "дорожными картами" в отраслях социальной сферы (рост значений показателя количества получателей услуг, приходящихся на численность работников основного персонала учреждений), в том числе:
- педагогических работников общеобразовательных организаций, дошкольных образовательных организаций, организаций дополнительного образования детей;
- работников учреждений культуры;
- социальных работников
</t>
  </si>
  <si>
    <t>Оптимизация расходов по контрагентам</t>
  </si>
  <si>
    <t xml:space="preserve">Организация работы по инвентаризации задолженности по арендной плате за имущество и земельные участки </t>
  </si>
  <si>
    <t>Проведение работы по списанию на забалансовый счет задолженности по арендной плате за имущество</t>
  </si>
  <si>
    <t>Проведение работы по списанию безнадежной к взысканию задолженности по арендной плате за имущество и земельные участки</t>
  </si>
  <si>
    <t>2.3.</t>
  </si>
  <si>
    <t>2.4.</t>
  </si>
  <si>
    <t>1.2</t>
  </si>
  <si>
    <t>1.4.</t>
  </si>
  <si>
    <t>3.1</t>
  </si>
  <si>
    <t>Реализация мероприятий по государственной поддержке малого и среднего предпринимательства (в т.ч. поддержка субъектов малого  и среднего предпринимательства  в моногородах)</t>
  </si>
  <si>
    <t>Повышение эффективности претензионно-исковой работы по взысканию задолженности по арендной плате за  имущество, находящееся в муниципальной собственности</t>
  </si>
  <si>
    <t>Повышение эффективности претензионно-исковой работы по взысканию задолженности по арендной плате за  земельные участки, находящееся в муниципальной собственности</t>
  </si>
  <si>
    <t>2.6.</t>
  </si>
  <si>
    <t>Повышение эффективности претензионно-исковой работы по взысканию задолженности по арендной плате за  земельные участки, государственная собственность на которые не разграничена</t>
  </si>
  <si>
    <t>2.7.</t>
  </si>
  <si>
    <t xml:space="preserve">Совершенствование системы закупок для муниципальных нужд </t>
  </si>
  <si>
    <t>Поросозеро - увеличение арендной платы по договору аренды в связи с увеличением стоимости кВ.м. строительства за 4 кв.2020 г. (ул.Заводская 8,АТС)</t>
  </si>
  <si>
    <t>Поросозеро - заключение договора аренды на нежилое здание (ул.Центральная,5 гаражи)</t>
  </si>
  <si>
    <t>Заключение договора аренды  (или продажи)  нежилого здания (ул.Студенческая,26  баня)</t>
  </si>
  <si>
    <t xml:space="preserve">2021 год
Лоймола, Поросозеро, Вешкелица: Привлечение наибольшего количества получателей услуг, предоставляемых учреждением культуры;  строгое исполнение закона об использовании отпусков в текущем году, не допускать переноса отпусков на следующие года, не допускать предоставления компенсаций за неиспользованные отпуска в бюджетном учреждении
</t>
  </si>
  <si>
    <t>Взаимодействие с кредитными организациями по снижению процентной ставки</t>
  </si>
  <si>
    <t>Сокращение расходов на содержание органов местного самоуправления</t>
  </si>
  <si>
    <t>Использовать автомобиль администрации для доставки депутатов Совета Лоймольского сельского поселения к месту проведения сессий (при попутном отправлении)</t>
  </si>
  <si>
    <t>Не принимать на работу муниципального служащего в течение срока действия до сентября 2023 года (действия полномочий Главы 2018-2023 год)</t>
  </si>
  <si>
    <t>Экономический эффект от вакантной должности заместителя Главы в 2020 году – 386,4 тыс.руб. (не отражен в отчете за 2020 год)</t>
  </si>
  <si>
    <t xml:space="preserve">Сокращение расходов по оплате тепловой энергии путем установки теплового счетчика </t>
  </si>
  <si>
    <t>Реализация мероприятий, связанных с сокращением расходов на содержание органов местного самоуправления и устранением сверхнормативных расходов</t>
  </si>
  <si>
    <t>8</t>
  </si>
  <si>
    <t>3.2.</t>
  </si>
  <si>
    <t>1.3.</t>
  </si>
  <si>
    <t>5.</t>
  </si>
  <si>
    <t>5.1</t>
  </si>
  <si>
    <t>I1I.</t>
  </si>
  <si>
    <t>Меры по оптимизации расходов на обслуживание муниципального долга</t>
  </si>
  <si>
    <r>
      <rPr>
        <b/>
        <sz val="12"/>
        <rFont val="Times New Roman"/>
        <family val="1"/>
        <charset val="204"/>
      </rPr>
      <t>2021 год</t>
    </r>
    <r>
      <rPr>
        <sz val="12"/>
        <rFont val="Times New Roman"/>
        <family val="1"/>
        <charset val="204"/>
      </rPr>
      <t xml:space="preserve">
Экономический эффект от сокращения  персонала в 2020 году (ст.воспитатель д/с № 5 – 22,8 тыс.руб.*12мес+30,2%=356,2
тыс. руб.; ЦБС 1,75 ст. – 29,5 тыс.руб.*6 мес.+30,2% =403,3 тыс.руб.
</t>
    </r>
    <r>
      <rPr>
        <b/>
        <sz val="12"/>
        <rFont val="Times New Roman"/>
        <family val="1"/>
        <charset val="204"/>
      </rPr>
      <t>2022 год</t>
    </r>
    <r>
      <rPr>
        <sz val="12"/>
        <rFont val="Times New Roman"/>
        <family val="1"/>
        <charset val="204"/>
      </rPr>
      <t xml:space="preserve">
Экономический эффект от сокращения персонала – 2500 тыс.руб
</t>
    </r>
  </si>
  <si>
    <t>Проведение работы по договорам, заключенным по результатам торгов и с единственным участником аукциона и по результатам аукциона, признанного несостоявшимся с единственным участником аукциона по муниципальному образованию «Суоярвский район» и  Суоярвское городское поселение  в 2021 г.- 503 тыс.руб.; в 2022 г.-60 тыс.руб.; в 2023 г.-40 тыс.руб.; в 2024 г. – 40 тыс.руб.                                                                                                                                          Проведение работы по приобретению земельных участков, расположенных на территории поселения в собственность физическими и юридическими лицами (активизация приватизации земли) по Лоймольскому сельскому поселению в 2021г-7 тыс.руб.; в 2022 г.-7 тыс.руб.; в 2023г.- 7 тыс.руб.;в 2024 г.-7 тыс.руб.)</t>
  </si>
  <si>
    <r>
      <t xml:space="preserve">инвентаризация задолженности по арендной плате в целях определения реальной суммы долгов по действующим договорам аренды, выявления безнадежной к взысканию задолженности;
- предъявление претензий арендаторам, направление исковых заявлений, принудительное расторжение договоров аренды и выселение должников из занимаемых ими муниципальных помещений;
- Принятие решений о направлении исков об обеспечительных мерах в рамках исковой работы по взысканию задолженности через суд: </t>
    </r>
    <r>
      <rPr>
        <i/>
        <sz val="12"/>
        <rFont val="Times New Roman"/>
        <family val="1"/>
        <charset val="204"/>
      </rPr>
      <t xml:space="preserve">Найстеньярвское сельское поселение в 2021 г.-95,0тыс.руб.- исковые заявления в суде. В июне иск удовлетворен исполнительный лист у судебных приставов                                                                                                     Муниципальное образование «Суоярвский район» и Суоярвское городское поселение в 2021 г.-30 тыс.руб.; в 2022 г.- 20 тыс.руб.; в 2023 г.-20 тыс.руб.; в2024 г. – 20 тыс.руб. </t>
    </r>
    <r>
      <rPr>
        <sz val="12"/>
        <rFont val="Times New Roman"/>
        <family val="1"/>
        <charset val="204"/>
      </rPr>
      <t xml:space="preserve">
</t>
    </r>
  </si>
  <si>
    <r>
      <rPr>
        <b/>
        <sz val="12"/>
        <rFont val="Times New Roman"/>
        <family val="1"/>
        <charset val="204"/>
      </rPr>
      <t>2022 год</t>
    </r>
    <r>
      <rPr>
        <sz val="12"/>
        <rFont val="Times New Roman"/>
        <family val="1"/>
        <charset val="204"/>
      </rPr>
      <t xml:space="preserve">
- Объединение детсада № 26 с Поросозерской школой  - 50,0 тыс.руб.
- перевод МБУ «СКЦ «Досуг», администрации Лоймольского поселения, уполномоченного УФСБ в здание школы п.Леппясюрья - 150,0 тыс.руб.
</t>
    </r>
  </si>
  <si>
    <t xml:space="preserve"> -  уменьшение начальной максимальной цены контракта, использование механизма совместных закупок, увеличение доли закупок, осуществляемых конкурентными способами, 
-утверждение порядка, предусматривающего направление экономии, сложившейся по итогам закупок, на финансовое обеспечение первоочередных расходных  обязательств (раздел заполняется по факту получения экономии по контрактам)
</t>
  </si>
  <si>
    <t>Субсидирование части затрат субъектов малого и среднего предпринимательства и предоставление целевых грантов начинающим субъектам малого предпринимательства. Целевой показатель: количество вновь созданных рабочих мест (включая вновь зарегистрированных индивидуальных предпринимателей) субъектам малого и среднего предпринимательства, получившим государственную поддержку.                                                               Создание новых рабочих мест СМП, получившими государственную поддержку в 2021 г – 4 места(с1мая, с1июня, с1августа, с 1сентября-МРОТ 12792*1,65*13%*43%*4чел*8мес..= 33,0 тыс.руб);                                                                                                                                                 в 2022 г.– 3 места (МРОТ 12792*1,65*13%*43%*3чел*12мес..= 42,5 тыс.руб)                                                                                                                         в 2023 г. – 4  места (МРОТ 12792*1,65*13%*43%*4чел*12мес..= 56,6 тыс.руб)                                                                                                                      в 2024 г. – 4  места (МРОТ 12792*1,65*13%*43%*4чел*12мес..= 56,6 тыс.руб)</t>
  </si>
  <si>
    <r>
      <rPr>
        <b/>
        <sz val="12"/>
        <rFont val="Times New Roman"/>
        <family val="1"/>
        <charset val="204"/>
      </rPr>
      <t>2021 год</t>
    </r>
    <r>
      <rPr>
        <sz val="12"/>
        <rFont val="Times New Roman"/>
        <family val="1"/>
        <charset val="204"/>
      </rPr>
      <t xml:space="preserve">
- объединение в 2020 г. детсадов города под одно юр.лицо (бюджетный эффект в 2021 от закрытия и изъятия из оператив.управления здания МДОУ №7 «Родничок по адресу: г.Суоярви, ул. Гагарина, д.1А  700,0 тыс.руб, в 2022 -1400 тыс. ру.). 
-- реконструкция Найстенъярвской школы и перевод детсада в здание школы в 2020 (бюджетный эффект  в 2021 от закрытия зданий 1198,0 тыс.руб отопление, 25,0 тыс.руб. электроэнергия)
- реконструкция школы и перевод дошкольной группы и кухни в одно здание МОУ «Лоймольская СОШ в п.Пийтсиёки в 2020 г. (бюджетный эффект  в 2021 от закрытия зданий – отопление 320,0 тыс.руб, электроэнергия 70,0 тыс.руб) 
</t>
    </r>
    <r>
      <rPr>
        <b/>
        <sz val="12"/>
        <rFont val="Times New Roman"/>
        <family val="1"/>
        <charset val="204"/>
      </rPr>
      <t xml:space="preserve">2022 год: </t>
    </r>
    <r>
      <rPr>
        <sz val="12"/>
        <rFont val="Times New Roman"/>
        <family val="1"/>
        <charset val="204"/>
      </rPr>
      <t xml:space="preserve">
- В случае выделения средств на строительство новой школы на 330 мест и реконструкцию здания дошкольных групп Кайпинской ООШ для размещения школы-сада  - закрытия здания Кайпинской школы и изъятие из оператив.управления здания Кайпинской ООШ по адресу: г.Суоярви,Суоярвское шоссе, д.164 1500,0 тыс.руб.
</t>
    </r>
  </si>
  <si>
    <t>Меры по увеличению поступлений налоговых и неналоговых доходов, в том числе:</t>
  </si>
  <si>
    <t>бюджет Республики Карелия</t>
  </si>
  <si>
    <t>местный бюджет</t>
  </si>
  <si>
    <t>ВСЕГО по Программе, в том числе</t>
  </si>
  <si>
    <t xml:space="preserve">срок реализации мероприятия в течение 2022 года </t>
  </si>
  <si>
    <t>срок реализации мероприятия в течение 2022 года</t>
  </si>
  <si>
    <t>2022 год</t>
  </si>
  <si>
    <t xml:space="preserve">срок реализации мероприятия в течение 2022 года  </t>
  </si>
  <si>
    <t>срок реализации мероприятия в течение 2022 года (заполняется по факту</t>
  </si>
  <si>
    <r>
      <t>Направление писем в кредитные организации о снижении ставки по кредиту, привлечение кредита по меньшую ставку</t>
    </r>
    <r>
      <rPr>
        <i/>
        <sz val="12"/>
        <rFont val="Times New Roman"/>
        <family val="1"/>
        <charset val="204"/>
      </rPr>
      <t xml:space="preserve"> </t>
    </r>
  </si>
  <si>
    <t>срок реализации мероприятия в течение 2022года</t>
  </si>
  <si>
    <t xml:space="preserve">по состоянию на 01 мая 2022 года </t>
  </si>
  <si>
    <t xml:space="preserve">Проведение торгов на право заключения договоров на установку и эксплуатацию рекламных конструкций (оплата задолженности за прошлый период)
Размещение нестационарных торговых объектов (оплата задолженности за прошлый период 42,9 тыс.руб.) Восстановительная стоимость за свод зеленых насаждений 
</t>
  </si>
</sst>
</file>

<file path=xl/styles.xml><?xml version="1.0" encoding="utf-8"?>
<styleSheet xmlns="http://schemas.openxmlformats.org/spreadsheetml/2006/main">
  <numFmts count="1">
    <numFmt numFmtId="164" formatCode="#,##0.0"/>
  </numFmts>
  <fonts count="18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Calibri"/>
      <family val="2"/>
    </font>
    <font>
      <i/>
      <sz val="16"/>
      <name val="Times New Roman"/>
      <family val="1"/>
      <charset val="204"/>
    </font>
    <font>
      <i/>
      <u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2" fillId="0" borderId="0"/>
    <xf numFmtId="0" fontId="12" fillId="0" borderId="0"/>
  </cellStyleXfs>
  <cellXfs count="136">
    <xf numFmtId="0" fontId="0" fillId="0" borderId="0" xfId="0"/>
    <xf numFmtId="0" fontId="1" fillId="2" borderId="0" xfId="0" applyFont="1" applyFill="1" applyAlignment="1">
      <alignment horizontal="justify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wrapText="1"/>
    </xf>
    <xf numFmtId="0" fontId="2" fillId="3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64" fontId="1" fillId="6" borderId="1" xfId="0" applyNumberFormat="1" applyFont="1" applyFill="1" applyBorder="1" applyAlignment="1">
      <alignment horizontal="center" vertical="center" wrapText="1"/>
    </xf>
    <xf numFmtId="164" fontId="2" fillId="7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164" fontId="14" fillId="5" borderId="2" xfId="0" applyNumberFormat="1" applyFont="1" applyFill="1" applyBorder="1" applyAlignment="1">
      <alignment horizontal="center" vertical="center" wrapText="1"/>
    </xf>
    <xf numFmtId="164" fontId="14" fillId="4" borderId="1" xfId="0" applyNumberFormat="1" applyFont="1" applyFill="1" applyBorder="1" applyAlignment="1">
      <alignment horizontal="center" vertical="center" wrapText="1"/>
    </xf>
    <xf numFmtId="164" fontId="14" fillId="3" borderId="1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wrapText="1"/>
    </xf>
    <xf numFmtId="0" fontId="15" fillId="0" borderId="0" xfId="0" applyFont="1" applyAlignment="1">
      <alignment wrapText="1"/>
    </xf>
    <xf numFmtId="0" fontId="13" fillId="0" borderId="1" xfId="0" applyFont="1" applyFill="1" applyBorder="1" applyAlignment="1">
      <alignment horizontal="justify" vertical="center" wrapText="1"/>
    </xf>
    <xf numFmtId="164" fontId="13" fillId="6" borderId="1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13" fillId="0" borderId="1" xfId="0" applyFont="1" applyFill="1" applyBorder="1" applyAlignment="1">
      <alignment horizontal="justify" vertical="top" wrapText="1"/>
    </xf>
    <xf numFmtId="0" fontId="13" fillId="0" borderId="1" xfId="0" applyFont="1" applyFill="1" applyBorder="1" applyAlignment="1">
      <alignment horizontal="left" vertical="top" wrapText="1"/>
    </xf>
    <xf numFmtId="9" fontId="13" fillId="5" borderId="26" xfId="0" applyNumberFormat="1" applyFont="1" applyFill="1" applyBorder="1" applyAlignment="1">
      <alignment horizontal="center" vertical="center" wrapText="1"/>
    </xf>
    <xf numFmtId="9" fontId="14" fillId="3" borderId="17" xfId="0" applyNumberFormat="1" applyFont="1" applyFill="1" applyBorder="1" applyAlignment="1">
      <alignment horizontal="center" vertical="center" wrapText="1"/>
    </xf>
    <xf numFmtId="9" fontId="13" fillId="6" borderId="17" xfId="0" applyNumberFormat="1" applyFont="1" applyFill="1" applyBorder="1" applyAlignment="1">
      <alignment horizontal="center" vertical="center" wrapText="1"/>
    </xf>
    <xf numFmtId="9" fontId="2" fillId="3" borderId="17" xfId="0" applyNumberFormat="1" applyFont="1" applyFill="1" applyBorder="1" applyAlignment="1">
      <alignment horizontal="center" vertical="center" wrapText="1"/>
    </xf>
    <xf numFmtId="9" fontId="4" fillId="4" borderId="17" xfId="0" applyNumberFormat="1" applyFont="1" applyFill="1" applyBorder="1" applyAlignment="1">
      <alignment horizontal="center" vertical="center" wrapText="1"/>
    </xf>
    <xf numFmtId="9" fontId="1" fillId="3" borderId="17" xfId="0" applyNumberFormat="1" applyFont="1" applyFill="1" applyBorder="1" applyAlignment="1">
      <alignment horizontal="center" vertical="center" wrapText="1"/>
    </xf>
    <xf numFmtId="9" fontId="1" fillId="6" borderId="17" xfId="0" applyNumberFormat="1" applyFont="1" applyFill="1" applyBorder="1" applyAlignment="1">
      <alignment horizontal="center" vertical="center" wrapText="1"/>
    </xf>
    <xf numFmtId="9" fontId="1" fillId="7" borderId="17" xfId="0" applyNumberFormat="1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left" vertical="center" wrapText="1"/>
    </xf>
    <xf numFmtId="0" fontId="2" fillId="4" borderId="19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5" borderId="27" xfId="0" applyFont="1" applyFill="1" applyBorder="1" applyAlignment="1">
      <alignment horizontal="left" vertical="center" wrapText="1"/>
    </xf>
    <xf numFmtId="0" fontId="2" fillId="5" borderId="28" xfId="0" applyFont="1" applyFill="1" applyBorder="1" applyAlignment="1">
      <alignment horizontal="left" vertical="center" wrapText="1"/>
    </xf>
    <xf numFmtId="164" fontId="16" fillId="6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9" fontId="13" fillId="5" borderId="0" xfId="0" applyNumberFormat="1" applyFont="1" applyFill="1" applyBorder="1" applyAlignment="1">
      <alignment horizontal="center" vertical="center" wrapText="1"/>
    </xf>
    <xf numFmtId="9" fontId="14" fillId="4" borderId="0" xfId="0" applyNumberFormat="1" applyFont="1" applyFill="1" applyBorder="1" applyAlignment="1">
      <alignment horizontal="center" vertical="center" wrapText="1"/>
    </xf>
    <xf numFmtId="9" fontId="14" fillId="3" borderId="0" xfId="0" applyNumberFormat="1" applyFont="1" applyFill="1" applyBorder="1" applyAlignment="1">
      <alignment horizontal="center" vertical="center" wrapText="1"/>
    </xf>
    <xf numFmtId="9" fontId="13" fillId="6" borderId="0" xfId="0" applyNumberFormat="1" applyFont="1" applyFill="1" applyBorder="1" applyAlignment="1">
      <alignment horizontal="center" vertical="center" wrapText="1"/>
    </xf>
    <xf numFmtId="9" fontId="2" fillId="3" borderId="0" xfId="0" applyNumberFormat="1" applyFont="1" applyFill="1" applyBorder="1" applyAlignment="1">
      <alignment horizontal="center" vertical="center" wrapText="1"/>
    </xf>
    <xf numFmtId="9" fontId="4" fillId="4" borderId="0" xfId="0" applyNumberFormat="1" applyFont="1" applyFill="1" applyBorder="1" applyAlignment="1">
      <alignment horizontal="center" vertical="center" wrapText="1"/>
    </xf>
    <xf numFmtId="9" fontId="1" fillId="3" borderId="0" xfId="0" applyNumberFormat="1" applyFont="1" applyFill="1" applyBorder="1" applyAlignment="1">
      <alignment horizontal="center" vertical="center" wrapText="1"/>
    </xf>
    <xf numFmtId="9" fontId="1" fillId="6" borderId="0" xfId="0" applyNumberFormat="1" applyFont="1" applyFill="1" applyBorder="1" applyAlignment="1">
      <alignment horizontal="center" vertical="center" wrapText="1"/>
    </xf>
    <xf numFmtId="9" fontId="1" fillId="7" borderId="0" xfId="0" applyNumberFormat="1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19" xfId="0" applyFont="1" applyFill="1" applyBorder="1" applyAlignment="1">
      <alignment horizontal="left" vertical="center" wrapText="1"/>
    </xf>
    <xf numFmtId="0" fontId="4" fillId="6" borderId="3" xfId="0" applyFont="1" applyFill="1" applyBorder="1" applyAlignment="1">
      <alignment horizontal="left" vertical="center" wrapText="1"/>
    </xf>
    <xf numFmtId="0" fontId="5" fillId="6" borderId="17" xfId="0" applyFont="1" applyFill="1" applyBorder="1" applyAlignment="1">
      <alignment horizontal="left" vertical="center" wrapText="1"/>
    </xf>
    <xf numFmtId="164" fontId="5" fillId="6" borderId="1" xfId="0" applyNumberFormat="1" applyFont="1" applyFill="1" applyBorder="1" applyAlignment="1">
      <alignment horizontal="center" vertical="center" wrapText="1"/>
    </xf>
    <xf numFmtId="9" fontId="5" fillId="6" borderId="17" xfId="0" applyNumberFormat="1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left" vertical="center" wrapText="1"/>
    </xf>
    <xf numFmtId="0" fontId="2" fillId="5" borderId="19" xfId="0" applyFont="1" applyFill="1" applyBorder="1" applyAlignment="1">
      <alignment horizontal="left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49" fontId="1" fillId="6" borderId="13" xfId="0" applyNumberFormat="1" applyFont="1" applyFill="1" applyBorder="1" applyAlignment="1">
      <alignment horizontal="center" vertical="center" wrapText="1"/>
    </xf>
    <xf numFmtId="49" fontId="1" fillId="6" borderId="8" xfId="0" applyNumberFormat="1" applyFont="1" applyFill="1" applyBorder="1" applyAlignment="1">
      <alignment horizontal="center" vertical="center" wrapText="1"/>
    </xf>
    <xf numFmtId="49" fontId="1" fillId="6" borderId="2" xfId="0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left" vertical="center" wrapText="1"/>
    </xf>
    <xf numFmtId="0" fontId="2" fillId="3" borderId="19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4" fillId="4" borderId="17" xfId="0" applyFont="1" applyFill="1" applyBorder="1" applyAlignment="1">
      <alignment horizontal="left" vertical="center" wrapText="1"/>
    </xf>
    <xf numFmtId="0" fontId="4" fillId="4" borderId="19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left" vertical="center" wrapText="1"/>
    </xf>
    <xf numFmtId="0" fontId="2" fillId="4" borderId="19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5" borderId="21" xfId="0" applyFont="1" applyFill="1" applyBorder="1" applyAlignment="1">
      <alignment horizontal="left" vertical="center" wrapText="1"/>
    </xf>
    <xf numFmtId="0" fontId="2" fillId="5" borderId="22" xfId="0" applyFont="1" applyFill="1" applyBorder="1" applyAlignment="1">
      <alignment horizontal="left" vertical="center" wrapText="1"/>
    </xf>
    <xf numFmtId="0" fontId="2" fillId="5" borderId="23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left" vertical="center" wrapText="1"/>
    </xf>
    <xf numFmtId="49" fontId="1" fillId="2" borderId="20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3" fillId="6" borderId="13" xfId="0" applyFont="1" applyFill="1" applyBorder="1" applyAlignment="1">
      <alignment horizontal="left" vertical="center" wrapText="1"/>
    </xf>
    <xf numFmtId="0" fontId="13" fillId="6" borderId="8" xfId="0" applyFont="1" applyFill="1" applyBorder="1" applyAlignment="1">
      <alignment horizontal="left" vertical="center" wrapText="1"/>
    </xf>
    <xf numFmtId="0" fontId="13" fillId="6" borderId="2" xfId="0" applyFont="1" applyFill="1" applyBorder="1" applyAlignment="1">
      <alignment horizontal="left" vertical="center" wrapText="1"/>
    </xf>
    <xf numFmtId="0" fontId="1" fillId="6" borderId="20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4"/>
  <sheetViews>
    <sheetView tabSelected="1" view="pageBreakPreview" zoomScale="60" workbookViewId="0">
      <pane xSplit="2" ySplit="12" topLeftCell="C42" activePane="bottomRight" state="frozen"/>
      <selection pane="topRight" activeCell="C1" sqref="C1"/>
      <selection pane="bottomLeft" activeCell="A13" sqref="A13"/>
      <selection pane="bottomRight" activeCell="H33" sqref="H33"/>
    </sheetView>
  </sheetViews>
  <sheetFormatPr defaultColWidth="9.109375" defaultRowHeight="18"/>
  <cols>
    <col min="1" max="1" width="7.6640625" style="2" customWidth="1"/>
    <col min="2" max="2" width="9" style="2" customWidth="1"/>
    <col min="3" max="3" width="63.109375" style="1" customWidth="1"/>
    <col min="4" max="4" width="89.44140625" style="1" customWidth="1"/>
    <col min="5" max="5" width="42" style="1" customWidth="1"/>
    <col min="6" max="6" width="12.6640625" style="1" customWidth="1"/>
    <col min="7" max="7" width="10.88671875" style="2" customWidth="1"/>
    <col min="8" max="8" width="11.109375" style="2" customWidth="1"/>
    <col min="9" max="9" width="12.109375" style="2" customWidth="1"/>
    <col min="10" max="10" width="21.88671875" style="2" customWidth="1"/>
    <col min="11" max="11" width="21.109375" style="2" customWidth="1"/>
    <col min="12" max="16384" width="9.109375" style="2"/>
  </cols>
  <sheetData>
    <row r="1" spans="1:14" ht="20.25" customHeight="1">
      <c r="A1" s="97" t="s">
        <v>44</v>
      </c>
      <c r="B1" s="97"/>
      <c r="C1" s="97"/>
      <c r="D1" s="97"/>
      <c r="E1" s="97"/>
      <c r="F1" s="97"/>
      <c r="G1" s="97"/>
      <c r="H1" s="97"/>
      <c r="I1" s="97"/>
      <c r="J1" s="56"/>
    </row>
    <row r="2" spans="1:14" ht="20.25" customHeight="1">
      <c r="A2" s="97" t="s">
        <v>103</v>
      </c>
      <c r="B2" s="97"/>
      <c r="C2" s="97"/>
      <c r="D2" s="97"/>
      <c r="E2" s="97"/>
      <c r="F2" s="97"/>
      <c r="G2" s="97"/>
      <c r="H2" s="97"/>
      <c r="I2" s="97"/>
      <c r="J2" s="56"/>
    </row>
    <row r="3" spans="1:14" ht="20.25" customHeight="1">
      <c r="A3" s="104" t="s">
        <v>28</v>
      </c>
      <c r="B3" s="104"/>
      <c r="C3" s="104"/>
      <c r="D3" s="104"/>
      <c r="E3" s="104"/>
      <c r="F3" s="104"/>
      <c r="G3" s="104"/>
      <c r="H3" s="104"/>
      <c r="I3" s="104"/>
      <c r="J3" s="58"/>
    </row>
    <row r="4" spans="1:14" ht="20.25" customHeight="1">
      <c r="A4" s="104" t="s">
        <v>40</v>
      </c>
      <c r="B4" s="104"/>
      <c r="C4" s="104"/>
      <c r="D4" s="104"/>
      <c r="E4" s="104"/>
      <c r="F4" s="104"/>
      <c r="G4" s="104"/>
      <c r="H4" s="104"/>
      <c r="I4" s="104"/>
      <c r="J4" s="58"/>
    </row>
    <row r="5" spans="1:14" ht="20.25" customHeight="1">
      <c r="A5" s="104" t="s">
        <v>29</v>
      </c>
      <c r="B5" s="104"/>
      <c r="C5" s="104"/>
      <c r="D5" s="104"/>
      <c r="E5" s="104"/>
      <c r="F5" s="104"/>
      <c r="G5" s="104"/>
      <c r="H5" s="104"/>
      <c r="I5" s="104"/>
      <c r="J5" s="58"/>
    </row>
    <row r="6" spans="1:14" ht="3.75" customHeight="1" thickBot="1">
      <c r="B6" s="103"/>
      <c r="C6" s="103"/>
      <c r="D6" s="103"/>
      <c r="E6" s="103"/>
      <c r="F6" s="103"/>
      <c r="G6" s="103"/>
      <c r="H6" s="103"/>
      <c r="I6" s="103"/>
      <c r="J6" s="57"/>
      <c r="K6" s="4"/>
      <c r="L6" s="4"/>
      <c r="M6" s="4"/>
      <c r="N6" s="4"/>
    </row>
    <row r="7" spans="1:14" s="4" customFormat="1" ht="17.399999999999999" customHeight="1">
      <c r="A7" s="113" t="s">
        <v>1</v>
      </c>
      <c r="B7" s="110" t="s">
        <v>38</v>
      </c>
      <c r="C7" s="118" t="s">
        <v>2</v>
      </c>
      <c r="D7" s="118"/>
      <c r="E7" s="110" t="s">
        <v>37</v>
      </c>
      <c r="F7" s="116" t="s">
        <v>35</v>
      </c>
      <c r="G7" s="117"/>
      <c r="H7" s="117"/>
      <c r="I7" s="117"/>
      <c r="J7" s="59"/>
    </row>
    <row r="8" spans="1:14" s="4" customFormat="1" ht="39" customHeight="1">
      <c r="A8" s="114"/>
      <c r="B8" s="111"/>
      <c r="C8" s="107"/>
      <c r="D8" s="107"/>
      <c r="E8" s="111"/>
      <c r="F8" s="101" t="s">
        <v>31</v>
      </c>
      <c r="G8" s="102"/>
      <c r="H8" s="107" t="s">
        <v>33</v>
      </c>
      <c r="I8" s="101"/>
      <c r="J8" s="59"/>
    </row>
    <row r="9" spans="1:14" s="4" customFormat="1" ht="21.75" customHeight="1">
      <c r="A9" s="114"/>
      <c r="B9" s="111"/>
      <c r="C9" s="82" t="s">
        <v>39</v>
      </c>
      <c r="D9" s="105" t="s">
        <v>43</v>
      </c>
      <c r="E9" s="111"/>
      <c r="F9" s="82" t="s">
        <v>30</v>
      </c>
      <c r="G9" s="16" t="s">
        <v>32</v>
      </c>
      <c r="H9" s="82" t="s">
        <v>36</v>
      </c>
      <c r="I9" s="108" t="s">
        <v>34</v>
      </c>
      <c r="J9" s="60"/>
    </row>
    <row r="10" spans="1:14" s="4" customFormat="1" ht="21.75" customHeight="1" thickBot="1">
      <c r="A10" s="115"/>
      <c r="B10" s="112"/>
      <c r="C10" s="100"/>
      <c r="D10" s="106"/>
      <c r="E10" s="112"/>
      <c r="F10" s="100"/>
      <c r="G10" s="23" t="s">
        <v>98</v>
      </c>
      <c r="H10" s="100"/>
      <c r="I10" s="109"/>
      <c r="J10" s="60"/>
    </row>
    <row r="11" spans="1:14" s="4" customFormat="1" ht="26.4" customHeight="1" thickBot="1">
      <c r="A11" s="98" t="s">
        <v>41</v>
      </c>
      <c r="B11" s="99"/>
      <c r="C11" s="99"/>
      <c r="D11" s="99"/>
      <c r="E11" s="99"/>
      <c r="F11" s="99"/>
      <c r="G11" s="99"/>
      <c r="H11" s="99"/>
      <c r="I11" s="99"/>
      <c r="J11" s="61"/>
    </row>
    <row r="12" spans="1:14" s="4" customFormat="1" ht="22.2" customHeight="1">
      <c r="A12" s="122" t="s">
        <v>95</v>
      </c>
      <c r="B12" s="123"/>
      <c r="C12" s="123"/>
      <c r="D12" s="123"/>
      <c r="E12" s="124"/>
      <c r="F12" s="32">
        <f>F15+F33+F52</f>
        <v>31745.200000000004</v>
      </c>
      <c r="G12" s="32">
        <f t="shared" ref="G12:H12" si="0">G15+G33+G52</f>
        <v>6260.5</v>
      </c>
      <c r="H12" s="32">
        <f t="shared" si="0"/>
        <v>1122.8000000000002</v>
      </c>
      <c r="I12" s="42">
        <f t="shared" ref="I12:I21" si="1">H12/G12</f>
        <v>0.17934669754811919</v>
      </c>
      <c r="J12" s="62"/>
    </row>
    <row r="13" spans="1:14" s="4" customFormat="1" ht="22.2" customHeight="1">
      <c r="A13" s="78" t="s">
        <v>93</v>
      </c>
      <c r="B13" s="79"/>
      <c r="C13" s="79"/>
      <c r="D13" s="53"/>
      <c r="E13" s="54"/>
      <c r="F13" s="32">
        <f>F16</f>
        <v>9325</v>
      </c>
      <c r="G13" s="32">
        <f>G16</f>
        <v>0</v>
      </c>
      <c r="H13" s="32">
        <f>H16</f>
        <v>0</v>
      </c>
      <c r="I13" s="42" t="e">
        <f t="shared" si="1"/>
        <v>#DIV/0!</v>
      </c>
      <c r="J13" s="62"/>
    </row>
    <row r="14" spans="1:14" s="4" customFormat="1" ht="22.2" customHeight="1">
      <c r="A14" s="78" t="s">
        <v>94</v>
      </c>
      <c r="B14" s="79"/>
      <c r="C14" s="79"/>
      <c r="D14" s="53"/>
      <c r="E14" s="54"/>
      <c r="F14" s="32">
        <f>F12-F13</f>
        <v>22420.200000000004</v>
      </c>
      <c r="G14" s="32">
        <f>G12-G13</f>
        <v>6260.5</v>
      </c>
      <c r="H14" s="32">
        <f>H12-H13</f>
        <v>1122.8000000000002</v>
      </c>
      <c r="I14" s="42">
        <f t="shared" si="1"/>
        <v>0.17934669754811919</v>
      </c>
      <c r="J14" s="62"/>
    </row>
    <row r="15" spans="1:14" s="12" customFormat="1" ht="21.6" customHeight="1">
      <c r="A15" s="19"/>
      <c r="B15" s="10" t="s">
        <v>3</v>
      </c>
      <c r="C15" s="119" t="s">
        <v>92</v>
      </c>
      <c r="D15" s="120"/>
      <c r="E15" s="121"/>
      <c r="F15" s="33">
        <f>F18+F20+F30</f>
        <v>17344.400000000001</v>
      </c>
      <c r="G15" s="33">
        <f>G18+G20+G30</f>
        <v>1475.5</v>
      </c>
      <c r="H15" s="33">
        <f>H18+H20+H30</f>
        <v>778.7</v>
      </c>
      <c r="I15" s="42">
        <f t="shared" si="1"/>
        <v>0.52775330396475773</v>
      </c>
      <c r="J15" s="63"/>
      <c r="K15" s="11"/>
      <c r="L15" s="11"/>
      <c r="M15" s="11"/>
      <c r="N15" s="11"/>
    </row>
    <row r="16" spans="1:14" s="12" customFormat="1" ht="21.6" customHeight="1">
      <c r="A16" s="19"/>
      <c r="B16" s="10"/>
      <c r="C16" s="50" t="s">
        <v>93</v>
      </c>
      <c r="D16" s="51"/>
      <c r="E16" s="52"/>
      <c r="F16" s="33">
        <v>9325</v>
      </c>
      <c r="G16" s="33">
        <v>0</v>
      </c>
      <c r="H16" s="33">
        <v>0</v>
      </c>
      <c r="I16" s="42" t="e">
        <f t="shared" si="1"/>
        <v>#DIV/0!</v>
      </c>
      <c r="J16" s="63"/>
      <c r="K16" s="11"/>
      <c r="L16" s="11"/>
      <c r="M16" s="11"/>
      <c r="N16" s="11"/>
    </row>
    <row r="17" spans="1:16" s="12" customFormat="1" ht="21.6" customHeight="1">
      <c r="A17" s="19"/>
      <c r="B17" s="10"/>
      <c r="C17" s="50" t="s">
        <v>94</v>
      </c>
      <c r="D17" s="51"/>
      <c r="E17" s="52"/>
      <c r="F17" s="33">
        <f>F15-F16</f>
        <v>8019.4000000000015</v>
      </c>
      <c r="G17" s="33">
        <f>G15-G16</f>
        <v>1475.5</v>
      </c>
      <c r="H17" s="33">
        <f>H15-H16</f>
        <v>778.7</v>
      </c>
      <c r="I17" s="42">
        <f t="shared" si="1"/>
        <v>0.52775330396475773</v>
      </c>
      <c r="J17" s="63"/>
      <c r="K17" s="11"/>
      <c r="L17" s="11"/>
      <c r="M17" s="11"/>
      <c r="N17" s="11"/>
    </row>
    <row r="18" spans="1:16" s="9" customFormat="1" ht="23.4" customHeight="1">
      <c r="A18" s="20"/>
      <c r="B18" s="6" t="s">
        <v>0</v>
      </c>
      <c r="C18" s="91" t="s">
        <v>22</v>
      </c>
      <c r="D18" s="92"/>
      <c r="E18" s="93"/>
      <c r="F18" s="34">
        <f>SUM(F19:F19)</f>
        <v>184.7</v>
      </c>
      <c r="G18" s="34">
        <f>G19</f>
        <v>42.5</v>
      </c>
      <c r="H18" s="34">
        <f>SUM(H19:H19)</f>
        <v>0</v>
      </c>
      <c r="I18" s="43">
        <f t="shared" si="1"/>
        <v>0</v>
      </c>
      <c r="J18" s="64"/>
      <c r="K18" s="8"/>
      <c r="L18" s="8"/>
      <c r="M18" s="8"/>
      <c r="N18" s="8"/>
    </row>
    <row r="19" spans="1:16" ht="187.95" customHeight="1">
      <c r="A19" s="27">
        <v>1</v>
      </c>
      <c r="B19" s="28" t="s">
        <v>6</v>
      </c>
      <c r="C19" s="29" t="s">
        <v>60</v>
      </c>
      <c r="D19" s="29" t="s">
        <v>90</v>
      </c>
      <c r="E19" s="29" t="s">
        <v>96</v>
      </c>
      <c r="F19" s="38">
        <v>184.7</v>
      </c>
      <c r="G19" s="38">
        <v>42.5</v>
      </c>
      <c r="H19" s="38">
        <v>0</v>
      </c>
      <c r="I19" s="44">
        <f t="shared" si="1"/>
        <v>0</v>
      </c>
      <c r="J19" s="65"/>
      <c r="K19" s="4"/>
      <c r="L19" s="4"/>
      <c r="M19" s="4"/>
      <c r="N19" s="4"/>
    </row>
    <row r="20" spans="1:16" ht="22.2" customHeight="1">
      <c r="A20" s="20"/>
      <c r="B20" s="6" t="s">
        <v>11</v>
      </c>
      <c r="C20" s="91" t="s">
        <v>25</v>
      </c>
      <c r="D20" s="92"/>
      <c r="E20" s="93"/>
      <c r="F20" s="18">
        <f>SUM(F21:F29)</f>
        <v>6875</v>
      </c>
      <c r="G20" s="18">
        <f>SUM(G21:G29)</f>
        <v>1333</v>
      </c>
      <c r="H20" s="18">
        <f t="shared" ref="H20" si="2">SUM(H21:H29)</f>
        <v>698</v>
      </c>
      <c r="I20" s="45">
        <f t="shared" si="1"/>
        <v>0.52363090772693177</v>
      </c>
      <c r="J20" s="66"/>
      <c r="K20" s="4"/>
      <c r="L20" s="4"/>
      <c r="M20" s="4"/>
      <c r="N20" s="4"/>
    </row>
    <row r="21" spans="1:16" ht="43.2" customHeight="1">
      <c r="A21" s="21">
        <v>2</v>
      </c>
      <c r="B21" s="27" t="s">
        <v>12</v>
      </c>
      <c r="C21" s="31" t="s">
        <v>20</v>
      </c>
      <c r="D21" s="31" t="s">
        <v>46</v>
      </c>
      <c r="E21" s="29" t="s">
        <v>97</v>
      </c>
      <c r="F21" s="38">
        <v>1750</v>
      </c>
      <c r="G21" s="38">
        <v>250</v>
      </c>
      <c r="H21" s="38">
        <v>0</v>
      </c>
      <c r="I21" s="44">
        <f t="shared" si="1"/>
        <v>0</v>
      </c>
      <c r="J21" s="65"/>
      <c r="K21" s="4"/>
      <c r="L21" s="4"/>
      <c r="M21" s="4"/>
      <c r="N21" s="4"/>
    </row>
    <row r="22" spans="1:16" ht="31.2">
      <c r="A22" s="21">
        <v>3</v>
      </c>
      <c r="B22" s="27" t="s">
        <v>13</v>
      </c>
      <c r="C22" s="30" t="s">
        <v>19</v>
      </c>
      <c r="D22" s="39" t="s">
        <v>47</v>
      </c>
      <c r="E22" s="29" t="s">
        <v>97</v>
      </c>
      <c r="F22" s="38">
        <v>0</v>
      </c>
      <c r="G22" s="38">
        <v>0</v>
      </c>
      <c r="H22" s="38">
        <v>0</v>
      </c>
      <c r="I22" s="44">
        <v>0</v>
      </c>
      <c r="J22" s="65"/>
      <c r="K22" s="4"/>
      <c r="L22" s="4"/>
      <c r="M22" s="4"/>
      <c r="N22" s="4"/>
    </row>
    <row r="23" spans="1:16" ht="148.19999999999999" customHeight="1">
      <c r="A23" s="21">
        <v>4</v>
      </c>
      <c r="B23" s="27" t="s">
        <v>55</v>
      </c>
      <c r="C23" s="40" t="s">
        <v>23</v>
      </c>
      <c r="D23" s="41" t="s">
        <v>86</v>
      </c>
      <c r="E23" s="29" t="s">
        <v>97</v>
      </c>
      <c r="F23" s="38">
        <v>671</v>
      </c>
      <c r="G23" s="38">
        <v>67</v>
      </c>
      <c r="H23" s="38">
        <v>0</v>
      </c>
      <c r="I23" s="44">
        <f>H23/G23</f>
        <v>0</v>
      </c>
      <c r="J23" s="65"/>
      <c r="K23" s="4"/>
      <c r="L23" s="4"/>
      <c r="M23" s="4"/>
      <c r="N23" s="4"/>
    </row>
    <row r="24" spans="1:16" ht="195" customHeight="1">
      <c r="A24" s="21">
        <v>5</v>
      </c>
      <c r="B24" s="27" t="s">
        <v>56</v>
      </c>
      <c r="C24" s="30" t="s">
        <v>61</v>
      </c>
      <c r="D24" s="30" t="s">
        <v>87</v>
      </c>
      <c r="E24" s="29" t="s">
        <v>97</v>
      </c>
      <c r="F24" s="38">
        <v>269</v>
      </c>
      <c r="G24" s="38">
        <v>115</v>
      </c>
      <c r="H24" s="55">
        <v>58</v>
      </c>
      <c r="I24" s="44">
        <f>H24/G24</f>
        <v>0.5043478260869565</v>
      </c>
      <c r="J24" s="65"/>
      <c r="K24" s="4"/>
      <c r="L24" s="4"/>
      <c r="M24" s="4"/>
      <c r="N24" s="4"/>
      <c r="P24" s="2" t="s">
        <v>27</v>
      </c>
    </row>
    <row r="25" spans="1:16" ht="132" customHeight="1">
      <c r="A25" s="21">
        <v>6</v>
      </c>
      <c r="B25" s="27" t="s">
        <v>14</v>
      </c>
      <c r="C25" s="30" t="s">
        <v>62</v>
      </c>
      <c r="D25" s="30" t="s">
        <v>48</v>
      </c>
      <c r="E25" s="29" t="s">
        <v>97</v>
      </c>
      <c r="F25" s="38">
        <v>2165</v>
      </c>
      <c r="G25" s="38">
        <v>670</v>
      </c>
      <c r="H25" s="55">
        <v>145</v>
      </c>
      <c r="I25" s="44">
        <f t="shared" ref="I25:I27" si="3">H25/G25</f>
        <v>0.21641791044776118</v>
      </c>
      <c r="J25" s="65"/>
      <c r="K25" s="4"/>
      <c r="L25" s="4"/>
      <c r="M25" s="4"/>
      <c r="N25" s="4"/>
    </row>
    <row r="26" spans="1:16" ht="134.4" customHeight="1">
      <c r="A26" s="21">
        <v>7</v>
      </c>
      <c r="B26" s="27" t="s">
        <v>63</v>
      </c>
      <c r="C26" s="30" t="s">
        <v>64</v>
      </c>
      <c r="D26" s="30" t="s">
        <v>48</v>
      </c>
      <c r="E26" s="29" t="s">
        <v>97</v>
      </c>
      <c r="F26" s="38">
        <v>1992</v>
      </c>
      <c r="G26" s="38">
        <v>224</v>
      </c>
      <c r="H26" s="55">
        <v>495</v>
      </c>
      <c r="I26" s="44">
        <f t="shared" si="3"/>
        <v>2.2098214285714284</v>
      </c>
      <c r="J26" s="65"/>
      <c r="K26" s="4"/>
      <c r="L26" s="4"/>
      <c r="M26" s="4"/>
      <c r="N26" s="4"/>
    </row>
    <row r="27" spans="1:16" ht="38.4" customHeight="1">
      <c r="A27" s="126" t="s">
        <v>78</v>
      </c>
      <c r="B27" s="82" t="s">
        <v>65</v>
      </c>
      <c r="C27" s="84" t="s">
        <v>45</v>
      </c>
      <c r="D27" s="35" t="s">
        <v>67</v>
      </c>
      <c r="E27" s="29" t="s">
        <v>97</v>
      </c>
      <c r="F27" s="38">
        <v>28</v>
      </c>
      <c r="G27" s="38">
        <v>7</v>
      </c>
      <c r="H27" s="55">
        <v>0</v>
      </c>
      <c r="I27" s="44">
        <f t="shared" si="3"/>
        <v>0</v>
      </c>
      <c r="J27" s="65"/>
      <c r="K27" s="4"/>
      <c r="L27" s="4"/>
      <c r="M27" s="4"/>
      <c r="N27" s="4"/>
    </row>
    <row r="28" spans="1:16" ht="34.950000000000003" customHeight="1">
      <c r="A28" s="127"/>
      <c r="B28" s="129"/>
      <c r="C28" s="125"/>
      <c r="D28" s="30" t="s">
        <v>68</v>
      </c>
      <c r="E28" s="29" t="s">
        <v>97</v>
      </c>
      <c r="F28" s="38">
        <v>0</v>
      </c>
      <c r="G28" s="38">
        <v>0</v>
      </c>
      <c r="H28" s="55">
        <v>0</v>
      </c>
      <c r="I28" s="44" t="e">
        <f t="shared" ref="I28:I40" si="4">H28/G28</f>
        <v>#DIV/0!</v>
      </c>
      <c r="J28" s="65"/>
      <c r="K28" s="4"/>
      <c r="L28" s="4"/>
      <c r="M28" s="4"/>
      <c r="N28" s="4"/>
    </row>
    <row r="29" spans="1:16" ht="34.799999999999997" customHeight="1">
      <c r="A29" s="128"/>
      <c r="B29" s="83"/>
      <c r="C29" s="85"/>
      <c r="D29" s="36" t="s">
        <v>69</v>
      </c>
      <c r="E29" s="29" t="s">
        <v>97</v>
      </c>
      <c r="F29" s="38">
        <v>0</v>
      </c>
      <c r="G29" s="38">
        <v>0</v>
      </c>
      <c r="H29" s="55">
        <v>0</v>
      </c>
      <c r="I29" s="44" t="e">
        <f t="shared" si="4"/>
        <v>#DIV/0!</v>
      </c>
      <c r="J29" s="65"/>
      <c r="K29" s="4"/>
      <c r="L29" s="4"/>
      <c r="M29" s="4"/>
      <c r="N29" s="4"/>
    </row>
    <row r="30" spans="1:16" ht="27.6" customHeight="1">
      <c r="A30" s="20"/>
      <c r="B30" s="6" t="s">
        <v>15</v>
      </c>
      <c r="C30" s="91" t="s">
        <v>21</v>
      </c>
      <c r="D30" s="92"/>
      <c r="E30" s="93"/>
      <c r="F30" s="18">
        <f>SUM(F31:F32)</f>
        <v>10284.700000000001</v>
      </c>
      <c r="G30" s="18">
        <f t="shared" ref="G30:H30" si="5">SUM(G31:G32)</f>
        <v>100</v>
      </c>
      <c r="H30" s="18">
        <f t="shared" si="5"/>
        <v>80.7</v>
      </c>
      <c r="I30" s="45">
        <f t="shared" si="4"/>
        <v>0.80700000000000005</v>
      </c>
      <c r="J30" s="66"/>
      <c r="K30" s="4"/>
      <c r="L30" s="4"/>
      <c r="M30" s="4"/>
      <c r="N30" s="4"/>
    </row>
    <row r="31" spans="1:16" ht="125.4" customHeight="1">
      <c r="A31" s="21">
        <v>9</v>
      </c>
      <c r="B31" s="27" t="s">
        <v>17</v>
      </c>
      <c r="C31" s="30" t="s">
        <v>24</v>
      </c>
      <c r="D31" s="30" t="s">
        <v>24</v>
      </c>
      <c r="E31" s="30" t="s">
        <v>96</v>
      </c>
      <c r="F31" s="38">
        <v>10050</v>
      </c>
      <c r="G31" s="38">
        <v>100</v>
      </c>
      <c r="H31" s="38">
        <v>23.8</v>
      </c>
      <c r="I31" s="44">
        <f t="shared" si="4"/>
        <v>0.23800000000000002</v>
      </c>
      <c r="J31" s="65"/>
      <c r="K31" s="4"/>
      <c r="L31" s="4"/>
      <c r="M31" s="4"/>
      <c r="N31" s="4"/>
    </row>
    <row r="32" spans="1:16" ht="72" customHeight="1">
      <c r="A32" s="21">
        <v>10</v>
      </c>
      <c r="B32" s="27" t="s">
        <v>79</v>
      </c>
      <c r="C32" s="37" t="s">
        <v>26</v>
      </c>
      <c r="D32" s="37" t="s">
        <v>104</v>
      </c>
      <c r="E32" s="30" t="s">
        <v>96</v>
      </c>
      <c r="F32" s="38">
        <v>234.7</v>
      </c>
      <c r="G32" s="38">
        <v>0</v>
      </c>
      <c r="H32" s="38">
        <v>56.9</v>
      </c>
      <c r="I32" s="44" t="e">
        <f t="shared" si="4"/>
        <v>#DIV/0!</v>
      </c>
      <c r="J32" s="65"/>
      <c r="K32" s="4"/>
      <c r="L32" s="4"/>
      <c r="M32" s="4"/>
      <c r="N32" s="4"/>
    </row>
    <row r="33" spans="1:14" s="14" customFormat="1" ht="22.95" customHeight="1">
      <c r="A33" s="86" t="s">
        <v>4</v>
      </c>
      <c r="B33" s="87"/>
      <c r="C33" s="94" t="s">
        <v>5</v>
      </c>
      <c r="D33" s="95"/>
      <c r="E33" s="96"/>
      <c r="F33" s="17">
        <f>F36+F42+F44+F47</f>
        <v>13933.9</v>
      </c>
      <c r="G33" s="17">
        <f t="shared" ref="G33:H33" si="6">G36+G42+G44+G47</f>
        <v>4785</v>
      </c>
      <c r="H33" s="17">
        <f t="shared" si="6"/>
        <v>344.1</v>
      </c>
      <c r="I33" s="46">
        <f>H33/G33</f>
        <v>7.1912225705329152E-2</v>
      </c>
      <c r="J33" s="67"/>
      <c r="K33" s="13"/>
      <c r="L33" s="13"/>
      <c r="M33" s="13"/>
      <c r="N33" s="13"/>
    </row>
    <row r="34" spans="1:14" s="14" customFormat="1" ht="22.95" customHeight="1">
      <c r="A34" s="71"/>
      <c r="B34" s="72"/>
      <c r="C34" s="75" t="s">
        <v>93</v>
      </c>
      <c r="D34" s="73"/>
      <c r="E34" s="74"/>
      <c r="F34" s="76">
        <v>2648</v>
      </c>
      <c r="G34" s="76">
        <v>0</v>
      </c>
      <c r="H34" s="76"/>
      <c r="I34" s="77"/>
      <c r="J34" s="67"/>
      <c r="K34" s="13"/>
      <c r="L34" s="13"/>
      <c r="M34" s="13"/>
      <c r="N34" s="13"/>
    </row>
    <row r="35" spans="1:14" s="14" customFormat="1" ht="22.95" customHeight="1">
      <c r="A35" s="71"/>
      <c r="B35" s="72"/>
      <c r="C35" s="75" t="s">
        <v>94</v>
      </c>
      <c r="D35" s="73"/>
      <c r="E35" s="74"/>
      <c r="F35" s="76">
        <f>F33-F34</f>
        <v>11285.9</v>
      </c>
      <c r="G35" s="76">
        <f t="shared" ref="G35:I35" si="7">G33-G34</f>
        <v>4785</v>
      </c>
      <c r="H35" s="76">
        <f t="shared" si="7"/>
        <v>344.1</v>
      </c>
      <c r="I35" s="76">
        <f t="shared" si="7"/>
        <v>7.1912225705329152E-2</v>
      </c>
      <c r="J35" s="67"/>
      <c r="K35" s="13"/>
      <c r="L35" s="13"/>
      <c r="M35" s="13"/>
      <c r="N35" s="13"/>
    </row>
    <row r="36" spans="1:14" s="7" customFormat="1">
      <c r="A36" s="22"/>
      <c r="B36" s="6" t="s">
        <v>0</v>
      </c>
      <c r="C36" s="15" t="s">
        <v>8</v>
      </c>
      <c r="D36" s="15"/>
      <c r="E36" s="15"/>
      <c r="F36" s="18">
        <f>SUM(F37:F40)</f>
        <v>6522.5</v>
      </c>
      <c r="G36" s="18">
        <f>G37+G38+G39+G40</f>
        <v>4150</v>
      </c>
      <c r="H36" s="18">
        <f>SUM(H37:H40)</f>
        <v>0</v>
      </c>
      <c r="I36" s="47">
        <f t="shared" si="4"/>
        <v>0</v>
      </c>
      <c r="J36" s="68"/>
    </row>
    <row r="37" spans="1:14" ht="70.95" customHeight="1">
      <c r="A37" s="21">
        <v>11</v>
      </c>
      <c r="B37" s="27" t="s">
        <v>6</v>
      </c>
      <c r="C37" s="30" t="s">
        <v>10</v>
      </c>
      <c r="D37" s="30" t="s">
        <v>88</v>
      </c>
      <c r="E37" s="29" t="s">
        <v>97</v>
      </c>
      <c r="F37" s="38">
        <v>150</v>
      </c>
      <c r="G37" s="38">
        <v>150</v>
      </c>
      <c r="H37" s="38">
        <v>0</v>
      </c>
      <c r="I37" s="44">
        <f t="shared" si="4"/>
        <v>0</v>
      </c>
      <c r="J37" s="65"/>
    </row>
    <row r="38" spans="1:14" ht="249" customHeight="1">
      <c r="A38" s="21">
        <v>12</v>
      </c>
      <c r="B38" s="24" t="s">
        <v>57</v>
      </c>
      <c r="C38" s="31" t="s">
        <v>9</v>
      </c>
      <c r="D38" s="31" t="s">
        <v>91</v>
      </c>
      <c r="E38" s="29" t="s">
        <v>99</v>
      </c>
      <c r="F38" s="38">
        <v>3113</v>
      </c>
      <c r="G38" s="38">
        <v>1500</v>
      </c>
      <c r="H38" s="38">
        <v>0</v>
      </c>
      <c r="I38" s="44">
        <f t="shared" si="4"/>
        <v>0</v>
      </c>
      <c r="J38" s="65"/>
    </row>
    <row r="39" spans="1:14" ht="99.6" customHeight="1">
      <c r="A39" s="21">
        <v>13</v>
      </c>
      <c r="B39" s="27" t="s">
        <v>80</v>
      </c>
      <c r="C39" s="30" t="s">
        <v>49</v>
      </c>
      <c r="D39" s="30" t="s">
        <v>85</v>
      </c>
      <c r="E39" s="29" t="s">
        <v>97</v>
      </c>
      <c r="F39" s="38">
        <v>3259.5</v>
      </c>
      <c r="G39" s="38">
        <v>2500</v>
      </c>
      <c r="H39" s="38">
        <v>0</v>
      </c>
      <c r="I39" s="44">
        <f t="shared" si="4"/>
        <v>0</v>
      </c>
      <c r="J39" s="65"/>
    </row>
    <row r="40" spans="1:14" ht="181.2" customHeight="1">
      <c r="A40" s="21">
        <v>14</v>
      </c>
      <c r="B40" s="27" t="s">
        <v>58</v>
      </c>
      <c r="C40" s="31" t="s">
        <v>50</v>
      </c>
      <c r="D40" s="31" t="s">
        <v>70</v>
      </c>
      <c r="E40" s="29" t="s">
        <v>102</v>
      </c>
      <c r="F40" s="38">
        <v>0</v>
      </c>
      <c r="G40" s="38">
        <v>0</v>
      </c>
      <c r="H40" s="38">
        <v>0</v>
      </c>
      <c r="I40" s="44" t="e">
        <f t="shared" si="4"/>
        <v>#DIV/0!</v>
      </c>
      <c r="J40" s="65"/>
    </row>
    <row r="41" spans="1:14" ht="1.5" hidden="1" customHeight="1">
      <c r="A41" s="21">
        <v>61</v>
      </c>
      <c r="B41" s="3"/>
      <c r="C41" s="5" t="s">
        <v>42</v>
      </c>
      <c r="D41" s="5"/>
      <c r="E41" s="30"/>
      <c r="F41" s="25">
        <v>90</v>
      </c>
      <c r="G41" s="25"/>
      <c r="H41" s="25"/>
      <c r="I41" s="48"/>
      <c r="J41" s="69"/>
    </row>
    <row r="42" spans="1:14" s="7" customFormat="1">
      <c r="A42" s="22"/>
      <c r="B42" s="6" t="s">
        <v>11</v>
      </c>
      <c r="C42" s="91"/>
      <c r="D42" s="92"/>
      <c r="E42" s="93"/>
      <c r="F42" s="26">
        <f>SUM(F43:F43)</f>
        <v>3350</v>
      </c>
      <c r="G42" s="26">
        <f>SUM(G43:G43)</f>
        <v>0</v>
      </c>
      <c r="H42" s="26">
        <f>SUM(H43:H43)</f>
        <v>0</v>
      </c>
      <c r="I42" s="49" t="e">
        <f>H42/G42</f>
        <v>#DIV/0!</v>
      </c>
      <c r="J42" s="70"/>
    </row>
    <row r="43" spans="1:14" ht="79.2" customHeight="1">
      <c r="A43" s="21">
        <v>15</v>
      </c>
      <c r="B43" s="27" t="s">
        <v>12</v>
      </c>
      <c r="C43" s="30" t="s">
        <v>66</v>
      </c>
      <c r="D43" s="30" t="s">
        <v>89</v>
      </c>
      <c r="E43" s="29" t="s">
        <v>100</v>
      </c>
      <c r="F43" s="38">
        <v>3350</v>
      </c>
      <c r="G43" s="38">
        <v>0</v>
      </c>
      <c r="H43" s="38">
        <v>0</v>
      </c>
      <c r="I43" s="44" t="e">
        <f>H43/G43</f>
        <v>#DIV/0!</v>
      </c>
      <c r="J43" s="65"/>
    </row>
    <row r="44" spans="1:14" ht="21" customHeight="1">
      <c r="A44" s="22"/>
      <c r="B44" s="6" t="s">
        <v>16</v>
      </c>
      <c r="C44" s="91" t="s">
        <v>51</v>
      </c>
      <c r="D44" s="92"/>
      <c r="E44" s="93"/>
      <c r="F44" s="18">
        <f>SUM(F45:F46)</f>
        <v>3365</v>
      </c>
      <c r="G44" s="18">
        <f t="shared" ref="G44:H44" si="8">SUM(G45:G46)</f>
        <v>400</v>
      </c>
      <c r="H44" s="18">
        <f t="shared" si="8"/>
        <v>344.1</v>
      </c>
      <c r="I44" s="45">
        <f>H44/G44</f>
        <v>0.86025000000000007</v>
      </c>
      <c r="J44" s="66"/>
    </row>
    <row r="45" spans="1:14" ht="37.950000000000003" customHeight="1">
      <c r="A45" s="80">
        <v>16</v>
      </c>
      <c r="B45" s="82" t="s">
        <v>18</v>
      </c>
      <c r="C45" s="84" t="s">
        <v>52</v>
      </c>
      <c r="D45" s="29" t="s">
        <v>53</v>
      </c>
      <c r="E45" s="29" t="s">
        <v>97</v>
      </c>
      <c r="F45" s="38">
        <v>1750</v>
      </c>
      <c r="G45" s="38">
        <v>100</v>
      </c>
      <c r="H45" s="38">
        <v>0</v>
      </c>
      <c r="I45" s="44">
        <f t="shared" ref="I45:I48" si="9">H45/G45</f>
        <v>0</v>
      </c>
      <c r="J45" s="65"/>
    </row>
    <row r="46" spans="1:14" ht="38.4" customHeight="1">
      <c r="A46" s="81"/>
      <c r="B46" s="83"/>
      <c r="C46" s="85"/>
      <c r="D46" s="29" t="s">
        <v>54</v>
      </c>
      <c r="E46" s="29" t="s">
        <v>97</v>
      </c>
      <c r="F46" s="38">
        <v>1615</v>
      </c>
      <c r="G46" s="38">
        <v>300</v>
      </c>
      <c r="H46" s="38">
        <v>344.1</v>
      </c>
      <c r="I46" s="44">
        <f t="shared" si="9"/>
        <v>1.147</v>
      </c>
      <c r="J46" s="65"/>
    </row>
    <row r="47" spans="1:14" ht="27.6" customHeight="1">
      <c r="A47" s="22"/>
      <c r="B47" s="6" t="s">
        <v>81</v>
      </c>
      <c r="C47" s="91" t="s">
        <v>77</v>
      </c>
      <c r="D47" s="92"/>
      <c r="E47" s="93"/>
      <c r="F47" s="18">
        <f>SUM(F48:F51)</f>
        <v>696.4</v>
      </c>
      <c r="G47" s="18">
        <f t="shared" ref="G47:H47" si="10">SUM(G48:G51)</f>
        <v>235</v>
      </c>
      <c r="H47" s="18">
        <f t="shared" si="10"/>
        <v>0</v>
      </c>
      <c r="I47" s="45">
        <f t="shared" si="9"/>
        <v>0</v>
      </c>
      <c r="J47" s="66"/>
    </row>
    <row r="48" spans="1:14" ht="37.200000000000003" customHeight="1">
      <c r="A48" s="133">
        <v>17</v>
      </c>
      <c r="B48" s="88" t="s">
        <v>82</v>
      </c>
      <c r="C48" s="130" t="s">
        <v>72</v>
      </c>
      <c r="D48" s="29" t="s">
        <v>73</v>
      </c>
      <c r="E48" s="29" t="s">
        <v>97</v>
      </c>
      <c r="F48" s="38">
        <v>20</v>
      </c>
      <c r="G48" s="38">
        <v>5</v>
      </c>
      <c r="H48" s="38">
        <v>0</v>
      </c>
      <c r="I48" s="44">
        <f t="shared" si="9"/>
        <v>0</v>
      </c>
      <c r="J48" s="65"/>
    </row>
    <row r="49" spans="1:10" ht="34.950000000000003" customHeight="1">
      <c r="A49" s="134"/>
      <c r="B49" s="89"/>
      <c r="C49" s="131"/>
      <c r="D49" s="29" t="s">
        <v>74</v>
      </c>
      <c r="E49" s="29" t="s">
        <v>97</v>
      </c>
      <c r="F49" s="38">
        <v>90</v>
      </c>
      <c r="G49" s="38">
        <v>30</v>
      </c>
      <c r="H49" s="38">
        <v>0</v>
      </c>
      <c r="I49" s="44">
        <f t="shared" ref="I49:I51" si="11">H49/G49</f>
        <v>0</v>
      </c>
      <c r="J49" s="65"/>
    </row>
    <row r="50" spans="1:10" ht="36.6" customHeight="1">
      <c r="A50" s="134"/>
      <c r="B50" s="89"/>
      <c r="C50" s="131"/>
      <c r="D50" s="29" t="s">
        <v>75</v>
      </c>
      <c r="E50" s="29" t="s">
        <v>97</v>
      </c>
      <c r="F50" s="38">
        <v>386.4</v>
      </c>
      <c r="G50" s="38">
        <v>0</v>
      </c>
      <c r="H50" s="38">
        <v>0</v>
      </c>
      <c r="I50" s="44" t="e">
        <f t="shared" si="11"/>
        <v>#DIV/0!</v>
      </c>
      <c r="J50" s="65"/>
    </row>
    <row r="51" spans="1:10" ht="33.6" customHeight="1">
      <c r="A51" s="135"/>
      <c r="B51" s="90"/>
      <c r="C51" s="132"/>
      <c r="D51" s="35" t="s">
        <v>76</v>
      </c>
      <c r="E51" s="29" t="s">
        <v>97</v>
      </c>
      <c r="F51" s="38">
        <v>200</v>
      </c>
      <c r="G51" s="38">
        <v>200</v>
      </c>
      <c r="H51" s="38">
        <v>0</v>
      </c>
      <c r="I51" s="44">
        <f t="shared" si="11"/>
        <v>0</v>
      </c>
      <c r="J51" s="65"/>
    </row>
    <row r="52" spans="1:10" ht="27" customHeight="1">
      <c r="A52" s="86" t="s">
        <v>83</v>
      </c>
      <c r="B52" s="87"/>
      <c r="C52" s="94" t="s">
        <v>84</v>
      </c>
      <c r="D52" s="95"/>
      <c r="E52" s="96"/>
      <c r="F52" s="17">
        <f>F53</f>
        <v>466.9</v>
      </c>
      <c r="G52" s="17">
        <f t="shared" ref="G52:I52" si="12">G53</f>
        <v>0</v>
      </c>
      <c r="H52" s="17">
        <f t="shared" si="12"/>
        <v>0</v>
      </c>
      <c r="I52" s="46" t="e">
        <f t="shared" si="12"/>
        <v>#DIV/0!</v>
      </c>
      <c r="J52" s="67"/>
    </row>
    <row r="53" spans="1:10">
      <c r="A53" s="22"/>
      <c r="B53" s="6" t="s">
        <v>15</v>
      </c>
      <c r="C53" s="91" t="s">
        <v>7</v>
      </c>
      <c r="D53" s="92"/>
      <c r="E53" s="93"/>
      <c r="F53" s="18">
        <f>SUM(F54:F54)</f>
        <v>466.9</v>
      </c>
      <c r="G53" s="18">
        <f>SUM(G54:G54)</f>
        <v>0</v>
      </c>
      <c r="H53" s="18">
        <f>SUM(H54:H54)</f>
        <v>0</v>
      </c>
      <c r="I53" s="47" t="e">
        <f>H53/G53</f>
        <v>#DIV/0!</v>
      </c>
      <c r="J53" s="68"/>
    </row>
    <row r="54" spans="1:10" ht="31.2">
      <c r="A54" s="21">
        <v>18</v>
      </c>
      <c r="B54" s="24" t="s">
        <v>59</v>
      </c>
      <c r="C54" s="31" t="s">
        <v>71</v>
      </c>
      <c r="D54" s="31" t="s">
        <v>101</v>
      </c>
      <c r="E54" s="29" t="s">
        <v>97</v>
      </c>
      <c r="F54" s="38">
        <v>466.9</v>
      </c>
      <c r="G54" s="38">
        <v>0</v>
      </c>
      <c r="H54" s="38">
        <v>0</v>
      </c>
      <c r="I54" s="44" t="e">
        <f t="shared" ref="I54" si="13">H54/G54</f>
        <v>#DIV/0!</v>
      </c>
      <c r="J54" s="65"/>
    </row>
  </sheetData>
  <mergeCells count="43">
    <mergeCell ref="C53:E53"/>
    <mergeCell ref="A52:B52"/>
    <mergeCell ref="C52:E52"/>
    <mergeCell ref="C30:E30"/>
    <mergeCell ref="B7:B10"/>
    <mergeCell ref="C7:D8"/>
    <mergeCell ref="C9:C10"/>
    <mergeCell ref="C18:E18"/>
    <mergeCell ref="C15:E15"/>
    <mergeCell ref="A12:E12"/>
    <mergeCell ref="C20:E20"/>
    <mergeCell ref="C27:C29"/>
    <mergeCell ref="A27:A29"/>
    <mergeCell ref="B27:B29"/>
    <mergeCell ref="C48:C51"/>
    <mergeCell ref="A48:A51"/>
    <mergeCell ref="A1:I1"/>
    <mergeCell ref="A2:I2"/>
    <mergeCell ref="A11:I11"/>
    <mergeCell ref="F9:F10"/>
    <mergeCell ref="F8:G8"/>
    <mergeCell ref="B6:I6"/>
    <mergeCell ref="A4:I4"/>
    <mergeCell ref="A5:I5"/>
    <mergeCell ref="A3:I3"/>
    <mergeCell ref="D9:D10"/>
    <mergeCell ref="H8:I8"/>
    <mergeCell ref="H9:H10"/>
    <mergeCell ref="I9:I10"/>
    <mergeCell ref="E7:E10"/>
    <mergeCell ref="A7:A10"/>
    <mergeCell ref="F7:I7"/>
    <mergeCell ref="B48:B51"/>
    <mergeCell ref="C47:E47"/>
    <mergeCell ref="C33:E33"/>
    <mergeCell ref="C42:E42"/>
    <mergeCell ref="C44:E44"/>
    <mergeCell ref="A13:C13"/>
    <mergeCell ref="A14:C14"/>
    <mergeCell ref="A45:A46"/>
    <mergeCell ref="B45:B46"/>
    <mergeCell ref="C45:C46"/>
    <mergeCell ref="A33:B33"/>
  </mergeCells>
  <phoneticPr fontId="0" type="noConversion"/>
  <printOptions horizontalCentered="1"/>
  <pageMargins left="0.19685039370078741" right="0.19685039370078741" top="0.78740157480314965" bottom="0.23622047244094491" header="0" footer="0"/>
  <pageSetup paperSize="9"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отчет</vt:lpstr>
      <vt:lpstr>отчет!Заголовки_для_печати</vt:lpstr>
      <vt:lpstr>отчет!Область_печати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2022-05-13T07:18:16Z</dcterms:modified>
</cp:coreProperties>
</file>