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отчет!$A$1:$I$52</definedName>
  </definedNames>
  <calcPr calcId="124519"/>
</workbook>
</file>

<file path=xl/calcChain.xml><?xml version="1.0" encoding="utf-8"?>
<calcChain xmlns="http://schemas.openxmlformats.org/spreadsheetml/2006/main">
  <c r="G14" i="2"/>
  <c r="G13"/>
  <c r="H13"/>
  <c r="F13"/>
  <c r="I47"/>
  <c r="I16"/>
  <c r="F33" l="1"/>
  <c r="G44"/>
  <c r="H44"/>
  <c r="F44"/>
  <c r="F41"/>
  <c r="G33"/>
  <c r="G20"/>
  <c r="G27"/>
  <c r="H27"/>
  <c r="F27"/>
  <c r="H20"/>
  <c r="F20"/>
  <c r="I51"/>
  <c r="H50"/>
  <c r="H49" s="1"/>
  <c r="G50"/>
  <c r="G49" s="1"/>
  <c r="F50"/>
  <c r="F49" s="1"/>
  <c r="I46"/>
  <c r="I48"/>
  <c r="I45"/>
  <c r="I43"/>
  <c r="I42"/>
  <c r="I40"/>
  <c r="I37"/>
  <c r="I36"/>
  <c r="I35"/>
  <c r="I34"/>
  <c r="I29"/>
  <c r="I28"/>
  <c r="I24"/>
  <c r="I25"/>
  <c r="I26"/>
  <c r="I23"/>
  <c r="I22"/>
  <c r="I21"/>
  <c r="G41"/>
  <c r="H41"/>
  <c r="G18"/>
  <c r="I13" l="1"/>
  <c r="I41"/>
  <c r="I44"/>
  <c r="I50"/>
  <c r="I49" s="1"/>
  <c r="I20"/>
  <c r="F18"/>
  <c r="H18"/>
  <c r="I18" s="1"/>
  <c r="I19"/>
  <c r="G39" l="1"/>
  <c r="H39"/>
  <c r="F39"/>
  <c r="F30" s="1"/>
  <c r="F32" s="1"/>
  <c r="H33"/>
  <c r="F15"/>
  <c r="F17" s="1"/>
  <c r="G30" l="1"/>
  <c r="G32" s="1"/>
  <c r="H30"/>
  <c r="H32" s="1"/>
  <c r="F12"/>
  <c r="F14" s="1"/>
  <c r="I39"/>
  <c r="I27"/>
  <c r="I33"/>
  <c r="H15"/>
  <c r="H17" s="1"/>
  <c r="G15"/>
  <c r="G17" l="1"/>
  <c r="I17" s="1"/>
  <c r="I15"/>
  <c r="G12"/>
  <c r="I30"/>
  <c r="I32" s="1"/>
  <c r="H12"/>
  <c r="H14" s="1"/>
  <c r="I14" l="1"/>
  <c r="I12"/>
</calcChain>
</file>

<file path=xl/sharedStrings.xml><?xml version="1.0" encoding="utf-8"?>
<sst xmlns="http://schemas.openxmlformats.org/spreadsheetml/2006/main" count="127" uniqueCount="101">
  <si>
    <t>1.</t>
  </si>
  <si>
    <t>№ п/п</t>
  </si>
  <si>
    <t>Мероприятие</t>
  </si>
  <si>
    <t>I.</t>
  </si>
  <si>
    <t>II.</t>
  </si>
  <si>
    <t>Меры по повышению эффективности расходов</t>
  </si>
  <si>
    <t>1.1.</t>
  </si>
  <si>
    <t>Оптимизация расходов на обслуживание муниципального долга</t>
  </si>
  <si>
    <t>Оптимизация бюджетной сети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</si>
  <si>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</si>
  <si>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</si>
  <si>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</si>
  <si>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</si>
  <si>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2.5.</t>
  </si>
  <si>
    <t>3.</t>
  </si>
  <si>
    <t>4.</t>
  </si>
  <si>
    <t>3.1.</t>
  </si>
  <si>
    <t>4.1.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</si>
  <si>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</si>
  <si>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</si>
  <si>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</si>
  <si>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</si>
  <si>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</si>
  <si>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</si>
  <si>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</si>
  <si>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</si>
  <si>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</si>
  <si>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</si>
  <si>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</si>
  <si>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</si>
  <si>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</si>
  <si>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</si>
  <si>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</si>
  <si>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</si>
  <si>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</si>
  <si>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</si>
  <si>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</si>
  <si>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</si>
  <si>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</si>
  <si>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</si>
  <si>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</si>
  <si>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</si>
  <si>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</si>
  <si>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</si>
  <si>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</si>
  <si>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</si>
  <si>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</si>
  <si>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</si>
  <si>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</si>
  <si>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</si>
  <si>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</si>
  <si>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</si>
  <si>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</si>
  <si>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</si>
  <si>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</si>
  <si>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</si>
  <si>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</si>
  <si>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</si>
  <si>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</si>
  <si>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</si>
  <si>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</si>
  <si>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</si>
  <si>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</si>
  <si>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</si>
  <si>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</si>
  <si>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</si>
  <si>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>Взаимодействие с кредитными организациями по снижению процентной ставки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</si>
  <si>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</si>
  <si>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</si>
  <si>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</si>
  <si>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 xml:space="preserve">Сокращение расходов по оплате тепловой энергии путем установки теплового счетчика 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</si>
  <si>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</si>
  <si>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3.2.</t>
  </si>
  <si>
    <t>1.3.</t>
  </si>
  <si>
    <t>5.</t>
  </si>
  <si>
    <t>5.1</t>
  </si>
  <si>
    <t>I1I.</t>
  </si>
  <si>
    <t>Меры по оптимизации расходов на обслуживание муниципального долга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</si>
  <si>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г.- 503 тыс.руб.; в 2022 г.-60 тыс.руб.; в 2023 г.-40 тыс.руб.; в 2024 г. – 40 тыс.руб.                                     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</si>
  <si>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r>
  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</t>
    </r>
    <r>
      <rPr>
        <i/>
        <sz val="12"/>
        <rFont val="Times New Roman"/>
        <family val="1"/>
        <charset val="204"/>
      </rPr>
      <t xml:space="preserve">Найстеньярвское сельское поселение в 2021 г.-95,0тыс.руб.- исковые заявления в суде. В июне иск удовлетворен исполнительный лист у судебных приставов                                                                                                     Муниципальное образование «Суоярвский район» и Суоярвское городское поселение в 2021 г.-30 тыс.руб.; в 2022 г.- 20 тыс.руб.; в 2023 г.-20 тыс.руб.; в2024 г. – 20 тыс.руб. 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</si>
  <si>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уполномоченного УФСБ в здание школы п.Леппясюрья - 150,0 тыс.руб.
</t>
    </r>
  </si>
  <si>
    <t xml:space="preserve"> - 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обязательств (раздел заполняется по факту получения экономии по контрактам)
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</si>
  <si>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  700,0 тыс.руб, в 2022 -1400 тыс. ру.). 
-- реконструкция Найстенъярвской школы и перевод детсада в здание школы в 2020 (бюджетный эффект  в 2021 от закрытия зданий 1198,0 тыс.руб отопление, 25,0 тыс.руб. электроэнергия)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– отопление 320,0 тыс.руб, электроэнергия 70,0 тыс.руб)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</si>
  <si>
    <t>Меры по увеличению поступлений налоговых и неналоговых доходов, в том числе:</t>
  </si>
  <si>
    <t>бюджет Республики Карелия</t>
  </si>
  <si>
    <t>местный бюджет</t>
  </si>
  <si>
    <t>ВСЕГО по Программе, в том числе</t>
  </si>
  <si>
    <t xml:space="preserve">срок реализации мероприятия в течение 2022 года </t>
  </si>
  <si>
    <t>срок реализации мероприятия в течение 2022 года</t>
  </si>
  <si>
    <t>2022 год</t>
  </si>
  <si>
    <t xml:space="preserve">срок реализации мероприятия в течение 2022 года  </t>
  </si>
  <si>
    <r>
      <t>Направление писем в кредитные организации о снижении ставки по кредиту, привлечение кредита по меньшую ставку</t>
    </r>
    <r>
      <rPr>
        <i/>
        <sz val="12"/>
        <rFont val="Times New Roman"/>
        <family val="1"/>
        <charset val="204"/>
      </rPr>
      <t xml:space="preserve"> </t>
    </r>
  </si>
  <si>
    <t>срок реализации мероприятия в течение 2022года</t>
  </si>
  <si>
    <t>7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</si>
  <si>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(ст.воспитатель д/с № 5 – 22,8 тыс.руб.*12мес+30,2%=356,2
тыс. руб.; ЦБС 1,75 ст. – 29,5 тыс.руб.*6 мес.+30,2% =403,3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1000 тыс.руб
</t>
    </r>
  </si>
  <si>
    <t>срок реализации мероприятия в течение 2022 года (экономия  бюджет РК 2041,5 тыс.руб.,  местный бюджет 107,4 тыс.руб.)</t>
  </si>
  <si>
    <t xml:space="preserve">Проведение торгов на право заключения договоров на установку и эксплуатацию рекламных конструкций (оплата задолженности за прошлый период)
Размещение нестационарных торговых объектов (оплата задолженности за прошлый период 42,9 тыс.руб.) Восстановительная стоимость за свод зеленых насаждений 273,6 тыс.руб 
</t>
  </si>
  <si>
    <t>Экономический эффект от вакантной должности заместителя Главы в 2020 году - 386,4 тыс.руб. (не отражен в отчете за 2020 год) (экономия за 2022 год 396,5 тыс.руб.)</t>
  </si>
  <si>
    <t>срок реализации мероприятия в течение 2022 года (1 место "Мама Карелия" с февраля (12792*5мес*1,65*13%*43%)= 5,9тыс.руб. + (15279*4мес*1,65*13%*43%)=5,6тыс.руб.</t>
  </si>
  <si>
    <t xml:space="preserve">по состоянию на 01 ноября 2022 года 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</si>
  <si>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4 места(с1мая, с1июня, с1августа, с 1сентября-МРОТ 12792*1,65*13%*43%*4чел*8мес..= 33,0 тыс.руб);  в 2022 г.– 3 места (МРОТ 12792*1,65*13%*43%*3чел*12мес..= 42,5 тыс.руб) МРОТ с 1июля 15279 руб.                                                                                                                                            в 2023 г. – 4  места (МРОТ 12792*1,65*13%*43%*4чел*12мес..= 56,6 тыс.руб)                                                                                                                      в 2024 г. – 4  места (МРОТ 12792*1,65*13%*43%*4чел*12мес..= 56,6 тыс.руб)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</si>
</sst>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33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5" borderId="26" xfId="0" applyNumberFormat="1" applyFont="1" applyFill="1" applyBorder="1" applyAlignment="1">
      <alignment horizontal="center" vertical="center" wrapText="1"/>
    </xf>
    <xf numFmtId="9" fontId="14" fillId="3" borderId="17" xfId="0" applyNumberFormat="1" applyFont="1" applyFill="1" applyBorder="1" applyAlignment="1">
      <alignment horizontal="center" vertical="center" wrapText="1"/>
    </xf>
    <xf numFmtId="9" fontId="13" fillId="6" borderId="17" xfId="0" applyNumberFormat="1" applyFont="1" applyFill="1" applyBorder="1" applyAlignment="1">
      <alignment horizontal="center" vertical="center" wrapText="1"/>
    </xf>
    <xf numFmtId="9" fontId="2" fillId="3" borderId="17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 vertical="center" wrapText="1"/>
    </xf>
    <xf numFmtId="9" fontId="1" fillId="3" borderId="17" xfId="0" applyNumberFormat="1" applyFont="1" applyFill="1" applyBorder="1" applyAlignment="1">
      <alignment horizontal="center" vertical="center" wrapText="1"/>
    </xf>
    <xf numFmtId="9" fontId="1" fillId="6" borderId="17" xfId="0" applyNumberFormat="1" applyFont="1" applyFill="1" applyBorder="1" applyAlignment="1">
      <alignment horizontal="center" vertical="center" wrapText="1"/>
    </xf>
    <xf numFmtId="9" fontId="1" fillId="7" borderId="17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13" fillId="5" borderId="0" xfId="0" applyNumberFormat="1" applyFont="1" applyFill="1" applyBorder="1" applyAlignment="1">
      <alignment horizontal="center" vertical="center" wrapText="1"/>
    </xf>
    <xf numFmtId="9" fontId="14" fillId="4" borderId="0" xfId="0" applyNumberFormat="1" applyFont="1" applyFill="1" applyBorder="1" applyAlignment="1">
      <alignment horizontal="center" vertical="center" wrapText="1"/>
    </xf>
    <xf numFmtId="9" fontId="14" fillId="3" borderId="0" xfId="0" applyNumberFormat="1" applyFont="1" applyFill="1" applyBorder="1" applyAlignment="1">
      <alignment horizontal="center" vertical="center" wrapText="1"/>
    </xf>
    <xf numFmtId="9" fontId="13" fillId="6" borderId="0" xfId="0" applyNumberFormat="1" applyFont="1" applyFill="1" applyBorder="1" applyAlignment="1">
      <alignment horizontal="center" vertical="center" wrapText="1"/>
    </xf>
    <xf numFmtId="9" fontId="2" fillId="3" borderId="0" xfId="0" applyNumberFormat="1" applyFont="1" applyFill="1" applyBorder="1" applyAlignment="1">
      <alignment horizontal="center" vertical="center" wrapText="1"/>
    </xf>
    <xf numFmtId="9" fontId="4" fillId="4" borderId="0" xfId="0" applyNumberFormat="1" applyFont="1" applyFill="1" applyBorder="1" applyAlignment="1">
      <alignment horizontal="center" vertical="center" wrapText="1"/>
    </xf>
    <xf numFmtId="9" fontId="1" fillId="3" borderId="0" xfId="0" applyNumberFormat="1" applyFont="1" applyFill="1" applyBorder="1" applyAlignment="1">
      <alignment horizontal="center" vertical="center" wrapText="1"/>
    </xf>
    <xf numFmtId="9" fontId="1" fillId="6" borderId="0" xfId="0" applyNumberFormat="1" applyFont="1" applyFill="1" applyBorder="1" applyAlignment="1">
      <alignment horizontal="center" vertical="center" wrapText="1"/>
    </xf>
    <xf numFmtId="9" fontId="1" fillId="7" borderId="0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9" fontId="5" fillId="6" borderId="17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49" fontId="1" fillId="6" borderId="13" xfId="0" applyNumberFormat="1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view="pageBreakPreview" zoomScale="60" workbookViewId="0">
      <pane xSplit="2" ySplit="12" topLeftCell="C40" activePane="bottomRight" state="frozen"/>
      <selection pane="topRight" activeCell="C1" sqref="C1"/>
      <selection pane="bottomLeft" activeCell="A13" sqref="A13"/>
      <selection pane="bottomRight" activeCell="H19" sqref="H19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3.109375" style="1" customWidth="1"/>
    <col min="4" max="4" width="89.44140625" style="1" customWidth="1"/>
    <col min="5" max="5" width="42" style="1" customWidth="1"/>
    <col min="6" max="6" width="12.6640625" style="1" customWidth="1"/>
    <col min="7" max="7" width="10.88671875" style="2" customWidth="1"/>
    <col min="8" max="8" width="11.109375" style="2" customWidth="1"/>
    <col min="9" max="9" width="12.109375" style="2" customWidth="1"/>
    <col min="10" max="10" width="21.88671875" style="2" customWidth="1"/>
    <col min="11" max="11" width="21.109375" style="2" customWidth="1"/>
    <col min="12" max="16384" width="9.109375" style="2"/>
  </cols>
  <sheetData>
    <row r="1" spans="1:14" ht="20.25" customHeight="1">
      <c r="A1" s="110" t="s">
        <v>42</v>
      </c>
      <c r="B1" s="110"/>
      <c r="C1" s="110"/>
      <c r="D1" s="110"/>
      <c r="E1" s="110"/>
      <c r="F1" s="110"/>
      <c r="G1" s="110"/>
      <c r="H1" s="110"/>
      <c r="I1" s="110"/>
      <c r="J1" s="54"/>
    </row>
    <row r="2" spans="1:14" ht="17.399999999999999" customHeight="1">
      <c r="A2" s="110" t="s">
        <v>99</v>
      </c>
      <c r="B2" s="110"/>
      <c r="C2" s="110"/>
      <c r="D2" s="110"/>
      <c r="E2" s="110"/>
      <c r="F2" s="110"/>
      <c r="G2" s="110"/>
      <c r="H2" s="110"/>
      <c r="I2" s="110"/>
      <c r="J2" s="54"/>
    </row>
    <row r="3" spans="1:14" ht="20.25" customHeight="1">
      <c r="A3" s="116" t="s">
        <v>26</v>
      </c>
      <c r="B3" s="116"/>
      <c r="C3" s="116"/>
      <c r="D3" s="116"/>
      <c r="E3" s="116"/>
      <c r="F3" s="116"/>
      <c r="G3" s="116"/>
      <c r="H3" s="116"/>
      <c r="I3" s="116"/>
      <c r="J3" s="56"/>
    </row>
    <row r="4" spans="1:14" ht="20.25" customHeight="1">
      <c r="A4" s="116" t="s">
        <v>38</v>
      </c>
      <c r="B4" s="116"/>
      <c r="C4" s="116"/>
      <c r="D4" s="116"/>
      <c r="E4" s="116"/>
      <c r="F4" s="116"/>
      <c r="G4" s="116"/>
      <c r="H4" s="116"/>
      <c r="I4" s="116"/>
      <c r="J4" s="56"/>
    </row>
    <row r="5" spans="1:14" ht="20.25" customHeight="1">
      <c r="A5" s="116" t="s">
        <v>27</v>
      </c>
      <c r="B5" s="116"/>
      <c r="C5" s="116"/>
      <c r="D5" s="116"/>
      <c r="E5" s="116"/>
      <c r="F5" s="116"/>
      <c r="G5" s="116"/>
      <c r="H5" s="116"/>
      <c r="I5" s="116"/>
      <c r="J5" s="56"/>
    </row>
    <row r="6" spans="1:14" ht="3.75" customHeight="1" thickBot="1">
      <c r="B6" s="115"/>
      <c r="C6" s="115"/>
      <c r="D6" s="115"/>
      <c r="E6" s="115"/>
      <c r="F6" s="115"/>
      <c r="G6" s="115"/>
      <c r="H6" s="115"/>
      <c r="I6" s="115"/>
      <c r="J6" s="55"/>
      <c r="K6" s="4"/>
      <c r="L6" s="4"/>
      <c r="M6" s="4"/>
      <c r="N6" s="4"/>
    </row>
    <row r="7" spans="1:14" s="4" customFormat="1" ht="17.399999999999999" customHeight="1">
      <c r="A7" s="121" t="s">
        <v>1</v>
      </c>
      <c r="B7" s="88" t="s">
        <v>36</v>
      </c>
      <c r="C7" s="91" t="s">
        <v>2</v>
      </c>
      <c r="D7" s="91"/>
      <c r="E7" s="88" t="s">
        <v>35</v>
      </c>
      <c r="F7" s="124" t="s">
        <v>33</v>
      </c>
      <c r="G7" s="125"/>
      <c r="H7" s="125"/>
      <c r="I7" s="125"/>
      <c r="J7" s="57"/>
    </row>
    <row r="8" spans="1:14" s="4" customFormat="1" ht="39" customHeight="1">
      <c r="A8" s="122"/>
      <c r="B8" s="89"/>
      <c r="C8" s="92"/>
      <c r="D8" s="92"/>
      <c r="E8" s="89"/>
      <c r="F8" s="113" t="s">
        <v>29</v>
      </c>
      <c r="G8" s="114"/>
      <c r="H8" s="92" t="s">
        <v>31</v>
      </c>
      <c r="I8" s="113"/>
      <c r="J8" s="57"/>
    </row>
    <row r="9" spans="1:14" s="4" customFormat="1" ht="21.75" customHeight="1">
      <c r="A9" s="122"/>
      <c r="B9" s="89"/>
      <c r="C9" s="93" t="s">
        <v>37</v>
      </c>
      <c r="D9" s="117" t="s">
        <v>41</v>
      </c>
      <c r="E9" s="89"/>
      <c r="F9" s="93" t="s">
        <v>28</v>
      </c>
      <c r="G9" s="16" t="s">
        <v>30</v>
      </c>
      <c r="H9" s="93" t="s">
        <v>34</v>
      </c>
      <c r="I9" s="119" t="s">
        <v>32</v>
      </c>
      <c r="J9" s="58"/>
    </row>
    <row r="10" spans="1:14" s="4" customFormat="1" ht="21.75" customHeight="1" thickBot="1">
      <c r="A10" s="123"/>
      <c r="B10" s="90"/>
      <c r="C10" s="94"/>
      <c r="D10" s="118"/>
      <c r="E10" s="90"/>
      <c r="F10" s="94"/>
      <c r="G10" s="23" t="s">
        <v>89</v>
      </c>
      <c r="H10" s="94"/>
      <c r="I10" s="120"/>
      <c r="J10" s="58"/>
    </row>
    <row r="11" spans="1:14" s="4" customFormat="1" ht="26.4" customHeight="1" thickBot="1">
      <c r="A11" s="111" t="s">
        <v>39</v>
      </c>
      <c r="B11" s="112"/>
      <c r="C11" s="112"/>
      <c r="D11" s="112"/>
      <c r="E11" s="112"/>
      <c r="F11" s="112"/>
      <c r="G11" s="112"/>
      <c r="H11" s="112"/>
      <c r="I11" s="112"/>
      <c r="J11" s="59"/>
    </row>
    <row r="12" spans="1:14" s="4" customFormat="1" ht="22.2" customHeight="1">
      <c r="A12" s="98" t="s">
        <v>86</v>
      </c>
      <c r="B12" s="99"/>
      <c r="C12" s="99"/>
      <c r="D12" s="99"/>
      <c r="E12" s="100"/>
      <c r="F12" s="32">
        <f>F15+F30+F49</f>
        <v>33858.5</v>
      </c>
      <c r="G12" s="32">
        <f>G15+G30+G49</f>
        <v>8373.7999999999993</v>
      </c>
      <c r="H12" s="32">
        <f>H15+H30+H49</f>
        <v>6725</v>
      </c>
      <c r="I12" s="40">
        <f t="shared" ref="I12:I21" si="0">H12/G12</f>
        <v>0.8031001456925172</v>
      </c>
      <c r="J12" s="60"/>
    </row>
    <row r="13" spans="1:14" s="4" customFormat="1" ht="22.2" customHeight="1">
      <c r="A13" s="126" t="s">
        <v>84</v>
      </c>
      <c r="B13" s="127"/>
      <c r="C13" s="127"/>
      <c r="D13" s="51"/>
      <c r="E13" s="52"/>
      <c r="F13" s="32">
        <f>F16+F31</f>
        <v>14014.5</v>
      </c>
      <c r="G13" s="32">
        <f t="shared" ref="G13:H13" si="1">G16+G31</f>
        <v>2041.5</v>
      </c>
      <c r="H13" s="32">
        <f t="shared" si="1"/>
        <v>2041.5</v>
      </c>
      <c r="I13" s="40">
        <f t="shared" si="0"/>
        <v>1</v>
      </c>
      <c r="J13" s="60"/>
    </row>
    <row r="14" spans="1:14" s="4" customFormat="1" ht="22.2" customHeight="1">
      <c r="A14" s="126" t="s">
        <v>85</v>
      </c>
      <c r="B14" s="127"/>
      <c r="C14" s="127"/>
      <c r="D14" s="51"/>
      <c r="E14" s="52"/>
      <c r="F14" s="32">
        <f>F12-F13</f>
        <v>19844</v>
      </c>
      <c r="G14" s="32">
        <f t="shared" ref="G14:H14" si="2">G12-G13</f>
        <v>6332.2999999999993</v>
      </c>
      <c r="H14" s="32">
        <f t="shared" si="2"/>
        <v>4683.5</v>
      </c>
      <c r="I14" s="40">
        <f t="shared" si="0"/>
        <v>0.73962067495222916</v>
      </c>
      <c r="J14" s="60"/>
    </row>
    <row r="15" spans="1:14" s="12" customFormat="1" ht="21.6" customHeight="1">
      <c r="A15" s="19"/>
      <c r="B15" s="10" t="s">
        <v>3</v>
      </c>
      <c r="C15" s="95" t="s">
        <v>83</v>
      </c>
      <c r="D15" s="96"/>
      <c r="E15" s="97"/>
      <c r="F15" s="33">
        <f>F18+F20+F27</f>
        <v>18414.7</v>
      </c>
      <c r="G15" s="33">
        <f>G18+G20+G27</f>
        <v>2545.8000000000002</v>
      </c>
      <c r="H15" s="33">
        <f>H18+H20+H27</f>
        <v>3689.6</v>
      </c>
      <c r="I15" s="40">
        <f t="shared" si="0"/>
        <v>1.4492890250608845</v>
      </c>
      <c r="J15" s="61"/>
      <c r="K15" s="11"/>
      <c r="L15" s="11"/>
      <c r="M15" s="11"/>
      <c r="N15" s="11"/>
    </row>
    <row r="16" spans="1:14" s="12" customFormat="1" ht="21.6" customHeight="1">
      <c r="A16" s="19"/>
      <c r="B16" s="10"/>
      <c r="C16" s="48" t="s">
        <v>84</v>
      </c>
      <c r="D16" s="49"/>
      <c r="E16" s="50"/>
      <c r="F16" s="33">
        <v>9325</v>
      </c>
      <c r="G16" s="33">
        <v>0</v>
      </c>
      <c r="H16" s="33">
        <v>0</v>
      </c>
      <c r="I16" s="40" t="e">
        <f t="shared" si="0"/>
        <v>#DIV/0!</v>
      </c>
      <c r="J16" s="61"/>
      <c r="K16" s="11"/>
      <c r="L16" s="11"/>
      <c r="M16" s="11"/>
      <c r="N16" s="11"/>
    </row>
    <row r="17" spans="1:16" s="12" customFormat="1" ht="21.6" customHeight="1">
      <c r="A17" s="19"/>
      <c r="B17" s="10"/>
      <c r="C17" s="48" t="s">
        <v>85</v>
      </c>
      <c r="D17" s="49"/>
      <c r="E17" s="50"/>
      <c r="F17" s="33">
        <f>F15-F16</f>
        <v>9089.7000000000007</v>
      </c>
      <c r="G17" s="33">
        <f>G15-G16</f>
        <v>2545.8000000000002</v>
      </c>
      <c r="H17" s="33">
        <f>H15-H16</f>
        <v>3689.6</v>
      </c>
      <c r="I17" s="40">
        <f t="shared" si="0"/>
        <v>1.4492890250608845</v>
      </c>
      <c r="J17" s="61"/>
      <c r="K17" s="11"/>
      <c r="L17" s="11"/>
      <c r="M17" s="11"/>
      <c r="N17" s="11"/>
    </row>
    <row r="18" spans="1:16" s="9" customFormat="1" ht="23.4" customHeight="1">
      <c r="A18" s="20"/>
      <c r="B18" s="6" t="s">
        <v>0</v>
      </c>
      <c r="C18" s="80" t="s">
        <v>20</v>
      </c>
      <c r="D18" s="81"/>
      <c r="E18" s="82"/>
      <c r="F18" s="34">
        <f>SUM(F19:F19)</f>
        <v>184.7</v>
      </c>
      <c r="G18" s="34">
        <f>G19</f>
        <v>42.5</v>
      </c>
      <c r="H18" s="34">
        <f>SUM(H19:H19)</f>
        <v>11.5</v>
      </c>
      <c r="I18" s="41">
        <f t="shared" si="0"/>
        <v>0.27058823529411763</v>
      </c>
      <c r="J18" s="62"/>
      <c r="K18" s="8"/>
      <c r="L18" s="8"/>
      <c r="M18" s="8"/>
      <c r="N18" s="8"/>
    </row>
    <row r="19" spans="1:16" ht="187.95" customHeight="1">
      <c r="A19" s="27">
        <v>1</v>
      </c>
      <c r="B19" s="28" t="s">
        <v>6</v>
      </c>
      <c r="C19" s="29" t="s">
        <v>57</v>
      </c>
      <c r="D19" s="29" t="s">
        <v>100</v>
      </c>
      <c r="E19" s="29" t="s">
        <v>98</v>
      </c>
      <c r="F19" s="37">
        <v>184.7</v>
      </c>
      <c r="G19" s="37">
        <v>42.5</v>
      </c>
      <c r="H19" s="37">
        <v>11.5</v>
      </c>
      <c r="I19" s="42">
        <f t="shared" si="0"/>
        <v>0.27058823529411763</v>
      </c>
      <c r="J19" s="63"/>
      <c r="K19" s="4"/>
      <c r="L19" s="4"/>
      <c r="M19" s="4"/>
      <c r="N19" s="4"/>
    </row>
    <row r="20" spans="1:16" ht="22.2" customHeight="1">
      <c r="A20" s="20"/>
      <c r="B20" s="6" t="s">
        <v>11</v>
      </c>
      <c r="C20" s="80" t="s">
        <v>23</v>
      </c>
      <c r="D20" s="81"/>
      <c r="E20" s="82"/>
      <c r="F20" s="18">
        <f>SUM(F21:F26)</f>
        <v>7901</v>
      </c>
      <c r="G20" s="18">
        <f>SUM(G21:G26)</f>
        <v>2359</v>
      </c>
      <c r="H20" s="18">
        <f>SUM(H21:H26)</f>
        <v>3334</v>
      </c>
      <c r="I20" s="43">
        <f t="shared" si="0"/>
        <v>1.4133107248834251</v>
      </c>
      <c r="J20" s="64"/>
      <c r="K20" s="4"/>
      <c r="L20" s="4"/>
      <c r="M20" s="4"/>
      <c r="N20" s="4"/>
    </row>
    <row r="21" spans="1:16" ht="38.4" customHeight="1">
      <c r="A21" s="21">
        <v>2</v>
      </c>
      <c r="B21" s="27" t="s">
        <v>12</v>
      </c>
      <c r="C21" s="31" t="s">
        <v>18</v>
      </c>
      <c r="D21" s="31" t="s">
        <v>44</v>
      </c>
      <c r="E21" s="29" t="s">
        <v>88</v>
      </c>
      <c r="F21" s="37">
        <v>2300</v>
      </c>
      <c r="G21" s="37">
        <v>800</v>
      </c>
      <c r="H21" s="37">
        <v>1026</v>
      </c>
      <c r="I21" s="42">
        <f t="shared" si="0"/>
        <v>1.2825</v>
      </c>
      <c r="J21" s="63"/>
      <c r="K21" s="4"/>
      <c r="L21" s="4"/>
      <c r="M21" s="4"/>
      <c r="N21" s="4"/>
    </row>
    <row r="22" spans="1:16" ht="148.19999999999999" customHeight="1">
      <c r="A22" s="21">
        <v>3</v>
      </c>
      <c r="B22" s="27" t="s">
        <v>52</v>
      </c>
      <c r="C22" s="38" t="s">
        <v>21</v>
      </c>
      <c r="D22" s="39" t="s">
        <v>78</v>
      </c>
      <c r="E22" s="29" t="s">
        <v>88</v>
      </c>
      <c r="F22" s="37">
        <v>671</v>
      </c>
      <c r="G22" s="37">
        <v>67</v>
      </c>
      <c r="H22" s="37">
        <v>47</v>
      </c>
      <c r="I22" s="42">
        <f>H22/G22</f>
        <v>0.70149253731343286</v>
      </c>
      <c r="J22" s="63"/>
      <c r="K22" s="4"/>
      <c r="L22" s="4"/>
      <c r="M22" s="4"/>
      <c r="N22" s="4"/>
    </row>
    <row r="23" spans="1:16" ht="195" customHeight="1">
      <c r="A23" s="21">
        <v>4</v>
      </c>
      <c r="B23" s="27" t="s">
        <v>53</v>
      </c>
      <c r="C23" s="30" t="s">
        <v>58</v>
      </c>
      <c r="D23" s="30" t="s">
        <v>79</v>
      </c>
      <c r="E23" s="29" t="s">
        <v>88</v>
      </c>
      <c r="F23" s="37">
        <v>269</v>
      </c>
      <c r="G23" s="37">
        <v>115</v>
      </c>
      <c r="H23" s="53">
        <v>245</v>
      </c>
      <c r="I23" s="42">
        <f>H23/G23</f>
        <v>2.1304347826086958</v>
      </c>
      <c r="J23" s="63"/>
      <c r="K23" s="4"/>
      <c r="L23" s="4"/>
      <c r="M23" s="4"/>
      <c r="N23" s="4"/>
      <c r="P23" s="2" t="s">
        <v>25</v>
      </c>
    </row>
    <row r="24" spans="1:16" ht="132" customHeight="1">
      <c r="A24" s="21">
        <v>5</v>
      </c>
      <c r="B24" s="27" t="s">
        <v>13</v>
      </c>
      <c r="C24" s="30" t="s">
        <v>59</v>
      </c>
      <c r="D24" s="30" t="s">
        <v>45</v>
      </c>
      <c r="E24" s="29" t="s">
        <v>88</v>
      </c>
      <c r="F24" s="37">
        <v>2165</v>
      </c>
      <c r="G24" s="37">
        <v>670</v>
      </c>
      <c r="H24" s="53">
        <v>249</v>
      </c>
      <c r="I24" s="42">
        <f t="shared" ref="I24:I26" si="3">H24/G24</f>
        <v>0.37164179104477613</v>
      </c>
      <c r="J24" s="63"/>
      <c r="K24" s="4"/>
      <c r="L24" s="4"/>
      <c r="M24" s="4"/>
      <c r="N24" s="4"/>
    </row>
    <row r="25" spans="1:16" ht="134.4" customHeight="1">
      <c r="A25" s="21">
        <v>6</v>
      </c>
      <c r="B25" s="27" t="s">
        <v>60</v>
      </c>
      <c r="C25" s="30" t="s">
        <v>61</v>
      </c>
      <c r="D25" s="30" t="s">
        <v>45</v>
      </c>
      <c r="E25" s="29" t="s">
        <v>88</v>
      </c>
      <c r="F25" s="37">
        <v>2468</v>
      </c>
      <c r="G25" s="37">
        <v>700</v>
      </c>
      <c r="H25" s="53">
        <v>1767</v>
      </c>
      <c r="I25" s="42">
        <f t="shared" si="3"/>
        <v>2.5242857142857145</v>
      </c>
      <c r="J25" s="63"/>
      <c r="K25" s="4"/>
      <c r="L25" s="4"/>
      <c r="M25" s="4"/>
      <c r="N25" s="4"/>
    </row>
    <row r="26" spans="1:16" ht="38.4" customHeight="1">
      <c r="A26" s="78" t="s">
        <v>93</v>
      </c>
      <c r="B26" s="76" t="s">
        <v>62</v>
      </c>
      <c r="C26" s="77" t="s">
        <v>43</v>
      </c>
      <c r="D26" s="35" t="s">
        <v>64</v>
      </c>
      <c r="E26" s="29" t="s">
        <v>88</v>
      </c>
      <c r="F26" s="37">
        <v>28</v>
      </c>
      <c r="G26" s="37">
        <v>7</v>
      </c>
      <c r="H26" s="53">
        <v>0</v>
      </c>
      <c r="I26" s="42">
        <f t="shared" si="3"/>
        <v>0</v>
      </c>
      <c r="J26" s="63"/>
      <c r="K26" s="4"/>
      <c r="L26" s="4"/>
      <c r="M26" s="4"/>
      <c r="N26" s="4"/>
    </row>
    <row r="27" spans="1:16" ht="27.6" customHeight="1">
      <c r="A27" s="20"/>
      <c r="B27" s="6" t="s">
        <v>14</v>
      </c>
      <c r="C27" s="80" t="s">
        <v>19</v>
      </c>
      <c r="D27" s="81"/>
      <c r="E27" s="82"/>
      <c r="F27" s="18">
        <f>SUM(F28:F29)</f>
        <v>10329</v>
      </c>
      <c r="G27" s="18">
        <f t="shared" ref="G27:H27" si="4">SUM(G28:G29)</f>
        <v>144.30000000000001</v>
      </c>
      <c r="H27" s="18">
        <f t="shared" si="4"/>
        <v>344.1</v>
      </c>
      <c r="I27" s="43">
        <f t="shared" ref="I27:I37" si="5">H27/G27</f>
        <v>2.3846153846153846</v>
      </c>
      <c r="J27" s="64"/>
      <c r="K27" s="4"/>
      <c r="L27" s="4"/>
      <c r="M27" s="4"/>
      <c r="N27" s="4"/>
    </row>
    <row r="28" spans="1:16" ht="50.4" customHeight="1">
      <c r="A28" s="21">
        <v>8</v>
      </c>
      <c r="B28" s="27" t="s">
        <v>16</v>
      </c>
      <c r="C28" s="30" t="s">
        <v>22</v>
      </c>
      <c r="D28" s="30" t="s">
        <v>22</v>
      </c>
      <c r="E28" s="30" t="s">
        <v>87</v>
      </c>
      <c r="F28" s="37">
        <v>10050</v>
      </c>
      <c r="G28" s="37">
        <v>100</v>
      </c>
      <c r="H28" s="37">
        <v>23.8</v>
      </c>
      <c r="I28" s="42">
        <f t="shared" si="5"/>
        <v>0.23800000000000002</v>
      </c>
      <c r="J28" s="63"/>
      <c r="K28" s="4"/>
      <c r="L28" s="4"/>
      <c r="M28" s="4"/>
      <c r="N28" s="4"/>
    </row>
    <row r="29" spans="1:16" ht="72" customHeight="1">
      <c r="A29" s="21">
        <v>9</v>
      </c>
      <c r="B29" s="27" t="s">
        <v>72</v>
      </c>
      <c r="C29" s="36" t="s">
        <v>24</v>
      </c>
      <c r="D29" s="36" t="s">
        <v>96</v>
      </c>
      <c r="E29" s="30" t="s">
        <v>87</v>
      </c>
      <c r="F29" s="37">
        <v>279</v>
      </c>
      <c r="G29" s="37">
        <v>44.3</v>
      </c>
      <c r="H29" s="37">
        <v>320.3</v>
      </c>
      <c r="I29" s="42">
        <f t="shared" si="5"/>
        <v>7.2302483069977432</v>
      </c>
      <c r="J29" s="63"/>
      <c r="K29" s="4"/>
      <c r="L29" s="4"/>
      <c r="M29" s="4"/>
      <c r="N29" s="4"/>
    </row>
    <row r="30" spans="1:16" s="14" customFormat="1" ht="22.95" customHeight="1">
      <c r="A30" s="83" t="s">
        <v>4</v>
      </c>
      <c r="B30" s="84"/>
      <c r="C30" s="85" t="s">
        <v>5</v>
      </c>
      <c r="D30" s="86"/>
      <c r="E30" s="87"/>
      <c r="F30" s="17">
        <f>F33+F39+F41+F44</f>
        <v>14976.9</v>
      </c>
      <c r="G30" s="17">
        <f t="shared" ref="G30:H30" si="6">G33+G39+G41+G44</f>
        <v>5828</v>
      </c>
      <c r="H30" s="17">
        <f t="shared" si="6"/>
        <v>3035.4</v>
      </c>
      <c r="I30" s="44">
        <f>H30/G30</f>
        <v>0.52083047357584078</v>
      </c>
      <c r="J30" s="65"/>
      <c r="K30" s="13"/>
      <c r="L30" s="13"/>
      <c r="M30" s="13"/>
      <c r="N30" s="13"/>
    </row>
    <row r="31" spans="1:16" s="14" customFormat="1" ht="22.95" customHeight="1">
      <c r="A31" s="69"/>
      <c r="B31" s="70"/>
      <c r="C31" s="73" t="s">
        <v>84</v>
      </c>
      <c r="D31" s="71"/>
      <c r="E31" s="72"/>
      <c r="F31" s="74">
        <v>4689.5</v>
      </c>
      <c r="G31" s="74">
        <v>2041.5</v>
      </c>
      <c r="H31" s="74">
        <v>2041.5</v>
      </c>
      <c r="I31" s="75"/>
      <c r="J31" s="65"/>
      <c r="K31" s="13"/>
      <c r="L31" s="13"/>
      <c r="M31" s="13"/>
      <c r="N31" s="13"/>
    </row>
    <row r="32" spans="1:16" s="14" customFormat="1" ht="22.95" customHeight="1">
      <c r="A32" s="69"/>
      <c r="B32" s="70"/>
      <c r="C32" s="73" t="s">
        <v>85</v>
      </c>
      <c r="D32" s="71"/>
      <c r="E32" s="72"/>
      <c r="F32" s="74">
        <f>F30-F31</f>
        <v>10287.4</v>
      </c>
      <c r="G32" s="74">
        <f t="shared" ref="G32:I32" si="7">G30-G31</f>
        <v>3786.5</v>
      </c>
      <c r="H32" s="74">
        <f t="shared" si="7"/>
        <v>993.90000000000009</v>
      </c>
      <c r="I32" s="74">
        <f t="shared" si="7"/>
        <v>0.52083047357584078</v>
      </c>
      <c r="J32" s="65"/>
      <c r="K32" s="13"/>
      <c r="L32" s="13"/>
      <c r="M32" s="13"/>
      <c r="N32" s="13"/>
    </row>
    <row r="33" spans="1:10" s="7" customFormat="1">
      <c r="A33" s="22"/>
      <c r="B33" s="6" t="s">
        <v>0</v>
      </c>
      <c r="C33" s="15" t="s">
        <v>8</v>
      </c>
      <c r="D33" s="15"/>
      <c r="E33" s="15"/>
      <c r="F33" s="18">
        <f>SUM(F34:F37)</f>
        <v>5022.5</v>
      </c>
      <c r="G33" s="18">
        <f>G34+G35+G36+G37</f>
        <v>2650</v>
      </c>
      <c r="H33" s="18">
        <f>SUM(H34:H37)</f>
        <v>50</v>
      </c>
      <c r="I33" s="45">
        <f t="shared" si="5"/>
        <v>1.8867924528301886E-2</v>
      </c>
      <c r="J33" s="66"/>
    </row>
    <row r="34" spans="1:10" ht="70.95" customHeight="1">
      <c r="A34" s="21">
        <v>10</v>
      </c>
      <c r="B34" s="27" t="s">
        <v>6</v>
      </c>
      <c r="C34" s="30" t="s">
        <v>10</v>
      </c>
      <c r="D34" s="30" t="s">
        <v>80</v>
      </c>
      <c r="E34" s="29" t="s">
        <v>88</v>
      </c>
      <c r="F34" s="37">
        <v>150</v>
      </c>
      <c r="G34" s="37">
        <v>150</v>
      </c>
      <c r="H34" s="37">
        <v>0</v>
      </c>
      <c r="I34" s="42">
        <f t="shared" si="5"/>
        <v>0</v>
      </c>
      <c r="J34" s="63"/>
    </row>
    <row r="35" spans="1:10" ht="249" customHeight="1">
      <c r="A35" s="21">
        <v>11</v>
      </c>
      <c r="B35" s="24" t="s">
        <v>54</v>
      </c>
      <c r="C35" s="31" t="s">
        <v>9</v>
      </c>
      <c r="D35" s="31" t="s">
        <v>82</v>
      </c>
      <c r="E35" s="29" t="s">
        <v>90</v>
      </c>
      <c r="F35" s="37">
        <v>3113</v>
      </c>
      <c r="G35" s="37">
        <v>1500</v>
      </c>
      <c r="H35" s="37">
        <v>0</v>
      </c>
      <c r="I35" s="42">
        <f t="shared" si="5"/>
        <v>0</v>
      </c>
      <c r="J35" s="63"/>
    </row>
    <row r="36" spans="1:10" ht="99.6" customHeight="1">
      <c r="A36" s="21">
        <v>12</v>
      </c>
      <c r="B36" s="27" t="s">
        <v>73</v>
      </c>
      <c r="C36" s="30" t="s">
        <v>46</v>
      </c>
      <c r="D36" s="30" t="s">
        <v>94</v>
      </c>
      <c r="E36" s="29" t="s">
        <v>88</v>
      </c>
      <c r="F36" s="37">
        <v>1759.5</v>
      </c>
      <c r="G36" s="37">
        <v>1000</v>
      </c>
      <c r="H36" s="37">
        <v>50</v>
      </c>
      <c r="I36" s="42">
        <f t="shared" si="5"/>
        <v>0.05</v>
      </c>
      <c r="J36" s="63"/>
    </row>
    <row r="37" spans="1:10" ht="181.2" customHeight="1">
      <c r="A37" s="21">
        <v>13</v>
      </c>
      <c r="B37" s="27" t="s">
        <v>55</v>
      </c>
      <c r="C37" s="31" t="s">
        <v>47</v>
      </c>
      <c r="D37" s="31" t="s">
        <v>65</v>
      </c>
      <c r="E37" s="29" t="s">
        <v>92</v>
      </c>
      <c r="F37" s="37">
        <v>0</v>
      </c>
      <c r="G37" s="37">
        <v>0</v>
      </c>
      <c r="H37" s="37">
        <v>0</v>
      </c>
      <c r="I37" s="42" t="e">
        <f t="shared" si="5"/>
        <v>#DIV/0!</v>
      </c>
      <c r="J37" s="63"/>
    </row>
    <row r="38" spans="1:10" ht="1.5" hidden="1" customHeight="1">
      <c r="A38" s="21">
        <v>61</v>
      </c>
      <c r="B38" s="3"/>
      <c r="C38" s="5" t="s">
        <v>40</v>
      </c>
      <c r="D38" s="5"/>
      <c r="E38" s="30"/>
      <c r="F38" s="25">
        <v>90</v>
      </c>
      <c r="G38" s="25"/>
      <c r="H38" s="25"/>
      <c r="I38" s="46"/>
      <c r="J38" s="67"/>
    </row>
    <row r="39" spans="1:10" s="7" customFormat="1">
      <c r="A39" s="22"/>
      <c r="B39" s="6" t="s">
        <v>11</v>
      </c>
      <c r="C39" s="80"/>
      <c r="D39" s="81"/>
      <c r="E39" s="82"/>
      <c r="F39" s="26">
        <f>SUM(F40:F40)</f>
        <v>5500</v>
      </c>
      <c r="G39" s="26">
        <f>SUM(G40:G40)</f>
        <v>2150</v>
      </c>
      <c r="H39" s="26">
        <f>SUM(H40:H40)</f>
        <v>2148.9</v>
      </c>
      <c r="I39" s="47">
        <f>H39/G39</f>
        <v>0.99948837209302333</v>
      </c>
      <c r="J39" s="68"/>
    </row>
    <row r="40" spans="1:10" ht="79.2" customHeight="1">
      <c r="A40" s="21">
        <v>14</v>
      </c>
      <c r="B40" s="27" t="s">
        <v>12</v>
      </c>
      <c r="C40" s="30" t="s">
        <v>63</v>
      </c>
      <c r="D40" s="30" t="s">
        <v>81</v>
      </c>
      <c r="E40" s="29" t="s">
        <v>95</v>
      </c>
      <c r="F40" s="37">
        <v>5500</v>
      </c>
      <c r="G40" s="37">
        <v>2150</v>
      </c>
      <c r="H40" s="37">
        <v>2148.9</v>
      </c>
      <c r="I40" s="42">
        <f>H40/G40</f>
        <v>0.99948837209302333</v>
      </c>
      <c r="J40" s="63"/>
    </row>
    <row r="41" spans="1:10" ht="21" customHeight="1">
      <c r="A41" s="22"/>
      <c r="B41" s="6" t="s">
        <v>15</v>
      </c>
      <c r="C41" s="80" t="s">
        <v>48</v>
      </c>
      <c r="D41" s="81"/>
      <c r="E41" s="82"/>
      <c r="F41" s="18">
        <f>SUM(F42:F43)</f>
        <v>3758</v>
      </c>
      <c r="G41" s="18">
        <f t="shared" ref="G41:H41" si="8">SUM(G42:G43)</f>
        <v>793</v>
      </c>
      <c r="H41" s="18">
        <f t="shared" si="8"/>
        <v>476.1</v>
      </c>
      <c r="I41" s="43">
        <f>H41/G41</f>
        <v>0.60037831021437582</v>
      </c>
      <c r="J41" s="64"/>
    </row>
    <row r="42" spans="1:10" ht="37.950000000000003" customHeight="1">
      <c r="A42" s="128">
        <v>15</v>
      </c>
      <c r="B42" s="93" t="s">
        <v>17</v>
      </c>
      <c r="C42" s="131" t="s">
        <v>49</v>
      </c>
      <c r="D42" s="29" t="s">
        <v>50</v>
      </c>
      <c r="E42" s="29" t="s">
        <v>88</v>
      </c>
      <c r="F42" s="37">
        <v>1967</v>
      </c>
      <c r="G42" s="37">
        <v>317</v>
      </c>
      <c r="H42" s="37">
        <v>132</v>
      </c>
      <c r="I42" s="42">
        <f t="shared" ref="I42:I45" si="9">H42/G42</f>
        <v>0.41640378548895901</v>
      </c>
      <c r="J42" s="63"/>
    </row>
    <row r="43" spans="1:10" ht="38.4" customHeight="1">
      <c r="A43" s="129"/>
      <c r="B43" s="130"/>
      <c r="C43" s="132"/>
      <c r="D43" s="29" t="s">
        <v>51</v>
      </c>
      <c r="E43" s="29" t="s">
        <v>88</v>
      </c>
      <c r="F43" s="37">
        <v>1791</v>
      </c>
      <c r="G43" s="37">
        <v>476</v>
      </c>
      <c r="H43" s="37">
        <v>344.1</v>
      </c>
      <c r="I43" s="42">
        <f t="shared" si="9"/>
        <v>0.72289915966386564</v>
      </c>
      <c r="J43" s="63"/>
    </row>
    <row r="44" spans="1:10" ht="27.6" customHeight="1">
      <c r="A44" s="22"/>
      <c r="B44" s="6" t="s">
        <v>74</v>
      </c>
      <c r="C44" s="80" t="s">
        <v>71</v>
      </c>
      <c r="D44" s="81"/>
      <c r="E44" s="82"/>
      <c r="F44" s="18">
        <f>SUM(F45:F48)</f>
        <v>696.4</v>
      </c>
      <c r="G44" s="18">
        <f>SUM(G45:G48)</f>
        <v>235</v>
      </c>
      <c r="H44" s="18">
        <f>SUM(H45:H48)</f>
        <v>360.4</v>
      </c>
      <c r="I44" s="43">
        <f t="shared" si="9"/>
        <v>1.5336170212765956</v>
      </c>
      <c r="J44" s="64"/>
    </row>
    <row r="45" spans="1:10" ht="37.200000000000003" customHeight="1">
      <c r="A45" s="104">
        <v>16</v>
      </c>
      <c r="B45" s="107" t="s">
        <v>75</v>
      </c>
      <c r="C45" s="101" t="s">
        <v>67</v>
      </c>
      <c r="D45" s="29" t="s">
        <v>68</v>
      </c>
      <c r="E45" s="29" t="s">
        <v>88</v>
      </c>
      <c r="F45" s="37">
        <v>20</v>
      </c>
      <c r="G45" s="37">
        <v>5</v>
      </c>
      <c r="H45" s="37">
        <v>5</v>
      </c>
      <c r="I45" s="42">
        <f t="shared" si="9"/>
        <v>1</v>
      </c>
      <c r="J45" s="63"/>
    </row>
    <row r="46" spans="1:10" ht="34.950000000000003" customHeight="1">
      <c r="A46" s="105"/>
      <c r="B46" s="108"/>
      <c r="C46" s="102"/>
      <c r="D46" s="29" t="s">
        <v>69</v>
      </c>
      <c r="E46" s="29" t="s">
        <v>88</v>
      </c>
      <c r="F46" s="37">
        <v>90</v>
      </c>
      <c r="G46" s="37">
        <v>30</v>
      </c>
      <c r="H46" s="37">
        <v>25</v>
      </c>
      <c r="I46" s="42">
        <f t="shared" ref="I46:I48" si="10">H46/G46</f>
        <v>0.83333333333333337</v>
      </c>
      <c r="J46" s="63"/>
    </row>
    <row r="47" spans="1:10" ht="34.950000000000003" customHeight="1">
      <c r="A47" s="105"/>
      <c r="B47" s="108"/>
      <c r="C47" s="102"/>
      <c r="D47" s="79" t="s">
        <v>97</v>
      </c>
      <c r="E47" s="29" t="s">
        <v>88</v>
      </c>
      <c r="F47" s="37">
        <v>386.4</v>
      </c>
      <c r="G47" s="37">
        <v>0</v>
      </c>
      <c r="H47" s="37">
        <v>330.4</v>
      </c>
      <c r="I47" s="42" t="e">
        <f t="shared" si="10"/>
        <v>#DIV/0!</v>
      </c>
      <c r="J47" s="63"/>
    </row>
    <row r="48" spans="1:10" ht="33.6" customHeight="1">
      <c r="A48" s="106"/>
      <c r="B48" s="109"/>
      <c r="C48" s="103"/>
      <c r="D48" s="35" t="s">
        <v>70</v>
      </c>
      <c r="E48" s="29" t="s">
        <v>88</v>
      </c>
      <c r="F48" s="37">
        <v>200</v>
      </c>
      <c r="G48" s="37">
        <v>200</v>
      </c>
      <c r="H48" s="37">
        <v>0</v>
      </c>
      <c r="I48" s="42">
        <f t="shared" si="10"/>
        <v>0</v>
      </c>
      <c r="J48" s="63"/>
    </row>
    <row r="49" spans="1:10" ht="27" customHeight="1">
      <c r="A49" s="83" t="s">
        <v>76</v>
      </c>
      <c r="B49" s="84"/>
      <c r="C49" s="85" t="s">
        <v>77</v>
      </c>
      <c r="D49" s="86"/>
      <c r="E49" s="87"/>
      <c r="F49" s="17">
        <f>F50</f>
        <v>466.9</v>
      </c>
      <c r="G49" s="17">
        <f t="shared" ref="G49:I49" si="11">G50</f>
        <v>0</v>
      </c>
      <c r="H49" s="17">
        <f t="shared" si="11"/>
        <v>0</v>
      </c>
      <c r="I49" s="44" t="e">
        <f t="shared" si="11"/>
        <v>#DIV/0!</v>
      </c>
      <c r="J49" s="65"/>
    </row>
    <row r="50" spans="1:10">
      <c r="A50" s="22"/>
      <c r="B50" s="6" t="s">
        <v>14</v>
      </c>
      <c r="C50" s="80" t="s">
        <v>7</v>
      </c>
      <c r="D50" s="81"/>
      <c r="E50" s="82"/>
      <c r="F50" s="18">
        <f>SUM(F51:F51)</f>
        <v>466.9</v>
      </c>
      <c r="G50" s="18">
        <f>SUM(G51:G51)</f>
        <v>0</v>
      </c>
      <c r="H50" s="18">
        <f>SUM(H51:H51)</f>
        <v>0</v>
      </c>
      <c r="I50" s="45" t="e">
        <f>H50/G50</f>
        <v>#DIV/0!</v>
      </c>
      <c r="J50" s="66"/>
    </row>
    <row r="51" spans="1:10" ht="31.2">
      <c r="A51" s="21">
        <v>17</v>
      </c>
      <c r="B51" s="24" t="s">
        <v>56</v>
      </c>
      <c r="C51" s="31" t="s">
        <v>66</v>
      </c>
      <c r="D51" s="31" t="s">
        <v>91</v>
      </c>
      <c r="E51" s="29" t="s">
        <v>88</v>
      </c>
      <c r="F51" s="37">
        <v>466.9</v>
      </c>
      <c r="G51" s="37">
        <v>0</v>
      </c>
      <c r="H51" s="37">
        <v>0</v>
      </c>
      <c r="I51" s="42" t="e">
        <f t="shared" ref="I51" si="12">H51/G51</f>
        <v>#DIV/0!</v>
      </c>
      <c r="J51" s="63"/>
    </row>
  </sheetData>
  <mergeCells count="40">
    <mergeCell ref="C39:E39"/>
    <mergeCell ref="C41:E41"/>
    <mergeCell ref="A13:C13"/>
    <mergeCell ref="A14:C14"/>
    <mergeCell ref="A42:A43"/>
    <mergeCell ref="B42:B43"/>
    <mergeCell ref="C42:C43"/>
    <mergeCell ref="A30:B30"/>
    <mergeCell ref="A1:I1"/>
    <mergeCell ref="A2:I2"/>
    <mergeCell ref="A11:I11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F7:I7"/>
    <mergeCell ref="C50:E50"/>
    <mergeCell ref="A49:B49"/>
    <mergeCell ref="C49:E49"/>
    <mergeCell ref="C27:E27"/>
    <mergeCell ref="B7:B10"/>
    <mergeCell ref="C7:D8"/>
    <mergeCell ref="C9:C10"/>
    <mergeCell ref="C18:E18"/>
    <mergeCell ref="C15:E15"/>
    <mergeCell ref="A12:E12"/>
    <mergeCell ref="C20:E20"/>
    <mergeCell ref="C45:C48"/>
    <mergeCell ref="A45:A48"/>
    <mergeCell ref="B45:B48"/>
    <mergeCell ref="C44:E44"/>
    <mergeCell ref="C30:E3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2022-11-10T06:43:31Z</dcterms:modified>
</cp:coreProperties>
</file>