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60" windowWidth="19440" windowHeight="11640"/>
  </bookViews>
  <sheets>
    <sheet name="отчет" sheetId="2" r:id="rId1"/>
  </sheets>
  <definedNames>
    <definedName name="_xlnm.Print_Titles" localSheetId="0">отчет!$7:$10</definedName>
    <definedName name="_xlnm.Print_Area" localSheetId="0">отчет!$A$1:$I$50</definedName>
  </definedNames>
  <calcPr calcId="124519"/>
</workbook>
</file>

<file path=xl/calcChain.xml><?xml version="1.0" encoding="utf-8"?>
<calcChain xmlns="http://schemas.openxmlformats.org/spreadsheetml/2006/main">
  <c r="G33" i="2"/>
  <c r="G13"/>
  <c r="H13"/>
  <c r="F13"/>
  <c r="I45"/>
  <c r="I16"/>
  <c r="F33" l="1"/>
  <c r="G42"/>
  <c r="H42"/>
  <c r="F42"/>
  <c r="F39"/>
  <c r="G20"/>
  <c r="G27"/>
  <c r="H27"/>
  <c r="F27"/>
  <c r="H20"/>
  <c r="F20"/>
  <c r="I49"/>
  <c r="H48"/>
  <c r="H47" s="1"/>
  <c r="G48"/>
  <c r="G47" s="1"/>
  <c r="F48"/>
  <c r="F47" s="1"/>
  <c r="I44"/>
  <c r="I46"/>
  <c r="I43"/>
  <c r="I41"/>
  <c r="I40"/>
  <c r="I38"/>
  <c r="I35"/>
  <c r="I34"/>
  <c r="I29"/>
  <c r="I28"/>
  <c r="I24"/>
  <c r="I25"/>
  <c r="I26"/>
  <c r="I23"/>
  <c r="I22"/>
  <c r="I21"/>
  <c r="G39"/>
  <c r="H39"/>
  <c r="G18"/>
  <c r="I13" l="1"/>
  <c r="I39"/>
  <c r="I42"/>
  <c r="I48"/>
  <c r="I47" s="1"/>
  <c r="I20"/>
  <c r="F18"/>
  <c r="H18"/>
  <c r="I18" s="1"/>
  <c r="I19"/>
  <c r="G37" l="1"/>
  <c r="H37"/>
  <c r="F37"/>
  <c r="F30" s="1"/>
  <c r="F32" s="1"/>
  <c r="H33"/>
  <c r="F15"/>
  <c r="F17" s="1"/>
  <c r="G30" l="1"/>
  <c r="G32" s="1"/>
  <c r="H30"/>
  <c r="H32" s="1"/>
  <c r="F12"/>
  <c r="F14" s="1"/>
  <c r="I37"/>
  <c r="I27"/>
  <c r="I33"/>
  <c r="H15"/>
  <c r="H17" s="1"/>
  <c r="G15"/>
  <c r="G17" l="1"/>
  <c r="I17" s="1"/>
  <c r="I15"/>
  <c r="G12"/>
  <c r="G14" s="1"/>
  <c r="I30"/>
  <c r="I32" s="1"/>
  <c r="H12"/>
  <c r="H14" s="1"/>
  <c r="I14" l="1"/>
  <c r="I12"/>
</calcChain>
</file>

<file path=xl/sharedStrings.xml><?xml version="1.0" encoding="utf-8"?>
<sst xmlns="http://schemas.openxmlformats.org/spreadsheetml/2006/main" count="119" uniqueCount="95">
  <si>
    <t>1.</t>
  </si>
  <si>
    <t>№ п/п</t>
  </si>
  <si>
    <t>Мероприятие</t>
  </si>
  <si>
    <t>I.</t>
  </si>
  <si>
    <t>II.</t>
  </si>
  <si>
    <t>Меры по повышению эффективности расходов</t>
  </si>
  <si>
    <t>1.1.</t>
  </si>
  <si>
    <t>Оптимизация расходов на обслуживание муниципального долга</t>
  </si>
  <si>
    <t>Оптимизация бюджетной сети</t>
  </si>
  <si>
    <t>Изъятие непрофильного и (или) неиспользуемого имущества учреждений и органов местного самоуправления в целях его дальнейшего эффективного использования (передачи другим учреждениям, консервации)</t>
  </si>
  <si>
    <t>2.</t>
  </si>
  <si>
    <t>2.1.</t>
  </si>
  <si>
    <t>2.5.</t>
  </si>
  <si>
    <t>3.</t>
  </si>
  <si>
    <t>4.</t>
  </si>
  <si>
    <t>3.1.</t>
  </si>
  <si>
    <t>4.1.</t>
  </si>
  <si>
    <t>Обеспечение роста поступлений от реализации программы приватизации</t>
  </si>
  <si>
    <t>Повышение собираемости налоговых и неналоговых доходов</t>
  </si>
  <si>
    <t>Повышение эффективности администрирования налога на доходы физических лиц. Легализация неформальной занятости</t>
  </si>
  <si>
    <t>Активизации работы по проведению торгов по продаже права заключения договоров аренды муниципального имущества и земельных участков, находящихся в муниципальной собственности</t>
  </si>
  <si>
    <t>Организация работы Комиссии по мобилизации налоговых и неналоговых доходов (проведение заседаний не реже 11 раз в год)</t>
  </si>
  <si>
    <t>Обеспечение роста поступлений за счет доходов от использования и реализации земельных участков и муниципального имущества</t>
  </si>
  <si>
    <t>Проработка вопроса об увеличении поступлений в бюджет за счет привлечения новых источников</t>
  </si>
  <si>
    <t xml:space="preserve"> </t>
  </si>
  <si>
    <r>
      <t xml:space="preserve">Периодичность отчета: </t>
    </r>
    <r>
      <rPr>
        <i/>
        <u/>
        <sz val="16"/>
        <rFont val="Times New Roman"/>
        <family val="1"/>
        <charset val="204"/>
      </rPr>
      <t>ежемесячная</t>
    </r>
  </si>
  <si>
    <r>
      <t xml:space="preserve">Единицы измерения: </t>
    </r>
    <r>
      <rPr>
        <i/>
        <u/>
        <sz val="16"/>
        <rFont val="Times New Roman"/>
        <family val="1"/>
        <charset val="204"/>
      </rPr>
      <t>тыс. рублей</t>
    </r>
  </si>
  <si>
    <t>ВСЕГО</t>
  </si>
  <si>
    <t>Утверждено</t>
  </si>
  <si>
    <t>в т.ч.:</t>
  </si>
  <si>
    <t>Исполнено на отчетную дату</t>
  </si>
  <si>
    <t>%</t>
  </si>
  <si>
    <t>Бюджетный эффект</t>
  </si>
  <si>
    <t>тыс. рублей</t>
  </si>
  <si>
    <t>Информация о реализации мероприятия</t>
  </si>
  <si>
    <t>№ пункта Типового плана</t>
  </si>
  <si>
    <t>Наименование мероприятия в Типовом плане</t>
  </si>
  <si>
    <r>
      <t xml:space="preserve">Срок представления: </t>
    </r>
    <r>
      <rPr>
        <i/>
        <u/>
        <sz val="16"/>
        <rFont val="Times New Roman"/>
        <family val="1"/>
        <charset val="204"/>
      </rPr>
      <t>10 число месяца, следующего за отчетным</t>
    </r>
  </si>
  <si>
    <t>Мероприятия, предусматривающие достижение бюджетного эффекта</t>
  </si>
  <si>
    <t>…</t>
  </si>
  <si>
    <r>
      <t xml:space="preserve">Наименование мероприятия в Программе </t>
    </r>
    <r>
      <rPr>
        <u/>
        <sz val="11"/>
        <rFont val="Times New Roman"/>
        <family val="1"/>
        <charset val="204"/>
      </rPr>
      <t>(указать, если отличается)</t>
    </r>
  </si>
  <si>
    <t xml:space="preserve">Отчет о реализации мероприятий по оздоровлению муниципальных финансов Суоярвского муниципального района </t>
  </si>
  <si>
    <t>Увеличение доходов по договорам купли-продажи имущества</t>
  </si>
  <si>
    <t>Оценка имущества, рекомендованного к реализации, внесение предложений по реализации имущества в программу приватизации</t>
  </si>
  <si>
    <t xml:space="preserve"> - инвентаризация задолженности по арендной плате в целях определения реальной суммы долгов по действующим договорам аренды, выявления безнадежной к взысканию задолженности;
- предъявление претензий арендаторам, направление исковых заявлений, принудительное расторжение договоров аренды и выселение должников из занимаемых ими муниципальных помещений;
- Принятие решений о направлении исков об обеспечительных мерах в рамках исковой работы по взысканию задолженности через суд
</t>
  </si>
  <si>
    <t xml:space="preserve">Оптимизация численности работников обслуживающего и вспомогательного персонала, непрофильных специалистов учреждений
</t>
  </si>
  <si>
    <t>Оптимизация расходов по контрагентам</t>
  </si>
  <si>
    <t xml:space="preserve">Организация работы по инвентаризации задолженности по арендной плате за имущество и земельные участки </t>
  </si>
  <si>
    <t>Проведение работы по списанию на забалансовый счет задолженности по арендной плате за имущество</t>
  </si>
  <si>
    <t>Проведение работы по списанию безнадежной к взысканию задолженности по арендной плате за имущество и земельные участки</t>
  </si>
  <si>
    <t>2.3.</t>
  </si>
  <si>
    <t>2.4.</t>
  </si>
  <si>
    <t>3.1</t>
  </si>
  <si>
    <t>Реализация мероприятий по государственной поддержке малого и среднего предпринимательства (в т.ч. поддержка субъектов малого  и среднего предпринимательства  в моногородах)</t>
  </si>
  <si>
    <t>Повышение эффективности претензионно-исковой работы по взысканию задолженности по арендной плате за  имущество, находящееся в муниципальной собственности</t>
  </si>
  <si>
    <t>Повышение эффективности претензионно-исковой работы по взысканию задолженности по арендной плате за  земельные участки, находящееся в муниципальной собственности</t>
  </si>
  <si>
    <t>2.6.</t>
  </si>
  <si>
    <t>Повышение эффективности претензионно-исковой работы по взысканию задолженности по арендной плате за  земельные участки, государственная собственность на которые не разграничена</t>
  </si>
  <si>
    <t>2.7.</t>
  </si>
  <si>
    <t xml:space="preserve">Совершенствование системы закупок для муниципальных нужд </t>
  </si>
  <si>
    <t>Поросозеро - увеличение арендной платы по договору аренды в связи с увеличением стоимости кВ.м. строительства за 4 кв.2020 г. (ул.Заводская 8,АТС)</t>
  </si>
  <si>
    <t>Взаимодействие с кредитными организациями по снижению процентной ставки</t>
  </si>
  <si>
    <t>Сокращение расходов на содержание органов местного самоуправления</t>
  </si>
  <si>
    <t>Использовать автомобиль администрации для доставки депутатов Совета Лоймольского сельского поселения к месту проведения сессий (при попутном отправлении)</t>
  </si>
  <si>
    <t>Не принимать на работу муниципального служащего в течение срока действия до сентября 2023 года (действия полномочий Главы 2018-2023 год)</t>
  </si>
  <si>
    <t xml:space="preserve">Сокращение расходов по оплате тепловой энергии путем установки теплового счетчика </t>
  </si>
  <si>
    <t>Реализация мероприятий, связанных с сокращением расходов на содержание органов местного самоуправления и устранением сверхнормативных расходов</t>
  </si>
  <si>
    <t>3.2.</t>
  </si>
  <si>
    <t>5.</t>
  </si>
  <si>
    <t>5.1</t>
  </si>
  <si>
    <t>I1I.</t>
  </si>
  <si>
    <t>Меры по оптимизации расходов на обслуживание муниципального долга</t>
  </si>
  <si>
    <t>Проведение работы по договорам, заключенным по результатам торгов и с единственным участником аукциона и по результатам аукциона, признанного несостоявшимся с единственным участником аукциона по муниципальному образованию «Суоярвский район» и  Суоярвское городское поселение  в 2021 г.- 503 тыс.руб.; в 2022 г.-60 тыс.руб.; в 2023 г.-40 тыс.руб.; в 2024 г. – 40 тыс.руб.                                                                                                                                          Проведение работы по приобретению земельных участков, расположенных на территории поселения в собственность физическими и юридическими лицами (активизация приватизации земли) по Лоймольскому сельскому поселению в 2021г-7 тыс.руб.; в 2022 г.-7 тыс.руб.; в 2023г.- 7 тыс.руб.;в 2024 г.-7 тыс.руб.)</t>
  </si>
  <si>
    <r>
      <t xml:space="preserve">инвентаризация задолженности по арендной плате в целях определения реальной суммы долгов по действующим договорам аренды, выявления безнадежной к взысканию задолженности;
- предъявление претензий арендаторам, направление исковых заявлений, принудительное расторжение договоров аренды и выселение должников из занимаемых ими муниципальных помещений;
- Принятие решений о направлении исков об обеспечительных мерах в рамках исковой работы по взысканию задолженности через суд: </t>
    </r>
    <r>
      <rPr>
        <i/>
        <sz val="12"/>
        <rFont val="Times New Roman"/>
        <family val="1"/>
        <charset val="204"/>
      </rPr>
      <t xml:space="preserve">Найстеньярвское сельское поселение в 2021 г.-95,0тыс.руб.- исковые заявления в суде. В июне иск удовлетворен исполнительный лист у судебных приставов                                                                                                     Муниципальное образование «Суоярвский район» и Суоярвское городское поселение в 2021 г.-30 тыс.руб.; в 2022 г.- 20 тыс.руб.; в 2023 г.-20 тыс.руб.; в2024 г. – 20 тыс.руб. </t>
    </r>
    <r>
      <rPr>
        <sz val="12"/>
        <rFont val="Times New Roman"/>
        <family val="1"/>
        <charset val="204"/>
      </rPr>
      <t xml:space="preserve">
</t>
    </r>
  </si>
  <si>
    <t xml:space="preserve"> -  уменьшение начальной максимальной цены контракта, использование механизма совместных закупок, увеличение доли закупок, осуществляемых конкурентными способами, 
-утверждение порядка, предусматривающего направление экономии, сложившейся по итогам закупок, на финансовое обеспечение первоочередных расходных  обязательств (раздел заполняется по факту получения экономии по контрактам)
</t>
  </si>
  <si>
    <r>
      <rPr>
        <b/>
        <sz val="12"/>
        <rFont val="Times New Roman"/>
        <family val="1"/>
        <charset val="204"/>
      </rPr>
      <t>2021 год</t>
    </r>
    <r>
      <rPr>
        <sz val="12"/>
        <rFont val="Times New Roman"/>
        <family val="1"/>
        <charset val="204"/>
      </rPr>
      <t xml:space="preserve">
- объединение в 2020 г. детсадов города под одно юр.лицо (бюджетный эффект в 2021 от закрытия и изъятия из оператив.управления здания МДОУ №7 «Родничок по адресу: г.Суоярви, ул. Гагарина, д.1А  700,0 тыс.руб, в 2022 -1400 тыс. ру.). 
-- реконструкция Найстенъярвской школы и перевод детсада в здание школы в 2020 (бюджетный эффект  в 2021 от закрытия зданий 1198,0 тыс.руб отопление, 25,0 тыс.руб. электроэнергия)
- реконструкция школы и перевод дошкольной группы и кухни в одно здание МОУ «Лоймольская СОШ в п.Пийтсиёки в 2020 г. (бюджетный эффект  в 2021 от закрытия зданий – отопление 320,0 тыс.руб, электроэнергия 70,0 тыс.руб) 
</t>
    </r>
    <r>
      <rPr>
        <b/>
        <sz val="12"/>
        <rFont val="Times New Roman"/>
        <family val="1"/>
        <charset val="204"/>
      </rPr>
      <t xml:space="preserve">2022 год: </t>
    </r>
    <r>
      <rPr>
        <sz val="12"/>
        <rFont val="Times New Roman"/>
        <family val="1"/>
        <charset val="204"/>
      </rPr>
      <t xml:space="preserve">
- В случае выделения средств на строительство новой школы на 330 мест и реконструкцию здания дошкольных групп Кайпинской ООШ для размещения школы-сада  - закрытия здания Кайпинской школы и изъятие из оператив.управления здания Кайпинской ООШ по адресу: г.Суоярви,Суоярвское шоссе, д.164 1500,0 тыс.руб.
</t>
    </r>
  </si>
  <si>
    <t>Меры по увеличению поступлений налоговых и неналоговых доходов, в том числе:</t>
  </si>
  <si>
    <t>бюджет Республики Карелия</t>
  </si>
  <si>
    <t>местный бюджет</t>
  </si>
  <si>
    <t>ВСЕГО по Программе, в том числе</t>
  </si>
  <si>
    <t xml:space="preserve">срок реализации мероприятия в течение 2022 года </t>
  </si>
  <si>
    <t>срок реализации мероприятия в течение 2022 года</t>
  </si>
  <si>
    <t>2022 год</t>
  </si>
  <si>
    <t xml:space="preserve">срок реализации мероприятия в течение 2022 года  </t>
  </si>
  <si>
    <r>
      <t>Направление писем в кредитные организации о снижении ставки по кредиту, привлечение кредита по меньшую ставку</t>
    </r>
    <r>
      <rPr>
        <i/>
        <sz val="12"/>
        <rFont val="Times New Roman"/>
        <family val="1"/>
        <charset val="204"/>
      </rPr>
      <t xml:space="preserve"> </t>
    </r>
  </si>
  <si>
    <t>7</t>
  </si>
  <si>
    <t>Экономический эффект от вакантной должности заместителя Главы в 2020 году - 386,4 тыс.руб. (не отражен в отчете за 2020 год) (экономия за 2022 год 396,5 тыс.руб.)</t>
  </si>
  <si>
    <t>1.1</t>
  </si>
  <si>
    <t>1.2.</t>
  </si>
  <si>
    <r>
      <t xml:space="preserve">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 Целевой показатель: количество вновь созданных рабочих мест (включая вновь зарегистрированных индивидуальных предпринимателей) субъектам малого и среднего предпринимательства, получившим государственную поддержку.                                                               Создание новых рабочих мест СМП, получившими государственную поддержку в </t>
    </r>
    <r>
      <rPr>
        <b/>
        <sz val="12"/>
        <rFont val="Times New Roman"/>
        <family val="1"/>
        <charset val="204"/>
      </rPr>
      <t xml:space="preserve">2021 </t>
    </r>
    <r>
      <rPr>
        <sz val="12"/>
        <rFont val="Times New Roman"/>
        <family val="1"/>
        <charset val="204"/>
      </rPr>
      <t xml:space="preserve">г – 4 места(с1мая, с1июня, с1августа, с 1сентября-МРОТ 12792*1,65*13%*43%*4чел*8мес..= 33,0 тыс.руб);  в </t>
    </r>
    <r>
      <rPr>
        <b/>
        <sz val="12"/>
        <rFont val="Times New Roman"/>
        <family val="1"/>
        <charset val="204"/>
      </rPr>
      <t>2022</t>
    </r>
    <r>
      <rPr>
        <sz val="12"/>
        <rFont val="Times New Roman"/>
        <family val="1"/>
        <charset val="204"/>
      </rPr>
      <t xml:space="preserve"> г.– 2 места (МРОТ 12792*1,65*13%*43%*1чел*5мес.=5,9 тыс.руб. МРОТ с 1 июля 15279*1,65*13%*43%*1 чел*6мес.=8,5 тыс.руб.с 1 августа 15279*1,65*13%*43%*1 чел*5мес = 7,0 тыс.руб.)                                                                                                                                                                                                                                 в </t>
    </r>
    <r>
      <rPr>
        <b/>
        <sz val="12"/>
        <rFont val="Times New Roman"/>
        <family val="1"/>
        <charset val="204"/>
      </rPr>
      <t>2023</t>
    </r>
    <r>
      <rPr>
        <sz val="12"/>
        <rFont val="Times New Roman"/>
        <family val="1"/>
        <charset val="204"/>
      </rPr>
      <t xml:space="preserve"> г. – 4  места (МРОТ 12792*1,65*13%*43%*4чел*12мес..= 56,6 тыс.руб)                                                                                                                      в </t>
    </r>
    <r>
      <rPr>
        <b/>
        <sz val="12"/>
        <rFont val="Times New Roman"/>
        <family val="1"/>
        <charset val="204"/>
      </rPr>
      <t>2024</t>
    </r>
    <r>
      <rPr>
        <sz val="12"/>
        <rFont val="Times New Roman"/>
        <family val="1"/>
        <charset val="204"/>
      </rPr>
      <t xml:space="preserve"> г. – 4  места (МРОТ 12792*1,65*13%*43%*4чел*12мес..= 56,6 тыс.руб)</t>
    </r>
  </si>
  <si>
    <r>
      <rPr>
        <b/>
        <sz val="12"/>
        <rFont val="Times New Roman"/>
        <family val="1"/>
        <charset val="204"/>
      </rPr>
      <t>2021 год</t>
    </r>
    <r>
      <rPr>
        <sz val="12"/>
        <rFont val="Times New Roman"/>
        <family val="1"/>
        <charset val="204"/>
      </rPr>
      <t xml:space="preserve">
Экономический эффект от сокращения  персонала в 2020 году (ст.воспитатель д/с № 5 – 22,8 тыс.руб.*12мес+30,2%=356,2
тыс. руб.; ЦБС 1,75 ст. – 29,5 тыс.руб.*6 мес.+30,2% =403,3 тыс.руб.</t>
    </r>
    <r>
      <rPr>
        <sz val="12"/>
        <rFont val="Times New Roman"/>
        <family val="1"/>
        <charset val="204"/>
      </rPr>
      <t xml:space="preserve">
</t>
    </r>
  </si>
  <si>
    <t>срок реализации мероприятия в течение 2022 года (экономия  бюджет РК 2447,5 тыс.руб.,  местный бюджет 64,6 тыс.руб.)</t>
  </si>
  <si>
    <t xml:space="preserve">Проведение торгов на право заключения договоров на установку и эксплуатацию рекламных конструкций (оплата задолженности за прошлый период)
Размещение нестационарных торговых объектов (оплата задолженности за прошлый период 42,9 тыс.руб.) Восстановительная стоимость за свод зеленых насаждений (в первоначальном бюджете 20,0 тыс.руб. поступило 285,2 тыс.руб., в программу 265,2 тыс.руб)
</t>
  </si>
  <si>
    <t xml:space="preserve">по состоянию на 01 января 2023 года </t>
  </si>
  <si>
    <t>срок реализации мероприятия в течение 2022 года (1 место "Мама Карелия" с февраля (12792руб.*5мес*1,65*13%*43%)= 5,9тыс.руб. + (15279руб.*6мес*1,65*13%*43%) =8,5тыс.руб.) (1 место с 1 августа ИП Дружинин А.С. 15279руб.*5мес*1,65*13%*43%=7,0 тыс.руб.)</t>
  </si>
</sst>
</file>

<file path=xl/styles.xml><?xml version="1.0" encoding="utf-8"?>
<styleSheet xmlns="http://schemas.openxmlformats.org/spreadsheetml/2006/main">
  <numFmts count="1">
    <numFmt numFmtId="164" formatCode="#,##0.0"/>
  </numFmts>
  <fonts count="17">
    <font>
      <sz val="11"/>
      <color theme="1"/>
      <name val="Calibri"/>
      <family val="2"/>
      <scheme val="minor"/>
    </font>
    <font>
      <sz val="14"/>
      <name val="Times New Roman"/>
      <family val="1"/>
      <charset val="204"/>
    </font>
    <font>
      <b/>
      <sz val="14"/>
      <name val="Times New Roman"/>
      <family val="1"/>
      <charset val="204"/>
    </font>
    <font>
      <sz val="10"/>
      <name val="Arial"/>
      <family val="2"/>
      <charset val="204"/>
    </font>
    <font>
      <b/>
      <sz val="16"/>
      <name val="Times New Roman"/>
      <family val="1"/>
      <charset val="204"/>
    </font>
    <font>
      <sz val="16"/>
      <name val="Times New Roman"/>
      <family val="1"/>
      <charset val="204"/>
    </font>
    <font>
      <sz val="16"/>
      <name val="Calibri"/>
      <family val="2"/>
    </font>
    <font>
      <i/>
      <sz val="16"/>
      <name val="Times New Roman"/>
      <family val="1"/>
      <charset val="204"/>
    </font>
    <font>
      <i/>
      <u/>
      <sz val="16"/>
      <name val="Times New Roman"/>
      <family val="1"/>
      <charset val="204"/>
    </font>
    <font>
      <b/>
      <sz val="20"/>
      <name val="Times New Roman"/>
      <family val="1"/>
      <charset val="204"/>
    </font>
    <font>
      <sz val="11"/>
      <name val="Times New Roman"/>
      <family val="1"/>
      <charset val="204"/>
    </font>
    <font>
      <u/>
      <sz val="11"/>
      <name val="Times New Roman"/>
      <family val="1"/>
      <charset val="204"/>
    </font>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i/>
      <sz val="12"/>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12" fillId="0" borderId="0"/>
    <xf numFmtId="0" fontId="12" fillId="0" borderId="0"/>
  </cellStyleXfs>
  <cellXfs count="133">
    <xf numFmtId="0" fontId="0" fillId="0" borderId="0" xfId="0"/>
    <xf numFmtId="0" fontId="1" fillId="2" borderId="0" xfId="0" applyFont="1" applyFill="1" applyAlignment="1">
      <alignment horizontal="justify"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4" fillId="4" borderId="0" xfId="0" applyFont="1" applyFill="1" applyAlignment="1">
      <alignment horizontal="center" vertical="center" wrapText="1"/>
    </xf>
    <xf numFmtId="0" fontId="6" fillId="4" borderId="0" xfId="0" applyFont="1" applyFill="1" applyAlignment="1">
      <alignment wrapText="1"/>
    </xf>
    <xf numFmtId="0" fontId="2" fillId="3"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4" fillId="4"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164" fontId="14" fillId="5" borderId="2" xfId="0" applyNumberFormat="1" applyFont="1" applyFill="1" applyBorder="1" applyAlignment="1">
      <alignment horizontal="center" vertical="center" wrapText="1"/>
    </xf>
    <xf numFmtId="164" fontId="14" fillId="4"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15" fillId="0" borderId="0" xfId="0" applyFont="1" applyAlignment="1">
      <alignment horizontal="left" wrapText="1"/>
    </xf>
    <xf numFmtId="0" fontId="13" fillId="0" borderId="1" xfId="0" applyFont="1" applyFill="1" applyBorder="1" applyAlignment="1">
      <alignment horizontal="justify" vertical="center" wrapText="1"/>
    </xf>
    <xf numFmtId="164" fontId="13" fillId="6" borderId="1" xfId="0" applyNumberFormat="1" applyFont="1" applyFill="1" applyBorder="1" applyAlignment="1">
      <alignment horizontal="center" vertical="center" wrapText="1"/>
    </xf>
    <xf numFmtId="0" fontId="13" fillId="0" borderId="1" xfId="0" applyFont="1" applyFill="1" applyBorder="1" applyAlignment="1">
      <alignment horizontal="justify" vertical="top" wrapText="1"/>
    </xf>
    <xf numFmtId="0" fontId="13" fillId="0" borderId="1" xfId="0" applyFont="1" applyFill="1" applyBorder="1" applyAlignment="1">
      <alignment horizontal="left" vertical="top" wrapText="1"/>
    </xf>
    <xf numFmtId="9" fontId="13" fillId="5" borderId="26" xfId="0" applyNumberFormat="1" applyFont="1" applyFill="1" applyBorder="1" applyAlignment="1">
      <alignment horizontal="center" vertical="center" wrapText="1"/>
    </xf>
    <xf numFmtId="9" fontId="14" fillId="3" borderId="17" xfId="0" applyNumberFormat="1" applyFont="1" applyFill="1" applyBorder="1" applyAlignment="1">
      <alignment horizontal="center" vertical="center" wrapText="1"/>
    </xf>
    <xf numFmtId="9" fontId="13" fillId="6" borderId="17" xfId="0" applyNumberFormat="1"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9" fontId="4" fillId="4" borderId="17" xfId="0" applyNumberFormat="1" applyFont="1" applyFill="1" applyBorder="1" applyAlignment="1">
      <alignment horizontal="center" vertical="center" wrapText="1"/>
    </xf>
    <xf numFmtId="9" fontId="1" fillId="3" borderId="17" xfId="0" applyNumberFormat="1" applyFont="1" applyFill="1" applyBorder="1" applyAlignment="1">
      <alignment horizontal="center" vertical="center" wrapText="1"/>
    </xf>
    <xf numFmtId="9" fontId="1" fillId="6" borderId="17" xfId="0" applyNumberFormat="1" applyFont="1" applyFill="1" applyBorder="1" applyAlignment="1">
      <alignment horizontal="center" vertical="center" wrapText="1"/>
    </xf>
    <xf numFmtId="9" fontId="1" fillId="7" borderId="17" xfId="0" applyNumberFormat="1"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164" fontId="15" fillId="6"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Alignment="1">
      <alignment horizontal="left"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9" fontId="13" fillId="5" borderId="0" xfId="0" applyNumberFormat="1" applyFont="1" applyFill="1" applyBorder="1" applyAlignment="1">
      <alignment horizontal="center" vertical="center" wrapText="1"/>
    </xf>
    <xf numFmtId="9" fontId="14" fillId="4" borderId="0" xfId="0" applyNumberFormat="1" applyFont="1" applyFill="1" applyBorder="1" applyAlignment="1">
      <alignment horizontal="center" vertical="center" wrapText="1"/>
    </xf>
    <xf numFmtId="9" fontId="14" fillId="3" borderId="0" xfId="0" applyNumberFormat="1" applyFont="1" applyFill="1" applyBorder="1" applyAlignment="1">
      <alignment horizontal="center" vertical="center" wrapText="1"/>
    </xf>
    <xf numFmtId="9" fontId="13" fillId="6" borderId="0" xfId="0" applyNumberFormat="1" applyFont="1" applyFill="1" applyBorder="1" applyAlignment="1">
      <alignment horizontal="center" vertical="center" wrapText="1"/>
    </xf>
    <xf numFmtId="9" fontId="2" fillId="3" borderId="0" xfId="0" applyNumberFormat="1" applyFont="1" applyFill="1" applyBorder="1" applyAlignment="1">
      <alignment horizontal="center" vertical="center" wrapText="1"/>
    </xf>
    <xf numFmtId="9" fontId="4" fillId="4" borderId="0" xfId="0" applyNumberFormat="1" applyFont="1" applyFill="1" applyBorder="1" applyAlignment="1">
      <alignment horizontal="center" vertical="center" wrapText="1"/>
    </xf>
    <xf numFmtId="9" fontId="1" fillId="3" borderId="0" xfId="0" applyNumberFormat="1" applyFont="1" applyFill="1" applyBorder="1" applyAlignment="1">
      <alignment horizontal="center" vertical="center" wrapText="1"/>
    </xf>
    <xf numFmtId="9" fontId="1" fillId="6" borderId="0" xfId="0" applyNumberFormat="1" applyFont="1" applyFill="1" applyBorder="1" applyAlignment="1">
      <alignment horizontal="center" vertical="center" wrapText="1"/>
    </xf>
    <xf numFmtId="9" fontId="1" fillId="7" borderId="0" xfId="0" applyNumberFormat="1"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9" xfId="0" applyFont="1" applyFill="1" applyBorder="1" applyAlignment="1">
      <alignment horizontal="left" vertical="center" wrapText="1"/>
    </xf>
    <xf numFmtId="0" fontId="4" fillId="6" borderId="3" xfId="0" applyFont="1" applyFill="1" applyBorder="1" applyAlignment="1">
      <alignment horizontal="left" vertical="center" wrapText="1"/>
    </xf>
    <xf numFmtId="0" fontId="5" fillId="6" borderId="17" xfId="0" applyFont="1" applyFill="1" applyBorder="1" applyAlignment="1">
      <alignment horizontal="left" vertical="center" wrapText="1"/>
    </xf>
    <xf numFmtId="164" fontId="5" fillId="6" borderId="1" xfId="0" applyNumberFormat="1" applyFont="1" applyFill="1" applyBorder="1" applyAlignment="1">
      <alignment horizontal="center" vertical="center" wrapText="1"/>
    </xf>
    <xf numFmtId="9" fontId="5" fillId="6" borderId="17"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13" fillId="0" borderId="13" xfId="0" applyFont="1" applyFill="1" applyBorder="1" applyAlignment="1">
      <alignment horizontal="left" vertical="center" wrapText="1"/>
    </xf>
    <xf numFmtId="49" fontId="1" fillId="2" borderId="20" xfId="0" applyNumberFormat="1" applyFont="1" applyFill="1" applyBorder="1" applyAlignment="1">
      <alignment horizontal="center" vertical="center" wrapText="1"/>
    </xf>
    <xf numFmtId="0" fontId="13" fillId="6" borderId="0"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4" borderId="1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3"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21" xfId="0" applyFont="1" applyFill="1" applyBorder="1" applyAlignment="1">
      <alignment horizontal="left" vertical="center" wrapText="1"/>
    </xf>
    <xf numFmtId="0" fontId="2" fillId="5"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 fillId="6" borderId="20"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49" fontId="1" fillId="6" borderId="13" xfId="0" applyNumberFormat="1" applyFont="1" applyFill="1" applyBorder="1" applyAlignment="1">
      <alignment horizontal="center" vertical="center" wrapText="1"/>
    </xf>
    <xf numFmtId="49" fontId="1" fillId="6" borderId="8"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1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5" borderId="18"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2" xfId="0" applyFont="1" applyFill="1" applyBorder="1" applyAlignment="1">
      <alignment horizontal="left"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9"/>
  <sheetViews>
    <sheetView tabSelected="1" view="pageBreakPreview" zoomScale="60" workbookViewId="0">
      <pane xSplit="2" ySplit="12" topLeftCell="C25" activePane="bottomRight" state="frozen"/>
      <selection pane="topRight" activeCell="C1" sqref="C1"/>
      <selection pane="bottomLeft" activeCell="A13" sqref="A13"/>
      <selection pane="bottomRight" activeCell="H25" sqref="H25"/>
    </sheetView>
  </sheetViews>
  <sheetFormatPr defaultColWidth="9.109375" defaultRowHeight="18"/>
  <cols>
    <col min="1" max="1" width="7.6640625" style="2" customWidth="1"/>
    <col min="2" max="2" width="9" style="2" customWidth="1"/>
    <col min="3" max="3" width="63.109375" style="1" customWidth="1"/>
    <col min="4" max="4" width="89.44140625" style="1" customWidth="1"/>
    <col min="5" max="5" width="42" style="1" customWidth="1"/>
    <col min="6" max="6" width="12.6640625" style="1" customWidth="1"/>
    <col min="7" max="7" width="20" style="2" customWidth="1"/>
    <col min="8" max="8" width="11.109375" style="2" customWidth="1"/>
    <col min="9" max="9" width="19" style="2" customWidth="1"/>
    <col min="10" max="10" width="21.88671875" style="2" customWidth="1"/>
    <col min="11" max="11" width="21.109375" style="2" customWidth="1"/>
    <col min="12" max="16384" width="9.109375" style="2"/>
  </cols>
  <sheetData>
    <row r="1" spans="1:14" ht="20.25" customHeight="1">
      <c r="A1" s="110" t="s">
        <v>41</v>
      </c>
      <c r="B1" s="110"/>
      <c r="C1" s="110"/>
      <c r="D1" s="110"/>
      <c r="E1" s="110"/>
      <c r="F1" s="110"/>
      <c r="G1" s="110"/>
      <c r="H1" s="110"/>
      <c r="I1" s="110"/>
      <c r="J1" s="54"/>
    </row>
    <row r="2" spans="1:14" ht="17.399999999999999" customHeight="1">
      <c r="A2" s="110" t="s">
        <v>93</v>
      </c>
      <c r="B2" s="110"/>
      <c r="C2" s="110"/>
      <c r="D2" s="110"/>
      <c r="E2" s="110"/>
      <c r="F2" s="110"/>
      <c r="G2" s="110"/>
      <c r="H2" s="110"/>
      <c r="I2" s="110"/>
      <c r="J2" s="54"/>
    </row>
    <row r="3" spans="1:14" ht="20.25" customHeight="1">
      <c r="A3" s="116" t="s">
        <v>25</v>
      </c>
      <c r="B3" s="116"/>
      <c r="C3" s="116"/>
      <c r="D3" s="116"/>
      <c r="E3" s="116"/>
      <c r="F3" s="116"/>
      <c r="G3" s="116"/>
      <c r="H3" s="116"/>
      <c r="I3" s="116"/>
      <c r="J3" s="56"/>
    </row>
    <row r="4" spans="1:14" ht="20.25" customHeight="1">
      <c r="A4" s="116" t="s">
        <v>37</v>
      </c>
      <c r="B4" s="116"/>
      <c r="C4" s="116"/>
      <c r="D4" s="116"/>
      <c r="E4" s="116"/>
      <c r="F4" s="116"/>
      <c r="G4" s="116"/>
      <c r="H4" s="116"/>
      <c r="I4" s="116"/>
      <c r="J4" s="56"/>
    </row>
    <row r="5" spans="1:14" ht="20.25" customHeight="1">
      <c r="A5" s="116" t="s">
        <v>26</v>
      </c>
      <c r="B5" s="116"/>
      <c r="C5" s="116"/>
      <c r="D5" s="116"/>
      <c r="E5" s="116"/>
      <c r="F5" s="116"/>
      <c r="G5" s="116"/>
      <c r="H5" s="116"/>
      <c r="I5" s="116"/>
      <c r="J5" s="56"/>
    </row>
    <row r="6" spans="1:14" ht="3.75" customHeight="1" thickBot="1">
      <c r="B6" s="115"/>
      <c r="C6" s="115"/>
      <c r="D6" s="115"/>
      <c r="E6" s="115"/>
      <c r="F6" s="115"/>
      <c r="G6" s="115"/>
      <c r="H6" s="115"/>
      <c r="I6" s="115"/>
      <c r="J6" s="55"/>
      <c r="K6" s="4"/>
      <c r="L6" s="4"/>
      <c r="M6" s="4"/>
      <c r="N6" s="4"/>
    </row>
    <row r="7" spans="1:14" s="4" customFormat="1" ht="17.399999999999999" customHeight="1">
      <c r="A7" s="121" t="s">
        <v>1</v>
      </c>
      <c r="B7" s="88" t="s">
        <v>35</v>
      </c>
      <c r="C7" s="91" t="s">
        <v>2</v>
      </c>
      <c r="D7" s="91"/>
      <c r="E7" s="88" t="s">
        <v>34</v>
      </c>
      <c r="F7" s="124" t="s">
        <v>32</v>
      </c>
      <c r="G7" s="125"/>
      <c r="H7" s="125"/>
      <c r="I7" s="125"/>
      <c r="J7" s="57"/>
    </row>
    <row r="8" spans="1:14" s="4" customFormat="1" ht="39" customHeight="1">
      <c r="A8" s="122"/>
      <c r="B8" s="89"/>
      <c r="C8" s="92"/>
      <c r="D8" s="92"/>
      <c r="E8" s="89"/>
      <c r="F8" s="113" t="s">
        <v>28</v>
      </c>
      <c r="G8" s="114"/>
      <c r="H8" s="92" t="s">
        <v>30</v>
      </c>
      <c r="I8" s="113"/>
      <c r="J8" s="57"/>
    </row>
    <row r="9" spans="1:14" s="4" customFormat="1" ht="21.75" customHeight="1">
      <c r="A9" s="122"/>
      <c r="B9" s="89"/>
      <c r="C9" s="93" t="s">
        <v>36</v>
      </c>
      <c r="D9" s="117" t="s">
        <v>40</v>
      </c>
      <c r="E9" s="89"/>
      <c r="F9" s="93" t="s">
        <v>27</v>
      </c>
      <c r="G9" s="16" t="s">
        <v>29</v>
      </c>
      <c r="H9" s="93" t="s">
        <v>33</v>
      </c>
      <c r="I9" s="119" t="s">
        <v>31</v>
      </c>
      <c r="J9" s="58"/>
    </row>
    <row r="10" spans="1:14" s="4" customFormat="1" ht="21.75" customHeight="1" thickBot="1">
      <c r="A10" s="123"/>
      <c r="B10" s="90"/>
      <c r="C10" s="94"/>
      <c r="D10" s="118"/>
      <c r="E10" s="90"/>
      <c r="F10" s="94"/>
      <c r="G10" s="23" t="s">
        <v>82</v>
      </c>
      <c r="H10" s="94"/>
      <c r="I10" s="120"/>
      <c r="J10" s="58"/>
    </row>
    <row r="11" spans="1:14" s="4" customFormat="1" ht="26.4" customHeight="1" thickBot="1">
      <c r="A11" s="111" t="s">
        <v>38</v>
      </c>
      <c r="B11" s="112"/>
      <c r="C11" s="112"/>
      <c r="D11" s="112"/>
      <c r="E11" s="112"/>
      <c r="F11" s="112"/>
      <c r="G11" s="112"/>
      <c r="H11" s="112"/>
      <c r="I11" s="112"/>
      <c r="J11" s="59"/>
    </row>
    <row r="12" spans="1:14" s="4" customFormat="1" ht="22.2" customHeight="1">
      <c r="A12" s="98" t="s">
        <v>79</v>
      </c>
      <c r="B12" s="99"/>
      <c r="C12" s="99"/>
      <c r="D12" s="99"/>
      <c r="E12" s="100"/>
      <c r="F12" s="32">
        <f>F15+F30+F47</f>
        <v>36081.5</v>
      </c>
      <c r="G12" s="32">
        <f>G15+G30+G47</f>
        <v>8605.6</v>
      </c>
      <c r="H12" s="32">
        <f>H15+H30+H47</f>
        <v>8590.5</v>
      </c>
      <c r="I12" s="40">
        <f t="shared" ref="I12:I21" si="0">H12/G12</f>
        <v>0.99824532862322202</v>
      </c>
      <c r="J12" s="60"/>
    </row>
    <row r="13" spans="1:14" s="4" customFormat="1" ht="22.2" customHeight="1">
      <c r="A13" s="126" t="s">
        <v>77</v>
      </c>
      <c r="B13" s="127"/>
      <c r="C13" s="127"/>
      <c r="D13" s="51"/>
      <c r="E13" s="52"/>
      <c r="F13" s="32">
        <f>F16+F31</f>
        <v>14420.5</v>
      </c>
      <c r="G13" s="32">
        <f t="shared" ref="G13:H13" si="1">G16+G31</f>
        <v>2447.5</v>
      </c>
      <c r="H13" s="32">
        <f t="shared" si="1"/>
        <v>2041.5</v>
      </c>
      <c r="I13" s="40">
        <f t="shared" si="0"/>
        <v>0.83411644535240037</v>
      </c>
      <c r="J13" s="60"/>
    </row>
    <row r="14" spans="1:14" s="4" customFormat="1" ht="22.2" customHeight="1">
      <c r="A14" s="126" t="s">
        <v>78</v>
      </c>
      <c r="B14" s="127"/>
      <c r="C14" s="127"/>
      <c r="D14" s="51"/>
      <c r="E14" s="52"/>
      <c r="F14" s="32">
        <f>F12-F13</f>
        <v>21661</v>
      </c>
      <c r="G14" s="32">
        <f t="shared" ref="G14:H14" si="2">G12-G13</f>
        <v>6158.1</v>
      </c>
      <c r="H14" s="32">
        <f t="shared" si="2"/>
        <v>6549</v>
      </c>
      <c r="I14" s="40">
        <f t="shared" si="0"/>
        <v>1.0634773712671115</v>
      </c>
      <c r="J14" s="60"/>
    </row>
    <row r="15" spans="1:14" s="12" customFormat="1" ht="21.6" customHeight="1">
      <c r="A15" s="19"/>
      <c r="B15" s="10" t="s">
        <v>3</v>
      </c>
      <c r="C15" s="95" t="s">
        <v>76</v>
      </c>
      <c r="D15" s="96"/>
      <c r="E15" s="97"/>
      <c r="F15" s="33">
        <f>F18+F20+F27</f>
        <v>19749.599999999999</v>
      </c>
      <c r="G15" s="33">
        <f>G18+G20+G27</f>
        <v>3951.5</v>
      </c>
      <c r="H15" s="33">
        <f>H18+H20+H27</f>
        <v>3945.3</v>
      </c>
      <c r="I15" s="40">
        <f t="shared" si="0"/>
        <v>0.99843097557889415</v>
      </c>
      <c r="J15" s="61"/>
      <c r="K15" s="11"/>
      <c r="L15" s="11"/>
      <c r="M15" s="11"/>
      <c r="N15" s="11"/>
    </row>
    <row r="16" spans="1:14" s="12" customFormat="1" ht="21.6" customHeight="1">
      <c r="A16" s="19"/>
      <c r="B16" s="10"/>
      <c r="C16" s="48" t="s">
        <v>77</v>
      </c>
      <c r="D16" s="49"/>
      <c r="E16" s="50"/>
      <c r="F16" s="33">
        <v>9325</v>
      </c>
      <c r="G16" s="33">
        <v>0</v>
      </c>
      <c r="H16" s="33">
        <v>0</v>
      </c>
      <c r="I16" s="40" t="e">
        <f t="shared" si="0"/>
        <v>#DIV/0!</v>
      </c>
      <c r="J16" s="61"/>
      <c r="K16" s="11"/>
      <c r="L16" s="11"/>
      <c r="M16" s="11"/>
      <c r="N16" s="11"/>
    </row>
    <row r="17" spans="1:16" s="12" customFormat="1" ht="21.6" customHeight="1">
      <c r="A17" s="19"/>
      <c r="B17" s="10"/>
      <c r="C17" s="48" t="s">
        <v>78</v>
      </c>
      <c r="D17" s="49"/>
      <c r="E17" s="50"/>
      <c r="F17" s="33">
        <f>F15-F16</f>
        <v>10424.599999999999</v>
      </c>
      <c r="G17" s="33">
        <f>G15-G16</f>
        <v>3951.5</v>
      </c>
      <c r="H17" s="33">
        <f>H15-H16</f>
        <v>3945.3</v>
      </c>
      <c r="I17" s="40">
        <f t="shared" si="0"/>
        <v>0.99843097557889415</v>
      </c>
      <c r="J17" s="61"/>
      <c r="K17" s="11"/>
      <c r="L17" s="11"/>
      <c r="M17" s="11"/>
      <c r="N17" s="11"/>
    </row>
    <row r="18" spans="1:16" s="9" customFormat="1" ht="23.4" customHeight="1">
      <c r="A18" s="20"/>
      <c r="B18" s="6" t="s">
        <v>0</v>
      </c>
      <c r="C18" s="80" t="s">
        <v>19</v>
      </c>
      <c r="D18" s="81"/>
      <c r="E18" s="82"/>
      <c r="F18" s="34">
        <f>SUM(F19:F19)</f>
        <v>106.8</v>
      </c>
      <c r="G18" s="34">
        <f>G19</f>
        <v>21.4</v>
      </c>
      <c r="H18" s="34">
        <f>SUM(H19:H19)</f>
        <v>21.4</v>
      </c>
      <c r="I18" s="41">
        <f t="shared" si="0"/>
        <v>1</v>
      </c>
      <c r="J18" s="62"/>
      <c r="K18" s="8"/>
      <c r="L18" s="8"/>
      <c r="M18" s="8"/>
      <c r="N18" s="8"/>
    </row>
    <row r="19" spans="1:16" ht="187.95" customHeight="1">
      <c r="A19" s="27">
        <v>1</v>
      </c>
      <c r="B19" s="28" t="s">
        <v>6</v>
      </c>
      <c r="C19" s="29" t="s">
        <v>53</v>
      </c>
      <c r="D19" s="29" t="s">
        <v>89</v>
      </c>
      <c r="E19" s="29" t="s">
        <v>94</v>
      </c>
      <c r="F19" s="37">
        <v>106.8</v>
      </c>
      <c r="G19" s="37">
        <v>21.4</v>
      </c>
      <c r="H19" s="37">
        <v>21.4</v>
      </c>
      <c r="I19" s="42">
        <f t="shared" si="0"/>
        <v>1</v>
      </c>
      <c r="J19" s="63"/>
      <c r="K19" s="4"/>
      <c r="L19" s="4"/>
      <c r="M19" s="4"/>
      <c r="N19" s="4"/>
    </row>
    <row r="20" spans="1:16" ht="22.2" customHeight="1">
      <c r="A20" s="20"/>
      <c r="B20" s="6" t="s">
        <v>10</v>
      </c>
      <c r="C20" s="80" t="s">
        <v>22</v>
      </c>
      <c r="D20" s="81"/>
      <c r="E20" s="82"/>
      <c r="F20" s="18">
        <f>SUM(F21:F26)</f>
        <v>9125</v>
      </c>
      <c r="G20" s="18">
        <f>SUM(G21:G26)</f>
        <v>3597</v>
      </c>
      <c r="H20" s="18">
        <f>SUM(H21:H26)</f>
        <v>3592</v>
      </c>
      <c r="I20" s="43">
        <f t="shared" si="0"/>
        <v>0.99860995273839315</v>
      </c>
      <c r="J20" s="64"/>
      <c r="K20" s="4"/>
      <c r="L20" s="4"/>
      <c r="M20" s="4"/>
      <c r="N20" s="4"/>
    </row>
    <row r="21" spans="1:16" ht="38.4" customHeight="1">
      <c r="A21" s="21">
        <v>2</v>
      </c>
      <c r="B21" s="27" t="s">
        <v>11</v>
      </c>
      <c r="C21" s="31" t="s">
        <v>17</v>
      </c>
      <c r="D21" s="31" t="s">
        <v>43</v>
      </c>
      <c r="E21" s="29" t="s">
        <v>81</v>
      </c>
      <c r="F21" s="37">
        <v>2530</v>
      </c>
      <c r="G21" s="37">
        <v>1030</v>
      </c>
      <c r="H21" s="37">
        <v>1030</v>
      </c>
      <c r="I21" s="42">
        <f t="shared" si="0"/>
        <v>1</v>
      </c>
      <c r="J21" s="63"/>
      <c r="K21" s="4"/>
      <c r="L21" s="4"/>
      <c r="M21" s="4"/>
      <c r="N21" s="4"/>
    </row>
    <row r="22" spans="1:16" ht="148.19999999999999" customHeight="1">
      <c r="A22" s="21">
        <v>3</v>
      </c>
      <c r="B22" s="27" t="s">
        <v>50</v>
      </c>
      <c r="C22" s="38" t="s">
        <v>20</v>
      </c>
      <c r="D22" s="39" t="s">
        <v>72</v>
      </c>
      <c r="E22" s="29" t="s">
        <v>81</v>
      </c>
      <c r="F22" s="37">
        <v>651</v>
      </c>
      <c r="G22" s="37">
        <v>47</v>
      </c>
      <c r="H22" s="37">
        <v>47</v>
      </c>
      <c r="I22" s="42">
        <f>H22/G22</f>
        <v>1</v>
      </c>
      <c r="J22" s="63"/>
      <c r="K22" s="4"/>
      <c r="L22" s="4"/>
      <c r="M22" s="4"/>
      <c r="N22" s="4"/>
    </row>
    <row r="23" spans="1:16" ht="195" customHeight="1">
      <c r="A23" s="21">
        <v>4</v>
      </c>
      <c r="B23" s="27" t="s">
        <v>51</v>
      </c>
      <c r="C23" s="30" t="s">
        <v>54</v>
      </c>
      <c r="D23" s="30" t="s">
        <v>73</v>
      </c>
      <c r="E23" s="29" t="s">
        <v>81</v>
      </c>
      <c r="F23" s="37">
        <v>404</v>
      </c>
      <c r="G23" s="37">
        <v>250</v>
      </c>
      <c r="H23" s="53">
        <v>250</v>
      </c>
      <c r="I23" s="42">
        <f>H23/G23</f>
        <v>1</v>
      </c>
      <c r="J23" s="63"/>
      <c r="K23" s="4"/>
      <c r="L23" s="4"/>
      <c r="M23" s="4"/>
      <c r="N23" s="4"/>
      <c r="P23" s="2" t="s">
        <v>24</v>
      </c>
    </row>
    <row r="24" spans="1:16" ht="132" customHeight="1">
      <c r="A24" s="21">
        <v>5</v>
      </c>
      <c r="B24" s="27" t="s">
        <v>12</v>
      </c>
      <c r="C24" s="30" t="s">
        <v>55</v>
      </c>
      <c r="D24" s="30" t="s">
        <v>44</v>
      </c>
      <c r="E24" s="29" t="s">
        <v>81</v>
      </c>
      <c r="F24" s="37">
        <v>1760</v>
      </c>
      <c r="G24" s="37">
        <v>265</v>
      </c>
      <c r="H24" s="53">
        <v>265</v>
      </c>
      <c r="I24" s="42">
        <f t="shared" ref="I24:I26" si="3">H24/G24</f>
        <v>1</v>
      </c>
      <c r="J24" s="63"/>
      <c r="K24" s="4"/>
      <c r="L24" s="4"/>
      <c r="M24" s="4"/>
      <c r="N24" s="4"/>
    </row>
    <row r="25" spans="1:16" ht="134.4" customHeight="1">
      <c r="A25" s="21">
        <v>6</v>
      </c>
      <c r="B25" s="27" t="s">
        <v>56</v>
      </c>
      <c r="C25" s="30" t="s">
        <v>57</v>
      </c>
      <c r="D25" s="30" t="s">
        <v>44</v>
      </c>
      <c r="E25" s="29" t="s">
        <v>81</v>
      </c>
      <c r="F25" s="37">
        <v>3768</v>
      </c>
      <c r="G25" s="37">
        <v>2000</v>
      </c>
      <c r="H25" s="53">
        <v>2000</v>
      </c>
      <c r="I25" s="42">
        <f t="shared" si="3"/>
        <v>1</v>
      </c>
      <c r="J25" s="63"/>
      <c r="K25" s="4"/>
      <c r="L25" s="4"/>
      <c r="M25" s="4"/>
      <c r="N25" s="4"/>
    </row>
    <row r="26" spans="1:16" ht="38.4" customHeight="1">
      <c r="A26" s="78" t="s">
        <v>85</v>
      </c>
      <c r="B26" s="76" t="s">
        <v>58</v>
      </c>
      <c r="C26" s="77" t="s">
        <v>42</v>
      </c>
      <c r="D26" s="35" t="s">
        <v>60</v>
      </c>
      <c r="E26" s="29" t="s">
        <v>81</v>
      </c>
      <c r="F26" s="37">
        <v>12</v>
      </c>
      <c r="G26" s="37">
        <v>5</v>
      </c>
      <c r="H26" s="53">
        <v>0</v>
      </c>
      <c r="I26" s="42">
        <f t="shared" si="3"/>
        <v>0</v>
      </c>
      <c r="J26" s="63"/>
      <c r="K26" s="4"/>
      <c r="L26" s="4"/>
      <c r="M26" s="4"/>
      <c r="N26" s="4"/>
    </row>
    <row r="27" spans="1:16" ht="27.6" customHeight="1">
      <c r="A27" s="20"/>
      <c r="B27" s="6" t="s">
        <v>13</v>
      </c>
      <c r="C27" s="80" t="s">
        <v>18</v>
      </c>
      <c r="D27" s="81"/>
      <c r="E27" s="82"/>
      <c r="F27" s="18">
        <f>SUM(F28:F29)</f>
        <v>10517.8</v>
      </c>
      <c r="G27" s="18">
        <f t="shared" ref="G27:H27" si="4">SUM(G28:G29)</f>
        <v>333.1</v>
      </c>
      <c r="H27" s="18">
        <f t="shared" si="4"/>
        <v>331.90000000000003</v>
      </c>
      <c r="I27" s="43">
        <f t="shared" ref="I27:I35" si="5">H27/G27</f>
        <v>0.99639747823476432</v>
      </c>
      <c r="J27" s="64"/>
      <c r="K27" s="4"/>
      <c r="L27" s="4"/>
      <c r="M27" s="4"/>
      <c r="N27" s="4"/>
    </row>
    <row r="28" spans="1:16" ht="50.4" customHeight="1">
      <c r="A28" s="21">
        <v>8</v>
      </c>
      <c r="B28" s="27" t="s">
        <v>15</v>
      </c>
      <c r="C28" s="30" t="s">
        <v>21</v>
      </c>
      <c r="D28" s="30" t="s">
        <v>21</v>
      </c>
      <c r="E28" s="30" t="s">
        <v>80</v>
      </c>
      <c r="F28" s="37">
        <v>9975</v>
      </c>
      <c r="G28" s="37">
        <v>25</v>
      </c>
      <c r="H28" s="37">
        <v>23.8</v>
      </c>
      <c r="I28" s="42">
        <f t="shared" si="5"/>
        <v>0.95200000000000007</v>
      </c>
      <c r="J28" s="63"/>
      <c r="K28" s="4"/>
      <c r="L28" s="4"/>
      <c r="M28" s="4"/>
      <c r="N28" s="4"/>
    </row>
    <row r="29" spans="1:16" ht="87" customHeight="1">
      <c r="A29" s="21">
        <v>9</v>
      </c>
      <c r="B29" s="27" t="s">
        <v>67</v>
      </c>
      <c r="C29" s="36" t="s">
        <v>23</v>
      </c>
      <c r="D29" s="36" t="s">
        <v>92</v>
      </c>
      <c r="E29" s="30" t="s">
        <v>80</v>
      </c>
      <c r="F29" s="37">
        <v>542.79999999999995</v>
      </c>
      <c r="G29" s="37">
        <v>308.10000000000002</v>
      </c>
      <c r="H29" s="37">
        <v>308.10000000000002</v>
      </c>
      <c r="I29" s="42">
        <f t="shared" si="5"/>
        <v>1</v>
      </c>
      <c r="J29" s="63"/>
      <c r="K29" s="4"/>
      <c r="L29" s="4"/>
      <c r="M29" s="4"/>
      <c r="N29" s="4"/>
    </row>
    <row r="30" spans="1:16" s="14" customFormat="1" ht="22.95" customHeight="1">
      <c r="A30" s="83" t="s">
        <v>4</v>
      </c>
      <c r="B30" s="84"/>
      <c r="C30" s="85" t="s">
        <v>5</v>
      </c>
      <c r="D30" s="86"/>
      <c r="E30" s="87"/>
      <c r="F30" s="17">
        <f>F33+F37+F39+F42</f>
        <v>14205.7</v>
      </c>
      <c r="G30" s="17">
        <f>G33+G37+G39+G42</f>
        <v>3556.8</v>
      </c>
      <c r="H30" s="17">
        <f>H33+H37+H39+H42</f>
        <v>3547.8999999999996</v>
      </c>
      <c r="I30" s="44">
        <f>H30/G30</f>
        <v>0.99749775078722436</v>
      </c>
      <c r="J30" s="65"/>
      <c r="K30" s="13"/>
      <c r="L30" s="13"/>
      <c r="M30" s="13"/>
      <c r="N30" s="13"/>
    </row>
    <row r="31" spans="1:16" s="14" customFormat="1" ht="22.95" customHeight="1">
      <c r="A31" s="69"/>
      <c r="B31" s="70"/>
      <c r="C31" s="73" t="s">
        <v>77</v>
      </c>
      <c r="D31" s="71"/>
      <c r="E31" s="72"/>
      <c r="F31" s="74">
        <v>5095.5</v>
      </c>
      <c r="G31" s="74">
        <v>2447.5</v>
      </c>
      <c r="H31" s="74">
        <v>2041.5</v>
      </c>
      <c r="I31" s="75"/>
      <c r="J31" s="65"/>
      <c r="K31" s="13"/>
      <c r="L31" s="13"/>
      <c r="M31" s="13"/>
      <c r="N31" s="13"/>
    </row>
    <row r="32" spans="1:16" s="14" customFormat="1" ht="22.95" customHeight="1">
      <c r="A32" s="69"/>
      <c r="B32" s="70"/>
      <c r="C32" s="73" t="s">
        <v>78</v>
      </c>
      <c r="D32" s="71"/>
      <c r="E32" s="72"/>
      <c r="F32" s="74">
        <f>F30-F31</f>
        <v>9110.2000000000007</v>
      </c>
      <c r="G32" s="74">
        <f t="shared" ref="G32:I32" si="6">G30-G31</f>
        <v>1109.3000000000002</v>
      </c>
      <c r="H32" s="74">
        <f t="shared" si="6"/>
        <v>1506.3999999999996</v>
      </c>
      <c r="I32" s="74">
        <f t="shared" si="6"/>
        <v>0.99749775078722436</v>
      </c>
      <c r="J32" s="65"/>
      <c r="K32" s="13"/>
      <c r="L32" s="13"/>
      <c r="M32" s="13"/>
      <c r="N32" s="13"/>
    </row>
    <row r="33" spans="1:10" s="7" customFormat="1">
      <c r="A33" s="22"/>
      <c r="B33" s="6" t="s">
        <v>0</v>
      </c>
      <c r="C33" s="15" t="s">
        <v>8</v>
      </c>
      <c r="D33" s="15"/>
      <c r="E33" s="15"/>
      <c r="F33" s="18">
        <f>SUM(F34:F35)</f>
        <v>3872.5</v>
      </c>
      <c r="G33" s="18">
        <f>G34+G35</f>
        <v>0</v>
      </c>
      <c r="H33" s="18">
        <f>SUM(H34:H35)</f>
        <v>0</v>
      </c>
      <c r="I33" s="45" t="e">
        <f t="shared" si="5"/>
        <v>#DIV/0!</v>
      </c>
      <c r="J33" s="66"/>
    </row>
    <row r="34" spans="1:10" ht="249" customHeight="1">
      <c r="A34" s="21">
        <v>10</v>
      </c>
      <c r="B34" s="24" t="s">
        <v>87</v>
      </c>
      <c r="C34" s="31" t="s">
        <v>9</v>
      </c>
      <c r="D34" s="31" t="s">
        <v>75</v>
      </c>
      <c r="E34" s="29" t="s">
        <v>83</v>
      </c>
      <c r="F34" s="37">
        <v>3113</v>
      </c>
      <c r="G34" s="37">
        <v>0</v>
      </c>
      <c r="H34" s="37">
        <v>0</v>
      </c>
      <c r="I34" s="42" t="e">
        <f t="shared" si="5"/>
        <v>#DIV/0!</v>
      </c>
      <c r="J34" s="63"/>
    </row>
    <row r="35" spans="1:10" ht="72" customHeight="1">
      <c r="A35" s="21">
        <v>11</v>
      </c>
      <c r="B35" s="27" t="s">
        <v>88</v>
      </c>
      <c r="C35" s="30" t="s">
        <v>45</v>
      </c>
      <c r="D35" s="30" t="s">
        <v>90</v>
      </c>
      <c r="E35" s="29" t="s">
        <v>81</v>
      </c>
      <c r="F35" s="37">
        <v>759.5</v>
      </c>
      <c r="G35" s="37">
        <v>0</v>
      </c>
      <c r="H35" s="37">
        <v>0</v>
      </c>
      <c r="I35" s="42" t="e">
        <f t="shared" si="5"/>
        <v>#DIV/0!</v>
      </c>
      <c r="J35" s="63"/>
    </row>
    <row r="36" spans="1:10" ht="1.5" hidden="1" customHeight="1">
      <c r="A36" s="21">
        <v>61</v>
      </c>
      <c r="B36" s="3"/>
      <c r="C36" s="5" t="s">
        <v>39</v>
      </c>
      <c r="D36" s="5"/>
      <c r="E36" s="30"/>
      <c r="F36" s="25">
        <v>90</v>
      </c>
      <c r="G36" s="25"/>
      <c r="H36" s="25"/>
      <c r="I36" s="46"/>
      <c r="J36" s="67"/>
    </row>
    <row r="37" spans="1:10" s="7" customFormat="1">
      <c r="A37" s="22"/>
      <c r="B37" s="6" t="s">
        <v>10</v>
      </c>
      <c r="C37" s="80"/>
      <c r="D37" s="81"/>
      <c r="E37" s="82"/>
      <c r="F37" s="26">
        <f>SUM(F38:F38)</f>
        <v>5862.1</v>
      </c>
      <c r="G37" s="26">
        <f>SUM(G38:G38)</f>
        <v>2512.1</v>
      </c>
      <c r="H37" s="26">
        <f>SUM(H38:H38)</f>
        <v>2512.1</v>
      </c>
      <c r="I37" s="47">
        <f>H37/G37</f>
        <v>1</v>
      </c>
      <c r="J37" s="68"/>
    </row>
    <row r="38" spans="1:10" ht="79.2" customHeight="1">
      <c r="A38" s="21">
        <v>13</v>
      </c>
      <c r="B38" s="27" t="s">
        <v>11</v>
      </c>
      <c r="C38" s="30" t="s">
        <v>59</v>
      </c>
      <c r="D38" s="30" t="s">
        <v>74</v>
      </c>
      <c r="E38" s="29" t="s">
        <v>91</v>
      </c>
      <c r="F38" s="37">
        <v>5862.1</v>
      </c>
      <c r="G38" s="37">
        <v>2512.1</v>
      </c>
      <c r="H38" s="37">
        <v>2512.1</v>
      </c>
      <c r="I38" s="42">
        <f>H38/G38</f>
        <v>1</v>
      </c>
      <c r="J38" s="63"/>
    </row>
    <row r="39" spans="1:10" ht="21" customHeight="1">
      <c r="A39" s="22"/>
      <c r="B39" s="6" t="s">
        <v>14</v>
      </c>
      <c r="C39" s="80" t="s">
        <v>46</v>
      </c>
      <c r="D39" s="81"/>
      <c r="E39" s="82"/>
      <c r="F39" s="18">
        <f>SUM(F40:F41)</f>
        <v>3450</v>
      </c>
      <c r="G39" s="18">
        <f t="shared" ref="G39:H39" si="7">SUM(G40:G41)</f>
        <v>485</v>
      </c>
      <c r="H39" s="18">
        <f t="shared" si="7"/>
        <v>476.1</v>
      </c>
      <c r="I39" s="43">
        <f>H39/G39</f>
        <v>0.98164948453608247</v>
      </c>
      <c r="J39" s="64"/>
    </row>
    <row r="40" spans="1:10" ht="37.950000000000003" customHeight="1">
      <c r="A40" s="128">
        <v>14</v>
      </c>
      <c r="B40" s="93" t="s">
        <v>16</v>
      </c>
      <c r="C40" s="131" t="s">
        <v>47</v>
      </c>
      <c r="D40" s="29" t="s">
        <v>48</v>
      </c>
      <c r="E40" s="29" t="s">
        <v>81</v>
      </c>
      <c r="F40" s="37">
        <v>1785</v>
      </c>
      <c r="G40" s="37">
        <v>135</v>
      </c>
      <c r="H40" s="37">
        <v>132</v>
      </c>
      <c r="I40" s="42">
        <f t="shared" ref="I40:I43" si="8">H40/G40</f>
        <v>0.97777777777777775</v>
      </c>
      <c r="J40" s="63"/>
    </row>
    <row r="41" spans="1:10" ht="38.4" customHeight="1">
      <c r="A41" s="129"/>
      <c r="B41" s="130"/>
      <c r="C41" s="132"/>
      <c r="D41" s="29" t="s">
        <v>49</v>
      </c>
      <c r="E41" s="29" t="s">
        <v>81</v>
      </c>
      <c r="F41" s="37">
        <v>1665</v>
      </c>
      <c r="G41" s="37">
        <v>350</v>
      </c>
      <c r="H41" s="37">
        <v>344.1</v>
      </c>
      <c r="I41" s="42">
        <f t="shared" si="8"/>
        <v>0.98314285714285721</v>
      </c>
      <c r="J41" s="63"/>
    </row>
    <row r="42" spans="1:10" ht="27.6" customHeight="1">
      <c r="A42" s="22"/>
      <c r="B42" s="6" t="s">
        <v>68</v>
      </c>
      <c r="C42" s="80" t="s">
        <v>66</v>
      </c>
      <c r="D42" s="81"/>
      <c r="E42" s="82"/>
      <c r="F42" s="18">
        <f>SUM(F43:F46)</f>
        <v>1021.0999999999999</v>
      </c>
      <c r="G42" s="18">
        <f>SUM(G43:G46)</f>
        <v>559.70000000000005</v>
      </c>
      <c r="H42" s="18">
        <f>SUM(H43:H46)</f>
        <v>559.70000000000005</v>
      </c>
      <c r="I42" s="43">
        <f t="shared" si="8"/>
        <v>1</v>
      </c>
      <c r="J42" s="64"/>
    </row>
    <row r="43" spans="1:10" ht="37.200000000000003" customHeight="1">
      <c r="A43" s="104">
        <v>15</v>
      </c>
      <c r="B43" s="107" t="s">
        <v>69</v>
      </c>
      <c r="C43" s="101" t="s">
        <v>62</v>
      </c>
      <c r="D43" s="29" t="s">
        <v>63</v>
      </c>
      <c r="E43" s="29" t="s">
        <v>81</v>
      </c>
      <c r="F43" s="37">
        <v>20</v>
      </c>
      <c r="G43" s="37">
        <v>5</v>
      </c>
      <c r="H43" s="37">
        <v>5</v>
      </c>
      <c r="I43" s="42">
        <f t="shared" si="8"/>
        <v>1</v>
      </c>
      <c r="J43" s="63"/>
    </row>
    <row r="44" spans="1:10" ht="34.950000000000003" customHeight="1">
      <c r="A44" s="105"/>
      <c r="B44" s="108"/>
      <c r="C44" s="102"/>
      <c r="D44" s="29" t="s">
        <v>64</v>
      </c>
      <c r="E44" s="29" t="s">
        <v>81</v>
      </c>
      <c r="F44" s="37">
        <v>90</v>
      </c>
      <c r="G44" s="37">
        <v>30</v>
      </c>
      <c r="H44" s="37">
        <v>30</v>
      </c>
      <c r="I44" s="42">
        <f t="shared" ref="I44:I46" si="9">H44/G44</f>
        <v>1</v>
      </c>
      <c r="J44" s="63"/>
    </row>
    <row r="45" spans="1:10" ht="34.950000000000003" customHeight="1">
      <c r="A45" s="105"/>
      <c r="B45" s="108"/>
      <c r="C45" s="102"/>
      <c r="D45" s="79" t="s">
        <v>86</v>
      </c>
      <c r="E45" s="29" t="s">
        <v>81</v>
      </c>
      <c r="F45" s="37">
        <v>782.8</v>
      </c>
      <c r="G45" s="37">
        <v>396.4</v>
      </c>
      <c r="H45" s="37">
        <v>396.4</v>
      </c>
      <c r="I45" s="42">
        <f t="shared" si="9"/>
        <v>1</v>
      </c>
      <c r="J45" s="63"/>
    </row>
    <row r="46" spans="1:10" ht="31.8" customHeight="1">
      <c r="A46" s="106"/>
      <c r="B46" s="109"/>
      <c r="C46" s="103"/>
      <c r="D46" s="35" t="s">
        <v>65</v>
      </c>
      <c r="E46" s="29" t="s">
        <v>81</v>
      </c>
      <c r="F46" s="37">
        <v>128.30000000000001</v>
      </c>
      <c r="G46" s="37">
        <v>128.30000000000001</v>
      </c>
      <c r="H46" s="37">
        <v>128.30000000000001</v>
      </c>
      <c r="I46" s="42">
        <f t="shared" si="9"/>
        <v>1</v>
      </c>
      <c r="J46" s="63"/>
    </row>
    <row r="47" spans="1:10" ht="27" customHeight="1">
      <c r="A47" s="83" t="s">
        <v>70</v>
      </c>
      <c r="B47" s="84"/>
      <c r="C47" s="85" t="s">
        <v>71</v>
      </c>
      <c r="D47" s="86"/>
      <c r="E47" s="87"/>
      <c r="F47" s="17">
        <f>F48</f>
        <v>2126.1999999999998</v>
      </c>
      <c r="G47" s="17">
        <f t="shared" ref="G47:I47" si="10">G48</f>
        <v>1097.3</v>
      </c>
      <c r="H47" s="17">
        <f t="shared" si="10"/>
        <v>1097.3</v>
      </c>
      <c r="I47" s="44">
        <f t="shared" si="10"/>
        <v>1</v>
      </c>
      <c r="J47" s="65"/>
    </row>
    <row r="48" spans="1:10">
      <c r="A48" s="22"/>
      <c r="B48" s="6" t="s">
        <v>13</v>
      </c>
      <c r="C48" s="80" t="s">
        <v>7</v>
      </c>
      <c r="D48" s="81"/>
      <c r="E48" s="82"/>
      <c r="F48" s="18">
        <f>SUM(F49:F49)</f>
        <v>2126.1999999999998</v>
      </c>
      <c r="G48" s="18">
        <f>SUM(G49:G49)</f>
        <v>1097.3</v>
      </c>
      <c r="H48" s="18">
        <f>SUM(H49:H49)</f>
        <v>1097.3</v>
      </c>
      <c r="I48" s="45">
        <f>H48/G48</f>
        <v>1</v>
      </c>
      <c r="J48" s="66"/>
    </row>
    <row r="49" spans="1:10" ht="31.2">
      <c r="A49" s="21">
        <v>16</v>
      </c>
      <c r="B49" s="24" t="s">
        <v>52</v>
      </c>
      <c r="C49" s="31" t="s">
        <v>61</v>
      </c>
      <c r="D49" s="31" t="s">
        <v>84</v>
      </c>
      <c r="E49" s="29" t="s">
        <v>81</v>
      </c>
      <c r="F49" s="37">
        <v>2126.1999999999998</v>
      </c>
      <c r="G49" s="37">
        <v>1097.3</v>
      </c>
      <c r="H49" s="37">
        <v>1097.3</v>
      </c>
      <c r="I49" s="42">
        <f t="shared" ref="I49" si="11">H49/G49</f>
        <v>1</v>
      </c>
      <c r="J49" s="63"/>
    </row>
  </sheetData>
  <mergeCells count="40">
    <mergeCell ref="C37:E37"/>
    <mergeCell ref="C39:E39"/>
    <mergeCell ref="A13:C13"/>
    <mergeCell ref="A14:C14"/>
    <mergeCell ref="A40:A41"/>
    <mergeCell ref="B40:B41"/>
    <mergeCell ref="C40:C41"/>
    <mergeCell ref="A30:B30"/>
    <mergeCell ref="A1:I1"/>
    <mergeCell ref="A2:I2"/>
    <mergeCell ref="A11:I11"/>
    <mergeCell ref="F9:F10"/>
    <mergeCell ref="F8:G8"/>
    <mergeCell ref="B6:I6"/>
    <mergeCell ref="A4:I4"/>
    <mergeCell ref="A5:I5"/>
    <mergeCell ref="A3:I3"/>
    <mergeCell ref="D9:D10"/>
    <mergeCell ref="H8:I8"/>
    <mergeCell ref="H9:H10"/>
    <mergeCell ref="I9:I10"/>
    <mergeCell ref="E7:E10"/>
    <mergeCell ref="A7:A10"/>
    <mergeCell ref="F7:I7"/>
    <mergeCell ref="C48:E48"/>
    <mergeCell ref="A47:B47"/>
    <mergeCell ref="C47:E47"/>
    <mergeCell ref="C27:E27"/>
    <mergeCell ref="B7:B10"/>
    <mergeCell ref="C7:D8"/>
    <mergeCell ref="C9:C10"/>
    <mergeCell ref="C18:E18"/>
    <mergeCell ref="C15:E15"/>
    <mergeCell ref="A12:E12"/>
    <mergeCell ref="C20:E20"/>
    <mergeCell ref="C43:C46"/>
    <mergeCell ref="A43:A46"/>
    <mergeCell ref="B43:B46"/>
    <mergeCell ref="C42:E42"/>
    <mergeCell ref="C30:E30"/>
  </mergeCells>
  <phoneticPr fontId="0" type="noConversion"/>
  <printOptions horizontalCentered="1"/>
  <pageMargins left="0.19685039370078741" right="0.19685039370078741" top="0.78740157480314965" bottom="0.23622047244094491" header="0" footer="0"/>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отчет</vt:lpstr>
      <vt:lpstr>отчет!Заголовки_для_печати</vt:lpstr>
      <vt:lpstr>отчет!Область_печати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2023-01-12T08:12:03Z</dcterms:modified>
</cp:coreProperties>
</file>