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055" activeTab="0"/>
  </bookViews>
  <sheets>
    <sheet name="ведомст" sheetId="1" r:id="rId1"/>
    <sheet name="функц" sheetId="2" r:id="rId2"/>
  </sheets>
  <definedNames>
    <definedName name="_xlnm.Print_Area" localSheetId="0">'ведомст'!$A$1:$I$204</definedName>
  </definedNames>
  <calcPr fullCalcOnLoad="1"/>
</workbook>
</file>

<file path=xl/sharedStrings.xml><?xml version="1.0" encoding="utf-8"?>
<sst xmlns="http://schemas.openxmlformats.org/spreadsheetml/2006/main" count="3499" uniqueCount="249">
  <si>
    <t xml:space="preserve"> 00</t>
  </si>
  <si>
    <t>Учебно-методические кабинеты, центральные бухгалтерии, группы хозяйственного обслуживания, учебные фильмотеки</t>
  </si>
  <si>
    <t>Обеспечение деятельности подведомственных учреждений</t>
  </si>
  <si>
    <t>Центральный аппарат</t>
  </si>
  <si>
    <t>520</t>
  </si>
  <si>
    <t>Мероприятия в области здравоохранения, спорта и физической культуры, туризма</t>
  </si>
  <si>
    <t>Наименование</t>
  </si>
  <si>
    <t>Раздел</t>
  </si>
  <si>
    <t>01</t>
  </si>
  <si>
    <t>06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</si>
  <si>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</si>
  <si>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</si>
  <si>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</si>
  <si>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</si>
  <si>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</si>
  <si>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</si>
  <si>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</si>
  <si>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</si>
  <si>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</si>
  <si>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</si>
  <si>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</si>
  <si>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</si>
  <si>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</si>
  <si>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</si>
  <si>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</si>
  <si>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</si>
  <si>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</si>
  <si>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</si>
  <si>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</si>
  <si>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452</t>
  </si>
  <si>
    <t>457</t>
  </si>
  <si>
    <t>001</t>
  </si>
  <si>
    <t>005</t>
  </si>
  <si>
    <t>00</t>
  </si>
  <si>
    <t>расходы по основной деятельности</t>
  </si>
  <si>
    <t>Образование</t>
  </si>
  <si>
    <t>Дошкольное образование</t>
  </si>
  <si>
    <t>Детские дошкольные учреждения</t>
  </si>
  <si>
    <t>420</t>
  </si>
  <si>
    <t>Общее образование</t>
  </si>
  <si>
    <t>Школы-детские сады, школы начальные, неполные средние и средние</t>
  </si>
  <si>
    <t>421</t>
  </si>
  <si>
    <t>Учреждения по внешкольной работе с детьми</t>
  </si>
  <si>
    <t>423</t>
  </si>
  <si>
    <t>Детские дома</t>
  </si>
  <si>
    <t>424</t>
  </si>
  <si>
    <t>Другие вопросы в области образования</t>
  </si>
  <si>
    <t>Культура</t>
  </si>
  <si>
    <t>Библиотеки</t>
  </si>
  <si>
    <t>442</t>
  </si>
  <si>
    <t>Жилищно-коммунальное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</si>
  <si>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</si>
  <si>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</si>
  <si>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</si>
  <si>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505</t>
  </si>
  <si>
    <t>Национальная экономика</t>
  </si>
  <si>
    <t>Доплаты к пенсиям муниципальных служащих</t>
  </si>
  <si>
    <t>Иные безвозмездные и безвозвратные перечисления</t>
  </si>
  <si>
    <t>795</t>
  </si>
  <si>
    <t>Целевые программы муниципальных образований</t>
  </si>
  <si>
    <t>11</t>
  </si>
  <si>
    <t>Администрация муниципального образования "Суоярвский район"</t>
  </si>
  <si>
    <t>Приложение № 5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</si>
  <si>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</si>
  <si>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</si>
  <si>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</si>
  <si>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</si>
  <si>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</si>
  <si>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</si>
  <si>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30</t>
  </si>
  <si>
    <t>Социальная помощь</t>
  </si>
  <si>
    <t>36</t>
  </si>
  <si>
    <t>99</t>
  </si>
  <si>
    <t>Доплаты к пенсиям, дополнительное пенсионное обеспечение</t>
  </si>
  <si>
    <t>491</t>
  </si>
  <si>
    <t>80</t>
  </si>
  <si>
    <t>Социальные выплаты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</si>
  <si>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</si>
  <si>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</si>
  <si>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</t>
  </si>
  <si>
    <t>Выполнение функций органами местного самоуправления</t>
  </si>
  <si>
    <t>Районная программа "Адресная соцпомощь"</t>
  </si>
  <si>
    <t>022</t>
  </si>
  <si>
    <t>079</t>
  </si>
  <si>
    <t>Выравнивание бюджетной обеспеченности</t>
  </si>
  <si>
    <t>516</t>
  </si>
  <si>
    <t>регулирование цен (тарифов) на отдельные виды продукции, товаров и услуг</t>
  </si>
  <si>
    <t>Представление мер социальной поддержки и социального обслуживания инвалидов</t>
  </si>
  <si>
    <t>500</t>
  </si>
  <si>
    <t>008</t>
  </si>
  <si>
    <t>Приложение № 6</t>
  </si>
  <si>
    <t>Прочие расходы</t>
  </si>
  <si>
    <t>013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</si>
  <si>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</si>
  <si>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 xml:space="preserve">Фонд финансовой поддержки 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</si>
  <si>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</si>
  <si>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</si>
  <si>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</si>
  <si>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070</t>
  </si>
  <si>
    <t>Резервные фонды местных администраций</t>
  </si>
  <si>
    <t>006</t>
  </si>
  <si>
    <t>Другие вопросы в области национальной экономики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</si>
  <si>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</si>
  <si>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 xml:space="preserve">Социальные выплаты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</si>
  <si>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</si>
  <si>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</si>
  <si>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31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</si>
  <si>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</si>
  <si>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</si>
  <si>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017</t>
  </si>
  <si>
    <t>образования "Суоярвский район"</t>
  </si>
  <si>
    <t xml:space="preserve">к решению Совета депутатов муниципального   </t>
  </si>
  <si>
    <t>(рублей)</t>
  </si>
  <si>
    <t>Выполнение функций органами местного самоуправления (меропр. по обеспечению безопасности людей на водных объектах Суоярвское городское поселение)</t>
  </si>
  <si>
    <t>Выполнение функций органами местного самоуправления (Создание, содержание и организация деятельности аварийно-спасательных служб Городское поселение)</t>
  </si>
  <si>
    <t>Выполнение функций бюджетными учреждениями (платные услуги)</t>
  </si>
  <si>
    <t>Создание комиссий по делам несовершеннолетних и защите их прав и организация деятельности таких комиссий</t>
  </si>
  <si>
    <t>Производство и оборот этилового спирта, алкогольной и спиртосодержащей продукции</t>
  </si>
  <si>
    <t>Выполнение функций органами местного самоуправления (на формирование и исполнение бюджетов поселений)</t>
  </si>
  <si>
    <t>Руководство и управление в сфере установленных функций</t>
  </si>
  <si>
    <t>024</t>
  </si>
  <si>
    <t>Мероприятия в сфере культуры</t>
  </si>
  <si>
    <t>Обслуживание государственного и муниципального долга</t>
  </si>
  <si>
    <t>065</t>
  </si>
  <si>
    <t>Обеспечение жильем молодых семей" на 2011-2015 гг</t>
  </si>
  <si>
    <t>субвенции бюджетам муниципальных районов и городских округов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</si>
  <si>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субвенции на ежемесячное денежное вознаграждение за классное руководство в МОУ</t>
  </si>
  <si>
    <t>Развитие культуры на 2011-2015 гг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</si>
  <si>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</si>
  <si>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</si>
  <si>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</si>
  <si>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Районная программа "Развитие физической культуры и спорта на 2011-2015 гг"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</si>
  <si>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</si>
  <si>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</si>
  <si>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</si>
  <si>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</si>
  <si>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</si>
  <si>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</si>
  <si>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</si>
  <si>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</si>
  <si>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</si>
  <si>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Процентные платежи по муниципальному долгу</t>
  </si>
  <si>
    <t>Мероприятия по предупреждению и ликвидации последствий чрезвычайных ситуаций и стихийных бедствий</t>
  </si>
  <si>
    <t>218</t>
  </si>
  <si>
    <t>Мероприятия по гражданской обороне</t>
  </si>
  <si>
    <t>219</t>
  </si>
  <si>
    <t>Выполнение функций органами местного самоуправления  (меропр.по гражд.обороне, защите населения и террит.поселения от ЧС городское поселение)</t>
  </si>
  <si>
    <t>Поисковые и аварийно-спасательные учреждения</t>
  </si>
  <si>
    <t>302</t>
  </si>
  <si>
    <t xml:space="preserve">В соответствии с заключенными соглашениями межбюджетные трансферты из бюджета городского поселения бюджету муниципального района </t>
  </si>
  <si>
    <t>Ведомственные целевые программы</t>
  </si>
  <si>
    <t>532</t>
  </si>
  <si>
    <t>Программа оказания гражданам государственной социальной помощи "Адресная социальная помощь"</t>
  </si>
  <si>
    <t>за счет собственных</t>
  </si>
  <si>
    <t>за сч.платных</t>
  </si>
  <si>
    <t>за сч целевых от РК</t>
  </si>
  <si>
    <t>за сч целевых от поселений</t>
  </si>
  <si>
    <t xml:space="preserve">Мероприятия в сфере образования </t>
  </si>
  <si>
    <t>Энергосбережение и повышение энергетической эффективности до 2015 года</t>
  </si>
  <si>
    <t>530</t>
  </si>
  <si>
    <t>004</t>
  </si>
  <si>
    <t>Выполнение функций казенными учреждениями</t>
  </si>
  <si>
    <t>Выполнение функций казенными учреждениями (платные услуги)</t>
  </si>
  <si>
    <t>85</t>
  </si>
  <si>
    <t>Меры социальной поддержки педагогическим работникам образовательных учреждений, расположенных в сельской местности</t>
  </si>
  <si>
    <t>Субсидии бюджетным учреждениям на финансовое обеспечение выполнения муниципального задания</t>
  </si>
  <si>
    <t>110</t>
  </si>
  <si>
    <t>95</t>
  </si>
  <si>
    <t>Публичные обязательства перед физическим лицом, подлежащие исполнению в денежной форме бюджетным учреждениям</t>
  </si>
  <si>
    <t>Субсидии на обеспечение молоком (заменяющими продуктами) обучающихся общеобразовательных учреждений</t>
  </si>
  <si>
    <t>Программа "Энергосбережение и повышение энергетической эффективности до 2015 года"</t>
  </si>
  <si>
    <t>Районная программа "Развитие и поддержка малого и среднего предпринимательства"</t>
  </si>
  <si>
    <t>Субсидии юридическим лицам (за исключением субсидий муниципальным учреждениям)</t>
  </si>
  <si>
    <t>Резервные целевые средства (на софинансирование субсидий, выделяемых району из бюджета РК)</t>
  </si>
  <si>
    <t xml:space="preserve">Распределение бюджетных ассигнований по разделам и подразделам, целевым статьям и видам расходов классификации расходов бюджетов на 2013 год </t>
  </si>
  <si>
    <t>МКУ "Хозяйственная группа"</t>
  </si>
  <si>
    <t xml:space="preserve">Выполнение функций органами местного самоуправления </t>
  </si>
  <si>
    <t>870</t>
  </si>
  <si>
    <t>Комплексная безопасность МОУ Суоярвского района</t>
  </si>
  <si>
    <t>В соответствии с заключенными соглашениями межбюджетные трансферты из бюджетов сельских поселений бюджету муниципального района (Вешкельское сельское поселение)</t>
  </si>
  <si>
    <t xml:space="preserve">Средства,передаваемые бюджету муниципального района на организацию библиотечного обслуживания населения.комплектование библиотечных фондов библиотек поселений(Найстенъярвское поселение) </t>
  </si>
  <si>
    <t>"Подписка на 2013-2015 года"</t>
  </si>
  <si>
    <t>"Комплектование библиотечных фондов на 2013-2015 года"</t>
  </si>
  <si>
    <t>310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</si>
  <si>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</si>
  <si>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21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</si>
  <si>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</si>
  <si>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Выполнение функций органами местного самоуправления (Средства,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служб и аварийно-спасательных формирований на территории поселения)</t>
  </si>
  <si>
    <t>Выполнение функций органами местного самоуправления (на организацию в границах поселения электро-, тепло-, газо- и водоснабжения населения, водоотведения, снабжения населения топливом)</t>
  </si>
  <si>
    <t>Молодежная политика и оздоровление детей</t>
  </si>
  <si>
    <t>Районная программа "Молодежь Суоярвского района"</t>
  </si>
  <si>
    <t>Районная программа " Ветеран"</t>
  </si>
  <si>
    <t>Реализация районных программ "Комплексная программа по профилактике правонарушений", "Береги себя", "Безопасность дорожного движения"</t>
  </si>
  <si>
    <t>Ведомственная структура расходов бюджета муниципального образования "Суоярвский район" на 2013 год по разделам и подразделам, целевым статьям и видам расходов классификации расходов бюджетов</t>
  </si>
  <si>
    <t>612</t>
  </si>
  <si>
    <t>Субсидии бюджетным учреждениям на иные цели</t>
  </si>
  <si>
    <t>Субсидия на выравнивание муниципальных образований</t>
  </si>
  <si>
    <t>Коммунальное хозяйство</t>
  </si>
  <si>
    <t>Объекты коммунальной инфраструктуры</t>
  </si>
  <si>
    <t>45</t>
  </si>
  <si>
    <t>003</t>
  </si>
  <si>
    <t>40</t>
  </si>
  <si>
    <t>Субсидии на софинансирование объектов капитального строительства муниципальной собственности</t>
  </si>
  <si>
    <t>Софинансирование за счет средств местного бюджета субсидии на подготовку объектов ЖКХ к осенне-зимнему периоду 2012-2013 годы</t>
  </si>
  <si>
    <t>Дополнительная поддержка на реализацию мер, предусмотренных  Указом Президента  Российской Федерации от 7 мая 2012 года № 597 «О мероприятиях по реализации государственной социальной политики»</t>
  </si>
  <si>
    <t>Субсидия на выравнивание бюджетной обеспеченности</t>
  </si>
  <si>
    <t>Субсидии бюджетным учреждениям на иные цели за счет бюджета РК</t>
  </si>
  <si>
    <t>Выполнение функций казенными учреждениями за счет ФБ</t>
  </si>
  <si>
    <t>Субсидии бюджетным учреждениям на иные цели за счет ФБ</t>
  </si>
  <si>
    <t xml:space="preserve">Субсидии бюджетным учреждениям на иные цели </t>
  </si>
  <si>
    <t>за счет остатка на 01.01.2013 года</t>
  </si>
  <si>
    <t>Выполнение функций органами местного самоуправления (за счет остатка на 01.01.2013)</t>
  </si>
  <si>
    <t>Субсидии на развитие дошкольного образования</t>
  </si>
  <si>
    <t>Выполнение функций казенными учреждениями (за счет остатка на 01.01.2013)</t>
  </si>
  <si>
    <t>Социальные выплаты (за счет остатка на 01.01.2013)</t>
  </si>
  <si>
    <t>Субсидии на осуществление первоочередных мероприятий по выполнению наказов избирателей (за счет переданных полномочий от  Вешкельского поселения)</t>
  </si>
  <si>
    <t>Федеральные целевые программы</t>
  </si>
  <si>
    <t>100</t>
  </si>
  <si>
    <t>Подпрограмма "Обеспечение жильем молодых семей"</t>
  </si>
  <si>
    <t>88</t>
  </si>
  <si>
    <t>20</t>
  </si>
  <si>
    <t>Региональные целевые программы</t>
  </si>
  <si>
    <t>522</t>
  </si>
  <si>
    <t>Обеспечение жильем молодых семей за счет средст бюджета РК</t>
  </si>
  <si>
    <t>Субсидии на подготовку объектов ЖКХ к осенне-зимнему периоду 2012-2013 годы</t>
  </si>
  <si>
    <t>Иные межбюджетные трансферты (за счет остатка на 01.01.2013 г)</t>
  </si>
  <si>
    <t>субсидии на социально-экономическое развитие территории (ремонт кровли здания детского сада)</t>
  </si>
  <si>
    <t>Реализация программы "Развитие и поддержка малого и среднего предпринимательства" за счет средств  бюджета РК</t>
  </si>
  <si>
    <t>Мероприятия в области строительства, архитектуры и градостроительства</t>
  </si>
  <si>
    <t>338</t>
  </si>
  <si>
    <t>Жилищное хозяйство</t>
  </si>
  <si>
    <t>Мероприятия по переселению граждан из аварийного жилищного фонда (Государственная корпорация "Фонд содействия реформирования ЖКХ")</t>
  </si>
  <si>
    <t>098</t>
  </si>
  <si>
    <t>Субсидии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</si>
  <si>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524</t>
  </si>
  <si>
    <t>Софинансирование за счет средств местного бюджета средств дополнительной поддержки на реализацию мер, предусмотренных  Указом Президента  Российской Федерации от 7 мая 2012 года № 597 «О мероприятиях по реализации государственной социальной политики»</t>
  </si>
  <si>
    <t>Софинансирование за счет средств местного бюджета субсидии на развитие дошкольного образования</t>
  </si>
  <si>
    <t>субсидии бюджетам муниципальных районов на дополнительную поддержку развития дополнительного образования</t>
  </si>
  <si>
    <t>Межбюджетные трансферты на стимулирование развития карельского, вепского и финского языков, организация системы обучения этим языкам в муниципальных образовательных учреждениях</t>
  </si>
  <si>
    <t>Софинансирование за счет средств местного бюджета субсидии на питание школьников в рамках РЦП "Адресная социальная помощь"</t>
  </si>
  <si>
    <t>Софинансирование за счет средств местного бюджетасубсидии бюджетам муниципальных районов на дополнительную поддержку развития дополнительного образования</t>
  </si>
  <si>
    <t>Субсидии на организацию отдыха детей в каникулярное время</t>
  </si>
  <si>
    <t>Мероприятия в сфере образования</t>
  </si>
  <si>
    <t>Прочие межбюджетные трансферты общего характера</t>
  </si>
  <si>
    <t>Осуществление первоочередных мероприятий по выполнению поступивших в период избирательной кампании наказов избирателей</t>
  </si>
  <si>
    <t>15</t>
  </si>
  <si>
    <t>Средства,передаваемые для компенсации дополнительных расходов,возникающих в результате решений,принятых органами власти другого уровня (городу на ПСД по строительству теплотрассы)</t>
  </si>
  <si>
    <t>Средства, передаваемые бюджету муниципального района по осуществлению муниципального жилищного контроля, по осуществлению муниципального контроля за сохранностью автомобильных дорог местного значения в границах населенных пунктов поселения, по осуществлению муниципального контроля на территории особой экономической зоны; по осуществлению муниципального лесного контроля; по осуществлению муниципального контроля за проведением муниципальных лотерей; по осуществлению муниципального земельного контроля за использованием земель Найстенъярвского сельского поселения; по осуществлению муниципального контроля в области использования и охраны особо охраняемых природных территорий местного значения</t>
  </si>
  <si>
    <t>Субсидии бюджетным учреждениям на финансовое обеспечение выполнения муниципального задания (за счет остатка на 01.01.2013)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</si>
</sst>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</numFmts>
  <fonts count="57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21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sz val="10"/>
      <name val="Arial"/>
      <family val="0"/>
    </font>
    <font>
      <sz val="8"/>
      <color indexed="17"/>
      <name val="Times New Roman"/>
      <family val="1"/>
    </font>
    <font>
      <sz val="9"/>
      <color indexed="17"/>
      <name val="Arial"/>
      <family val="0"/>
    </font>
    <font>
      <sz val="10"/>
      <color indexed="36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27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Continuous" vertical="top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11" fillId="0" borderId="10" xfId="0" applyNumberFormat="1" applyFont="1" applyBorder="1" applyAlignment="1" applyProtection="1">
      <alignment horizontal="center" vertical="top"/>
      <protection locked="0"/>
    </xf>
    <xf numFmtId="49" fontId="11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>
      <alignment horizontal="left" vertical="top" wrapText="1"/>
    </xf>
    <xf numFmtId="49" fontId="12" fillId="32" borderId="10" xfId="0" applyNumberFormat="1" applyFont="1" applyFill="1" applyBorder="1" applyAlignment="1" applyProtection="1">
      <alignment horizontal="center" vertical="top"/>
      <protection locked="0"/>
    </xf>
    <xf numFmtId="49" fontId="3" fillId="32" borderId="12" xfId="0" applyNumberFormat="1" applyFont="1" applyFill="1" applyBorder="1" applyAlignment="1">
      <alignment horizontal="left" vertical="top"/>
    </xf>
    <xf numFmtId="49" fontId="3" fillId="32" borderId="12" xfId="0" applyNumberFormat="1" applyFont="1" applyFill="1" applyBorder="1" applyAlignment="1">
      <alignment horizontal="center" vertical="top"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49" fontId="7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1" xfId="0" applyFont="1" applyBorder="1" applyAlignment="1">
      <alignment horizontal="left" vertical="top" wrapText="1"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" fontId="11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vertical="top"/>
    </xf>
    <xf numFmtId="4" fontId="12" fillId="32" borderId="10" xfId="0" applyNumberFormat="1" applyFont="1" applyFill="1" applyBorder="1" applyAlignment="1">
      <alignment vertical="top"/>
    </xf>
    <xf numFmtId="4" fontId="9" fillId="0" borderId="10" xfId="0" applyNumberFormat="1" applyFont="1" applyBorder="1" applyAlignment="1">
      <alignment vertical="top"/>
    </xf>
    <xf numFmtId="4" fontId="3" fillId="32" borderId="10" xfId="0" applyNumberFormat="1" applyFont="1" applyFill="1" applyBorder="1" applyAlignment="1">
      <alignment vertical="top"/>
    </xf>
    <xf numFmtId="4" fontId="2" fillId="0" borderId="13" xfId="0" applyNumberFormat="1" applyFont="1" applyBorder="1" applyAlignment="1">
      <alignment vertical="top"/>
    </xf>
    <xf numFmtId="49" fontId="2" fillId="0" borderId="13" xfId="0" applyNumberFormat="1" applyFont="1" applyFill="1" applyBorder="1" applyAlignment="1" applyProtection="1">
      <alignment horizontal="center" vertical="top"/>
      <protection locked="0"/>
    </xf>
    <xf numFmtId="49" fontId="2" fillId="0" borderId="13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4" fontId="2" fillId="0" borderId="13" xfId="0" applyNumberFormat="1" applyFont="1" applyFill="1" applyBorder="1" applyAlignment="1">
      <alignment vertical="top"/>
    </xf>
    <xf numFmtId="49" fontId="8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4" xfId="0" applyNumberFormat="1" applyFont="1" applyFill="1" applyBorder="1" applyAlignment="1" applyProtection="1">
      <alignment horizontal="center" vertical="center" textRotation="90" wrapText="1"/>
      <protection/>
    </xf>
    <xf numFmtId="3" fontId="16" fillId="0" borderId="15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17" fillId="0" borderId="10" xfId="0" applyNumberFormat="1" applyFont="1" applyBorder="1" applyAlignment="1" applyProtection="1">
      <alignment horizontal="center" vertical="top"/>
      <protection locked="0"/>
    </xf>
    <xf numFmtId="4" fontId="17" fillId="0" borderId="10" xfId="0" applyNumberFormat="1" applyFont="1" applyBorder="1" applyAlignment="1">
      <alignment vertical="top"/>
    </xf>
    <xf numFmtId="49" fontId="17" fillId="0" borderId="10" xfId="0" applyNumberFormat="1" applyFont="1" applyFill="1" applyBorder="1" applyAlignment="1" applyProtection="1">
      <alignment horizontal="center" vertical="top"/>
      <protection locked="0"/>
    </xf>
    <xf numFmtId="49" fontId="17" fillId="0" borderId="10" xfId="0" applyNumberFormat="1" applyFont="1" applyBorder="1" applyAlignment="1">
      <alignment horizontal="center" vertical="top"/>
    </xf>
    <xf numFmtId="49" fontId="17" fillId="0" borderId="10" xfId="0" applyNumberFormat="1" applyFont="1" applyBorder="1" applyAlignment="1" applyProtection="1">
      <alignment horizontal="center" vertical="top"/>
      <protection locked="0"/>
    </xf>
    <xf numFmtId="0" fontId="17" fillId="0" borderId="11" xfId="0" applyFont="1" applyBorder="1" applyAlignment="1">
      <alignment horizontal="left" vertical="top" wrapText="1"/>
    </xf>
    <xf numFmtId="49" fontId="17" fillId="0" borderId="16" xfId="0" applyNumberFormat="1" applyFont="1" applyFill="1" applyBorder="1" applyAlignment="1" applyProtection="1">
      <alignment horizontal="center" vertical="top"/>
      <protection locked="0"/>
    </xf>
    <xf numFmtId="49" fontId="17" fillId="0" borderId="13" xfId="0" applyNumberFormat="1" applyFont="1" applyBorder="1" applyAlignment="1" applyProtection="1">
      <alignment horizontal="center" vertical="top"/>
      <protection locked="0"/>
    </xf>
    <xf numFmtId="49" fontId="17" fillId="0" borderId="13" xfId="0" applyNumberFormat="1" applyFont="1" applyBorder="1" applyAlignment="1">
      <alignment horizontal="center" vertical="top"/>
    </xf>
    <xf numFmtId="49" fontId="11" fillId="0" borderId="16" xfId="0" applyNumberFormat="1" applyFont="1" applyFill="1" applyBorder="1" applyAlignment="1" applyProtection="1">
      <alignment horizontal="center" vertical="top"/>
      <protection/>
    </xf>
    <xf numFmtId="49" fontId="7" fillId="0" borderId="16" xfId="0" applyNumberFormat="1" applyFont="1" applyFill="1" applyBorder="1" applyAlignment="1" applyProtection="1">
      <alignment horizontal="center" vertical="top"/>
      <protection/>
    </xf>
    <xf numFmtId="49" fontId="2" fillId="0" borderId="16" xfId="0" applyNumberFormat="1" applyFont="1" applyFill="1" applyBorder="1" applyAlignment="1" applyProtection="1">
      <alignment horizontal="center" vertical="top"/>
      <protection/>
    </xf>
    <xf numFmtId="49" fontId="17" fillId="0" borderId="16" xfId="0" applyNumberFormat="1" applyFont="1" applyFill="1" applyBorder="1" applyAlignment="1" applyProtection="1">
      <alignment horizontal="center" vertical="top"/>
      <protection/>
    </xf>
    <xf numFmtId="49" fontId="6" fillId="0" borderId="16" xfId="0" applyNumberFormat="1" applyFont="1" applyFill="1" applyBorder="1" applyAlignment="1" applyProtection="1">
      <alignment horizontal="center" vertical="top"/>
      <protection/>
    </xf>
    <xf numFmtId="49" fontId="7" fillId="0" borderId="16" xfId="0" applyNumberFormat="1" applyFont="1" applyFill="1" applyBorder="1" applyAlignment="1" applyProtection="1">
      <alignment horizontal="center" vertical="top"/>
      <protection locked="0"/>
    </xf>
    <xf numFmtId="49" fontId="11" fillId="0" borderId="16" xfId="0" applyNumberFormat="1" applyFont="1" applyFill="1" applyBorder="1" applyAlignment="1" applyProtection="1">
      <alignment horizontal="center" vertical="top"/>
      <protection locked="0"/>
    </xf>
    <xf numFmtId="49" fontId="2" fillId="0" borderId="16" xfId="0" applyNumberFormat="1" applyFont="1" applyFill="1" applyBorder="1" applyAlignment="1" applyProtection="1">
      <alignment horizontal="center" vertical="top"/>
      <protection locked="0"/>
    </xf>
    <xf numFmtId="49" fontId="12" fillId="32" borderId="16" xfId="0" applyNumberFormat="1" applyFont="1" applyFill="1" applyBorder="1" applyAlignment="1" applyProtection="1">
      <alignment horizontal="center" vertical="top"/>
      <protection locked="0"/>
    </xf>
    <xf numFmtId="49" fontId="9" fillId="0" borderId="16" xfId="0" applyNumberFormat="1" applyFont="1" applyFill="1" applyBorder="1" applyAlignment="1" applyProtection="1">
      <alignment horizontal="center" vertical="top"/>
      <protection locked="0"/>
    </xf>
    <xf numFmtId="49" fontId="7" fillId="0" borderId="16" xfId="0" applyNumberFormat="1" applyFont="1" applyFill="1" applyBorder="1" applyAlignment="1">
      <alignment horizontal="center" vertical="top"/>
    </xf>
    <xf numFmtId="49" fontId="13" fillId="0" borderId="16" xfId="0" applyNumberFormat="1" applyFont="1" applyFill="1" applyBorder="1" applyAlignment="1" applyProtection="1">
      <alignment horizontal="center" vertical="top"/>
      <protection/>
    </xf>
    <xf numFmtId="49" fontId="17" fillId="0" borderId="16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11" fillId="0" borderId="16" xfId="0" applyNumberFormat="1" applyFont="1" applyFill="1" applyBorder="1" applyAlignment="1">
      <alignment horizontal="center" vertical="top"/>
    </xf>
    <xf numFmtId="49" fontId="8" fillId="0" borderId="16" xfId="0" applyNumberFormat="1" applyFont="1" applyFill="1" applyBorder="1" applyAlignment="1" applyProtection="1">
      <alignment horizontal="center" vertical="top"/>
      <protection/>
    </xf>
    <xf numFmtId="49" fontId="12" fillId="32" borderId="16" xfId="0" applyNumberFormat="1" applyFont="1" applyFill="1" applyBorder="1" applyAlignment="1" applyProtection="1">
      <alignment horizontal="center" vertical="top"/>
      <protection/>
    </xf>
    <xf numFmtId="49" fontId="17" fillId="0" borderId="15" xfId="0" applyNumberFormat="1" applyFont="1" applyFill="1" applyBorder="1" applyAlignment="1" applyProtection="1">
      <alignment horizontal="center" vertical="top"/>
      <protection/>
    </xf>
    <xf numFmtId="49" fontId="2" fillId="0" borderId="16" xfId="0" applyNumberFormat="1" applyFont="1" applyFill="1" applyBorder="1" applyAlignment="1" applyProtection="1">
      <alignment horizontal="center" vertical="top"/>
      <protection locked="0"/>
    </xf>
    <xf numFmtId="49" fontId="3" fillId="32" borderId="17" xfId="0" applyNumberFormat="1" applyFont="1" applyFill="1" applyBorder="1" applyAlignment="1">
      <alignment horizontal="left" vertical="top"/>
    </xf>
    <xf numFmtId="49" fontId="7" fillId="0" borderId="18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17" fillId="0" borderId="18" xfId="0" applyNumberFormat="1" applyFont="1" applyFill="1" applyBorder="1" applyAlignment="1">
      <alignment horizontal="left" vertical="center" wrapText="1"/>
    </xf>
    <xf numFmtId="0" fontId="12" fillId="32" borderId="11" xfId="0" applyFont="1" applyFill="1" applyBorder="1" applyAlignment="1">
      <alignment horizontal="left" vertical="top" wrapText="1"/>
    </xf>
    <xf numFmtId="1" fontId="2" fillId="0" borderId="18" xfId="0" applyNumberFormat="1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1" fontId="11" fillId="0" borderId="18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3" fillId="32" borderId="19" xfId="0" applyFont="1" applyFill="1" applyBorder="1" applyAlignment="1" applyProtection="1">
      <alignment horizontal="right" vertical="top" wrapText="1"/>
      <protection/>
    </xf>
    <xf numFmtId="49" fontId="11" fillId="0" borderId="16" xfId="0" applyNumberFormat="1" applyFont="1" applyBorder="1" applyAlignment="1" applyProtection="1">
      <alignment horizontal="center" vertical="top"/>
      <protection locked="0"/>
    </xf>
    <xf numFmtId="49" fontId="17" fillId="0" borderId="16" xfId="0" applyNumberFormat="1" applyFont="1" applyBorder="1" applyAlignment="1" applyProtection="1">
      <alignment horizontal="center" vertical="top"/>
      <protection locked="0"/>
    </xf>
    <xf numFmtId="49" fontId="7" fillId="0" borderId="16" xfId="0" applyNumberFormat="1" applyFont="1" applyBorder="1" applyAlignment="1" applyProtection="1">
      <alignment horizontal="center" vertical="top"/>
      <protection locked="0"/>
    </xf>
    <xf numFmtId="49" fontId="7" fillId="0" borderId="15" xfId="0" applyNumberFormat="1" applyFont="1" applyFill="1" applyBorder="1" applyAlignment="1" applyProtection="1">
      <alignment horizontal="center" vertical="top"/>
      <protection locked="0"/>
    </xf>
    <xf numFmtId="49" fontId="11" fillId="0" borderId="10" xfId="0" applyNumberFormat="1" applyFont="1" applyFill="1" applyBorder="1" applyAlignment="1" applyProtection="1">
      <alignment horizontal="center" vertical="top"/>
      <protection/>
    </xf>
    <xf numFmtId="49" fontId="17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>
      <alignment horizontal="center" vertical="top"/>
    </xf>
    <xf numFmtId="49" fontId="17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49" fontId="2" fillId="0" borderId="20" xfId="0" applyNumberFormat="1" applyFont="1" applyBorder="1" applyAlignment="1" applyProtection="1">
      <alignment horizontal="center" vertical="top"/>
      <protection locked="0"/>
    </xf>
    <xf numFmtId="49" fontId="11" fillId="0" borderId="20" xfId="0" applyNumberFormat="1" applyFont="1" applyBorder="1" applyAlignment="1" applyProtection="1">
      <alignment horizontal="center" vertical="top"/>
      <protection locked="0"/>
    </xf>
    <xf numFmtId="49" fontId="17" fillId="0" borderId="20" xfId="0" applyNumberFormat="1" applyFont="1" applyBorder="1" applyAlignment="1" applyProtection="1">
      <alignment horizontal="center" vertical="top"/>
      <protection locked="0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center" wrapText="1"/>
    </xf>
    <xf numFmtId="49" fontId="17" fillId="0" borderId="20" xfId="0" applyNumberFormat="1" applyFont="1" applyFill="1" applyBorder="1" applyAlignment="1">
      <alignment horizontal="center" wrapText="1"/>
    </xf>
    <xf numFmtId="49" fontId="17" fillId="0" borderId="21" xfId="0" applyNumberFormat="1" applyFont="1" applyFill="1" applyBorder="1" applyAlignment="1">
      <alignment horizontal="center" wrapText="1"/>
    </xf>
    <xf numFmtId="1" fontId="17" fillId="0" borderId="22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wrapText="1"/>
    </xf>
    <xf numFmtId="1" fontId="17" fillId="0" borderId="23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 applyProtection="1">
      <alignment horizontal="center" vertical="top"/>
      <protection/>
    </xf>
    <xf numFmtId="49" fontId="3" fillId="33" borderId="10" xfId="0" applyNumberFormat="1" applyFont="1" applyFill="1" applyBorder="1" applyAlignment="1" applyProtection="1">
      <alignment horizontal="center" vertical="top"/>
      <protection/>
    </xf>
    <xf numFmtId="49" fontId="3" fillId="33" borderId="10" xfId="0" applyNumberFormat="1" applyFont="1" applyFill="1" applyBorder="1" applyAlignment="1" applyProtection="1">
      <alignment horizontal="center" vertical="top"/>
      <protection locked="0"/>
    </xf>
    <xf numFmtId="49" fontId="11" fillId="0" borderId="20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 applyProtection="1">
      <alignment horizontal="center" vertical="top"/>
      <protection locked="0"/>
    </xf>
    <xf numFmtId="0" fontId="17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24" xfId="0" applyNumberFormat="1" applyFont="1" applyBorder="1" applyAlignment="1">
      <alignment vertical="top"/>
    </xf>
    <xf numFmtId="49" fontId="11" fillId="0" borderId="15" xfId="0" applyNumberFormat="1" applyFont="1" applyFill="1" applyBorder="1" applyAlignment="1" applyProtection="1">
      <alignment horizontal="center" vertical="top"/>
      <protection/>
    </xf>
    <xf numFmtId="49" fontId="11" fillId="0" borderId="13" xfId="0" applyNumberFormat="1" applyFont="1" applyBorder="1" applyAlignment="1" applyProtection="1">
      <alignment horizontal="center" vertical="top"/>
      <protection locked="0"/>
    </xf>
    <xf numFmtId="49" fontId="2" fillId="0" borderId="25" xfId="0" applyNumberFormat="1" applyFont="1" applyFill="1" applyBorder="1" applyAlignment="1" applyProtection="1">
      <alignment horizontal="center" vertical="top"/>
      <protection/>
    </xf>
    <xf numFmtId="49" fontId="2" fillId="0" borderId="26" xfId="0" applyNumberFormat="1" applyFont="1" applyBorder="1" applyAlignment="1" applyProtection="1">
      <alignment horizontal="center" vertical="top"/>
      <protection locked="0"/>
    </xf>
    <xf numFmtId="49" fontId="12" fillId="33" borderId="10" xfId="0" applyNumberFormat="1" applyFont="1" applyFill="1" applyBorder="1" applyAlignment="1">
      <alignment horizontal="left" vertical="center" wrapText="1"/>
    </xf>
    <xf numFmtId="49" fontId="12" fillId="33" borderId="16" xfId="0" applyNumberFormat="1" applyFont="1" applyFill="1" applyBorder="1" applyAlignment="1" applyProtection="1">
      <alignment horizontal="center" vertical="top"/>
      <protection locked="0"/>
    </xf>
    <xf numFmtId="49" fontId="3" fillId="33" borderId="16" xfId="0" applyNumberFormat="1" applyFont="1" applyFill="1" applyBorder="1" applyAlignment="1" applyProtection="1">
      <alignment horizontal="center" vertical="top"/>
      <protection locked="0"/>
    </xf>
    <xf numFmtId="49" fontId="3" fillId="33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7" fillId="0" borderId="20" xfId="0" applyNumberFormat="1" applyFont="1" applyFill="1" applyBorder="1" applyAlignment="1" applyProtection="1">
      <alignment horizontal="center" vertical="top"/>
      <protection locked="0"/>
    </xf>
    <xf numFmtId="49" fontId="17" fillId="0" borderId="20" xfId="0" applyNumberFormat="1" applyFont="1" applyFill="1" applyBorder="1" applyAlignment="1" applyProtection="1">
      <alignment horizontal="center" vertical="top"/>
      <protection locked="0"/>
    </xf>
    <xf numFmtId="49" fontId="2" fillId="0" borderId="27" xfId="0" applyNumberFormat="1" applyFont="1" applyFill="1" applyBorder="1" applyAlignment="1" applyProtection="1">
      <alignment horizontal="center" vertical="top"/>
      <protection locked="0"/>
    </xf>
    <xf numFmtId="49" fontId="11" fillId="0" borderId="20" xfId="0" applyNumberFormat="1" applyFont="1" applyFill="1" applyBorder="1" applyAlignment="1" applyProtection="1">
      <alignment horizontal="center" vertical="top"/>
      <protection locked="0"/>
    </xf>
    <xf numFmtId="49" fontId="3" fillId="32" borderId="28" xfId="0" applyNumberFormat="1" applyFont="1" applyFill="1" applyBorder="1" applyAlignment="1">
      <alignment horizontal="center" vertical="top"/>
    </xf>
    <xf numFmtId="49" fontId="8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0" xfId="0" applyNumberFormat="1" applyFont="1" applyBorder="1" applyAlignment="1" applyProtection="1">
      <alignment horizontal="center" vertical="top"/>
      <protection locked="0"/>
    </xf>
    <xf numFmtId="0" fontId="17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8" xfId="0" applyFont="1" applyBorder="1" applyAlignment="1">
      <alignment/>
    </xf>
    <xf numFmtId="49" fontId="11" fillId="0" borderId="27" xfId="0" applyNumberFormat="1" applyFont="1" applyBorder="1" applyAlignment="1" applyProtection="1">
      <alignment horizontal="center" vertical="top"/>
      <protection locked="0"/>
    </xf>
    <xf numFmtId="0" fontId="8" fillId="0" borderId="18" xfId="0" applyFont="1" applyBorder="1" applyAlignment="1">
      <alignment/>
    </xf>
    <xf numFmtId="49" fontId="2" fillId="0" borderId="29" xfId="0" applyNumberFormat="1" applyFont="1" applyBorder="1" applyAlignment="1" applyProtection="1">
      <alignment horizontal="center" vertical="top"/>
      <protection locked="0"/>
    </xf>
    <xf numFmtId="49" fontId="13" fillId="0" borderId="20" xfId="0" applyNumberFormat="1" applyFont="1" applyBorder="1" applyAlignment="1" applyProtection="1">
      <alignment horizontal="center" vertical="top"/>
      <protection locked="0"/>
    </xf>
    <xf numFmtId="49" fontId="3" fillId="33" borderId="20" xfId="0" applyNumberFormat="1" applyFont="1" applyFill="1" applyBorder="1" applyAlignment="1" applyProtection="1">
      <alignment horizontal="center" vertical="top"/>
      <protection locked="0"/>
    </xf>
    <xf numFmtId="49" fontId="12" fillId="32" borderId="20" xfId="0" applyNumberFormat="1" applyFont="1" applyFill="1" applyBorder="1" applyAlignment="1" applyProtection="1">
      <alignment horizontal="center" vertical="top"/>
      <protection locked="0"/>
    </xf>
    <xf numFmtId="49" fontId="7" fillId="0" borderId="20" xfId="0" applyNumberFormat="1" applyFont="1" applyBorder="1" applyAlignment="1">
      <alignment horizontal="center" vertical="top"/>
    </xf>
    <xf numFmtId="49" fontId="11" fillId="0" borderId="20" xfId="0" applyNumberFormat="1" applyFont="1" applyBorder="1" applyAlignment="1">
      <alignment horizontal="center" vertical="top"/>
    </xf>
    <xf numFmtId="49" fontId="17" fillId="0" borderId="20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 applyProtection="1">
      <alignment horizontal="center" vertical="top"/>
      <protection locked="0"/>
    </xf>
    <xf numFmtId="49" fontId="6" fillId="0" borderId="20" xfId="0" applyNumberFormat="1" applyFont="1" applyBorder="1" applyAlignment="1" applyProtection="1">
      <alignment horizontal="center" vertical="top"/>
      <protection locked="0"/>
    </xf>
    <xf numFmtId="49" fontId="17" fillId="0" borderId="27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 wrapText="1"/>
    </xf>
    <xf numFmtId="49" fontId="9" fillId="0" borderId="20" xfId="0" applyNumberFormat="1" applyFont="1" applyBorder="1" applyAlignment="1" applyProtection="1">
      <alignment horizontal="center" vertical="top"/>
      <protection locked="0"/>
    </xf>
    <xf numFmtId="49" fontId="7" fillId="0" borderId="27" xfId="0" applyNumberFormat="1" applyFont="1" applyFill="1" applyBorder="1" applyAlignment="1" applyProtection="1">
      <alignment horizontal="center" vertical="top"/>
      <protection locked="0"/>
    </xf>
    <xf numFmtId="4" fontId="12" fillId="32" borderId="30" xfId="0" applyNumberFormat="1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17" fillId="0" borderId="11" xfId="0" applyNumberFormat="1" applyFont="1" applyBorder="1" applyAlignment="1">
      <alignment horizontal="left" vertical="top" wrapText="1"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49" fontId="15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1" fillId="0" borderId="0" xfId="0" applyFont="1" applyAlignment="1">
      <alignment/>
    </xf>
    <xf numFmtId="0" fontId="3" fillId="33" borderId="21" xfId="0" applyFont="1" applyFill="1" applyBorder="1" applyAlignment="1">
      <alignment horizontal="left" vertical="top" wrapText="1"/>
    </xf>
    <xf numFmtId="49" fontId="3" fillId="33" borderId="16" xfId="0" applyNumberFormat="1" applyFont="1" applyFill="1" applyBorder="1" applyAlignment="1">
      <alignment horizontal="center" vertical="top"/>
    </xf>
    <xf numFmtId="49" fontId="3" fillId="33" borderId="20" xfId="0" applyNumberFormat="1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vertical="top"/>
    </xf>
    <xf numFmtId="0" fontId="7" fillId="0" borderId="10" xfId="0" applyFont="1" applyBorder="1" applyAlignment="1">
      <alignment horizontal="left" vertical="top" wrapText="1"/>
    </xf>
    <xf numFmtId="49" fontId="12" fillId="33" borderId="16" xfId="0" applyNumberFormat="1" applyFont="1" applyFill="1" applyBorder="1" applyAlignment="1" applyProtection="1">
      <alignment horizontal="center" vertical="top"/>
      <protection/>
    </xf>
    <xf numFmtId="49" fontId="12" fillId="33" borderId="10" xfId="0" applyNumberFormat="1" applyFont="1" applyFill="1" applyBorder="1" applyAlignment="1" applyProtection="1">
      <alignment horizontal="center" vertical="top"/>
      <protection locked="0"/>
    </xf>
    <xf numFmtId="49" fontId="12" fillId="33" borderId="20" xfId="0" applyNumberFormat="1" applyFont="1" applyFill="1" applyBorder="1" applyAlignment="1" applyProtection="1">
      <alignment horizontal="center" vertical="top"/>
      <protection locked="0"/>
    </xf>
    <xf numFmtId="4" fontId="12" fillId="33" borderId="24" xfId="0" applyNumberFormat="1" applyFont="1" applyFill="1" applyBorder="1" applyAlignment="1">
      <alignment vertical="top"/>
    </xf>
    <xf numFmtId="0" fontId="12" fillId="33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" fontId="7" fillId="0" borderId="24" xfId="0" applyNumberFormat="1" applyFont="1" applyFill="1" applyBorder="1" applyAlignment="1">
      <alignment vertical="top"/>
    </xf>
    <xf numFmtId="4" fontId="17" fillId="0" borderId="24" xfId="0" applyNumberFormat="1" applyFont="1" applyBorder="1" applyAlignment="1">
      <alignment vertical="top"/>
    </xf>
    <xf numFmtId="49" fontId="12" fillId="33" borderId="10" xfId="0" applyNumberFormat="1" applyFont="1" applyFill="1" applyBorder="1" applyAlignment="1">
      <alignment horizontal="center" vertical="top"/>
    </xf>
    <xf numFmtId="4" fontId="12" fillId="33" borderId="10" xfId="0" applyNumberFormat="1" applyFont="1" applyFill="1" applyBorder="1" applyAlignment="1">
      <alignment vertical="top"/>
    </xf>
    <xf numFmtId="0" fontId="7" fillId="0" borderId="23" xfId="0" applyFont="1" applyBorder="1" applyAlignment="1">
      <alignment horizontal="left" vertical="top" wrapText="1"/>
    </xf>
    <xf numFmtId="49" fontId="7" fillId="0" borderId="31" xfId="0" applyNumberFormat="1" applyFont="1" applyFill="1" applyBorder="1" applyAlignment="1" applyProtection="1">
      <alignment horizontal="center" vertical="top"/>
      <protection/>
    </xf>
    <xf numFmtId="49" fontId="7" fillId="0" borderId="32" xfId="0" applyNumberFormat="1" applyFont="1" applyBorder="1" applyAlignment="1" applyProtection="1">
      <alignment horizontal="center" vertical="top"/>
      <protection locked="0"/>
    </xf>
    <xf numFmtId="49" fontId="13" fillId="0" borderId="31" xfId="0" applyNumberFormat="1" applyFont="1" applyFill="1" applyBorder="1" applyAlignment="1" applyProtection="1">
      <alignment horizontal="center" vertical="top"/>
      <protection/>
    </xf>
    <xf numFmtId="49" fontId="13" fillId="0" borderId="32" xfId="0" applyNumberFormat="1" applyFont="1" applyBorder="1" applyAlignment="1" applyProtection="1">
      <alignment horizontal="center" vertical="top"/>
      <protection locked="0"/>
    </xf>
    <xf numFmtId="49" fontId="17" fillId="0" borderId="32" xfId="0" applyNumberFormat="1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>
      <alignment/>
    </xf>
    <xf numFmtId="49" fontId="2" fillId="0" borderId="32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2" fillId="32" borderId="10" xfId="0" applyNumberFormat="1" applyFont="1" applyFill="1" applyBorder="1" applyAlignment="1">
      <alignment horizontal="center" vertical="top"/>
    </xf>
    <xf numFmtId="0" fontId="12" fillId="32" borderId="10" xfId="0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172" fontId="2" fillId="0" borderId="10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2" fillId="0" borderId="23" xfId="0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176" fontId="20" fillId="0" borderId="10" xfId="53" applyNumberFormat="1" applyFont="1" applyFill="1" applyBorder="1" applyAlignment="1" applyProtection="1">
      <alignment horizontal="left" vertical="top" wrapText="1"/>
      <protection hidden="1"/>
    </xf>
    <xf numFmtId="0" fontId="17" fillId="0" borderId="20" xfId="0" applyFont="1" applyBorder="1" applyAlignment="1">
      <alignment wrapText="1"/>
    </xf>
    <xf numFmtId="49" fontId="1" fillId="0" borderId="16" xfId="0" applyNumberFormat="1" applyFont="1" applyFill="1" applyBorder="1" applyAlignment="1">
      <alignment horizontal="center" vertical="top"/>
    </xf>
    <xf numFmtId="49" fontId="17" fillId="0" borderId="10" xfId="0" applyNumberFormat="1" applyFont="1" applyFill="1" applyBorder="1" applyAlignment="1">
      <alignment horizontal="left" vertical="center" wrapText="1"/>
    </xf>
    <xf numFmtId="49" fontId="17" fillId="0" borderId="16" xfId="0" applyNumberFormat="1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20" xfId="0" applyNumberFormat="1" applyFont="1" applyBorder="1" applyAlignment="1" applyProtection="1">
      <alignment horizontal="center" vertical="center"/>
      <protection locked="0"/>
    </xf>
    <xf numFmtId="4" fontId="17" fillId="0" borderId="10" xfId="0" applyNumberFormat="1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0" fontId="17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17" fillId="0" borderId="2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 applyProtection="1">
      <alignment horizontal="center" vertical="top"/>
      <protection locked="0"/>
    </xf>
    <xf numFmtId="4" fontId="21" fillId="0" borderId="10" xfId="0" applyNumberFormat="1" applyFont="1" applyBorder="1" applyAlignment="1">
      <alignment vertical="top"/>
    </xf>
    <xf numFmtId="49" fontId="17" fillId="0" borderId="26" xfId="0" applyNumberFormat="1" applyFont="1" applyFill="1" applyBorder="1" applyAlignment="1" applyProtection="1">
      <alignment horizontal="center" vertical="top"/>
      <protection/>
    </xf>
    <xf numFmtId="49" fontId="17" fillId="0" borderId="26" xfId="0" applyNumberFormat="1" applyFont="1" applyBorder="1" applyAlignment="1" applyProtection="1">
      <alignment horizontal="center" vertical="top"/>
      <protection locked="0"/>
    </xf>
    <xf numFmtId="49" fontId="17" fillId="0" borderId="29" xfId="0" applyNumberFormat="1" applyFont="1" applyBorder="1" applyAlignment="1" applyProtection="1">
      <alignment horizontal="center" vertical="top"/>
      <protection locked="0"/>
    </xf>
    <xf numFmtId="4" fontId="17" fillId="0" borderId="26" xfId="0" applyNumberFormat="1" applyFont="1" applyBorder="1" applyAlignment="1">
      <alignment vertical="top"/>
    </xf>
    <xf numFmtId="0" fontId="21" fillId="0" borderId="10" xfId="0" applyFont="1" applyBorder="1" applyAlignment="1">
      <alignment wrapText="1"/>
    </xf>
    <xf numFmtId="49" fontId="21" fillId="0" borderId="10" xfId="0" applyNumberFormat="1" applyFont="1" applyFill="1" applyBorder="1" applyAlignment="1" applyProtection="1">
      <alignment horizontal="center" vertical="top"/>
      <protection/>
    </xf>
    <xf numFmtId="4" fontId="22" fillId="0" borderId="0" xfId="0" applyNumberFormat="1" applyFont="1" applyFill="1" applyBorder="1" applyAlignment="1">
      <alignment horizontal="right" vertical="center"/>
    </xf>
    <xf numFmtId="0" fontId="10" fillId="0" borderId="11" xfId="0" applyFont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wrapText="1"/>
    </xf>
    <xf numFmtId="49" fontId="2" fillId="0" borderId="21" xfId="0" applyNumberFormat="1" applyFont="1" applyFill="1" applyBorder="1" applyAlignment="1">
      <alignment horizontal="left" vertical="center" wrapText="1"/>
    </xf>
    <xf numFmtId="4" fontId="2" fillId="0" borderId="26" xfId="0" applyNumberFormat="1" applyFont="1" applyBorder="1" applyAlignment="1">
      <alignment vertical="top"/>
    </xf>
    <xf numFmtId="0" fontId="17" fillId="0" borderId="18" xfId="0" applyFont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1" fillId="0" borderId="16" xfId="0" applyNumberFormat="1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20" xfId="0" applyNumberFormat="1" applyFont="1" applyBorder="1" applyAlignment="1" applyProtection="1">
      <alignment horizontal="center" vertical="center"/>
      <protection locked="0"/>
    </xf>
    <xf numFmtId="4" fontId="11" fillId="0" borderId="10" xfId="0" applyNumberFormat="1" applyFont="1" applyFill="1" applyBorder="1" applyAlignment="1">
      <alignment horizontal="right" vertical="center"/>
    </xf>
    <xf numFmtId="0" fontId="21" fillId="0" borderId="11" xfId="0" applyFont="1" applyBorder="1" applyAlignment="1">
      <alignment horizontal="left" vertical="center" wrapText="1"/>
    </xf>
    <xf numFmtId="49" fontId="21" fillId="0" borderId="16" xfId="0" applyNumberFormat="1" applyFont="1" applyFill="1" applyBorder="1" applyAlignment="1" applyProtection="1">
      <alignment horizontal="center" vertical="center"/>
      <protection/>
    </xf>
    <xf numFmtId="49" fontId="21" fillId="0" borderId="10" xfId="0" applyNumberFormat="1" applyFont="1" applyBorder="1" applyAlignment="1" applyProtection="1">
      <alignment horizontal="center" vertical="center"/>
      <protection locked="0"/>
    </xf>
    <xf numFmtId="4" fontId="2" fillId="0" borderId="26" xfId="0" applyNumberFormat="1" applyFont="1" applyFill="1" applyBorder="1" applyAlignment="1">
      <alignment horizontal="right" vertical="center"/>
    </xf>
    <xf numFmtId="4" fontId="21" fillId="0" borderId="10" xfId="0" applyNumberFormat="1" applyFont="1" applyFill="1" applyBorder="1" applyAlignment="1">
      <alignment horizontal="right" vertical="center"/>
    </xf>
    <xf numFmtId="49" fontId="8" fillId="0" borderId="16" xfId="0" applyNumberFormat="1" applyFont="1" applyFill="1" applyBorder="1" applyAlignment="1" applyProtection="1">
      <alignment horizontal="center" vertical="center"/>
      <protection/>
    </xf>
    <xf numFmtId="49" fontId="11" fillId="0" borderId="16" xfId="0" applyNumberFormat="1" applyFont="1" applyFill="1" applyBorder="1" applyAlignment="1" applyProtection="1">
      <alignment horizontal="center" vertical="justify"/>
      <protection/>
    </xf>
    <xf numFmtId="49" fontId="11" fillId="0" borderId="10" xfId="0" applyNumberFormat="1" applyFont="1" applyBorder="1" applyAlignment="1" applyProtection="1">
      <alignment horizontal="center" vertical="justify"/>
      <protection locked="0"/>
    </xf>
    <xf numFmtId="49" fontId="17" fillId="0" borderId="16" xfId="0" applyNumberFormat="1" applyFont="1" applyFill="1" applyBorder="1" applyAlignment="1" applyProtection="1">
      <alignment horizontal="center" vertical="justify"/>
      <protection locked="0"/>
    </xf>
    <xf numFmtId="49" fontId="17" fillId="0" borderId="10" xfId="0" applyNumberFormat="1" applyFont="1" applyBorder="1" applyAlignment="1" applyProtection="1">
      <alignment horizontal="center" vertical="justify"/>
      <protection locked="0"/>
    </xf>
    <xf numFmtId="49" fontId="2" fillId="0" borderId="16" xfId="0" applyNumberFormat="1" applyFont="1" applyFill="1" applyBorder="1" applyAlignment="1" applyProtection="1">
      <alignment horizontal="center" vertical="justify"/>
      <protection locked="0"/>
    </xf>
    <xf numFmtId="49" fontId="2" fillId="0" borderId="10" xfId="0" applyNumberFormat="1" applyFont="1" applyBorder="1" applyAlignment="1" applyProtection="1">
      <alignment horizontal="center" vertical="justify"/>
      <protection locked="0"/>
    </xf>
    <xf numFmtId="49" fontId="17" fillId="0" borderId="16" xfId="0" applyNumberFormat="1" applyFont="1" applyFill="1" applyBorder="1" applyAlignment="1" applyProtection="1">
      <alignment horizontal="center" vertical="justify"/>
      <protection/>
    </xf>
    <xf numFmtId="49" fontId="2" fillId="0" borderId="16" xfId="0" applyNumberFormat="1" applyFont="1" applyFill="1" applyBorder="1" applyAlignment="1" applyProtection="1">
      <alignment horizontal="center" vertical="justify"/>
      <protection/>
    </xf>
    <xf numFmtId="0" fontId="11" fillId="0" borderId="11" xfId="0" applyFont="1" applyBorder="1" applyAlignment="1">
      <alignment horizontal="left" vertical="center" wrapText="1"/>
    </xf>
    <xf numFmtId="4" fontId="11" fillId="0" borderId="26" xfId="0" applyNumberFormat="1" applyFont="1" applyFill="1" applyBorder="1" applyAlignment="1">
      <alignment horizontal="right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21" fillId="0" borderId="16" xfId="0" applyNumberFormat="1" applyFont="1" applyFill="1" applyBorder="1" applyAlignment="1" applyProtection="1">
      <alignment horizontal="center" vertical="center"/>
      <protection locked="0"/>
    </xf>
    <xf numFmtId="49" fontId="21" fillId="0" borderId="25" xfId="0" applyNumberFormat="1" applyFont="1" applyBorder="1" applyAlignment="1" applyProtection="1">
      <alignment horizontal="center" vertical="center"/>
      <protection locked="0"/>
    </xf>
    <xf numFmtId="49" fontId="21" fillId="0" borderId="26" xfId="0" applyNumberFormat="1" applyFont="1" applyBorder="1" applyAlignment="1" applyProtection="1">
      <alignment horizontal="center" vertical="center"/>
      <protection locked="0"/>
    </xf>
    <xf numFmtId="49" fontId="21" fillId="0" borderId="10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21" fillId="0" borderId="11" xfId="0" applyNumberFormat="1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9" fontId="17" fillId="0" borderId="16" xfId="0" applyNumberFormat="1" applyFont="1" applyFill="1" applyBorder="1" applyAlignment="1" applyProtection="1">
      <alignment horizontal="center" vertical="center"/>
      <protection locked="0"/>
    </xf>
    <xf numFmtId="49" fontId="17" fillId="0" borderId="10" xfId="0" applyNumberFormat="1" applyFont="1" applyFill="1" applyBorder="1" applyAlignment="1" applyProtection="1">
      <alignment horizontal="center" vertical="center"/>
      <protection locked="0"/>
    </xf>
    <xf numFmtId="49" fontId="17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4" fontId="21" fillId="0" borderId="26" xfId="0" applyNumberFormat="1" applyFont="1" applyFill="1" applyBorder="1" applyAlignment="1">
      <alignment horizontal="right" vertical="center"/>
    </xf>
    <xf numFmtId="4" fontId="17" fillId="0" borderId="10" xfId="0" applyNumberFormat="1" applyFont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20" xfId="0" applyNumberFormat="1" applyFont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35" xfId="0" applyFont="1" applyFill="1" applyBorder="1" applyAlignment="1" applyProtection="1">
      <alignment horizontal="center" vertical="center" wrapText="1"/>
      <protection/>
    </xf>
    <xf numFmtId="49" fontId="8" fillId="0" borderId="36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7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38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4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49" fontId="8" fillId="0" borderId="44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2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0" xfId="0" applyFont="1" applyAlignment="1">
      <alignment horizontal="center" wrapText="1"/>
    </xf>
    <xf numFmtId="0" fontId="8" fillId="0" borderId="46" xfId="0" applyFont="1" applyFill="1" applyBorder="1" applyAlignment="1" applyProtection="1">
      <alignment horizontal="center" vertical="center" textRotation="90" wrapText="1"/>
      <protection/>
    </xf>
    <xf numFmtId="0" fontId="0" fillId="0" borderId="18" xfId="0" applyBorder="1" applyAlignment="1">
      <alignment horizontal="center" vertical="center" textRotation="90" wrapText="1"/>
    </xf>
    <xf numFmtId="0" fontId="0" fillId="0" borderId="29" xfId="0" applyBorder="1" applyAlignment="1">
      <alignment/>
    </xf>
    <xf numFmtId="0" fontId="0" fillId="0" borderId="47" xfId="0" applyBorder="1" applyAlignment="1">
      <alignment/>
    </xf>
    <xf numFmtId="0" fontId="0" fillId="0" borderId="25" xfId="0" applyBorder="1" applyAlignment="1">
      <alignment/>
    </xf>
    <xf numFmtId="0" fontId="19" fillId="0" borderId="2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0"/>
  <sheetViews>
    <sheetView tabSelected="1" zoomScalePageLayoutView="0" workbookViewId="0" topLeftCell="A253">
      <selection activeCell="B89" sqref="B89"/>
    </sheetView>
  </sheetViews>
  <sheetFormatPr defaultColWidth="9.00390625" defaultRowHeight="12.75"/>
  <cols>
    <col min="1" max="1" width="73.125" style="0" customWidth="1"/>
    <col min="2" max="2" width="6.125" style="0" customWidth="1"/>
    <col min="3" max="3" width="6.875" style="0" customWidth="1"/>
    <col min="4" max="4" width="6.375" style="0" customWidth="1"/>
    <col min="5" max="5" width="6.75390625" style="0" customWidth="1"/>
    <col min="6" max="6" width="6.125" style="0" customWidth="1"/>
    <col min="7" max="7" width="5.375" style="0" customWidth="1"/>
    <col min="8" max="8" width="5.875" style="0" customWidth="1"/>
    <col min="9" max="9" width="19.00390625" style="0" customWidth="1"/>
  </cols>
  <sheetData>
    <row r="1" ht="12.75">
      <c r="E1" s="5" t="s">
        <v>90</v>
      </c>
    </row>
    <row r="2" ht="12.75">
      <c r="E2" s="5" t="s">
        <v>111</v>
      </c>
    </row>
    <row r="3" ht="12.75">
      <c r="E3" s="5" t="s">
        <v>110</v>
      </c>
    </row>
    <row r="4" ht="12.75">
      <c r="I4" s="5"/>
    </row>
    <row r="5" spans="1:9" ht="27.75" customHeight="1">
      <c r="A5" s="319" t="s">
        <v>193</v>
      </c>
      <c r="B5" s="319"/>
      <c r="C5" s="319"/>
      <c r="D5" s="319"/>
      <c r="E5" s="319"/>
      <c r="F5" s="319"/>
      <c r="G5" s="319"/>
      <c r="H5" s="319"/>
      <c r="I5" s="319"/>
    </row>
    <row r="6" spans="1:9" ht="13.5" thickBot="1">
      <c r="A6" s="1"/>
      <c r="B6" s="1"/>
      <c r="C6" s="2"/>
      <c r="D6" s="2"/>
      <c r="E6" s="4"/>
      <c r="F6" s="4"/>
      <c r="G6" s="4"/>
      <c r="H6" s="4"/>
      <c r="I6" s="3" t="s">
        <v>112</v>
      </c>
    </row>
    <row r="7" spans="1:9" ht="12.75" customHeight="1">
      <c r="A7" s="297" t="s">
        <v>6</v>
      </c>
      <c r="B7" s="320" t="s">
        <v>63</v>
      </c>
      <c r="C7" s="300" t="s">
        <v>7</v>
      </c>
      <c r="D7" s="306" t="s">
        <v>17</v>
      </c>
      <c r="E7" s="309" t="s">
        <v>27</v>
      </c>
      <c r="F7" s="310"/>
      <c r="G7" s="311"/>
      <c r="H7" s="316" t="s">
        <v>28</v>
      </c>
      <c r="I7" s="303" t="s">
        <v>34</v>
      </c>
    </row>
    <row r="8" spans="1:9" ht="12.75">
      <c r="A8" s="298"/>
      <c r="B8" s="321"/>
      <c r="C8" s="301"/>
      <c r="D8" s="307"/>
      <c r="E8" s="312"/>
      <c r="F8" s="315"/>
      <c r="G8" s="314"/>
      <c r="H8" s="317"/>
      <c r="I8" s="304"/>
    </row>
    <row r="9" spans="1:9" ht="12.75">
      <c r="A9" s="298"/>
      <c r="B9" s="321"/>
      <c r="C9" s="301"/>
      <c r="D9" s="307"/>
      <c r="E9" s="312"/>
      <c r="F9" s="315"/>
      <c r="G9" s="314"/>
      <c r="H9" s="317"/>
      <c r="I9" s="304"/>
    </row>
    <row r="10" spans="1:9" ht="12.75">
      <c r="A10" s="298"/>
      <c r="B10" s="321"/>
      <c r="C10" s="301"/>
      <c r="D10" s="307"/>
      <c r="E10" s="312"/>
      <c r="F10" s="315"/>
      <c r="G10" s="314"/>
      <c r="H10" s="317"/>
      <c r="I10" s="304"/>
    </row>
    <row r="11" spans="1:9" ht="12.75">
      <c r="A11" s="298"/>
      <c r="B11" s="321"/>
      <c r="C11" s="301"/>
      <c r="D11" s="307"/>
      <c r="E11" s="312"/>
      <c r="F11" s="315"/>
      <c r="G11" s="314"/>
      <c r="H11" s="317"/>
      <c r="I11" s="304"/>
    </row>
    <row r="12" spans="1:9" ht="12.75">
      <c r="A12" s="298"/>
      <c r="B12" s="321"/>
      <c r="C12" s="301"/>
      <c r="D12" s="307"/>
      <c r="E12" s="322"/>
      <c r="F12" s="323"/>
      <c r="G12" s="324"/>
      <c r="H12" s="317"/>
      <c r="I12" s="325"/>
    </row>
    <row r="13" spans="1:9" ht="37.5">
      <c r="A13" s="156" t="s">
        <v>61</v>
      </c>
      <c r="B13" s="157" t="s">
        <v>64</v>
      </c>
      <c r="C13" s="132"/>
      <c r="D13" s="36"/>
      <c r="E13" s="158"/>
      <c r="F13" s="158"/>
      <c r="G13" s="158"/>
      <c r="H13" s="37"/>
      <c r="I13" s="38">
        <f>I280</f>
        <v>467263000</v>
      </c>
    </row>
    <row r="14" spans="1:9" ht="15.75">
      <c r="A14" s="188" t="s">
        <v>23</v>
      </c>
      <c r="B14" s="185" t="s">
        <v>64</v>
      </c>
      <c r="C14" s="187" t="s">
        <v>8</v>
      </c>
      <c r="D14" s="187"/>
      <c r="E14" s="187"/>
      <c r="F14" s="187"/>
      <c r="G14" s="187"/>
      <c r="H14" s="187"/>
      <c r="I14" s="28">
        <f>I15+I19+I47+I51</f>
        <v>23813544.58</v>
      </c>
    </row>
    <row r="15" spans="1:9" ht="32.25" customHeight="1">
      <c r="A15" s="72" t="s">
        <v>68</v>
      </c>
      <c r="B15" s="184" t="s">
        <v>64</v>
      </c>
      <c r="C15" s="53" t="s">
        <v>8</v>
      </c>
      <c r="D15" s="7" t="s">
        <v>18</v>
      </c>
      <c r="E15" s="7"/>
      <c r="F15" s="7"/>
      <c r="G15" s="7"/>
      <c r="H15" s="133"/>
      <c r="I15" s="27">
        <f>I16</f>
        <v>369000</v>
      </c>
    </row>
    <row r="16" spans="1:9" ht="35.25" customHeight="1">
      <c r="A16" s="73" t="s">
        <v>78</v>
      </c>
      <c r="B16" s="184" t="s">
        <v>64</v>
      </c>
      <c r="C16" s="52" t="s">
        <v>8</v>
      </c>
      <c r="D16" s="13" t="s">
        <v>18</v>
      </c>
      <c r="E16" s="13" t="s">
        <v>79</v>
      </c>
      <c r="F16" s="13" t="s">
        <v>33</v>
      </c>
      <c r="G16" s="13" t="s">
        <v>33</v>
      </c>
      <c r="H16" s="99"/>
      <c r="I16" s="25">
        <f>I17</f>
        <v>369000</v>
      </c>
    </row>
    <row r="17" spans="1:9" ht="14.25" customHeight="1">
      <c r="A17" s="48" t="s">
        <v>3</v>
      </c>
      <c r="B17" s="184" t="s">
        <v>64</v>
      </c>
      <c r="C17" s="55" t="s">
        <v>8</v>
      </c>
      <c r="D17" s="43" t="s">
        <v>18</v>
      </c>
      <c r="E17" s="43" t="s">
        <v>79</v>
      </c>
      <c r="F17" s="43" t="s">
        <v>19</v>
      </c>
      <c r="G17" s="43" t="s">
        <v>33</v>
      </c>
      <c r="H17" s="100"/>
      <c r="I17" s="44">
        <f>SUM(I18:I18)</f>
        <v>369000</v>
      </c>
    </row>
    <row r="18" spans="1:9" ht="19.5" customHeight="1">
      <c r="A18" s="74" t="s">
        <v>80</v>
      </c>
      <c r="B18" s="184" t="s">
        <v>64</v>
      </c>
      <c r="C18" s="54" t="s">
        <v>8</v>
      </c>
      <c r="D18" s="8" t="s">
        <v>18</v>
      </c>
      <c r="E18" s="8" t="s">
        <v>79</v>
      </c>
      <c r="F18" s="8" t="s">
        <v>19</v>
      </c>
      <c r="G18" s="8" t="s">
        <v>33</v>
      </c>
      <c r="H18" s="98" t="s">
        <v>88</v>
      </c>
      <c r="I18" s="26">
        <v>369000</v>
      </c>
    </row>
    <row r="19" spans="1:9" ht="30.75" customHeight="1">
      <c r="A19" s="39" t="s">
        <v>53</v>
      </c>
      <c r="B19" s="184" t="s">
        <v>64</v>
      </c>
      <c r="C19" s="53" t="s">
        <v>8</v>
      </c>
      <c r="D19" s="7" t="s">
        <v>19</v>
      </c>
      <c r="E19" s="7"/>
      <c r="F19" s="7"/>
      <c r="G19" s="7"/>
      <c r="H19" s="133"/>
      <c r="I19" s="27">
        <f>I20+I30+I31+I35+I36+I39+I41+I43+I45</f>
        <v>16808000</v>
      </c>
    </row>
    <row r="20" spans="1:9" ht="27" customHeight="1">
      <c r="A20" s="75" t="s">
        <v>78</v>
      </c>
      <c r="B20" s="184" t="s">
        <v>64</v>
      </c>
      <c r="C20" s="52" t="s">
        <v>8</v>
      </c>
      <c r="D20" s="13" t="s">
        <v>19</v>
      </c>
      <c r="E20" s="13" t="s">
        <v>79</v>
      </c>
      <c r="F20" s="13" t="s">
        <v>33</v>
      </c>
      <c r="G20" s="13" t="s">
        <v>33</v>
      </c>
      <c r="H20" s="99"/>
      <c r="I20" s="25">
        <f>I21+I27</f>
        <v>15568000</v>
      </c>
    </row>
    <row r="21" spans="1:9" ht="16.5" customHeight="1">
      <c r="A21" s="48" t="s">
        <v>3</v>
      </c>
      <c r="B21" s="184" t="s">
        <v>64</v>
      </c>
      <c r="C21" s="55" t="s">
        <v>8</v>
      </c>
      <c r="D21" s="43" t="s">
        <v>19</v>
      </c>
      <c r="E21" s="43" t="s">
        <v>79</v>
      </c>
      <c r="F21" s="43" t="s">
        <v>19</v>
      </c>
      <c r="G21" s="43" t="s">
        <v>33</v>
      </c>
      <c r="H21" s="100"/>
      <c r="I21" s="44">
        <f>SUM(I22:I26)</f>
        <v>15388000</v>
      </c>
    </row>
    <row r="22" spans="1:9" ht="17.25" customHeight="1">
      <c r="A22" s="114" t="s">
        <v>80</v>
      </c>
      <c r="B22" s="184" t="s">
        <v>64</v>
      </c>
      <c r="C22" s="54" t="s">
        <v>8</v>
      </c>
      <c r="D22" s="8" t="s">
        <v>19</v>
      </c>
      <c r="E22" s="8" t="s">
        <v>79</v>
      </c>
      <c r="F22" s="8" t="s">
        <v>19</v>
      </c>
      <c r="G22" s="8" t="s">
        <v>33</v>
      </c>
      <c r="H22" s="98" t="s">
        <v>88</v>
      </c>
      <c r="I22" s="26">
        <f>15299000-281000</f>
        <v>15018000</v>
      </c>
    </row>
    <row r="23" spans="1:9" ht="112.5" customHeight="1">
      <c r="A23" s="190" t="s">
        <v>187</v>
      </c>
      <c r="B23" s="184" t="s">
        <v>64</v>
      </c>
      <c r="C23" s="54" t="s">
        <v>8</v>
      </c>
      <c r="D23" s="8" t="s">
        <v>19</v>
      </c>
      <c r="E23" s="8" t="s">
        <v>79</v>
      </c>
      <c r="F23" s="8" t="s">
        <v>19</v>
      </c>
      <c r="G23" s="8" t="s">
        <v>8</v>
      </c>
      <c r="H23" s="98" t="s">
        <v>88</v>
      </c>
      <c r="I23" s="26">
        <v>40000</v>
      </c>
    </row>
    <row r="24" spans="1:9" ht="34.5" customHeight="1">
      <c r="A24" s="74" t="s">
        <v>118</v>
      </c>
      <c r="B24" s="189" t="s">
        <v>64</v>
      </c>
      <c r="C24" s="54" t="s">
        <v>8</v>
      </c>
      <c r="D24" s="8" t="s">
        <v>19</v>
      </c>
      <c r="E24" s="8" t="s">
        <v>79</v>
      </c>
      <c r="F24" s="8" t="s">
        <v>19</v>
      </c>
      <c r="G24" s="8" t="s">
        <v>16</v>
      </c>
      <c r="H24" s="98" t="s">
        <v>88</v>
      </c>
      <c r="I24" s="26">
        <v>290000</v>
      </c>
    </row>
    <row r="25" spans="1:9" ht="40.5" customHeight="1">
      <c r="A25" s="114" t="s">
        <v>188</v>
      </c>
      <c r="B25" s="189" t="s">
        <v>64</v>
      </c>
      <c r="C25" s="54" t="s">
        <v>8</v>
      </c>
      <c r="D25" s="8" t="s">
        <v>19</v>
      </c>
      <c r="E25" s="8" t="s">
        <v>79</v>
      </c>
      <c r="F25" s="8" t="s">
        <v>19</v>
      </c>
      <c r="G25" s="8" t="s">
        <v>18</v>
      </c>
      <c r="H25" s="98" t="s">
        <v>88</v>
      </c>
      <c r="I25" s="26">
        <v>20000</v>
      </c>
    </row>
    <row r="26" spans="1:9" ht="145.5" customHeight="1">
      <c r="A26" s="225" t="s">
        <v>247</v>
      </c>
      <c r="B26" s="184" t="s">
        <v>64</v>
      </c>
      <c r="C26" s="93" t="s">
        <v>8</v>
      </c>
      <c r="D26" s="8" t="s">
        <v>19</v>
      </c>
      <c r="E26" s="8" t="s">
        <v>79</v>
      </c>
      <c r="F26" s="8" t="s">
        <v>19</v>
      </c>
      <c r="G26" s="8" t="s">
        <v>9</v>
      </c>
      <c r="H26" s="98" t="s">
        <v>88</v>
      </c>
      <c r="I26" s="26">
        <v>20000</v>
      </c>
    </row>
    <row r="27" spans="1:9" ht="31.5" customHeight="1">
      <c r="A27" s="48" t="s">
        <v>65</v>
      </c>
      <c r="B27" s="184" t="s">
        <v>64</v>
      </c>
      <c r="C27" s="55" t="s">
        <v>8</v>
      </c>
      <c r="D27" s="43" t="s">
        <v>19</v>
      </c>
      <c r="E27" s="43" t="s">
        <v>79</v>
      </c>
      <c r="F27" s="43" t="s">
        <v>11</v>
      </c>
      <c r="G27" s="43" t="s">
        <v>33</v>
      </c>
      <c r="H27" s="100"/>
      <c r="I27" s="44">
        <f>I28</f>
        <v>180000</v>
      </c>
    </row>
    <row r="28" spans="1:9" ht="21.75" customHeight="1">
      <c r="A28" s="114" t="s">
        <v>80</v>
      </c>
      <c r="B28" s="184" t="s">
        <v>64</v>
      </c>
      <c r="C28" s="93" t="s">
        <v>8</v>
      </c>
      <c r="D28" s="8" t="s">
        <v>19</v>
      </c>
      <c r="E28" s="8" t="s">
        <v>79</v>
      </c>
      <c r="F28" s="8" t="s">
        <v>11</v>
      </c>
      <c r="G28" s="8" t="s">
        <v>33</v>
      </c>
      <c r="H28" s="98" t="s">
        <v>88</v>
      </c>
      <c r="I28" s="26">
        <v>180000</v>
      </c>
    </row>
    <row r="29" spans="1:9" ht="30.75" customHeight="1">
      <c r="A29" s="113" t="s">
        <v>116</v>
      </c>
      <c r="B29" s="184" t="s">
        <v>64</v>
      </c>
      <c r="C29" s="55" t="s">
        <v>8</v>
      </c>
      <c r="D29" s="43" t="s">
        <v>19</v>
      </c>
      <c r="E29" s="43" t="s">
        <v>160</v>
      </c>
      <c r="F29" s="43" t="s">
        <v>19</v>
      </c>
      <c r="G29" s="43" t="s">
        <v>33</v>
      </c>
      <c r="H29" s="100"/>
      <c r="I29" s="44">
        <f>I30</f>
        <v>346000</v>
      </c>
    </row>
    <row r="30" spans="1:9" ht="18.75" customHeight="1">
      <c r="A30" s="77" t="s">
        <v>80</v>
      </c>
      <c r="B30" s="184" t="s">
        <v>64</v>
      </c>
      <c r="C30" s="54" t="s">
        <v>8</v>
      </c>
      <c r="D30" s="8" t="s">
        <v>19</v>
      </c>
      <c r="E30" s="8" t="s">
        <v>160</v>
      </c>
      <c r="F30" s="8" t="s">
        <v>19</v>
      </c>
      <c r="G30" s="8" t="s">
        <v>33</v>
      </c>
      <c r="H30" s="98" t="s">
        <v>88</v>
      </c>
      <c r="I30" s="26">
        <v>346000</v>
      </c>
    </row>
    <row r="31" spans="1:9" ht="17.25" customHeight="1">
      <c r="A31" s="78" t="s">
        <v>86</v>
      </c>
      <c r="B31" s="184" t="s">
        <v>64</v>
      </c>
      <c r="C31" s="55" t="s">
        <v>8</v>
      </c>
      <c r="D31" s="43" t="s">
        <v>19</v>
      </c>
      <c r="E31" s="43" t="s">
        <v>160</v>
      </c>
      <c r="F31" s="43" t="s">
        <v>15</v>
      </c>
      <c r="G31" s="43" t="s">
        <v>33</v>
      </c>
      <c r="H31" s="100"/>
      <c r="I31" s="44">
        <f>I32+I33</f>
        <v>69000</v>
      </c>
    </row>
    <row r="32" spans="1:9" ht="17.25" customHeight="1">
      <c r="A32" s="77" t="s">
        <v>80</v>
      </c>
      <c r="B32" s="184" t="s">
        <v>64</v>
      </c>
      <c r="C32" s="54" t="s">
        <v>8</v>
      </c>
      <c r="D32" s="8" t="s">
        <v>19</v>
      </c>
      <c r="E32" s="8" t="s">
        <v>160</v>
      </c>
      <c r="F32" s="8" t="s">
        <v>15</v>
      </c>
      <c r="G32" s="8" t="s">
        <v>33</v>
      </c>
      <c r="H32" s="98" t="s">
        <v>88</v>
      </c>
      <c r="I32" s="26">
        <v>65000</v>
      </c>
    </row>
    <row r="33" spans="1:9" ht="19.5" customHeight="1">
      <c r="A33" s="77" t="s">
        <v>211</v>
      </c>
      <c r="B33" s="184" t="s">
        <v>64</v>
      </c>
      <c r="C33" s="54" t="s">
        <v>8</v>
      </c>
      <c r="D33" s="8" t="s">
        <v>19</v>
      </c>
      <c r="E33" s="8" t="s">
        <v>160</v>
      </c>
      <c r="F33" s="8" t="s">
        <v>15</v>
      </c>
      <c r="G33" s="8" t="s">
        <v>33</v>
      </c>
      <c r="H33" s="98" t="s">
        <v>88</v>
      </c>
      <c r="I33" s="26">
        <v>4000</v>
      </c>
    </row>
    <row r="34" spans="1:9" ht="18.75" customHeight="1">
      <c r="A34" s="76" t="s">
        <v>117</v>
      </c>
      <c r="B34" s="184" t="s">
        <v>64</v>
      </c>
      <c r="C34" s="55" t="s">
        <v>8</v>
      </c>
      <c r="D34" s="43" t="s">
        <v>19</v>
      </c>
      <c r="E34" s="43" t="s">
        <v>160</v>
      </c>
      <c r="F34" s="43" t="s">
        <v>12</v>
      </c>
      <c r="G34" s="43" t="s">
        <v>33</v>
      </c>
      <c r="H34" s="100"/>
      <c r="I34" s="44">
        <f>I35</f>
        <v>89000</v>
      </c>
    </row>
    <row r="35" spans="1:9" ht="19.5" customHeight="1">
      <c r="A35" s="77" t="s">
        <v>80</v>
      </c>
      <c r="B35" s="184" t="s">
        <v>64</v>
      </c>
      <c r="C35" s="54" t="s">
        <v>8</v>
      </c>
      <c r="D35" s="8" t="s">
        <v>19</v>
      </c>
      <c r="E35" s="8" t="s">
        <v>160</v>
      </c>
      <c r="F35" s="8" t="s">
        <v>12</v>
      </c>
      <c r="G35" s="8" t="s">
        <v>33</v>
      </c>
      <c r="H35" s="98" t="s">
        <v>88</v>
      </c>
      <c r="I35" s="26">
        <v>89000</v>
      </c>
    </row>
    <row r="36" spans="1:9" ht="42.75" customHeight="1">
      <c r="A36" s="217" t="s">
        <v>186</v>
      </c>
      <c r="B36" s="184" t="s">
        <v>64</v>
      </c>
      <c r="C36" s="218" t="s">
        <v>8</v>
      </c>
      <c r="D36" s="211" t="s">
        <v>19</v>
      </c>
      <c r="E36" s="211" t="s">
        <v>160</v>
      </c>
      <c r="F36" s="211" t="s">
        <v>14</v>
      </c>
      <c r="G36" s="211" t="s">
        <v>33</v>
      </c>
      <c r="H36" s="211"/>
      <c r="I36" s="212">
        <f>I38+I37</f>
        <v>367000</v>
      </c>
    </row>
    <row r="37" spans="1:9" ht="14.25" customHeight="1">
      <c r="A37" s="182" t="s">
        <v>107</v>
      </c>
      <c r="B37" s="184" t="s">
        <v>64</v>
      </c>
      <c r="C37" s="54" t="s">
        <v>8</v>
      </c>
      <c r="D37" s="8" t="s">
        <v>19</v>
      </c>
      <c r="E37" s="8" t="s">
        <v>160</v>
      </c>
      <c r="F37" s="8" t="s">
        <v>14</v>
      </c>
      <c r="G37" s="8" t="s">
        <v>33</v>
      </c>
      <c r="H37" s="98" t="s">
        <v>109</v>
      </c>
      <c r="I37" s="26">
        <v>25000</v>
      </c>
    </row>
    <row r="38" spans="1:9" ht="17.25" customHeight="1">
      <c r="A38" s="77" t="s">
        <v>80</v>
      </c>
      <c r="B38" s="184" t="s">
        <v>64</v>
      </c>
      <c r="C38" s="54" t="s">
        <v>8</v>
      </c>
      <c r="D38" s="8" t="s">
        <v>19</v>
      </c>
      <c r="E38" s="8" t="s">
        <v>160</v>
      </c>
      <c r="F38" s="8" t="s">
        <v>14</v>
      </c>
      <c r="G38" s="8" t="s">
        <v>33</v>
      </c>
      <c r="H38" s="98" t="s">
        <v>88</v>
      </c>
      <c r="I38" s="26">
        <v>342000</v>
      </c>
    </row>
    <row r="39" spans="1:9" ht="16.5" customHeight="1">
      <c r="A39" s="227" t="s">
        <v>196</v>
      </c>
      <c r="B39" s="184" t="s">
        <v>64</v>
      </c>
      <c r="C39" s="199" t="s">
        <v>8</v>
      </c>
      <c r="D39" s="200" t="s">
        <v>19</v>
      </c>
      <c r="E39" s="200" t="s">
        <v>32</v>
      </c>
      <c r="F39" s="200" t="s">
        <v>8</v>
      </c>
      <c r="G39" s="200" t="s">
        <v>33</v>
      </c>
      <c r="H39" s="201"/>
      <c r="I39" s="202">
        <f>I40</f>
        <v>281000</v>
      </c>
    </row>
    <row r="40" spans="1:9" ht="12.75">
      <c r="A40" s="77" t="s">
        <v>80</v>
      </c>
      <c r="B40" s="184" t="s">
        <v>64</v>
      </c>
      <c r="C40" s="203" t="s">
        <v>8</v>
      </c>
      <c r="D40" s="204" t="s">
        <v>19</v>
      </c>
      <c r="E40" s="204" t="s">
        <v>32</v>
      </c>
      <c r="F40" s="204" t="s">
        <v>8</v>
      </c>
      <c r="G40" s="204" t="s">
        <v>33</v>
      </c>
      <c r="H40" s="205" t="s">
        <v>88</v>
      </c>
      <c r="I40" s="226">
        <v>281000</v>
      </c>
    </row>
    <row r="41" spans="1:9" ht="27.75" customHeight="1">
      <c r="A41" s="191" t="s">
        <v>142</v>
      </c>
      <c r="B41" s="184" t="s">
        <v>64</v>
      </c>
      <c r="C41" s="213" t="s">
        <v>8</v>
      </c>
      <c r="D41" s="214" t="s">
        <v>19</v>
      </c>
      <c r="E41" s="214" t="s">
        <v>143</v>
      </c>
      <c r="F41" s="214" t="s">
        <v>33</v>
      </c>
      <c r="G41" s="214" t="s">
        <v>33</v>
      </c>
      <c r="H41" s="215"/>
      <c r="I41" s="216">
        <f>I42</f>
        <v>11000</v>
      </c>
    </row>
    <row r="42" spans="1:9" ht="29.25" customHeight="1">
      <c r="A42" s="114" t="s">
        <v>113</v>
      </c>
      <c r="B42" s="184" t="s">
        <v>64</v>
      </c>
      <c r="C42" s="93" t="s">
        <v>8</v>
      </c>
      <c r="D42" s="8" t="s">
        <v>19</v>
      </c>
      <c r="E42" s="8" t="s">
        <v>143</v>
      </c>
      <c r="F42" s="8" t="s">
        <v>9</v>
      </c>
      <c r="G42" s="8" t="s">
        <v>16</v>
      </c>
      <c r="H42" s="98" t="s">
        <v>88</v>
      </c>
      <c r="I42" s="26">
        <v>11000</v>
      </c>
    </row>
    <row r="43" spans="1:9" ht="19.5" customHeight="1">
      <c r="A43" s="192" t="s">
        <v>144</v>
      </c>
      <c r="B43" s="184" t="s">
        <v>64</v>
      </c>
      <c r="C43" s="92" t="s">
        <v>8</v>
      </c>
      <c r="D43" s="43" t="s">
        <v>19</v>
      </c>
      <c r="E43" s="43" t="s">
        <v>145</v>
      </c>
      <c r="F43" s="43" t="s">
        <v>33</v>
      </c>
      <c r="G43" s="43" t="s">
        <v>33</v>
      </c>
      <c r="H43" s="100"/>
      <c r="I43" s="44">
        <f>I44</f>
        <v>66000</v>
      </c>
    </row>
    <row r="44" spans="1:9" ht="28.5" customHeight="1">
      <c r="A44" s="114" t="s">
        <v>146</v>
      </c>
      <c r="B44" s="184" t="s">
        <v>64</v>
      </c>
      <c r="C44" s="93" t="s">
        <v>8</v>
      </c>
      <c r="D44" s="8" t="s">
        <v>19</v>
      </c>
      <c r="E44" s="8" t="s">
        <v>145</v>
      </c>
      <c r="F44" s="8" t="s">
        <v>9</v>
      </c>
      <c r="G44" s="8" t="s">
        <v>8</v>
      </c>
      <c r="H44" s="98" t="s">
        <v>88</v>
      </c>
      <c r="I44" s="26">
        <v>66000</v>
      </c>
    </row>
    <row r="45" spans="1:9" ht="19.5" customHeight="1">
      <c r="A45" s="192" t="s">
        <v>147</v>
      </c>
      <c r="B45" s="184" t="s">
        <v>64</v>
      </c>
      <c r="C45" s="92" t="s">
        <v>8</v>
      </c>
      <c r="D45" s="43" t="s">
        <v>19</v>
      </c>
      <c r="E45" s="43" t="s">
        <v>148</v>
      </c>
      <c r="F45" s="43" t="s">
        <v>33</v>
      </c>
      <c r="G45" s="43" t="s">
        <v>33</v>
      </c>
      <c r="H45" s="100"/>
      <c r="I45" s="44">
        <f>I46</f>
        <v>11000</v>
      </c>
    </row>
    <row r="46" spans="1:9" ht="30.75" customHeight="1">
      <c r="A46" s="114" t="s">
        <v>114</v>
      </c>
      <c r="B46" s="184" t="s">
        <v>64</v>
      </c>
      <c r="C46" s="93" t="s">
        <v>8</v>
      </c>
      <c r="D46" s="8" t="s">
        <v>19</v>
      </c>
      <c r="E46" s="8" t="s">
        <v>148</v>
      </c>
      <c r="F46" s="8" t="s">
        <v>9</v>
      </c>
      <c r="G46" s="8" t="s">
        <v>18</v>
      </c>
      <c r="H46" s="98" t="s">
        <v>88</v>
      </c>
      <c r="I46" s="26">
        <v>11000</v>
      </c>
    </row>
    <row r="47" spans="1:9" ht="18" customHeight="1">
      <c r="A47" s="135" t="s">
        <v>97</v>
      </c>
      <c r="B47" s="184" t="s">
        <v>64</v>
      </c>
      <c r="C47" s="53" t="s">
        <v>8</v>
      </c>
      <c r="D47" s="7" t="s">
        <v>60</v>
      </c>
      <c r="E47" s="7"/>
      <c r="F47" s="7"/>
      <c r="G47" s="7"/>
      <c r="H47" s="133"/>
      <c r="I47" s="27">
        <f>I48</f>
        <v>1000000</v>
      </c>
    </row>
    <row r="48" spans="1:9" ht="19.5" customHeight="1">
      <c r="A48" s="136" t="s">
        <v>97</v>
      </c>
      <c r="B48" s="184" t="s">
        <v>64</v>
      </c>
      <c r="C48" s="116" t="s">
        <v>8</v>
      </c>
      <c r="D48" s="117" t="s">
        <v>60</v>
      </c>
      <c r="E48" s="117" t="s">
        <v>98</v>
      </c>
      <c r="F48" s="117" t="s">
        <v>33</v>
      </c>
      <c r="G48" s="117" t="s">
        <v>33</v>
      </c>
      <c r="H48" s="137"/>
      <c r="I48" s="25">
        <f>I49</f>
        <v>1000000</v>
      </c>
    </row>
    <row r="49" spans="1:9" ht="15" customHeight="1">
      <c r="A49" s="134" t="s">
        <v>99</v>
      </c>
      <c r="B49" s="184" t="s">
        <v>64</v>
      </c>
      <c r="C49" s="55" t="s">
        <v>8</v>
      </c>
      <c r="D49" s="43" t="s">
        <v>60</v>
      </c>
      <c r="E49" s="43" t="s">
        <v>98</v>
      </c>
      <c r="F49" s="43" t="s">
        <v>15</v>
      </c>
      <c r="G49" s="43" t="s">
        <v>33</v>
      </c>
      <c r="H49" s="100"/>
      <c r="I49" s="44">
        <f>I50</f>
        <v>1000000</v>
      </c>
    </row>
    <row r="50" spans="1:9" ht="20.25" customHeight="1">
      <c r="A50" s="138" t="s">
        <v>91</v>
      </c>
      <c r="B50" s="184" t="s">
        <v>64</v>
      </c>
      <c r="C50" s="118" t="s">
        <v>8</v>
      </c>
      <c r="D50" s="119" t="s">
        <v>60</v>
      </c>
      <c r="E50" s="119" t="s">
        <v>98</v>
      </c>
      <c r="F50" s="119" t="s">
        <v>15</v>
      </c>
      <c r="G50" s="119" t="s">
        <v>33</v>
      </c>
      <c r="H50" s="139" t="s">
        <v>92</v>
      </c>
      <c r="I50" s="26">
        <v>1000000</v>
      </c>
    </row>
    <row r="51" spans="1:9" ht="12" customHeight="1">
      <c r="A51" s="39" t="s">
        <v>24</v>
      </c>
      <c r="B51" s="184" t="s">
        <v>64</v>
      </c>
      <c r="C51" s="53" t="s">
        <v>8</v>
      </c>
      <c r="D51" s="7" t="s">
        <v>105</v>
      </c>
      <c r="E51" s="7"/>
      <c r="F51" s="7"/>
      <c r="G51" s="7"/>
      <c r="H51" s="133"/>
      <c r="I51" s="27">
        <f>I52+I57</f>
        <v>5636544.58</v>
      </c>
    </row>
    <row r="52" spans="1:9" ht="31.5" customHeight="1">
      <c r="A52" s="75" t="s">
        <v>78</v>
      </c>
      <c r="B52" s="184" t="s">
        <v>64</v>
      </c>
      <c r="C52" s="52" t="s">
        <v>8</v>
      </c>
      <c r="D52" s="13" t="s">
        <v>105</v>
      </c>
      <c r="E52" s="13" t="s">
        <v>79</v>
      </c>
      <c r="F52" s="13" t="s">
        <v>33</v>
      </c>
      <c r="G52" s="13" t="s">
        <v>33</v>
      </c>
      <c r="H52" s="99"/>
      <c r="I52" s="25">
        <f>I53+I55</f>
        <v>5048544.58</v>
      </c>
    </row>
    <row r="53" spans="1:9" ht="15" customHeight="1">
      <c r="A53" s="48" t="s">
        <v>3</v>
      </c>
      <c r="B53" s="184" t="s">
        <v>64</v>
      </c>
      <c r="C53" s="55" t="s">
        <v>8</v>
      </c>
      <c r="D53" s="43" t="s">
        <v>105</v>
      </c>
      <c r="E53" s="43" t="s">
        <v>79</v>
      </c>
      <c r="F53" s="43" t="s">
        <v>19</v>
      </c>
      <c r="G53" s="43" t="s">
        <v>33</v>
      </c>
      <c r="H53" s="100"/>
      <c r="I53" s="44">
        <f>I54</f>
        <v>3894544.58</v>
      </c>
    </row>
    <row r="54" spans="1:9" ht="23.25" customHeight="1">
      <c r="A54" s="74" t="s">
        <v>80</v>
      </c>
      <c r="B54" s="184" t="s">
        <v>64</v>
      </c>
      <c r="C54" s="54" t="s">
        <v>8</v>
      </c>
      <c r="D54" s="8" t="s">
        <v>105</v>
      </c>
      <c r="E54" s="8" t="s">
        <v>79</v>
      </c>
      <c r="F54" s="8" t="s">
        <v>19</v>
      </c>
      <c r="G54" s="8" t="s">
        <v>33</v>
      </c>
      <c r="H54" s="98" t="s">
        <v>88</v>
      </c>
      <c r="I54" s="26">
        <v>3894544.58</v>
      </c>
    </row>
    <row r="55" spans="1:9" ht="16.5" customHeight="1">
      <c r="A55" s="198" t="s">
        <v>175</v>
      </c>
      <c r="B55" s="184" t="s">
        <v>64</v>
      </c>
      <c r="C55" s="199" t="s">
        <v>8</v>
      </c>
      <c r="D55" s="200" t="s">
        <v>105</v>
      </c>
      <c r="E55" s="200" t="s">
        <v>79</v>
      </c>
      <c r="F55" s="200" t="s">
        <v>19</v>
      </c>
      <c r="G55" s="200" t="s">
        <v>15</v>
      </c>
      <c r="H55" s="201"/>
      <c r="I55" s="202">
        <f>I56</f>
        <v>1154000</v>
      </c>
    </row>
    <row r="56" spans="1:9" ht="18.75" customHeight="1">
      <c r="A56" s="74" t="s">
        <v>176</v>
      </c>
      <c r="B56" s="184" t="s">
        <v>64</v>
      </c>
      <c r="C56" s="203" t="s">
        <v>8</v>
      </c>
      <c r="D56" s="204" t="s">
        <v>105</v>
      </c>
      <c r="E56" s="204" t="s">
        <v>79</v>
      </c>
      <c r="F56" s="204" t="s">
        <v>19</v>
      </c>
      <c r="G56" s="204" t="s">
        <v>15</v>
      </c>
      <c r="H56" s="205" t="s">
        <v>88</v>
      </c>
      <c r="I56" s="206">
        <v>1154000</v>
      </c>
    </row>
    <row r="57" spans="1:9" ht="15.75" customHeight="1">
      <c r="A57" s="82" t="s">
        <v>59</v>
      </c>
      <c r="B57" s="184" t="s">
        <v>64</v>
      </c>
      <c r="C57" s="63" t="s">
        <v>8</v>
      </c>
      <c r="D57" s="20" t="s">
        <v>105</v>
      </c>
      <c r="E57" s="20" t="s">
        <v>58</v>
      </c>
      <c r="F57" s="20" t="s">
        <v>33</v>
      </c>
      <c r="G57" s="20" t="s">
        <v>33</v>
      </c>
      <c r="H57" s="140"/>
      <c r="I57" s="25">
        <f>I59</f>
        <v>588000</v>
      </c>
    </row>
    <row r="58" spans="1:9" ht="15.75" customHeight="1">
      <c r="A58" s="48" t="s">
        <v>170</v>
      </c>
      <c r="B58" s="184" t="s">
        <v>64</v>
      </c>
      <c r="C58" s="64" t="s">
        <v>8</v>
      </c>
      <c r="D58" s="43" t="s">
        <v>105</v>
      </c>
      <c r="E58" s="43" t="s">
        <v>58</v>
      </c>
      <c r="F58" s="43" t="s">
        <v>10</v>
      </c>
      <c r="G58" s="43" t="s">
        <v>33</v>
      </c>
      <c r="H58" s="100"/>
      <c r="I58" s="44">
        <f>I59</f>
        <v>588000</v>
      </c>
    </row>
    <row r="59" spans="1:9" ht="15.75" customHeight="1">
      <c r="A59" s="74" t="s">
        <v>80</v>
      </c>
      <c r="B59" s="184" t="s">
        <v>64</v>
      </c>
      <c r="C59" s="65" t="s">
        <v>8</v>
      </c>
      <c r="D59" s="8" t="s">
        <v>105</v>
      </c>
      <c r="E59" s="8" t="s">
        <v>58</v>
      </c>
      <c r="F59" s="8" t="s">
        <v>10</v>
      </c>
      <c r="G59" s="8" t="s">
        <v>33</v>
      </c>
      <c r="H59" s="98" t="s">
        <v>88</v>
      </c>
      <c r="I59" s="26">
        <v>588000</v>
      </c>
    </row>
    <row r="60" spans="1:9" ht="18.75" customHeight="1">
      <c r="A60" s="120" t="s">
        <v>137</v>
      </c>
      <c r="B60" s="185" t="s">
        <v>64</v>
      </c>
      <c r="C60" s="121" t="s">
        <v>16</v>
      </c>
      <c r="D60" s="121"/>
      <c r="E60" s="167"/>
      <c r="F60" s="174"/>
      <c r="G60" s="174"/>
      <c r="H60" s="168"/>
      <c r="I60" s="175">
        <f>I61</f>
        <v>562000</v>
      </c>
    </row>
    <row r="61" spans="1:9" ht="17.25" customHeight="1">
      <c r="A61" s="176" t="s">
        <v>138</v>
      </c>
      <c r="B61" s="184" t="s">
        <v>64</v>
      </c>
      <c r="C61" s="177" t="s">
        <v>16</v>
      </c>
      <c r="D61" s="7" t="s">
        <v>18</v>
      </c>
      <c r="E61" s="7"/>
      <c r="F61" s="7"/>
      <c r="G61" s="7"/>
      <c r="H61" s="178"/>
      <c r="I61" s="27">
        <f>I62</f>
        <v>562000</v>
      </c>
    </row>
    <row r="62" spans="1:9" ht="17.25" customHeight="1">
      <c r="A62" s="160" t="s">
        <v>119</v>
      </c>
      <c r="B62" s="184" t="s">
        <v>64</v>
      </c>
      <c r="C62" s="179" t="s">
        <v>16</v>
      </c>
      <c r="D62" s="20" t="s">
        <v>18</v>
      </c>
      <c r="E62" s="20" t="s">
        <v>31</v>
      </c>
      <c r="F62" s="20" t="s">
        <v>33</v>
      </c>
      <c r="G62" s="20" t="s">
        <v>33</v>
      </c>
      <c r="H62" s="180"/>
      <c r="I62" s="25">
        <f>I63</f>
        <v>562000</v>
      </c>
    </row>
    <row r="63" spans="1:9" ht="25.5" customHeight="1">
      <c r="A63" s="113" t="s">
        <v>108</v>
      </c>
      <c r="B63" s="184" t="s">
        <v>64</v>
      </c>
      <c r="C63" s="55" t="s">
        <v>16</v>
      </c>
      <c r="D63" s="43" t="s">
        <v>18</v>
      </c>
      <c r="E63" s="43" t="s">
        <v>31</v>
      </c>
      <c r="F63" s="43" t="s">
        <v>71</v>
      </c>
      <c r="G63" s="43" t="s">
        <v>33</v>
      </c>
      <c r="H63" s="181"/>
      <c r="I63" s="44">
        <f>I64</f>
        <v>562000</v>
      </c>
    </row>
    <row r="64" spans="1:9" ht="15.75" customHeight="1">
      <c r="A64" s="182" t="s">
        <v>107</v>
      </c>
      <c r="B64" s="184" t="s">
        <v>64</v>
      </c>
      <c r="C64" s="54" t="s">
        <v>16</v>
      </c>
      <c r="D64" s="8" t="s">
        <v>18</v>
      </c>
      <c r="E64" s="8" t="s">
        <v>31</v>
      </c>
      <c r="F64" s="8" t="s">
        <v>71</v>
      </c>
      <c r="G64" s="8" t="s">
        <v>33</v>
      </c>
      <c r="H64" s="183" t="s">
        <v>109</v>
      </c>
      <c r="I64" s="26">
        <v>562000</v>
      </c>
    </row>
    <row r="65" spans="1:9" ht="15.75" customHeight="1">
      <c r="A65" s="120" t="s">
        <v>55</v>
      </c>
      <c r="B65" s="185" t="s">
        <v>64</v>
      </c>
      <c r="C65" s="121" t="s">
        <v>19</v>
      </c>
      <c r="D65" s="122"/>
      <c r="E65" s="110"/>
      <c r="F65" s="123"/>
      <c r="G65" s="123"/>
      <c r="H65" s="141"/>
      <c r="I65" s="28">
        <f>I66</f>
        <v>1449334</v>
      </c>
    </row>
    <row r="66" spans="1:9" ht="18" customHeight="1">
      <c r="A66" s="124" t="s">
        <v>101</v>
      </c>
      <c r="B66" s="184" t="s">
        <v>64</v>
      </c>
      <c r="C66" s="57" t="s">
        <v>19</v>
      </c>
      <c r="D66" s="89" t="s">
        <v>13</v>
      </c>
      <c r="E66" s="7"/>
      <c r="F66" s="10"/>
      <c r="G66" s="10"/>
      <c r="H66" s="133"/>
      <c r="I66" s="27">
        <f>I67+I69+I72</f>
        <v>1449334</v>
      </c>
    </row>
    <row r="67" spans="1:9" ht="16.5" customHeight="1">
      <c r="A67" s="266" t="s">
        <v>228</v>
      </c>
      <c r="B67" s="184" t="s">
        <v>64</v>
      </c>
      <c r="C67" s="258" t="s">
        <v>19</v>
      </c>
      <c r="D67" s="259" t="s">
        <v>13</v>
      </c>
      <c r="E67" s="260" t="s">
        <v>229</v>
      </c>
      <c r="F67" s="261" t="s">
        <v>33</v>
      </c>
      <c r="G67" s="261" t="s">
        <v>33</v>
      </c>
      <c r="H67" s="262"/>
      <c r="I67" s="243">
        <f>I68</f>
        <v>496000</v>
      </c>
    </row>
    <row r="68" spans="1:9" ht="26.25" customHeight="1">
      <c r="A68" s="74" t="s">
        <v>80</v>
      </c>
      <c r="B68" s="184" t="s">
        <v>64</v>
      </c>
      <c r="C68" s="263" t="s">
        <v>19</v>
      </c>
      <c r="D68" s="264" t="s">
        <v>13</v>
      </c>
      <c r="E68" s="265" t="s">
        <v>229</v>
      </c>
      <c r="F68" s="234" t="s">
        <v>33</v>
      </c>
      <c r="G68" s="234" t="s">
        <v>33</v>
      </c>
      <c r="H68" s="205" t="s">
        <v>88</v>
      </c>
      <c r="I68" s="206">
        <v>496000</v>
      </c>
    </row>
    <row r="69" spans="1:9" ht="16.5" customHeight="1">
      <c r="A69" s="253" t="s">
        <v>221</v>
      </c>
      <c r="B69" s="184" t="s">
        <v>64</v>
      </c>
      <c r="C69" s="235" t="s">
        <v>19</v>
      </c>
      <c r="D69" s="236" t="s">
        <v>13</v>
      </c>
      <c r="E69" s="236" t="s">
        <v>222</v>
      </c>
      <c r="F69" s="236" t="s">
        <v>33</v>
      </c>
      <c r="G69" s="236" t="s">
        <v>33</v>
      </c>
      <c r="H69" s="237"/>
      <c r="I69" s="238">
        <f>I70</f>
        <v>303334</v>
      </c>
    </row>
    <row r="70" spans="1:9" ht="34.5" customHeight="1">
      <c r="A70" s="198" t="s">
        <v>227</v>
      </c>
      <c r="B70" s="184" t="s">
        <v>64</v>
      </c>
      <c r="C70" s="258" t="s">
        <v>19</v>
      </c>
      <c r="D70" s="259" t="s">
        <v>13</v>
      </c>
      <c r="E70" s="260" t="s">
        <v>222</v>
      </c>
      <c r="F70" s="261" t="s">
        <v>12</v>
      </c>
      <c r="G70" s="261" t="s">
        <v>33</v>
      </c>
      <c r="H70" s="262"/>
      <c r="I70" s="243">
        <f>I71</f>
        <v>303334</v>
      </c>
    </row>
    <row r="71" spans="1:9" ht="16.5" customHeight="1">
      <c r="A71" s="74" t="s">
        <v>211</v>
      </c>
      <c r="B71" s="184" t="s">
        <v>64</v>
      </c>
      <c r="C71" s="263" t="s">
        <v>19</v>
      </c>
      <c r="D71" s="264" t="s">
        <v>13</v>
      </c>
      <c r="E71" s="265" t="s">
        <v>222</v>
      </c>
      <c r="F71" s="234" t="s">
        <v>12</v>
      </c>
      <c r="G71" s="234" t="s">
        <v>33</v>
      </c>
      <c r="H71" s="205" t="s">
        <v>88</v>
      </c>
      <c r="I71" s="206">
        <v>303334</v>
      </c>
    </row>
    <row r="72" spans="1:9" ht="18.75" customHeight="1">
      <c r="A72" s="82" t="s">
        <v>59</v>
      </c>
      <c r="B72" s="184" t="s">
        <v>64</v>
      </c>
      <c r="C72" s="63" t="s">
        <v>19</v>
      </c>
      <c r="D72" s="20" t="s">
        <v>13</v>
      </c>
      <c r="E72" s="20" t="s">
        <v>58</v>
      </c>
      <c r="F72" s="20" t="s">
        <v>33</v>
      </c>
      <c r="G72" s="20" t="s">
        <v>33</v>
      </c>
      <c r="H72" s="140"/>
      <c r="I72" s="25">
        <f>I73+I76</f>
        <v>650000</v>
      </c>
    </row>
    <row r="73" spans="1:9" ht="16.5" customHeight="1">
      <c r="A73" s="196" t="s">
        <v>171</v>
      </c>
      <c r="B73" s="184" t="s">
        <v>64</v>
      </c>
      <c r="C73" s="45" t="s">
        <v>19</v>
      </c>
      <c r="D73" s="88" t="s">
        <v>13</v>
      </c>
      <c r="E73" s="43" t="s">
        <v>58</v>
      </c>
      <c r="F73" s="46" t="s">
        <v>19</v>
      </c>
      <c r="G73" s="46" t="s">
        <v>33</v>
      </c>
      <c r="H73" s="100"/>
      <c r="I73" s="44">
        <f>I74</f>
        <v>50000</v>
      </c>
    </row>
    <row r="74" spans="1:9" ht="18" customHeight="1">
      <c r="A74" s="114" t="s">
        <v>80</v>
      </c>
      <c r="B74" s="184" t="s">
        <v>64</v>
      </c>
      <c r="C74" s="22" t="s">
        <v>19</v>
      </c>
      <c r="D74" s="8" t="s">
        <v>13</v>
      </c>
      <c r="E74" s="8" t="s">
        <v>58</v>
      </c>
      <c r="F74" s="9" t="s">
        <v>19</v>
      </c>
      <c r="G74" s="9" t="s">
        <v>33</v>
      </c>
      <c r="H74" s="8" t="s">
        <v>88</v>
      </c>
      <c r="I74" s="26">
        <v>50000</v>
      </c>
    </row>
    <row r="75" spans="1:9" ht="30.75" customHeight="1">
      <c r="A75" s="159" t="s">
        <v>192</v>
      </c>
      <c r="B75" s="184" t="s">
        <v>64</v>
      </c>
      <c r="C75" s="45" t="s">
        <v>19</v>
      </c>
      <c r="D75" s="43" t="s">
        <v>13</v>
      </c>
      <c r="E75" s="43" t="s">
        <v>58</v>
      </c>
      <c r="F75" s="46" t="s">
        <v>13</v>
      </c>
      <c r="G75" s="46" t="s">
        <v>33</v>
      </c>
      <c r="H75" s="43"/>
      <c r="I75" s="44">
        <f>I76</f>
        <v>600000</v>
      </c>
    </row>
    <row r="76" spans="1:9" ht="15" customHeight="1">
      <c r="A76" s="114" t="s">
        <v>80</v>
      </c>
      <c r="B76" s="184" t="s">
        <v>64</v>
      </c>
      <c r="C76" s="22" t="s">
        <v>19</v>
      </c>
      <c r="D76" s="8" t="s">
        <v>13</v>
      </c>
      <c r="E76" s="8" t="s">
        <v>58</v>
      </c>
      <c r="F76" s="9" t="s">
        <v>13</v>
      </c>
      <c r="G76" s="9" t="s">
        <v>33</v>
      </c>
      <c r="H76" s="8" t="s">
        <v>88</v>
      </c>
      <c r="I76" s="26">
        <v>600000</v>
      </c>
    </row>
    <row r="77" spans="1:9" ht="19.5" customHeight="1">
      <c r="A77" s="79" t="s">
        <v>50</v>
      </c>
      <c r="B77" s="185" t="s">
        <v>64</v>
      </c>
      <c r="C77" s="60" t="s">
        <v>15</v>
      </c>
      <c r="D77" s="17"/>
      <c r="E77" s="17"/>
      <c r="F77" s="17"/>
      <c r="G77" s="17"/>
      <c r="H77" s="142"/>
      <c r="I77" s="28">
        <f>I78+I81+I92</f>
        <v>81804442.10000001</v>
      </c>
    </row>
    <row r="78" spans="1:9" ht="17.25" customHeight="1">
      <c r="A78" s="220" t="s">
        <v>230</v>
      </c>
      <c r="B78" s="184" t="s">
        <v>64</v>
      </c>
      <c r="C78" s="221" t="s">
        <v>15</v>
      </c>
      <c r="D78" s="229" t="s">
        <v>8</v>
      </c>
      <c r="E78" s="222"/>
      <c r="F78" s="222"/>
      <c r="G78" s="222"/>
      <c r="H78" s="230"/>
      <c r="I78" s="223">
        <f>I79</f>
        <v>10287526.2</v>
      </c>
    </row>
    <row r="79" spans="1:9" ht="30" customHeight="1">
      <c r="A79" s="267" t="s">
        <v>231</v>
      </c>
      <c r="B79" s="184" t="s">
        <v>64</v>
      </c>
      <c r="C79" s="268" t="s">
        <v>15</v>
      </c>
      <c r="D79" s="269" t="s">
        <v>8</v>
      </c>
      <c r="E79" s="269" t="s">
        <v>232</v>
      </c>
      <c r="F79" s="269" t="s">
        <v>8</v>
      </c>
      <c r="G79" s="269" t="s">
        <v>19</v>
      </c>
      <c r="H79" s="270"/>
      <c r="I79" s="202">
        <f>I80</f>
        <v>10287526.2</v>
      </c>
    </row>
    <row r="80" spans="1:9" ht="36.75" customHeight="1">
      <c r="A80" s="271" t="s">
        <v>233</v>
      </c>
      <c r="B80" s="184" t="s">
        <v>64</v>
      </c>
      <c r="C80" s="263" t="s">
        <v>15</v>
      </c>
      <c r="D80" s="272" t="s">
        <v>8</v>
      </c>
      <c r="E80" s="272" t="s">
        <v>232</v>
      </c>
      <c r="F80" s="272" t="s">
        <v>8</v>
      </c>
      <c r="G80" s="272" t="s">
        <v>19</v>
      </c>
      <c r="H80" s="273" t="s">
        <v>234</v>
      </c>
      <c r="I80" s="206">
        <v>10287526.2</v>
      </c>
    </row>
    <row r="81" spans="1:9" ht="18.75" customHeight="1">
      <c r="A81" s="220" t="s">
        <v>197</v>
      </c>
      <c r="B81" s="184" t="s">
        <v>64</v>
      </c>
      <c r="C81" s="221" t="s">
        <v>15</v>
      </c>
      <c r="D81" s="229" t="s">
        <v>16</v>
      </c>
      <c r="E81" s="222"/>
      <c r="F81" s="222"/>
      <c r="G81" s="222"/>
      <c r="H81" s="230"/>
      <c r="I81" s="223">
        <f>I82+I84+I86+I88+I90</f>
        <v>71412915.9</v>
      </c>
    </row>
    <row r="82" spans="1:9" ht="28.5" customHeight="1">
      <c r="A82" s="228" t="s">
        <v>202</v>
      </c>
      <c r="B82" s="184" t="s">
        <v>64</v>
      </c>
      <c r="C82" s="231" t="s">
        <v>15</v>
      </c>
      <c r="D82" s="232" t="s">
        <v>16</v>
      </c>
      <c r="E82" s="200" t="s">
        <v>200</v>
      </c>
      <c r="F82" s="200" t="s">
        <v>201</v>
      </c>
      <c r="G82" s="200" t="s">
        <v>33</v>
      </c>
      <c r="H82" s="209"/>
      <c r="I82" s="202">
        <f>I83</f>
        <v>62200000</v>
      </c>
    </row>
    <row r="83" spans="1:9" ht="16.5" customHeight="1">
      <c r="A83" s="77" t="s">
        <v>107</v>
      </c>
      <c r="B83" s="184" t="s">
        <v>64</v>
      </c>
      <c r="C83" s="233" t="s">
        <v>15</v>
      </c>
      <c r="D83" s="234" t="s">
        <v>16</v>
      </c>
      <c r="E83" s="204" t="s">
        <v>200</v>
      </c>
      <c r="F83" s="204" t="s">
        <v>201</v>
      </c>
      <c r="G83" s="204" t="s">
        <v>33</v>
      </c>
      <c r="H83" s="210" t="s">
        <v>109</v>
      </c>
      <c r="I83" s="206">
        <v>62200000</v>
      </c>
    </row>
    <row r="84" spans="1:9" ht="17.25" customHeight="1">
      <c r="A84" s="228" t="s">
        <v>198</v>
      </c>
      <c r="B84" s="184" t="s">
        <v>64</v>
      </c>
      <c r="C84" s="231" t="s">
        <v>15</v>
      </c>
      <c r="D84" s="232" t="s">
        <v>16</v>
      </c>
      <c r="E84" s="200" t="s">
        <v>32</v>
      </c>
      <c r="F84" s="200" t="s">
        <v>199</v>
      </c>
      <c r="G84" s="200" t="s">
        <v>33</v>
      </c>
      <c r="H84" s="209"/>
      <c r="I84" s="202">
        <f>I85</f>
        <v>5500000</v>
      </c>
    </row>
    <row r="85" spans="1:9" ht="16.5" customHeight="1">
      <c r="A85" s="77" t="s">
        <v>225</v>
      </c>
      <c r="B85" s="184" t="s">
        <v>64</v>
      </c>
      <c r="C85" s="233" t="s">
        <v>15</v>
      </c>
      <c r="D85" s="234" t="s">
        <v>16</v>
      </c>
      <c r="E85" s="204" t="s">
        <v>32</v>
      </c>
      <c r="F85" s="204" t="s">
        <v>199</v>
      </c>
      <c r="G85" s="204" t="s">
        <v>33</v>
      </c>
      <c r="H85" s="210" t="s">
        <v>109</v>
      </c>
      <c r="I85" s="206">
        <v>5500000</v>
      </c>
    </row>
    <row r="86" spans="1:9" ht="40.5" customHeight="1">
      <c r="A86" s="228" t="s">
        <v>246</v>
      </c>
      <c r="B86" s="184" t="s">
        <v>64</v>
      </c>
      <c r="C86" s="286" t="s">
        <v>15</v>
      </c>
      <c r="D86" s="287" t="s">
        <v>16</v>
      </c>
      <c r="E86" s="288" t="s">
        <v>4</v>
      </c>
      <c r="F86" s="287" t="s">
        <v>245</v>
      </c>
      <c r="G86" s="287" t="s">
        <v>33</v>
      </c>
      <c r="H86" s="289"/>
      <c r="I86" s="290">
        <f>I87</f>
        <v>540990.5</v>
      </c>
    </row>
    <row r="87" spans="1:9" ht="18.75" customHeight="1">
      <c r="A87" s="77" t="s">
        <v>107</v>
      </c>
      <c r="B87" s="184" t="s">
        <v>64</v>
      </c>
      <c r="C87" s="291" t="s">
        <v>15</v>
      </c>
      <c r="D87" s="292" t="s">
        <v>16</v>
      </c>
      <c r="E87" s="293" t="s">
        <v>4</v>
      </c>
      <c r="F87" s="292" t="s">
        <v>245</v>
      </c>
      <c r="G87" s="292" t="s">
        <v>33</v>
      </c>
      <c r="H87" s="294" t="s">
        <v>109</v>
      </c>
      <c r="I87" s="295">
        <v>540990.5</v>
      </c>
    </row>
    <row r="88" spans="1:9" ht="17.25" customHeight="1">
      <c r="A88" s="228" t="s">
        <v>224</v>
      </c>
      <c r="B88" s="184" t="s">
        <v>64</v>
      </c>
      <c r="C88" s="231" t="s">
        <v>15</v>
      </c>
      <c r="D88" s="232" t="s">
        <v>16</v>
      </c>
      <c r="E88" s="200" t="s">
        <v>159</v>
      </c>
      <c r="F88" s="232" t="s">
        <v>11</v>
      </c>
      <c r="G88" s="232" t="s">
        <v>33</v>
      </c>
      <c r="H88" s="209"/>
      <c r="I88" s="202">
        <f>I89</f>
        <v>3104900</v>
      </c>
    </row>
    <row r="89" spans="1:9" ht="14.25" customHeight="1">
      <c r="A89" s="77" t="s">
        <v>225</v>
      </c>
      <c r="B89" s="184" t="s">
        <v>64</v>
      </c>
      <c r="C89" s="233" t="s">
        <v>15</v>
      </c>
      <c r="D89" s="234" t="s">
        <v>16</v>
      </c>
      <c r="E89" s="204" t="s">
        <v>159</v>
      </c>
      <c r="F89" s="234" t="s">
        <v>11</v>
      </c>
      <c r="G89" s="234" t="s">
        <v>33</v>
      </c>
      <c r="H89" s="210" t="s">
        <v>109</v>
      </c>
      <c r="I89" s="206">
        <v>3104900</v>
      </c>
    </row>
    <row r="90" spans="1:9" ht="28.5" customHeight="1">
      <c r="A90" s="228" t="s">
        <v>203</v>
      </c>
      <c r="B90" s="184" t="s">
        <v>64</v>
      </c>
      <c r="C90" s="231" t="s">
        <v>15</v>
      </c>
      <c r="D90" s="232" t="s">
        <v>16</v>
      </c>
      <c r="E90" s="200" t="s">
        <v>159</v>
      </c>
      <c r="F90" s="232" t="s">
        <v>11</v>
      </c>
      <c r="G90" s="232" t="s">
        <v>8</v>
      </c>
      <c r="H90" s="209"/>
      <c r="I90" s="202">
        <f>I91</f>
        <v>67025.4</v>
      </c>
    </row>
    <row r="91" spans="1:9" ht="18" customHeight="1">
      <c r="A91" s="74" t="s">
        <v>80</v>
      </c>
      <c r="B91" s="184" t="s">
        <v>64</v>
      </c>
      <c r="C91" s="233" t="s">
        <v>15</v>
      </c>
      <c r="D91" s="234" t="s">
        <v>16</v>
      </c>
      <c r="E91" s="204" t="s">
        <v>159</v>
      </c>
      <c r="F91" s="234" t="s">
        <v>11</v>
      </c>
      <c r="G91" s="234" t="s">
        <v>8</v>
      </c>
      <c r="H91" s="210" t="s">
        <v>88</v>
      </c>
      <c r="I91" s="206">
        <v>67025.4</v>
      </c>
    </row>
    <row r="92" spans="1:9" ht="17.25" customHeight="1">
      <c r="A92" s="41" t="s">
        <v>51</v>
      </c>
      <c r="B92" s="184" t="s">
        <v>64</v>
      </c>
      <c r="C92" s="62" t="s">
        <v>15</v>
      </c>
      <c r="D92" s="7" t="s">
        <v>15</v>
      </c>
      <c r="E92" s="7"/>
      <c r="F92" s="7"/>
      <c r="G92" s="7"/>
      <c r="H92" s="133"/>
      <c r="I92" s="29">
        <f>I93</f>
        <v>104000</v>
      </c>
    </row>
    <row r="93" spans="1:9" ht="18" customHeight="1">
      <c r="A93" s="82" t="s">
        <v>59</v>
      </c>
      <c r="B93" s="184" t="s">
        <v>64</v>
      </c>
      <c r="C93" s="63" t="s">
        <v>15</v>
      </c>
      <c r="D93" s="20" t="s">
        <v>15</v>
      </c>
      <c r="E93" s="20" t="s">
        <v>58</v>
      </c>
      <c r="F93" s="20" t="s">
        <v>33</v>
      </c>
      <c r="G93" s="20" t="s">
        <v>33</v>
      </c>
      <c r="H93" s="140"/>
      <c r="I93" s="25">
        <f>I94</f>
        <v>104000</v>
      </c>
    </row>
    <row r="94" spans="1:9" ht="16.5" customHeight="1">
      <c r="A94" s="48" t="s">
        <v>124</v>
      </c>
      <c r="B94" s="184" t="s">
        <v>64</v>
      </c>
      <c r="C94" s="55" t="s">
        <v>15</v>
      </c>
      <c r="D94" s="43" t="s">
        <v>15</v>
      </c>
      <c r="E94" s="43" t="s">
        <v>58</v>
      </c>
      <c r="F94" s="43" t="s">
        <v>8</v>
      </c>
      <c r="G94" s="43" t="s">
        <v>33</v>
      </c>
      <c r="H94" s="100"/>
      <c r="I94" s="44">
        <f>I95</f>
        <v>104000</v>
      </c>
    </row>
    <row r="95" spans="1:9" ht="18" customHeight="1">
      <c r="A95" s="74" t="s">
        <v>80</v>
      </c>
      <c r="B95" s="184" t="s">
        <v>64</v>
      </c>
      <c r="C95" s="59" t="s">
        <v>15</v>
      </c>
      <c r="D95" s="8" t="s">
        <v>15</v>
      </c>
      <c r="E95" s="8" t="s">
        <v>58</v>
      </c>
      <c r="F95" s="9" t="s">
        <v>8</v>
      </c>
      <c r="G95" s="9" t="s">
        <v>33</v>
      </c>
      <c r="H95" s="98" t="s">
        <v>88</v>
      </c>
      <c r="I95" s="26">
        <v>104000</v>
      </c>
    </row>
    <row r="96" spans="1:9" ht="24" customHeight="1">
      <c r="A96" s="79" t="s">
        <v>35</v>
      </c>
      <c r="B96" s="185" t="s">
        <v>64</v>
      </c>
      <c r="C96" s="60" t="s">
        <v>10</v>
      </c>
      <c r="D96" s="17"/>
      <c r="E96" s="17"/>
      <c r="F96" s="17"/>
      <c r="G96" s="17"/>
      <c r="H96" s="142"/>
      <c r="I96" s="28">
        <f>I97+I123+I165+I172</f>
        <v>270481865.19</v>
      </c>
    </row>
    <row r="97" spans="1:9" ht="15.75" customHeight="1">
      <c r="A97" s="41" t="s">
        <v>36</v>
      </c>
      <c r="B97" s="184" t="s">
        <v>64</v>
      </c>
      <c r="C97" s="61" t="s">
        <v>10</v>
      </c>
      <c r="D97" s="12" t="s">
        <v>8</v>
      </c>
      <c r="E97" s="11"/>
      <c r="F97" s="11"/>
      <c r="G97" s="11"/>
      <c r="H97" s="147"/>
      <c r="I97" s="29">
        <f>I98+I100+I105+I110+I113+I115+I117+I120</f>
        <v>56387000</v>
      </c>
    </row>
    <row r="98" spans="1:9" ht="17.25" customHeight="1">
      <c r="A98" s="73" t="s">
        <v>205</v>
      </c>
      <c r="B98" s="184" t="s">
        <v>64</v>
      </c>
      <c r="C98" s="235" t="s">
        <v>10</v>
      </c>
      <c r="D98" s="236" t="s">
        <v>8</v>
      </c>
      <c r="E98" s="236" t="s">
        <v>32</v>
      </c>
      <c r="F98" s="236" t="s">
        <v>8</v>
      </c>
      <c r="G98" s="236" t="s">
        <v>33</v>
      </c>
      <c r="H98" s="237"/>
      <c r="I98" s="238">
        <f>I99</f>
        <v>1477000</v>
      </c>
    </row>
    <row r="99" spans="1:9" ht="16.5" customHeight="1">
      <c r="A99" s="208" t="s">
        <v>161</v>
      </c>
      <c r="B99" s="184" t="s">
        <v>64</v>
      </c>
      <c r="C99" s="203" t="s">
        <v>10</v>
      </c>
      <c r="D99" s="204" t="s">
        <v>8</v>
      </c>
      <c r="E99" s="204" t="s">
        <v>32</v>
      </c>
      <c r="F99" s="204" t="s">
        <v>8</v>
      </c>
      <c r="G99" s="204" t="s">
        <v>33</v>
      </c>
      <c r="H99" s="205" t="s">
        <v>31</v>
      </c>
      <c r="I99" s="206">
        <v>1477000</v>
      </c>
    </row>
    <row r="100" spans="1:9" ht="18" customHeight="1">
      <c r="A100" s="40" t="s">
        <v>37</v>
      </c>
      <c r="B100" s="184" t="s">
        <v>64</v>
      </c>
      <c r="C100" s="58" t="s">
        <v>10</v>
      </c>
      <c r="D100" s="13" t="s">
        <v>8</v>
      </c>
      <c r="E100" s="13" t="s">
        <v>38</v>
      </c>
      <c r="F100" s="13" t="s">
        <v>33</v>
      </c>
      <c r="G100" s="13" t="s">
        <v>33</v>
      </c>
      <c r="H100" s="99"/>
      <c r="I100" s="25">
        <f>I101</f>
        <v>44021000</v>
      </c>
    </row>
    <row r="101" spans="1:9" ht="16.5" customHeight="1">
      <c r="A101" s="48" t="s">
        <v>2</v>
      </c>
      <c r="B101" s="184" t="s">
        <v>64</v>
      </c>
      <c r="C101" s="64" t="s">
        <v>10</v>
      </c>
      <c r="D101" s="46" t="s">
        <v>8</v>
      </c>
      <c r="E101" s="43" t="s">
        <v>38</v>
      </c>
      <c r="F101" s="46" t="s">
        <v>72</v>
      </c>
      <c r="G101" s="46" t="s">
        <v>0</v>
      </c>
      <c r="H101" s="145"/>
      <c r="I101" s="44">
        <f>SUM(I102:I104)</f>
        <v>44021000</v>
      </c>
    </row>
    <row r="102" spans="1:9" ht="18.75" customHeight="1">
      <c r="A102" s="16" t="s">
        <v>161</v>
      </c>
      <c r="B102" s="184" t="s">
        <v>64</v>
      </c>
      <c r="C102" s="65" t="s">
        <v>10</v>
      </c>
      <c r="D102" s="9" t="s">
        <v>8</v>
      </c>
      <c r="E102" s="8" t="s">
        <v>38</v>
      </c>
      <c r="F102" s="9" t="s">
        <v>72</v>
      </c>
      <c r="G102" s="9" t="s">
        <v>33</v>
      </c>
      <c r="H102" s="146" t="s">
        <v>31</v>
      </c>
      <c r="I102" s="26">
        <v>36132000</v>
      </c>
    </row>
    <row r="103" spans="1:9" ht="12.75" customHeight="1">
      <c r="A103" s="80" t="s">
        <v>165</v>
      </c>
      <c r="B103" s="184" t="s">
        <v>64</v>
      </c>
      <c r="C103" s="65" t="s">
        <v>10</v>
      </c>
      <c r="D103" s="9" t="s">
        <v>8</v>
      </c>
      <c r="E103" s="8" t="s">
        <v>38</v>
      </c>
      <c r="F103" s="9" t="s">
        <v>72</v>
      </c>
      <c r="G103" s="9" t="s">
        <v>33</v>
      </c>
      <c r="H103" s="146" t="s">
        <v>166</v>
      </c>
      <c r="I103" s="26">
        <v>1114000</v>
      </c>
    </row>
    <row r="104" spans="1:9" ht="15.75" customHeight="1">
      <c r="A104" s="16" t="s">
        <v>162</v>
      </c>
      <c r="B104" s="184" t="s">
        <v>64</v>
      </c>
      <c r="C104" s="65" t="s">
        <v>10</v>
      </c>
      <c r="D104" s="9" t="s">
        <v>8</v>
      </c>
      <c r="E104" s="8" t="s">
        <v>38</v>
      </c>
      <c r="F104" s="9" t="s">
        <v>72</v>
      </c>
      <c r="G104" s="9" t="s">
        <v>8</v>
      </c>
      <c r="H104" s="146" t="s">
        <v>31</v>
      </c>
      <c r="I104" s="26">
        <v>6775000</v>
      </c>
    </row>
    <row r="105" spans="1:9" ht="20.25" customHeight="1">
      <c r="A105" s="23" t="s">
        <v>70</v>
      </c>
      <c r="B105" s="184" t="s">
        <v>64</v>
      </c>
      <c r="C105" s="56" t="s">
        <v>10</v>
      </c>
      <c r="D105" s="24" t="s">
        <v>8</v>
      </c>
      <c r="E105" s="24" t="s">
        <v>54</v>
      </c>
      <c r="F105" s="24" t="s">
        <v>33</v>
      </c>
      <c r="G105" s="24" t="s">
        <v>33</v>
      </c>
      <c r="H105" s="148"/>
      <c r="I105" s="25">
        <f>I107+I108</f>
        <v>1368000</v>
      </c>
    </row>
    <row r="106" spans="1:9" ht="27" customHeight="1">
      <c r="A106" s="48" t="s">
        <v>164</v>
      </c>
      <c r="B106" s="184" t="s">
        <v>64</v>
      </c>
      <c r="C106" s="55" t="s">
        <v>10</v>
      </c>
      <c r="D106" s="43" t="s">
        <v>8</v>
      </c>
      <c r="E106" s="43" t="s">
        <v>54</v>
      </c>
      <c r="F106" s="43" t="s">
        <v>163</v>
      </c>
      <c r="G106" s="43" t="s">
        <v>8</v>
      </c>
      <c r="H106" s="100"/>
      <c r="I106" s="44">
        <f>I107</f>
        <v>585000</v>
      </c>
    </row>
    <row r="107" spans="1:9" ht="16.5" customHeight="1">
      <c r="A107" s="16" t="s">
        <v>161</v>
      </c>
      <c r="B107" s="184" t="s">
        <v>64</v>
      </c>
      <c r="C107" s="54" t="s">
        <v>10</v>
      </c>
      <c r="D107" s="8" t="s">
        <v>8</v>
      </c>
      <c r="E107" s="8" t="s">
        <v>54</v>
      </c>
      <c r="F107" s="8" t="s">
        <v>163</v>
      </c>
      <c r="G107" s="8" t="s">
        <v>8</v>
      </c>
      <c r="H107" s="98" t="s">
        <v>31</v>
      </c>
      <c r="I107" s="31">
        <v>585000</v>
      </c>
    </row>
    <row r="108" spans="1:9" ht="19.5" customHeight="1">
      <c r="A108" s="48" t="s">
        <v>87</v>
      </c>
      <c r="B108" s="184" t="s">
        <v>64</v>
      </c>
      <c r="C108" s="55" t="s">
        <v>10</v>
      </c>
      <c r="D108" s="43" t="s">
        <v>8</v>
      </c>
      <c r="E108" s="43" t="s">
        <v>54</v>
      </c>
      <c r="F108" s="43" t="s">
        <v>163</v>
      </c>
      <c r="G108" s="43" t="s">
        <v>16</v>
      </c>
      <c r="H108" s="100"/>
      <c r="I108" s="44">
        <f>I109</f>
        <v>783000</v>
      </c>
    </row>
    <row r="109" spans="1:9" ht="15.75" customHeight="1">
      <c r="A109" s="16" t="s">
        <v>161</v>
      </c>
      <c r="B109" s="184" t="s">
        <v>64</v>
      </c>
      <c r="C109" s="54" t="s">
        <v>10</v>
      </c>
      <c r="D109" s="8" t="s">
        <v>8</v>
      </c>
      <c r="E109" s="8" t="s">
        <v>54</v>
      </c>
      <c r="F109" s="8" t="s">
        <v>163</v>
      </c>
      <c r="G109" s="8" t="s">
        <v>16</v>
      </c>
      <c r="H109" s="98" t="s">
        <v>31</v>
      </c>
      <c r="I109" s="31">
        <v>783000</v>
      </c>
    </row>
    <row r="110" spans="1:9" ht="18.75" customHeight="1">
      <c r="A110" s="239" t="s">
        <v>212</v>
      </c>
      <c r="B110" s="184" t="s">
        <v>64</v>
      </c>
      <c r="C110" s="240" t="s">
        <v>10</v>
      </c>
      <c r="D110" s="241" t="s">
        <v>8</v>
      </c>
      <c r="E110" s="241" t="s">
        <v>159</v>
      </c>
      <c r="F110" s="241" t="s">
        <v>9</v>
      </c>
      <c r="G110" s="241" t="s">
        <v>33</v>
      </c>
      <c r="H110" s="205"/>
      <c r="I110" s="243">
        <f>I111+I112</f>
        <v>2256000</v>
      </c>
    </row>
    <row r="111" spans="1:9" ht="16.5" customHeight="1">
      <c r="A111" s="208" t="s">
        <v>161</v>
      </c>
      <c r="B111" s="184" t="s">
        <v>64</v>
      </c>
      <c r="C111" s="203" t="s">
        <v>10</v>
      </c>
      <c r="D111" s="204" t="s">
        <v>8</v>
      </c>
      <c r="E111" s="204" t="s">
        <v>159</v>
      </c>
      <c r="F111" s="204" t="s">
        <v>9</v>
      </c>
      <c r="G111" s="204" t="s">
        <v>33</v>
      </c>
      <c r="H111" s="205" t="s">
        <v>31</v>
      </c>
      <c r="I111" s="26">
        <v>2256000</v>
      </c>
    </row>
    <row r="112" spans="1:9" ht="18.75" customHeight="1">
      <c r="A112" s="208" t="s">
        <v>213</v>
      </c>
      <c r="B112" s="184" t="s">
        <v>64</v>
      </c>
      <c r="C112" s="203" t="s">
        <v>10</v>
      </c>
      <c r="D112" s="204" t="s">
        <v>8</v>
      </c>
      <c r="E112" s="204" t="s">
        <v>159</v>
      </c>
      <c r="F112" s="204" t="s">
        <v>9</v>
      </c>
      <c r="G112" s="204" t="s">
        <v>33</v>
      </c>
      <c r="H112" s="205" t="s">
        <v>31</v>
      </c>
      <c r="I112" s="26"/>
    </row>
    <row r="113" spans="1:9" ht="24.75" customHeight="1">
      <c r="A113" s="239" t="s">
        <v>236</v>
      </c>
      <c r="B113" s="184" t="s">
        <v>64</v>
      </c>
      <c r="C113" s="240" t="s">
        <v>10</v>
      </c>
      <c r="D113" s="241" t="s">
        <v>8</v>
      </c>
      <c r="E113" s="241" t="s">
        <v>159</v>
      </c>
      <c r="F113" s="241" t="s">
        <v>9</v>
      </c>
      <c r="G113" s="241" t="s">
        <v>8</v>
      </c>
      <c r="H113" s="205"/>
      <c r="I113" s="274">
        <f>I114</f>
        <v>66000</v>
      </c>
    </row>
    <row r="114" spans="1:9" ht="16.5" customHeight="1">
      <c r="A114" s="208" t="s">
        <v>161</v>
      </c>
      <c r="B114" s="184" t="s">
        <v>64</v>
      </c>
      <c r="C114" s="203" t="s">
        <v>10</v>
      </c>
      <c r="D114" s="204" t="s">
        <v>8</v>
      </c>
      <c r="E114" s="204" t="s">
        <v>159</v>
      </c>
      <c r="F114" s="204" t="s">
        <v>9</v>
      </c>
      <c r="G114" s="204" t="s">
        <v>8</v>
      </c>
      <c r="H114" s="205" t="s">
        <v>31</v>
      </c>
      <c r="I114" s="226">
        <v>66000</v>
      </c>
    </row>
    <row r="115" spans="1:9" ht="31.5" customHeight="1">
      <c r="A115" s="253" t="s">
        <v>226</v>
      </c>
      <c r="B115" s="184" t="s">
        <v>64</v>
      </c>
      <c r="C115" s="235" t="s">
        <v>10</v>
      </c>
      <c r="D115" s="236" t="s">
        <v>8</v>
      </c>
      <c r="E115" s="236" t="s">
        <v>159</v>
      </c>
      <c r="F115" s="236" t="s">
        <v>10</v>
      </c>
      <c r="G115" s="236" t="s">
        <v>33</v>
      </c>
      <c r="H115" s="237"/>
      <c r="I115" s="254">
        <f>I116</f>
        <v>0</v>
      </c>
    </row>
    <row r="116" spans="1:9" ht="16.5" customHeight="1">
      <c r="A116" s="208" t="s">
        <v>213</v>
      </c>
      <c r="B116" s="197" t="s">
        <v>64</v>
      </c>
      <c r="C116" s="203" t="s">
        <v>10</v>
      </c>
      <c r="D116" s="204" t="s">
        <v>8</v>
      </c>
      <c r="E116" s="204" t="s">
        <v>159</v>
      </c>
      <c r="F116" s="204" t="s">
        <v>10</v>
      </c>
      <c r="G116" s="204" t="s">
        <v>33</v>
      </c>
      <c r="H116" s="205" t="s">
        <v>31</v>
      </c>
      <c r="I116" s="242"/>
    </row>
    <row r="117" spans="1:9" ht="42" customHeight="1">
      <c r="A117" s="191" t="s">
        <v>204</v>
      </c>
      <c r="B117" s="184" t="s">
        <v>64</v>
      </c>
      <c r="C117" s="92" t="s">
        <v>10</v>
      </c>
      <c r="D117" s="43" t="s">
        <v>8</v>
      </c>
      <c r="E117" s="43" t="s">
        <v>159</v>
      </c>
      <c r="F117" s="43" t="s">
        <v>105</v>
      </c>
      <c r="G117" s="43" t="s">
        <v>33</v>
      </c>
      <c r="H117" s="100"/>
      <c r="I117" s="44">
        <f>I119+I118</f>
        <v>6479000</v>
      </c>
    </row>
    <row r="118" spans="1:9" ht="18.75" customHeight="1">
      <c r="A118" s="16" t="s">
        <v>161</v>
      </c>
      <c r="B118" s="184" t="s">
        <v>64</v>
      </c>
      <c r="C118" s="93" t="s">
        <v>10</v>
      </c>
      <c r="D118" s="8" t="s">
        <v>8</v>
      </c>
      <c r="E118" s="8" t="s">
        <v>159</v>
      </c>
      <c r="F118" s="8" t="s">
        <v>105</v>
      </c>
      <c r="G118" s="8" t="s">
        <v>33</v>
      </c>
      <c r="H118" s="98" t="s">
        <v>31</v>
      </c>
      <c r="I118" s="26">
        <v>6265000</v>
      </c>
    </row>
    <row r="119" spans="1:9" ht="15.75" customHeight="1">
      <c r="A119" s="16" t="s">
        <v>195</v>
      </c>
      <c r="B119" s="184" t="s">
        <v>64</v>
      </c>
      <c r="C119" s="93" t="s">
        <v>10</v>
      </c>
      <c r="D119" s="8" t="s">
        <v>8</v>
      </c>
      <c r="E119" s="8" t="s">
        <v>159</v>
      </c>
      <c r="F119" s="8" t="s">
        <v>105</v>
      </c>
      <c r="G119" s="8" t="s">
        <v>33</v>
      </c>
      <c r="H119" s="98" t="s">
        <v>194</v>
      </c>
      <c r="I119" s="26">
        <v>214000</v>
      </c>
    </row>
    <row r="120" spans="1:9" ht="49.5" customHeight="1">
      <c r="A120" s="191" t="s">
        <v>235</v>
      </c>
      <c r="B120" s="184" t="s">
        <v>64</v>
      </c>
      <c r="C120" s="92" t="s">
        <v>10</v>
      </c>
      <c r="D120" s="43" t="s">
        <v>8</v>
      </c>
      <c r="E120" s="43" t="s">
        <v>159</v>
      </c>
      <c r="F120" s="43" t="s">
        <v>105</v>
      </c>
      <c r="G120" s="43" t="s">
        <v>8</v>
      </c>
      <c r="H120" s="100"/>
      <c r="I120" s="44">
        <f>I122+I121</f>
        <v>720000</v>
      </c>
    </row>
    <row r="121" spans="1:9" ht="16.5" customHeight="1">
      <c r="A121" s="16" t="s">
        <v>161</v>
      </c>
      <c r="B121" s="184" t="s">
        <v>64</v>
      </c>
      <c r="C121" s="93" t="s">
        <v>10</v>
      </c>
      <c r="D121" s="8" t="s">
        <v>8</v>
      </c>
      <c r="E121" s="8" t="s">
        <v>159</v>
      </c>
      <c r="F121" s="8" t="s">
        <v>105</v>
      </c>
      <c r="G121" s="8" t="s">
        <v>8</v>
      </c>
      <c r="H121" s="98" t="s">
        <v>31</v>
      </c>
      <c r="I121" s="26">
        <v>696000</v>
      </c>
    </row>
    <row r="122" spans="1:9" ht="15" customHeight="1">
      <c r="A122" s="16" t="s">
        <v>195</v>
      </c>
      <c r="B122" s="184" t="s">
        <v>64</v>
      </c>
      <c r="C122" s="93" t="s">
        <v>10</v>
      </c>
      <c r="D122" s="8" t="s">
        <v>8</v>
      </c>
      <c r="E122" s="8" t="s">
        <v>159</v>
      </c>
      <c r="F122" s="8" t="s">
        <v>105</v>
      </c>
      <c r="G122" s="8" t="s">
        <v>8</v>
      </c>
      <c r="H122" s="98" t="s">
        <v>194</v>
      </c>
      <c r="I122" s="26">
        <v>24000</v>
      </c>
    </row>
    <row r="123" spans="1:9" ht="17.25" customHeight="1">
      <c r="A123" s="41" t="s">
        <v>39</v>
      </c>
      <c r="B123" s="184" t="s">
        <v>64</v>
      </c>
      <c r="C123" s="62" t="s">
        <v>10</v>
      </c>
      <c r="D123" s="10" t="s">
        <v>16</v>
      </c>
      <c r="E123" s="7"/>
      <c r="F123" s="7"/>
      <c r="G123" s="7"/>
      <c r="H123" s="143"/>
      <c r="I123" s="29">
        <f>I124+I126+I128+I133+I136+I139+I146+I151+I156+I158+I160+I162</f>
        <v>199638265.19</v>
      </c>
    </row>
    <row r="124" spans="1:9" ht="16.5" customHeight="1">
      <c r="A124" s="48" t="s">
        <v>102</v>
      </c>
      <c r="B124" s="184" t="s">
        <v>64</v>
      </c>
      <c r="C124" s="64" t="s">
        <v>10</v>
      </c>
      <c r="D124" s="46" t="s">
        <v>16</v>
      </c>
      <c r="E124" s="43" t="s">
        <v>160</v>
      </c>
      <c r="F124" s="43" t="s">
        <v>8</v>
      </c>
      <c r="G124" s="43" t="s">
        <v>33</v>
      </c>
      <c r="H124" s="145"/>
      <c r="I124" s="44">
        <f>I125</f>
        <v>11915000</v>
      </c>
    </row>
    <row r="125" spans="1:9" ht="18" customHeight="1">
      <c r="A125" s="16" t="s">
        <v>161</v>
      </c>
      <c r="B125" s="184" t="s">
        <v>64</v>
      </c>
      <c r="C125" s="65" t="s">
        <v>10</v>
      </c>
      <c r="D125" s="9" t="s">
        <v>16</v>
      </c>
      <c r="E125" s="8" t="s">
        <v>160</v>
      </c>
      <c r="F125" s="8" t="s">
        <v>8</v>
      </c>
      <c r="G125" s="8" t="s">
        <v>33</v>
      </c>
      <c r="H125" s="146" t="s">
        <v>31</v>
      </c>
      <c r="I125" s="26">
        <v>11915000</v>
      </c>
    </row>
    <row r="126" spans="1:9" ht="19.5" customHeight="1">
      <c r="A126" s="73" t="s">
        <v>205</v>
      </c>
      <c r="B126" s="184" t="s">
        <v>64</v>
      </c>
      <c r="C126" s="235" t="s">
        <v>10</v>
      </c>
      <c r="D126" s="236" t="s">
        <v>16</v>
      </c>
      <c r="E126" s="236" t="s">
        <v>32</v>
      </c>
      <c r="F126" s="236" t="s">
        <v>8</v>
      </c>
      <c r="G126" s="236" t="s">
        <v>33</v>
      </c>
      <c r="H126" s="237"/>
      <c r="I126" s="238">
        <f>I127</f>
        <v>5219000</v>
      </c>
    </row>
    <row r="127" spans="1:9" ht="18" customHeight="1">
      <c r="A127" s="208" t="s">
        <v>161</v>
      </c>
      <c r="B127" s="184" t="s">
        <v>64</v>
      </c>
      <c r="C127" s="203" t="s">
        <v>10</v>
      </c>
      <c r="D127" s="204" t="s">
        <v>16</v>
      </c>
      <c r="E127" s="204" t="s">
        <v>32</v>
      </c>
      <c r="F127" s="204" t="s">
        <v>8</v>
      </c>
      <c r="G127" s="204" t="s">
        <v>33</v>
      </c>
      <c r="H127" s="205" t="s">
        <v>31</v>
      </c>
      <c r="I127" s="206">
        <v>5219000</v>
      </c>
    </row>
    <row r="128" spans="1:9" ht="15.75" customHeight="1">
      <c r="A128" s="40" t="s">
        <v>40</v>
      </c>
      <c r="B128" s="184" t="s">
        <v>64</v>
      </c>
      <c r="C128" s="66" t="s">
        <v>10</v>
      </c>
      <c r="D128" s="14" t="s">
        <v>16</v>
      </c>
      <c r="E128" s="13" t="s">
        <v>41</v>
      </c>
      <c r="F128" s="14" t="s">
        <v>0</v>
      </c>
      <c r="G128" s="14" t="s">
        <v>0</v>
      </c>
      <c r="H128" s="144"/>
      <c r="I128" s="25">
        <f>I129</f>
        <v>22205000</v>
      </c>
    </row>
    <row r="129" spans="1:9" ht="16.5" customHeight="1">
      <c r="A129" s="48" t="s">
        <v>2</v>
      </c>
      <c r="B129" s="184" t="s">
        <v>64</v>
      </c>
      <c r="C129" s="64" t="s">
        <v>10</v>
      </c>
      <c r="D129" s="46" t="s">
        <v>16</v>
      </c>
      <c r="E129" s="43" t="s">
        <v>41</v>
      </c>
      <c r="F129" s="46" t="s">
        <v>72</v>
      </c>
      <c r="G129" s="46" t="s">
        <v>0</v>
      </c>
      <c r="H129" s="145"/>
      <c r="I129" s="44">
        <f>SUM(I130:I132)</f>
        <v>22205000</v>
      </c>
    </row>
    <row r="130" spans="1:9" ht="19.5" customHeight="1">
      <c r="A130" s="16" t="s">
        <v>161</v>
      </c>
      <c r="B130" s="184" t="s">
        <v>64</v>
      </c>
      <c r="C130" s="65" t="s">
        <v>10</v>
      </c>
      <c r="D130" s="9" t="s">
        <v>16</v>
      </c>
      <c r="E130" s="8" t="s">
        <v>41</v>
      </c>
      <c r="F130" s="9" t="s">
        <v>72</v>
      </c>
      <c r="G130" s="9" t="s">
        <v>33</v>
      </c>
      <c r="H130" s="146" t="s">
        <v>31</v>
      </c>
      <c r="I130" s="26">
        <v>11771000</v>
      </c>
    </row>
    <row r="131" spans="1:9" ht="31.5" customHeight="1">
      <c r="A131" s="80" t="s">
        <v>165</v>
      </c>
      <c r="B131" s="184" t="s">
        <v>64</v>
      </c>
      <c r="C131" s="65" t="s">
        <v>10</v>
      </c>
      <c r="D131" s="9" t="s">
        <v>16</v>
      </c>
      <c r="E131" s="8" t="s">
        <v>41</v>
      </c>
      <c r="F131" s="9" t="s">
        <v>72</v>
      </c>
      <c r="G131" s="9" t="s">
        <v>33</v>
      </c>
      <c r="H131" s="146" t="s">
        <v>166</v>
      </c>
      <c r="I131" s="26">
        <v>8409000</v>
      </c>
    </row>
    <row r="132" spans="1:9" ht="19.5" customHeight="1">
      <c r="A132" s="16" t="s">
        <v>162</v>
      </c>
      <c r="B132" s="184" t="s">
        <v>64</v>
      </c>
      <c r="C132" s="65" t="s">
        <v>10</v>
      </c>
      <c r="D132" s="9" t="s">
        <v>16</v>
      </c>
      <c r="E132" s="8" t="s">
        <v>41</v>
      </c>
      <c r="F132" s="9" t="s">
        <v>72</v>
      </c>
      <c r="G132" s="9" t="s">
        <v>8</v>
      </c>
      <c r="H132" s="146" t="s">
        <v>31</v>
      </c>
      <c r="I132" s="26">
        <v>2025000</v>
      </c>
    </row>
    <row r="133" spans="1:9" ht="15.75" customHeight="1">
      <c r="A133" s="40" t="s">
        <v>42</v>
      </c>
      <c r="B133" s="184" t="s">
        <v>64</v>
      </c>
      <c r="C133" s="66" t="s">
        <v>10</v>
      </c>
      <c r="D133" s="14" t="s">
        <v>16</v>
      </c>
      <c r="E133" s="13" t="s">
        <v>43</v>
      </c>
      <c r="F133" s="13" t="s">
        <v>33</v>
      </c>
      <c r="G133" s="13" t="s">
        <v>33</v>
      </c>
      <c r="H133" s="144"/>
      <c r="I133" s="25">
        <f>I134</f>
        <v>19442000</v>
      </c>
    </row>
    <row r="134" spans="1:9" ht="18" customHeight="1">
      <c r="A134" s="48" t="s">
        <v>2</v>
      </c>
      <c r="B134" s="184" t="s">
        <v>64</v>
      </c>
      <c r="C134" s="64" t="s">
        <v>10</v>
      </c>
      <c r="D134" s="46" t="s">
        <v>16</v>
      </c>
      <c r="E134" s="43" t="s">
        <v>43</v>
      </c>
      <c r="F134" s="43" t="s">
        <v>72</v>
      </c>
      <c r="G134" s="43" t="s">
        <v>33</v>
      </c>
      <c r="H134" s="145"/>
      <c r="I134" s="44">
        <f>I135</f>
        <v>19442000</v>
      </c>
    </row>
    <row r="135" spans="1:9" ht="27" customHeight="1">
      <c r="A135" s="80" t="s">
        <v>165</v>
      </c>
      <c r="B135" s="184" t="s">
        <v>64</v>
      </c>
      <c r="C135" s="65" t="s">
        <v>10</v>
      </c>
      <c r="D135" s="9" t="s">
        <v>16</v>
      </c>
      <c r="E135" s="8" t="s">
        <v>43</v>
      </c>
      <c r="F135" s="8" t="s">
        <v>72</v>
      </c>
      <c r="G135" s="8" t="s">
        <v>33</v>
      </c>
      <c r="H135" s="146" t="s">
        <v>166</v>
      </c>
      <c r="I135" s="26">
        <v>19442000</v>
      </c>
    </row>
    <row r="136" spans="1:9" ht="18" customHeight="1">
      <c r="A136" s="40" t="s">
        <v>44</v>
      </c>
      <c r="B136" s="184" t="s">
        <v>64</v>
      </c>
      <c r="C136" s="66" t="s">
        <v>10</v>
      </c>
      <c r="D136" s="14" t="s">
        <v>16</v>
      </c>
      <c r="E136" s="13" t="s">
        <v>45</v>
      </c>
      <c r="F136" s="13" t="s">
        <v>33</v>
      </c>
      <c r="G136" s="13" t="s">
        <v>33</v>
      </c>
      <c r="H136" s="144"/>
      <c r="I136" s="25">
        <f>I138</f>
        <v>100000</v>
      </c>
    </row>
    <row r="137" spans="1:9" ht="18" customHeight="1">
      <c r="A137" s="48" t="s">
        <v>2</v>
      </c>
      <c r="B137" s="184" t="s">
        <v>64</v>
      </c>
      <c r="C137" s="64" t="s">
        <v>10</v>
      </c>
      <c r="D137" s="46" t="s">
        <v>16</v>
      </c>
      <c r="E137" s="43" t="s">
        <v>45</v>
      </c>
      <c r="F137" s="43" t="s">
        <v>72</v>
      </c>
      <c r="G137" s="43" t="s">
        <v>33</v>
      </c>
      <c r="H137" s="145"/>
      <c r="I137" s="44">
        <f>I138</f>
        <v>100000</v>
      </c>
    </row>
    <row r="138" spans="1:9" ht="15.75" customHeight="1">
      <c r="A138" s="16" t="s">
        <v>162</v>
      </c>
      <c r="B138" s="184" t="s">
        <v>64</v>
      </c>
      <c r="C138" s="65" t="s">
        <v>10</v>
      </c>
      <c r="D138" s="9" t="s">
        <v>16</v>
      </c>
      <c r="E138" s="8" t="s">
        <v>45</v>
      </c>
      <c r="F138" s="8" t="s">
        <v>72</v>
      </c>
      <c r="G138" s="8" t="s">
        <v>8</v>
      </c>
      <c r="H138" s="146" t="s">
        <v>31</v>
      </c>
      <c r="I138" s="26">
        <v>100000</v>
      </c>
    </row>
    <row r="139" spans="1:9" ht="12.75">
      <c r="A139" s="23" t="s">
        <v>70</v>
      </c>
      <c r="B139" s="184" t="s">
        <v>64</v>
      </c>
      <c r="C139" s="56" t="s">
        <v>10</v>
      </c>
      <c r="D139" s="24" t="s">
        <v>16</v>
      </c>
      <c r="E139" s="24" t="s">
        <v>54</v>
      </c>
      <c r="F139" s="24" t="s">
        <v>33</v>
      </c>
      <c r="G139" s="24" t="s">
        <v>33</v>
      </c>
      <c r="H139" s="148"/>
      <c r="I139" s="25">
        <f>I140+I143</f>
        <v>7010000</v>
      </c>
    </row>
    <row r="140" spans="1:9" ht="25.5">
      <c r="A140" s="48" t="s">
        <v>164</v>
      </c>
      <c r="B140" s="184" t="s">
        <v>64</v>
      </c>
      <c r="C140" s="55" t="s">
        <v>10</v>
      </c>
      <c r="D140" s="43" t="s">
        <v>16</v>
      </c>
      <c r="E140" s="43" t="s">
        <v>54</v>
      </c>
      <c r="F140" s="43" t="s">
        <v>163</v>
      </c>
      <c r="G140" s="43" t="s">
        <v>8</v>
      </c>
      <c r="H140" s="100"/>
      <c r="I140" s="44">
        <f>I141+I142</f>
        <v>6893000</v>
      </c>
    </row>
    <row r="141" spans="1:9" ht="18.75" customHeight="1">
      <c r="A141" s="16" t="s">
        <v>161</v>
      </c>
      <c r="B141" s="184" t="s">
        <v>64</v>
      </c>
      <c r="C141" s="54" t="s">
        <v>10</v>
      </c>
      <c r="D141" s="8" t="s">
        <v>16</v>
      </c>
      <c r="E141" s="8" t="s">
        <v>54</v>
      </c>
      <c r="F141" s="8" t="s">
        <v>163</v>
      </c>
      <c r="G141" s="8" t="s">
        <v>8</v>
      </c>
      <c r="H141" s="98" t="s">
        <v>31</v>
      </c>
      <c r="I141" s="31">
        <v>5553000</v>
      </c>
    </row>
    <row r="142" spans="1:9" ht="29.25" customHeight="1">
      <c r="A142" s="16" t="s">
        <v>168</v>
      </c>
      <c r="B142" s="184" t="s">
        <v>64</v>
      </c>
      <c r="C142" s="54" t="s">
        <v>10</v>
      </c>
      <c r="D142" s="8" t="s">
        <v>16</v>
      </c>
      <c r="E142" s="8" t="s">
        <v>54</v>
      </c>
      <c r="F142" s="8" t="s">
        <v>163</v>
      </c>
      <c r="G142" s="8" t="s">
        <v>8</v>
      </c>
      <c r="H142" s="98" t="s">
        <v>183</v>
      </c>
      <c r="I142" s="26">
        <f>1050000+290000</f>
        <v>1340000</v>
      </c>
    </row>
    <row r="143" spans="1:9" ht="16.5" customHeight="1">
      <c r="A143" s="48" t="s">
        <v>87</v>
      </c>
      <c r="B143" s="184" t="s">
        <v>64</v>
      </c>
      <c r="C143" s="55" t="s">
        <v>10</v>
      </c>
      <c r="D143" s="43" t="s">
        <v>16</v>
      </c>
      <c r="E143" s="43" t="s">
        <v>54</v>
      </c>
      <c r="F143" s="43" t="s">
        <v>163</v>
      </c>
      <c r="G143" s="43" t="s">
        <v>16</v>
      </c>
      <c r="H143" s="100"/>
      <c r="I143" s="44">
        <f>I144+I145</f>
        <v>117000</v>
      </c>
    </row>
    <row r="144" spans="1:9" ht="18" customHeight="1">
      <c r="A144" s="16" t="s">
        <v>161</v>
      </c>
      <c r="B144" s="184" t="s">
        <v>64</v>
      </c>
      <c r="C144" s="54" t="s">
        <v>10</v>
      </c>
      <c r="D144" s="8" t="s">
        <v>16</v>
      </c>
      <c r="E144" s="8" t="s">
        <v>54</v>
      </c>
      <c r="F144" s="8" t="s">
        <v>163</v>
      </c>
      <c r="G144" s="8" t="s">
        <v>16</v>
      </c>
      <c r="H144" s="98" t="s">
        <v>31</v>
      </c>
      <c r="I144" s="31">
        <v>95690</v>
      </c>
    </row>
    <row r="145" spans="1:9" ht="17.25" customHeight="1">
      <c r="A145" s="16" t="s">
        <v>195</v>
      </c>
      <c r="B145" s="184" t="s">
        <v>64</v>
      </c>
      <c r="C145" s="54" t="s">
        <v>10</v>
      </c>
      <c r="D145" s="8" t="s">
        <v>16</v>
      </c>
      <c r="E145" s="8" t="s">
        <v>54</v>
      </c>
      <c r="F145" s="8" t="s">
        <v>163</v>
      </c>
      <c r="G145" s="8" t="s">
        <v>16</v>
      </c>
      <c r="H145" s="146" t="s">
        <v>194</v>
      </c>
      <c r="I145" s="26">
        <v>21310</v>
      </c>
    </row>
    <row r="146" spans="1:9" ht="18" customHeight="1">
      <c r="A146" s="40" t="s">
        <v>57</v>
      </c>
      <c r="B146" s="184" t="s">
        <v>64</v>
      </c>
      <c r="C146" s="66" t="s">
        <v>10</v>
      </c>
      <c r="D146" s="14" t="s">
        <v>16</v>
      </c>
      <c r="E146" s="13" t="s">
        <v>4</v>
      </c>
      <c r="F146" s="13" t="s">
        <v>33</v>
      </c>
      <c r="G146" s="13" t="s">
        <v>33</v>
      </c>
      <c r="H146" s="144"/>
      <c r="I146" s="25">
        <f>I147</f>
        <v>2991000</v>
      </c>
    </row>
    <row r="147" spans="1:9" ht="19.5" customHeight="1">
      <c r="A147" s="48" t="s">
        <v>126</v>
      </c>
      <c r="B147" s="184" t="s">
        <v>64</v>
      </c>
      <c r="C147" s="64" t="s">
        <v>10</v>
      </c>
      <c r="D147" s="46" t="s">
        <v>16</v>
      </c>
      <c r="E147" s="43" t="s">
        <v>4</v>
      </c>
      <c r="F147" s="43" t="s">
        <v>12</v>
      </c>
      <c r="G147" s="43" t="s">
        <v>33</v>
      </c>
      <c r="H147" s="145"/>
      <c r="I147" s="44">
        <f>SUM(I148:I150)</f>
        <v>2991000</v>
      </c>
    </row>
    <row r="148" spans="1:9" ht="18" customHeight="1">
      <c r="A148" s="16" t="s">
        <v>207</v>
      </c>
      <c r="B148" s="184" t="s">
        <v>64</v>
      </c>
      <c r="C148" s="65" t="s">
        <v>10</v>
      </c>
      <c r="D148" s="9" t="s">
        <v>16</v>
      </c>
      <c r="E148" s="8" t="s">
        <v>4</v>
      </c>
      <c r="F148" s="9" t="s">
        <v>12</v>
      </c>
      <c r="G148" s="9" t="s">
        <v>33</v>
      </c>
      <c r="H148" s="146" t="s">
        <v>31</v>
      </c>
      <c r="I148" s="26">
        <v>1598100</v>
      </c>
    </row>
    <row r="149" spans="1:9" ht="15" customHeight="1">
      <c r="A149" s="16" t="s">
        <v>208</v>
      </c>
      <c r="B149" s="184" t="s">
        <v>64</v>
      </c>
      <c r="C149" s="65" t="s">
        <v>10</v>
      </c>
      <c r="D149" s="9" t="s">
        <v>16</v>
      </c>
      <c r="E149" s="8" t="s">
        <v>4</v>
      </c>
      <c r="F149" s="9" t="s">
        <v>12</v>
      </c>
      <c r="G149" s="9" t="s">
        <v>33</v>
      </c>
      <c r="H149" s="146" t="s">
        <v>194</v>
      </c>
      <c r="I149" s="26">
        <v>1243400</v>
      </c>
    </row>
    <row r="150" spans="1:9" ht="18" customHeight="1">
      <c r="A150" s="16" t="s">
        <v>206</v>
      </c>
      <c r="B150" s="184" t="s">
        <v>64</v>
      </c>
      <c r="C150" s="65" t="s">
        <v>10</v>
      </c>
      <c r="D150" s="9" t="s">
        <v>16</v>
      </c>
      <c r="E150" s="8" t="s">
        <v>4</v>
      </c>
      <c r="F150" s="9" t="s">
        <v>12</v>
      </c>
      <c r="G150" s="9" t="s">
        <v>33</v>
      </c>
      <c r="H150" s="146" t="s">
        <v>194</v>
      </c>
      <c r="I150" s="26">
        <v>149500</v>
      </c>
    </row>
    <row r="151" spans="1:9" ht="17.25" customHeight="1">
      <c r="A151" s="40" t="s">
        <v>125</v>
      </c>
      <c r="B151" s="184" t="s">
        <v>64</v>
      </c>
      <c r="C151" s="66" t="s">
        <v>10</v>
      </c>
      <c r="D151" s="14" t="s">
        <v>16</v>
      </c>
      <c r="E151" s="13" t="s">
        <v>159</v>
      </c>
      <c r="F151" s="14" t="s">
        <v>8</v>
      </c>
      <c r="G151" s="14" t="s">
        <v>33</v>
      </c>
      <c r="H151" s="144"/>
      <c r="I151" s="25">
        <f>SUM(I152:I155)</f>
        <v>129075765.19</v>
      </c>
    </row>
    <row r="152" spans="1:9" ht="12.75">
      <c r="A152" s="16" t="s">
        <v>161</v>
      </c>
      <c r="B152" s="184" t="s">
        <v>64</v>
      </c>
      <c r="C152" s="65" t="s">
        <v>10</v>
      </c>
      <c r="D152" s="9" t="s">
        <v>16</v>
      </c>
      <c r="E152" s="8" t="s">
        <v>159</v>
      </c>
      <c r="F152" s="9" t="s">
        <v>8</v>
      </c>
      <c r="G152" s="9" t="s">
        <v>33</v>
      </c>
      <c r="H152" s="146" t="s">
        <v>31</v>
      </c>
      <c r="I152" s="26">
        <v>69683000</v>
      </c>
    </row>
    <row r="153" spans="1:9" ht="26.25" customHeight="1">
      <c r="A153" s="80" t="s">
        <v>165</v>
      </c>
      <c r="B153" s="184" t="s">
        <v>64</v>
      </c>
      <c r="C153" s="65" t="s">
        <v>10</v>
      </c>
      <c r="D153" s="9" t="s">
        <v>16</v>
      </c>
      <c r="E153" s="8" t="s">
        <v>159</v>
      </c>
      <c r="F153" s="9" t="s">
        <v>8</v>
      </c>
      <c r="G153" s="9" t="s">
        <v>33</v>
      </c>
      <c r="H153" s="146" t="s">
        <v>166</v>
      </c>
      <c r="I153" s="26">
        <v>57400000</v>
      </c>
    </row>
    <row r="154" spans="1:9" ht="17.25" customHeight="1">
      <c r="A154" s="16" t="s">
        <v>248</v>
      </c>
      <c r="B154" s="184" t="s">
        <v>64</v>
      </c>
      <c r="C154" s="65" t="s">
        <v>10</v>
      </c>
      <c r="D154" s="9" t="s">
        <v>16</v>
      </c>
      <c r="E154" s="8" t="s">
        <v>159</v>
      </c>
      <c r="F154" s="9" t="s">
        <v>8</v>
      </c>
      <c r="G154" s="9" t="s">
        <v>33</v>
      </c>
      <c r="H154" s="146" t="s">
        <v>166</v>
      </c>
      <c r="I154" s="26">
        <v>752765.19</v>
      </c>
    </row>
    <row r="155" spans="1:9" ht="17.25" customHeight="1">
      <c r="A155" s="16" t="s">
        <v>213</v>
      </c>
      <c r="B155" s="184" t="s">
        <v>64</v>
      </c>
      <c r="C155" s="65" t="s">
        <v>10</v>
      </c>
      <c r="D155" s="9" t="s">
        <v>16</v>
      </c>
      <c r="E155" s="8" t="s">
        <v>159</v>
      </c>
      <c r="F155" s="9" t="s">
        <v>8</v>
      </c>
      <c r="G155" s="9" t="s">
        <v>33</v>
      </c>
      <c r="H155" s="146" t="s">
        <v>31</v>
      </c>
      <c r="I155" s="26">
        <f>1992765.19-I154</f>
        <v>1240000</v>
      </c>
    </row>
    <row r="156" spans="1:9" ht="30" customHeight="1">
      <c r="A156" s="253" t="s">
        <v>237</v>
      </c>
      <c r="B156" s="184" t="s">
        <v>64</v>
      </c>
      <c r="C156" s="255" t="s">
        <v>10</v>
      </c>
      <c r="D156" s="256" t="s">
        <v>16</v>
      </c>
      <c r="E156" s="236" t="s">
        <v>159</v>
      </c>
      <c r="F156" s="256" t="s">
        <v>12</v>
      </c>
      <c r="G156" s="256" t="s">
        <v>33</v>
      </c>
      <c r="H156" s="257"/>
      <c r="I156" s="238">
        <f>I157</f>
        <v>886000</v>
      </c>
    </row>
    <row r="157" spans="1:9" ht="18" customHeight="1">
      <c r="A157" s="208" t="s">
        <v>209</v>
      </c>
      <c r="B157" s="184" t="s">
        <v>64</v>
      </c>
      <c r="C157" s="233" t="s">
        <v>10</v>
      </c>
      <c r="D157" s="234" t="s">
        <v>16</v>
      </c>
      <c r="E157" s="204" t="s">
        <v>159</v>
      </c>
      <c r="F157" s="234" t="s">
        <v>12</v>
      </c>
      <c r="G157" s="234" t="s">
        <v>33</v>
      </c>
      <c r="H157" s="210" t="s">
        <v>194</v>
      </c>
      <c r="I157" s="206">
        <v>886000</v>
      </c>
    </row>
    <row r="158" spans="1:9" ht="36.75" customHeight="1">
      <c r="A158" s="253" t="s">
        <v>240</v>
      </c>
      <c r="B158" s="184" t="s">
        <v>64</v>
      </c>
      <c r="C158" s="255" t="s">
        <v>10</v>
      </c>
      <c r="D158" s="256" t="s">
        <v>16</v>
      </c>
      <c r="E158" s="236" t="s">
        <v>159</v>
      </c>
      <c r="F158" s="256" t="s">
        <v>12</v>
      </c>
      <c r="G158" s="256" t="s">
        <v>8</v>
      </c>
      <c r="H158" s="257"/>
      <c r="I158" s="238">
        <f>I159</f>
        <v>98000</v>
      </c>
    </row>
    <row r="159" spans="1:9" ht="19.5" customHeight="1">
      <c r="A159" s="208" t="s">
        <v>209</v>
      </c>
      <c r="B159" s="184" t="s">
        <v>64</v>
      </c>
      <c r="C159" s="233" t="s">
        <v>10</v>
      </c>
      <c r="D159" s="234" t="s">
        <v>16</v>
      </c>
      <c r="E159" s="204" t="s">
        <v>159</v>
      </c>
      <c r="F159" s="234" t="s">
        <v>12</v>
      </c>
      <c r="G159" s="234" t="s">
        <v>8</v>
      </c>
      <c r="H159" s="210" t="s">
        <v>194</v>
      </c>
      <c r="I159" s="206">
        <v>98000</v>
      </c>
    </row>
    <row r="160" spans="1:9" ht="39.75" customHeight="1">
      <c r="A160" s="253" t="s">
        <v>238</v>
      </c>
      <c r="B160" s="184" t="s">
        <v>64</v>
      </c>
      <c r="C160" s="255" t="s">
        <v>10</v>
      </c>
      <c r="D160" s="256" t="s">
        <v>16</v>
      </c>
      <c r="E160" s="236" t="s">
        <v>159</v>
      </c>
      <c r="F160" s="256" t="s">
        <v>67</v>
      </c>
      <c r="G160" s="256" t="s">
        <v>33</v>
      </c>
      <c r="H160" s="257"/>
      <c r="I160" s="238">
        <f>I161</f>
        <v>52000</v>
      </c>
    </row>
    <row r="161" spans="1:9" ht="12.75">
      <c r="A161" s="16" t="s">
        <v>161</v>
      </c>
      <c r="B161" s="184" t="s">
        <v>64</v>
      </c>
      <c r="C161" s="233" t="s">
        <v>10</v>
      </c>
      <c r="D161" s="234" t="s">
        <v>16</v>
      </c>
      <c r="E161" s="204" t="s">
        <v>159</v>
      </c>
      <c r="F161" s="234" t="s">
        <v>67</v>
      </c>
      <c r="G161" s="234" t="s">
        <v>33</v>
      </c>
      <c r="H161" s="210" t="s">
        <v>31</v>
      </c>
      <c r="I161" s="206">
        <v>52000</v>
      </c>
    </row>
    <row r="162" spans="1:9" ht="29.25" customHeight="1">
      <c r="A162" s="207" t="s">
        <v>239</v>
      </c>
      <c r="B162" s="184" t="s">
        <v>64</v>
      </c>
      <c r="C162" s="231" t="s">
        <v>10</v>
      </c>
      <c r="D162" s="232" t="s">
        <v>16</v>
      </c>
      <c r="E162" s="200" t="s">
        <v>151</v>
      </c>
      <c r="F162" s="200" t="s">
        <v>16</v>
      </c>
      <c r="G162" s="200" t="s">
        <v>8</v>
      </c>
      <c r="H162" s="209"/>
      <c r="I162" s="275">
        <f>I163+I164</f>
        <v>644500</v>
      </c>
    </row>
    <row r="163" spans="1:9" ht="17.25" customHeight="1">
      <c r="A163" s="208" t="s">
        <v>161</v>
      </c>
      <c r="B163" s="184" t="s">
        <v>64</v>
      </c>
      <c r="C163" s="233" t="s">
        <v>10</v>
      </c>
      <c r="D163" s="234" t="s">
        <v>16</v>
      </c>
      <c r="E163" s="204" t="s">
        <v>151</v>
      </c>
      <c r="F163" s="234" t="s">
        <v>16</v>
      </c>
      <c r="G163" s="234" t="s">
        <v>8</v>
      </c>
      <c r="H163" s="210" t="s">
        <v>31</v>
      </c>
      <c r="I163" s="206">
        <f>644500-I164</f>
        <v>475320</v>
      </c>
    </row>
    <row r="164" spans="1:9" ht="19.5" customHeight="1">
      <c r="A164" s="208" t="s">
        <v>209</v>
      </c>
      <c r="B164" s="184" t="s">
        <v>64</v>
      </c>
      <c r="C164" s="233" t="s">
        <v>10</v>
      </c>
      <c r="D164" s="234" t="s">
        <v>16</v>
      </c>
      <c r="E164" s="204" t="s">
        <v>151</v>
      </c>
      <c r="F164" s="234" t="s">
        <v>16</v>
      </c>
      <c r="G164" s="234" t="s">
        <v>8</v>
      </c>
      <c r="H164" s="210" t="s">
        <v>194</v>
      </c>
      <c r="I164" s="206">
        <v>169180</v>
      </c>
    </row>
    <row r="165" spans="1:9" ht="16.5" customHeight="1">
      <c r="A165" s="220" t="s">
        <v>189</v>
      </c>
      <c r="B165" s="184" t="s">
        <v>64</v>
      </c>
      <c r="C165" s="221" t="s">
        <v>10</v>
      </c>
      <c r="D165" s="222" t="s">
        <v>10</v>
      </c>
      <c r="E165" s="222"/>
      <c r="F165" s="222"/>
      <c r="G165" s="222"/>
      <c r="H165" s="210"/>
      <c r="I165" s="223">
        <f>I166+I169</f>
        <v>2003000</v>
      </c>
    </row>
    <row r="166" spans="1:9" ht="20.25" customHeight="1">
      <c r="A166" s="207" t="s">
        <v>241</v>
      </c>
      <c r="B166" s="184" t="s">
        <v>64</v>
      </c>
      <c r="C166" s="231" t="s">
        <v>10</v>
      </c>
      <c r="D166" s="232" t="s">
        <v>10</v>
      </c>
      <c r="E166" s="200" t="s">
        <v>159</v>
      </c>
      <c r="F166" s="200" t="s">
        <v>13</v>
      </c>
      <c r="G166" s="200" t="s">
        <v>33</v>
      </c>
      <c r="H166" s="209"/>
      <c r="I166" s="275">
        <f>I167+I168</f>
        <v>1783000</v>
      </c>
    </row>
    <row r="167" spans="1:9" ht="17.25" customHeight="1">
      <c r="A167" s="208" t="s">
        <v>242</v>
      </c>
      <c r="B167" s="184" t="s">
        <v>64</v>
      </c>
      <c r="C167" s="233" t="s">
        <v>10</v>
      </c>
      <c r="D167" s="234" t="s">
        <v>10</v>
      </c>
      <c r="E167" s="204" t="s">
        <v>159</v>
      </c>
      <c r="F167" s="234" t="s">
        <v>13</v>
      </c>
      <c r="G167" s="234" t="s">
        <v>33</v>
      </c>
      <c r="H167" s="210" t="s">
        <v>82</v>
      </c>
      <c r="I167" s="206">
        <f>1783000-I168</f>
        <v>810600</v>
      </c>
    </row>
    <row r="168" spans="1:9" ht="15.75" customHeight="1">
      <c r="A168" s="208" t="s">
        <v>209</v>
      </c>
      <c r="B168" s="184" t="s">
        <v>64</v>
      </c>
      <c r="C168" s="233" t="s">
        <v>10</v>
      </c>
      <c r="D168" s="234" t="s">
        <v>10</v>
      </c>
      <c r="E168" s="204" t="s">
        <v>159</v>
      </c>
      <c r="F168" s="234" t="s">
        <v>13</v>
      </c>
      <c r="G168" s="234" t="s">
        <v>33</v>
      </c>
      <c r="H168" s="210" t="s">
        <v>194</v>
      </c>
      <c r="I168" s="206">
        <v>972400</v>
      </c>
    </row>
    <row r="169" spans="1:9" ht="16.5" customHeight="1">
      <c r="A169" s="82" t="s">
        <v>59</v>
      </c>
      <c r="B169" s="184" t="s">
        <v>64</v>
      </c>
      <c r="C169" s="63" t="s">
        <v>10</v>
      </c>
      <c r="D169" s="20" t="s">
        <v>10</v>
      </c>
      <c r="E169" s="20" t="s">
        <v>58</v>
      </c>
      <c r="F169" s="20" t="s">
        <v>33</v>
      </c>
      <c r="G169" s="20" t="s">
        <v>33</v>
      </c>
      <c r="H169" s="140"/>
      <c r="I169" s="25">
        <f>I170</f>
        <v>220000</v>
      </c>
    </row>
    <row r="170" spans="1:9" ht="17.25" customHeight="1">
      <c r="A170" s="159" t="s">
        <v>190</v>
      </c>
      <c r="B170" s="184" t="s">
        <v>64</v>
      </c>
      <c r="C170" s="95" t="s">
        <v>10</v>
      </c>
      <c r="D170" s="43" t="s">
        <v>10</v>
      </c>
      <c r="E170" s="43" t="s">
        <v>58</v>
      </c>
      <c r="F170" s="43" t="s">
        <v>14</v>
      </c>
      <c r="G170" s="43" t="s">
        <v>33</v>
      </c>
      <c r="H170" s="43"/>
      <c r="I170" s="44">
        <f>I171</f>
        <v>220000</v>
      </c>
    </row>
    <row r="171" spans="1:9" ht="12.75">
      <c r="A171" s="74" t="s">
        <v>80</v>
      </c>
      <c r="B171" s="184" t="s">
        <v>64</v>
      </c>
      <c r="C171" s="65" t="s">
        <v>10</v>
      </c>
      <c r="D171" s="9" t="s">
        <v>10</v>
      </c>
      <c r="E171" s="8" t="s">
        <v>58</v>
      </c>
      <c r="F171" s="9" t="s">
        <v>14</v>
      </c>
      <c r="G171" s="9" t="s">
        <v>33</v>
      </c>
      <c r="H171" s="146" t="s">
        <v>88</v>
      </c>
      <c r="I171" s="26">
        <v>220000</v>
      </c>
    </row>
    <row r="172" spans="1:9" ht="18" customHeight="1">
      <c r="A172" s="41" t="s">
        <v>46</v>
      </c>
      <c r="B172" s="184" t="s">
        <v>64</v>
      </c>
      <c r="C172" s="62" t="s">
        <v>10</v>
      </c>
      <c r="D172" s="7" t="s">
        <v>12</v>
      </c>
      <c r="E172" s="7"/>
      <c r="F172" s="7"/>
      <c r="G172" s="7"/>
      <c r="H172" s="133"/>
      <c r="I172" s="27">
        <f>I173+I177</f>
        <v>12453600</v>
      </c>
    </row>
    <row r="173" spans="1:9" ht="30" customHeight="1">
      <c r="A173" s="40" t="s">
        <v>1</v>
      </c>
      <c r="B173" s="184" t="s">
        <v>64</v>
      </c>
      <c r="C173" s="66" t="s">
        <v>10</v>
      </c>
      <c r="D173" s="13" t="s">
        <v>12</v>
      </c>
      <c r="E173" s="13" t="s">
        <v>29</v>
      </c>
      <c r="F173" s="13" t="s">
        <v>33</v>
      </c>
      <c r="G173" s="13" t="s">
        <v>33</v>
      </c>
      <c r="H173" s="99"/>
      <c r="I173" s="25">
        <f>I174</f>
        <v>8055500</v>
      </c>
    </row>
    <row r="174" spans="1:9" ht="12.75" customHeight="1">
      <c r="A174" s="48" t="s">
        <v>2</v>
      </c>
      <c r="B174" s="184" t="s">
        <v>64</v>
      </c>
      <c r="C174" s="64" t="s">
        <v>10</v>
      </c>
      <c r="D174" s="43" t="s">
        <v>12</v>
      </c>
      <c r="E174" s="43" t="s">
        <v>29</v>
      </c>
      <c r="F174" s="43" t="s">
        <v>72</v>
      </c>
      <c r="G174" s="43" t="s">
        <v>33</v>
      </c>
      <c r="H174" s="100"/>
      <c r="I174" s="44">
        <f>I175+I176</f>
        <v>8055500</v>
      </c>
    </row>
    <row r="175" spans="1:9" ht="12.75">
      <c r="A175" s="16" t="s">
        <v>161</v>
      </c>
      <c r="B175" s="184" t="s">
        <v>64</v>
      </c>
      <c r="C175" s="65" t="s">
        <v>10</v>
      </c>
      <c r="D175" s="8" t="s">
        <v>12</v>
      </c>
      <c r="E175" s="8" t="s">
        <v>29</v>
      </c>
      <c r="F175" s="8" t="s">
        <v>72</v>
      </c>
      <c r="G175" s="8" t="s">
        <v>33</v>
      </c>
      <c r="H175" s="98" t="s">
        <v>31</v>
      </c>
      <c r="I175" s="26">
        <v>7184000</v>
      </c>
    </row>
    <row r="176" spans="1:9" ht="31.5" customHeight="1">
      <c r="A176" s="16" t="s">
        <v>173</v>
      </c>
      <c r="B176" s="184" t="s">
        <v>64</v>
      </c>
      <c r="C176" s="65" t="s">
        <v>10</v>
      </c>
      <c r="D176" s="8" t="s">
        <v>12</v>
      </c>
      <c r="E176" s="8" t="s">
        <v>29</v>
      </c>
      <c r="F176" s="8" t="s">
        <v>72</v>
      </c>
      <c r="G176" s="8" t="s">
        <v>33</v>
      </c>
      <c r="H176" s="98" t="s">
        <v>177</v>
      </c>
      <c r="I176" s="26">
        <v>871500</v>
      </c>
    </row>
    <row r="177" spans="1:9" ht="12.75">
      <c r="A177" s="82" t="s">
        <v>59</v>
      </c>
      <c r="B177" s="184" t="s">
        <v>64</v>
      </c>
      <c r="C177" s="63" t="s">
        <v>10</v>
      </c>
      <c r="D177" s="20" t="s">
        <v>12</v>
      </c>
      <c r="E177" s="20" t="s">
        <v>58</v>
      </c>
      <c r="F177" s="20" t="s">
        <v>33</v>
      </c>
      <c r="G177" s="20" t="s">
        <v>33</v>
      </c>
      <c r="H177" s="140"/>
      <c r="I177" s="25">
        <f>I178+I180</f>
        <v>4398100</v>
      </c>
    </row>
    <row r="178" spans="1:9" ht="12.75">
      <c r="A178" s="48" t="s">
        <v>178</v>
      </c>
      <c r="B178" s="184" t="s">
        <v>64</v>
      </c>
      <c r="C178" s="64" t="s">
        <v>10</v>
      </c>
      <c r="D178" s="43" t="s">
        <v>12</v>
      </c>
      <c r="E178" s="43" t="s">
        <v>58</v>
      </c>
      <c r="F178" s="43" t="s">
        <v>16</v>
      </c>
      <c r="G178" s="43" t="s">
        <v>33</v>
      </c>
      <c r="H178" s="100"/>
      <c r="I178" s="44">
        <f>I179</f>
        <v>2165100</v>
      </c>
    </row>
    <row r="179" spans="1:9" ht="15" customHeight="1">
      <c r="A179" s="80" t="s">
        <v>157</v>
      </c>
      <c r="B179" s="184" t="s">
        <v>64</v>
      </c>
      <c r="C179" s="65" t="s">
        <v>10</v>
      </c>
      <c r="D179" s="8" t="s">
        <v>12</v>
      </c>
      <c r="E179" s="8" t="s">
        <v>58</v>
      </c>
      <c r="F179" s="8" t="s">
        <v>16</v>
      </c>
      <c r="G179" s="8" t="s">
        <v>33</v>
      </c>
      <c r="H179" s="98" t="s">
        <v>82</v>
      </c>
      <c r="I179" s="26">
        <v>2165100</v>
      </c>
    </row>
    <row r="180" spans="1:9" ht="18" customHeight="1">
      <c r="A180" s="48" t="s">
        <v>158</v>
      </c>
      <c r="B180" s="184" t="s">
        <v>64</v>
      </c>
      <c r="C180" s="64" t="s">
        <v>10</v>
      </c>
      <c r="D180" s="43" t="s">
        <v>12</v>
      </c>
      <c r="E180" s="43" t="s">
        <v>58</v>
      </c>
      <c r="F180" s="43" t="s">
        <v>10</v>
      </c>
      <c r="G180" s="43" t="s">
        <v>33</v>
      </c>
      <c r="H180" s="100"/>
      <c r="I180" s="44">
        <f>SUM(I181:I182)</f>
        <v>2233000</v>
      </c>
    </row>
    <row r="181" spans="1:9" ht="15" customHeight="1">
      <c r="A181" s="80" t="s">
        <v>157</v>
      </c>
      <c r="B181" s="184" t="s">
        <v>64</v>
      </c>
      <c r="C181" s="65" t="s">
        <v>10</v>
      </c>
      <c r="D181" s="8" t="s">
        <v>12</v>
      </c>
      <c r="E181" s="8" t="s">
        <v>58</v>
      </c>
      <c r="F181" s="8" t="s">
        <v>10</v>
      </c>
      <c r="G181" s="8" t="s">
        <v>33</v>
      </c>
      <c r="H181" s="98" t="s">
        <v>82</v>
      </c>
      <c r="I181" s="26">
        <f>2233000-I182</f>
        <v>2148830</v>
      </c>
    </row>
    <row r="182" spans="1:9" ht="21" customHeight="1">
      <c r="A182" s="208" t="s">
        <v>209</v>
      </c>
      <c r="B182" s="184" t="s">
        <v>64</v>
      </c>
      <c r="C182" s="65" t="s">
        <v>10</v>
      </c>
      <c r="D182" s="8" t="s">
        <v>12</v>
      </c>
      <c r="E182" s="8" t="s">
        <v>58</v>
      </c>
      <c r="F182" s="8" t="s">
        <v>10</v>
      </c>
      <c r="G182" s="8" t="s">
        <v>33</v>
      </c>
      <c r="H182" s="98" t="s">
        <v>194</v>
      </c>
      <c r="I182" s="26">
        <v>84170</v>
      </c>
    </row>
    <row r="183" spans="1:9" ht="18" customHeight="1">
      <c r="A183" s="79" t="s">
        <v>140</v>
      </c>
      <c r="B183" s="185" t="s">
        <v>64</v>
      </c>
      <c r="C183" s="68" t="s">
        <v>11</v>
      </c>
      <c r="D183" s="17"/>
      <c r="E183" s="17"/>
      <c r="F183" s="17"/>
      <c r="G183" s="17"/>
      <c r="H183" s="142"/>
      <c r="I183" s="28">
        <f>I184</f>
        <v>7603900</v>
      </c>
    </row>
    <row r="184" spans="1:9" ht="15.75" customHeight="1">
      <c r="A184" s="41" t="s">
        <v>47</v>
      </c>
      <c r="B184" s="184" t="s">
        <v>64</v>
      </c>
      <c r="C184" s="57" t="s">
        <v>11</v>
      </c>
      <c r="D184" s="7" t="s">
        <v>8</v>
      </c>
      <c r="E184" s="7"/>
      <c r="F184" s="7"/>
      <c r="G184" s="7"/>
      <c r="H184" s="133"/>
      <c r="I184" s="29">
        <f>I185+I187+I197+I199</f>
        <v>7603900</v>
      </c>
    </row>
    <row r="185" spans="1:9" ht="17.25" customHeight="1">
      <c r="A185" s="73" t="s">
        <v>205</v>
      </c>
      <c r="B185" s="184" t="s">
        <v>64</v>
      </c>
      <c r="C185" s="235" t="s">
        <v>11</v>
      </c>
      <c r="D185" s="236" t="s">
        <v>8</v>
      </c>
      <c r="E185" s="236" t="s">
        <v>32</v>
      </c>
      <c r="F185" s="236" t="s">
        <v>8</v>
      </c>
      <c r="G185" s="236" t="s">
        <v>33</v>
      </c>
      <c r="H185" s="237"/>
      <c r="I185" s="238">
        <f>I186</f>
        <v>56000</v>
      </c>
    </row>
    <row r="186" spans="1:9" ht="18.75" customHeight="1">
      <c r="A186" s="208" t="s">
        <v>161</v>
      </c>
      <c r="B186" s="184" t="s">
        <v>64</v>
      </c>
      <c r="C186" s="203" t="s">
        <v>11</v>
      </c>
      <c r="D186" s="204" t="s">
        <v>8</v>
      </c>
      <c r="E186" s="204" t="s">
        <v>32</v>
      </c>
      <c r="F186" s="204" t="s">
        <v>8</v>
      </c>
      <c r="G186" s="204" t="s">
        <v>33</v>
      </c>
      <c r="H186" s="205" t="s">
        <v>31</v>
      </c>
      <c r="I186" s="206">
        <v>56000</v>
      </c>
    </row>
    <row r="187" spans="1:9" ht="16.5" customHeight="1">
      <c r="A187" s="253" t="s">
        <v>48</v>
      </c>
      <c r="B187" s="184" t="s">
        <v>64</v>
      </c>
      <c r="C187" s="52" t="s">
        <v>11</v>
      </c>
      <c r="D187" s="13" t="s">
        <v>8</v>
      </c>
      <c r="E187" s="13" t="s">
        <v>49</v>
      </c>
      <c r="F187" s="13" t="s">
        <v>33</v>
      </c>
      <c r="G187" s="13" t="s">
        <v>33</v>
      </c>
      <c r="H187" s="99"/>
      <c r="I187" s="25">
        <f>I188+I190+I192+I194</f>
        <v>6169000</v>
      </c>
    </row>
    <row r="188" spans="1:9" ht="33.75" customHeight="1">
      <c r="A188" s="207" t="s">
        <v>179</v>
      </c>
      <c r="B188" s="184" t="s">
        <v>64</v>
      </c>
      <c r="C188" s="55" t="s">
        <v>11</v>
      </c>
      <c r="D188" s="43" t="s">
        <v>8</v>
      </c>
      <c r="E188" s="43" t="s">
        <v>49</v>
      </c>
      <c r="F188" s="43" t="s">
        <v>33</v>
      </c>
      <c r="G188" s="43" t="s">
        <v>8</v>
      </c>
      <c r="H188" s="100"/>
      <c r="I188" s="44">
        <f>I189</f>
        <v>10000</v>
      </c>
    </row>
    <row r="189" spans="1:9" ht="15.75" customHeight="1">
      <c r="A189" s="16" t="s">
        <v>161</v>
      </c>
      <c r="B189" s="184" t="s">
        <v>64</v>
      </c>
      <c r="C189" s="54" t="s">
        <v>11</v>
      </c>
      <c r="D189" s="8" t="s">
        <v>8</v>
      </c>
      <c r="E189" s="8" t="s">
        <v>49</v>
      </c>
      <c r="F189" s="8" t="s">
        <v>33</v>
      </c>
      <c r="G189" s="8" t="s">
        <v>8</v>
      </c>
      <c r="H189" s="98" t="s">
        <v>31</v>
      </c>
      <c r="I189" s="26">
        <v>10000</v>
      </c>
    </row>
    <row r="190" spans="1:9" ht="40.5" customHeight="1">
      <c r="A190" s="207" t="s">
        <v>180</v>
      </c>
      <c r="B190" s="184" t="s">
        <v>64</v>
      </c>
      <c r="C190" s="199" t="s">
        <v>11</v>
      </c>
      <c r="D190" s="200" t="s">
        <v>8</v>
      </c>
      <c r="E190" s="200" t="s">
        <v>49</v>
      </c>
      <c r="F190" s="200" t="s">
        <v>33</v>
      </c>
      <c r="G190" s="200" t="s">
        <v>16</v>
      </c>
      <c r="H190" s="201"/>
      <c r="I190" s="202">
        <f>I191</f>
        <v>500000</v>
      </c>
    </row>
    <row r="191" spans="1:9" ht="12.75">
      <c r="A191" s="208" t="s">
        <v>161</v>
      </c>
      <c r="B191" s="184" t="s">
        <v>64</v>
      </c>
      <c r="C191" s="203" t="s">
        <v>11</v>
      </c>
      <c r="D191" s="204" t="s">
        <v>8</v>
      </c>
      <c r="E191" s="204" t="s">
        <v>49</v>
      </c>
      <c r="F191" s="204" t="s">
        <v>33</v>
      </c>
      <c r="G191" s="204" t="s">
        <v>16</v>
      </c>
      <c r="H191" s="205" t="s">
        <v>31</v>
      </c>
      <c r="I191" s="206">
        <v>500000</v>
      </c>
    </row>
    <row r="192" spans="1:9" ht="30" customHeight="1">
      <c r="A192" s="48" t="s">
        <v>149</v>
      </c>
      <c r="B192" s="184" t="s">
        <v>64</v>
      </c>
      <c r="C192" s="55" t="s">
        <v>11</v>
      </c>
      <c r="D192" s="43" t="s">
        <v>8</v>
      </c>
      <c r="E192" s="43" t="s">
        <v>49</v>
      </c>
      <c r="F192" s="43" t="s">
        <v>9</v>
      </c>
      <c r="G192" s="43" t="s">
        <v>19</v>
      </c>
      <c r="H192" s="100"/>
      <c r="I192" s="44">
        <f>I193</f>
        <v>280000</v>
      </c>
    </row>
    <row r="193" spans="1:9" ht="15.75" customHeight="1">
      <c r="A193" s="16" t="s">
        <v>161</v>
      </c>
      <c r="B193" s="184" t="s">
        <v>64</v>
      </c>
      <c r="C193" s="54" t="s">
        <v>11</v>
      </c>
      <c r="D193" s="8" t="s">
        <v>8</v>
      </c>
      <c r="E193" s="8" t="s">
        <v>49</v>
      </c>
      <c r="F193" s="8" t="s">
        <v>9</v>
      </c>
      <c r="G193" s="8" t="s">
        <v>19</v>
      </c>
      <c r="H193" s="98" t="s">
        <v>31</v>
      </c>
      <c r="I193" s="26">
        <v>280000</v>
      </c>
    </row>
    <row r="194" spans="1:9" ht="15" customHeight="1">
      <c r="A194" s="48" t="s">
        <v>2</v>
      </c>
      <c r="B194" s="184" t="s">
        <v>64</v>
      </c>
      <c r="C194" s="55" t="s">
        <v>11</v>
      </c>
      <c r="D194" s="43" t="s">
        <v>8</v>
      </c>
      <c r="E194" s="43" t="s">
        <v>49</v>
      </c>
      <c r="F194" s="43" t="s">
        <v>72</v>
      </c>
      <c r="G194" s="43" t="s">
        <v>33</v>
      </c>
      <c r="H194" s="100"/>
      <c r="I194" s="44">
        <f>I195+I196</f>
        <v>5379000</v>
      </c>
    </row>
    <row r="195" spans="1:9" ht="18.75" customHeight="1">
      <c r="A195" s="16" t="s">
        <v>161</v>
      </c>
      <c r="B195" s="184" t="s">
        <v>64</v>
      </c>
      <c r="C195" s="67" t="s">
        <v>11</v>
      </c>
      <c r="D195" s="8" t="s">
        <v>8</v>
      </c>
      <c r="E195" s="8" t="s">
        <v>49</v>
      </c>
      <c r="F195" s="8" t="s">
        <v>72</v>
      </c>
      <c r="G195" s="8" t="s">
        <v>33</v>
      </c>
      <c r="H195" s="98" t="s">
        <v>31</v>
      </c>
      <c r="I195" s="26">
        <f>5335000-56000</f>
        <v>5279000</v>
      </c>
    </row>
    <row r="196" spans="1:9" ht="17.25" customHeight="1">
      <c r="A196" s="16" t="s">
        <v>115</v>
      </c>
      <c r="B196" s="184" t="s">
        <v>64</v>
      </c>
      <c r="C196" s="67" t="s">
        <v>11</v>
      </c>
      <c r="D196" s="8" t="s">
        <v>8</v>
      </c>
      <c r="E196" s="8" t="s">
        <v>49</v>
      </c>
      <c r="F196" s="8" t="s">
        <v>72</v>
      </c>
      <c r="G196" s="8" t="s">
        <v>8</v>
      </c>
      <c r="H196" s="98" t="s">
        <v>31</v>
      </c>
      <c r="I196" s="26">
        <v>100000</v>
      </c>
    </row>
    <row r="197" spans="1:9" ht="28.5" customHeight="1">
      <c r="A197" s="207" t="s">
        <v>215</v>
      </c>
      <c r="B197" s="184" t="s">
        <v>64</v>
      </c>
      <c r="C197" s="199" t="s">
        <v>11</v>
      </c>
      <c r="D197" s="200" t="s">
        <v>8</v>
      </c>
      <c r="E197" s="200" t="s">
        <v>159</v>
      </c>
      <c r="F197" s="200" t="s">
        <v>19</v>
      </c>
      <c r="G197" s="200" t="s">
        <v>33</v>
      </c>
      <c r="H197" s="201"/>
      <c r="I197" s="202">
        <f>I198</f>
        <v>32900</v>
      </c>
    </row>
    <row r="198" spans="1:9" ht="15" customHeight="1">
      <c r="A198" s="208" t="s">
        <v>213</v>
      </c>
      <c r="B198" s="184" t="s">
        <v>64</v>
      </c>
      <c r="C198" s="244" t="s">
        <v>11</v>
      </c>
      <c r="D198" s="204" t="s">
        <v>8</v>
      </c>
      <c r="E198" s="204" t="s">
        <v>159</v>
      </c>
      <c r="F198" s="204" t="s">
        <v>19</v>
      </c>
      <c r="G198" s="204" t="s">
        <v>33</v>
      </c>
      <c r="H198" s="205" t="s">
        <v>31</v>
      </c>
      <c r="I198" s="206">
        <v>32900</v>
      </c>
    </row>
    <row r="199" spans="1:9" ht="12.75">
      <c r="A199" s="82" t="s">
        <v>59</v>
      </c>
      <c r="B199" s="184" t="s">
        <v>64</v>
      </c>
      <c r="C199" s="63" t="s">
        <v>11</v>
      </c>
      <c r="D199" s="20" t="s">
        <v>8</v>
      </c>
      <c r="E199" s="20" t="s">
        <v>58</v>
      </c>
      <c r="F199" s="20" t="s">
        <v>33</v>
      </c>
      <c r="G199" s="20" t="s">
        <v>33</v>
      </c>
      <c r="H199" s="140"/>
      <c r="I199" s="25">
        <f>I200+I202+I204+I206</f>
        <v>1346000</v>
      </c>
    </row>
    <row r="200" spans="1:9" ht="12.75">
      <c r="A200" s="48" t="s">
        <v>127</v>
      </c>
      <c r="B200" s="184" t="s">
        <v>64</v>
      </c>
      <c r="C200" s="64" t="s">
        <v>11</v>
      </c>
      <c r="D200" s="43" t="s">
        <v>8</v>
      </c>
      <c r="E200" s="43" t="s">
        <v>58</v>
      </c>
      <c r="F200" s="43" t="s">
        <v>9</v>
      </c>
      <c r="G200" s="43" t="s">
        <v>33</v>
      </c>
      <c r="H200" s="100"/>
      <c r="I200" s="44">
        <f>I201</f>
        <v>200000</v>
      </c>
    </row>
    <row r="201" spans="1:9" ht="12.75">
      <c r="A201" s="16" t="s">
        <v>121</v>
      </c>
      <c r="B201" s="184" t="s">
        <v>64</v>
      </c>
      <c r="C201" s="65" t="s">
        <v>11</v>
      </c>
      <c r="D201" s="8" t="s">
        <v>8</v>
      </c>
      <c r="E201" s="8" t="s">
        <v>58</v>
      </c>
      <c r="F201" s="8" t="s">
        <v>9</v>
      </c>
      <c r="G201" s="8" t="s">
        <v>33</v>
      </c>
      <c r="H201" s="98" t="s">
        <v>120</v>
      </c>
      <c r="I201" s="26">
        <v>200000</v>
      </c>
    </row>
    <row r="202" spans="1:9" ht="12.75">
      <c r="A202" s="48" t="s">
        <v>158</v>
      </c>
      <c r="B202" s="184" t="s">
        <v>64</v>
      </c>
      <c r="C202" s="64" t="s">
        <v>11</v>
      </c>
      <c r="D202" s="43" t="s">
        <v>8</v>
      </c>
      <c r="E202" s="43" t="s">
        <v>58</v>
      </c>
      <c r="F202" s="43" t="s">
        <v>10</v>
      </c>
      <c r="G202" s="43" t="s">
        <v>33</v>
      </c>
      <c r="H202" s="100"/>
      <c r="I202" s="44">
        <f>I203</f>
        <v>301000</v>
      </c>
    </row>
    <row r="203" spans="1:9" ht="12.75">
      <c r="A203" s="16" t="s">
        <v>121</v>
      </c>
      <c r="B203" s="184" t="s">
        <v>64</v>
      </c>
      <c r="C203" s="65" t="s">
        <v>11</v>
      </c>
      <c r="D203" s="8" t="s">
        <v>8</v>
      </c>
      <c r="E203" s="8" t="s">
        <v>58</v>
      </c>
      <c r="F203" s="8" t="s">
        <v>10</v>
      </c>
      <c r="G203" s="8" t="s">
        <v>33</v>
      </c>
      <c r="H203" s="98" t="s">
        <v>120</v>
      </c>
      <c r="I203" s="26">
        <v>301000</v>
      </c>
    </row>
    <row r="204" spans="1:9" ht="12.75">
      <c r="A204" s="48" t="s">
        <v>181</v>
      </c>
      <c r="B204" s="184" t="s">
        <v>64</v>
      </c>
      <c r="C204" s="64" t="s">
        <v>11</v>
      </c>
      <c r="D204" s="43" t="s">
        <v>8</v>
      </c>
      <c r="E204" s="43" t="s">
        <v>58</v>
      </c>
      <c r="F204" s="43" t="s">
        <v>11</v>
      </c>
      <c r="G204" s="43" t="s">
        <v>33</v>
      </c>
      <c r="H204" s="100"/>
      <c r="I204" s="44">
        <f>I205</f>
        <v>319000</v>
      </c>
    </row>
    <row r="205" spans="1:9" ht="12.75">
      <c r="A205" s="16" t="s">
        <v>121</v>
      </c>
      <c r="B205" s="184" t="s">
        <v>64</v>
      </c>
      <c r="C205" s="65" t="s">
        <v>11</v>
      </c>
      <c r="D205" s="8" t="s">
        <v>8</v>
      </c>
      <c r="E205" s="8" t="s">
        <v>58</v>
      </c>
      <c r="F205" s="8" t="s">
        <v>11</v>
      </c>
      <c r="G205" s="8" t="s">
        <v>33</v>
      </c>
      <c r="H205" s="98" t="s">
        <v>120</v>
      </c>
      <c r="I205" s="26">
        <v>319000</v>
      </c>
    </row>
    <row r="206" spans="1:9" ht="12.75">
      <c r="A206" s="48" t="s">
        <v>182</v>
      </c>
      <c r="B206" s="184" t="s">
        <v>64</v>
      </c>
      <c r="C206" s="64" t="s">
        <v>11</v>
      </c>
      <c r="D206" s="43" t="s">
        <v>8</v>
      </c>
      <c r="E206" s="43" t="s">
        <v>58</v>
      </c>
      <c r="F206" s="43" t="s">
        <v>12</v>
      </c>
      <c r="G206" s="43" t="s">
        <v>33</v>
      </c>
      <c r="H206" s="100"/>
      <c r="I206" s="44">
        <f>I207</f>
        <v>526000</v>
      </c>
    </row>
    <row r="207" spans="1:9" ht="12.75">
      <c r="A207" s="16" t="s">
        <v>121</v>
      </c>
      <c r="B207" s="184" t="s">
        <v>64</v>
      </c>
      <c r="C207" s="65" t="s">
        <v>11</v>
      </c>
      <c r="D207" s="8" t="s">
        <v>8</v>
      </c>
      <c r="E207" s="8" t="s">
        <v>58</v>
      </c>
      <c r="F207" s="8" t="s">
        <v>12</v>
      </c>
      <c r="G207" s="8" t="s">
        <v>33</v>
      </c>
      <c r="H207" s="98" t="s">
        <v>120</v>
      </c>
      <c r="I207" s="26">
        <v>526000</v>
      </c>
    </row>
    <row r="208" spans="1:9" ht="15.75">
      <c r="A208" s="79" t="s">
        <v>20</v>
      </c>
      <c r="B208" s="185" t="s">
        <v>64</v>
      </c>
      <c r="C208" s="68" t="s">
        <v>14</v>
      </c>
      <c r="D208" s="17"/>
      <c r="E208" s="17"/>
      <c r="F208" s="17"/>
      <c r="G208" s="17"/>
      <c r="H208" s="142"/>
      <c r="I208" s="30">
        <f>I209+I213+I219+I239</f>
        <v>66091914.129999995</v>
      </c>
    </row>
    <row r="209" spans="1:9" ht="12.75">
      <c r="A209" s="39" t="s">
        <v>25</v>
      </c>
      <c r="B209" s="184" t="s">
        <v>64</v>
      </c>
      <c r="C209" s="53" t="s">
        <v>14</v>
      </c>
      <c r="D209" s="7" t="s">
        <v>8</v>
      </c>
      <c r="E209" s="7"/>
      <c r="F209" s="7"/>
      <c r="G209" s="7"/>
      <c r="H209" s="133"/>
      <c r="I209" s="27">
        <f>I210</f>
        <v>4400000</v>
      </c>
    </row>
    <row r="210" spans="1:9" ht="12.75">
      <c r="A210" s="40" t="s">
        <v>73</v>
      </c>
      <c r="B210" s="184" t="s">
        <v>64</v>
      </c>
      <c r="C210" s="52" t="s">
        <v>14</v>
      </c>
      <c r="D210" s="13" t="s">
        <v>8</v>
      </c>
      <c r="E210" s="13" t="s">
        <v>74</v>
      </c>
      <c r="F210" s="13" t="s">
        <v>33</v>
      </c>
      <c r="G210" s="13" t="s">
        <v>33</v>
      </c>
      <c r="H210" s="99"/>
      <c r="I210" s="25">
        <f>I211</f>
        <v>4400000</v>
      </c>
    </row>
    <row r="211" spans="1:9" ht="12.75">
      <c r="A211" s="48" t="s">
        <v>56</v>
      </c>
      <c r="B211" s="184" t="s">
        <v>64</v>
      </c>
      <c r="C211" s="55" t="s">
        <v>14</v>
      </c>
      <c r="D211" s="43" t="s">
        <v>8</v>
      </c>
      <c r="E211" s="43" t="s">
        <v>74</v>
      </c>
      <c r="F211" s="43" t="s">
        <v>75</v>
      </c>
      <c r="G211" s="43" t="s">
        <v>8</v>
      </c>
      <c r="H211" s="100"/>
      <c r="I211" s="44">
        <f>I212</f>
        <v>4400000</v>
      </c>
    </row>
    <row r="212" spans="1:9" ht="12.75">
      <c r="A212" s="16" t="s">
        <v>76</v>
      </c>
      <c r="B212" s="184" t="s">
        <v>64</v>
      </c>
      <c r="C212" s="67" t="s">
        <v>14</v>
      </c>
      <c r="D212" s="8" t="s">
        <v>8</v>
      </c>
      <c r="E212" s="8" t="s">
        <v>74</v>
      </c>
      <c r="F212" s="8" t="s">
        <v>75</v>
      </c>
      <c r="G212" s="8" t="s">
        <v>8</v>
      </c>
      <c r="H212" s="98" t="s">
        <v>32</v>
      </c>
      <c r="I212" s="26">
        <v>4400000</v>
      </c>
    </row>
    <row r="213" spans="1:9" ht="12.75">
      <c r="A213" s="39" t="s">
        <v>21</v>
      </c>
      <c r="B213" s="184" t="s">
        <v>64</v>
      </c>
      <c r="C213" s="53" t="s">
        <v>14</v>
      </c>
      <c r="D213" s="7" t="s">
        <v>16</v>
      </c>
      <c r="E213" s="8"/>
      <c r="F213" s="8"/>
      <c r="G213" s="8"/>
      <c r="H213" s="98"/>
      <c r="I213" s="27">
        <f>I214+I216</f>
        <v>21156000</v>
      </c>
    </row>
    <row r="214" spans="1:9" ht="39" customHeight="1">
      <c r="A214" s="195" t="s">
        <v>93</v>
      </c>
      <c r="B214" s="184" t="s">
        <v>64</v>
      </c>
      <c r="C214" s="91" t="s">
        <v>14</v>
      </c>
      <c r="D214" s="87" t="s">
        <v>16</v>
      </c>
      <c r="E214" s="13" t="s">
        <v>160</v>
      </c>
      <c r="F214" s="13" t="s">
        <v>18</v>
      </c>
      <c r="G214" s="99" t="s">
        <v>33</v>
      </c>
      <c r="H214" s="99"/>
      <c r="I214" s="25">
        <f>I215</f>
        <v>20444000</v>
      </c>
    </row>
    <row r="215" spans="1:9" ht="25.5">
      <c r="A215" s="80" t="s">
        <v>165</v>
      </c>
      <c r="B215" s="184" t="s">
        <v>64</v>
      </c>
      <c r="C215" s="54" t="s">
        <v>14</v>
      </c>
      <c r="D215" s="8" t="s">
        <v>16</v>
      </c>
      <c r="E215" s="8" t="s">
        <v>160</v>
      </c>
      <c r="F215" s="8" t="s">
        <v>18</v>
      </c>
      <c r="G215" s="8" t="s">
        <v>33</v>
      </c>
      <c r="H215" s="98" t="s">
        <v>166</v>
      </c>
      <c r="I215" s="26">
        <v>20444000</v>
      </c>
    </row>
    <row r="216" spans="1:9" ht="12.75">
      <c r="A216" s="23" t="s">
        <v>70</v>
      </c>
      <c r="B216" s="184" t="s">
        <v>64</v>
      </c>
      <c r="C216" s="56" t="s">
        <v>14</v>
      </c>
      <c r="D216" s="24" t="s">
        <v>16</v>
      </c>
      <c r="E216" s="24" t="s">
        <v>54</v>
      </c>
      <c r="F216" s="24" t="s">
        <v>33</v>
      </c>
      <c r="G216" s="24" t="s">
        <v>33</v>
      </c>
      <c r="H216" s="148"/>
      <c r="I216" s="25">
        <f>I217</f>
        <v>712000</v>
      </c>
    </row>
    <row r="217" spans="1:9" ht="106.5" customHeight="1">
      <c r="A217" s="155" t="s">
        <v>77</v>
      </c>
      <c r="B217" s="184" t="s">
        <v>64</v>
      </c>
      <c r="C217" s="55" t="s">
        <v>14</v>
      </c>
      <c r="D217" s="43" t="s">
        <v>16</v>
      </c>
      <c r="E217" s="43" t="s">
        <v>54</v>
      </c>
      <c r="F217" s="43" t="s">
        <v>167</v>
      </c>
      <c r="G217" s="43" t="s">
        <v>9</v>
      </c>
      <c r="H217" s="100"/>
      <c r="I217" s="44">
        <f>I218</f>
        <v>712000</v>
      </c>
    </row>
    <row r="218" spans="1:9" ht="25.5">
      <c r="A218" s="16" t="s">
        <v>168</v>
      </c>
      <c r="B218" s="184" t="s">
        <v>64</v>
      </c>
      <c r="C218" s="54" t="s">
        <v>14</v>
      </c>
      <c r="D218" s="8" t="s">
        <v>16</v>
      </c>
      <c r="E218" s="8" t="s">
        <v>54</v>
      </c>
      <c r="F218" s="8" t="s">
        <v>167</v>
      </c>
      <c r="G218" s="8" t="s">
        <v>9</v>
      </c>
      <c r="H218" s="98" t="s">
        <v>183</v>
      </c>
      <c r="I218" s="31">
        <v>712000</v>
      </c>
    </row>
    <row r="219" spans="1:9" ht="12.75">
      <c r="A219" s="39" t="s">
        <v>22</v>
      </c>
      <c r="B219" s="184" t="s">
        <v>64</v>
      </c>
      <c r="C219" s="53" t="s">
        <v>14</v>
      </c>
      <c r="D219" s="7" t="s">
        <v>18</v>
      </c>
      <c r="E219" s="8"/>
      <c r="F219" s="8"/>
      <c r="G219" s="8"/>
      <c r="H219" s="98"/>
      <c r="I219" s="27">
        <f>I220+I223+I226+I229+I234</f>
        <v>8796933.469999999</v>
      </c>
    </row>
    <row r="220" spans="1:9" ht="12.75">
      <c r="A220" s="40" t="s">
        <v>216</v>
      </c>
      <c r="B220" s="184" t="s">
        <v>64</v>
      </c>
      <c r="C220" s="245" t="s">
        <v>14</v>
      </c>
      <c r="D220" s="246" t="s">
        <v>18</v>
      </c>
      <c r="E220" s="246" t="s">
        <v>217</v>
      </c>
      <c r="F220" s="246" t="s">
        <v>33</v>
      </c>
      <c r="G220" s="13" t="s">
        <v>33</v>
      </c>
      <c r="H220" s="99"/>
      <c r="I220" s="25">
        <f>I221</f>
        <v>613305</v>
      </c>
    </row>
    <row r="221" spans="1:9" ht="12.75">
      <c r="A221" s="48" t="s">
        <v>218</v>
      </c>
      <c r="B221" s="184" t="s">
        <v>64</v>
      </c>
      <c r="C221" s="247" t="s">
        <v>14</v>
      </c>
      <c r="D221" s="248" t="s">
        <v>18</v>
      </c>
      <c r="E221" s="248" t="s">
        <v>217</v>
      </c>
      <c r="F221" s="248" t="s">
        <v>219</v>
      </c>
      <c r="G221" s="43" t="s">
        <v>220</v>
      </c>
      <c r="H221" s="100"/>
      <c r="I221" s="44">
        <f>I222</f>
        <v>613305</v>
      </c>
    </row>
    <row r="222" spans="1:9" ht="12.75">
      <c r="A222" s="74" t="s">
        <v>214</v>
      </c>
      <c r="B222" s="184" t="s">
        <v>64</v>
      </c>
      <c r="C222" s="249" t="s">
        <v>14</v>
      </c>
      <c r="D222" s="250" t="s">
        <v>18</v>
      </c>
      <c r="E222" s="250" t="s">
        <v>217</v>
      </c>
      <c r="F222" s="250" t="s">
        <v>219</v>
      </c>
      <c r="G222" s="8" t="s">
        <v>220</v>
      </c>
      <c r="H222" s="98" t="s">
        <v>32</v>
      </c>
      <c r="I222" s="26">
        <v>613305</v>
      </c>
    </row>
    <row r="223" spans="1:9" ht="12.75">
      <c r="A223" s="23" t="s">
        <v>70</v>
      </c>
      <c r="B223" s="184" t="s">
        <v>64</v>
      </c>
      <c r="C223" s="56" t="s">
        <v>14</v>
      </c>
      <c r="D223" s="24" t="s">
        <v>18</v>
      </c>
      <c r="E223" s="24" t="s">
        <v>54</v>
      </c>
      <c r="F223" s="24" t="s">
        <v>33</v>
      </c>
      <c r="G223" s="24" t="s">
        <v>33</v>
      </c>
      <c r="H223" s="148"/>
      <c r="I223" s="25">
        <f>I224</f>
        <v>38000</v>
      </c>
    </row>
    <row r="224" spans="1:9" ht="12.75">
      <c r="A224" s="48" t="s">
        <v>87</v>
      </c>
      <c r="B224" s="184" t="s">
        <v>64</v>
      </c>
      <c r="C224" s="55" t="s">
        <v>14</v>
      </c>
      <c r="D224" s="43" t="s">
        <v>18</v>
      </c>
      <c r="E224" s="43" t="s">
        <v>54</v>
      </c>
      <c r="F224" s="43" t="s">
        <v>163</v>
      </c>
      <c r="G224" s="43" t="s">
        <v>16</v>
      </c>
      <c r="H224" s="100"/>
      <c r="I224" s="44">
        <f>I225</f>
        <v>38000</v>
      </c>
    </row>
    <row r="225" spans="1:9" ht="12.75">
      <c r="A225" s="16" t="s">
        <v>103</v>
      </c>
      <c r="B225" s="184" t="s">
        <v>64</v>
      </c>
      <c r="C225" s="54" t="s">
        <v>14</v>
      </c>
      <c r="D225" s="8" t="s">
        <v>18</v>
      </c>
      <c r="E225" s="8" t="s">
        <v>54</v>
      </c>
      <c r="F225" s="8" t="s">
        <v>163</v>
      </c>
      <c r="G225" s="8" t="s">
        <v>16</v>
      </c>
      <c r="H225" s="98" t="s">
        <v>32</v>
      </c>
      <c r="I225" s="31">
        <v>38000</v>
      </c>
    </row>
    <row r="226" spans="1:9" ht="12.75">
      <c r="A226" s="40" t="s">
        <v>221</v>
      </c>
      <c r="B226" s="184" t="s">
        <v>64</v>
      </c>
      <c r="C226" s="245" t="s">
        <v>14</v>
      </c>
      <c r="D226" s="246" t="s">
        <v>18</v>
      </c>
      <c r="E226" s="246" t="s">
        <v>222</v>
      </c>
      <c r="F226" s="246" t="s">
        <v>33</v>
      </c>
      <c r="G226" s="13" t="s">
        <v>33</v>
      </c>
      <c r="H226" s="99"/>
      <c r="I226" s="25">
        <f>I227</f>
        <v>1245195</v>
      </c>
    </row>
    <row r="227" spans="1:9" ht="12.75">
      <c r="A227" s="48" t="s">
        <v>223</v>
      </c>
      <c r="B227" s="184" t="s">
        <v>64</v>
      </c>
      <c r="C227" s="251" t="s">
        <v>14</v>
      </c>
      <c r="D227" s="248" t="s">
        <v>18</v>
      </c>
      <c r="E227" s="248" t="s">
        <v>222</v>
      </c>
      <c r="F227" s="248" t="s">
        <v>60</v>
      </c>
      <c r="G227" s="43" t="s">
        <v>8</v>
      </c>
      <c r="H227" s="100"/>
      <c r="I227" s="44">
        <f>I228</f>
        <v>1245195</v>
      </c>
    </row>
    <row r="228" spans="1:9" ht="12.75">
      <c r="A228" s="193" t="s">
        <v>214</v>
      </c>
      <c r="B228" s="184" t="s">
        <v>64</v>
      </c>
      <c r="C228" s="252" t="s">
        <v>14</v>
      </c>
      <c r="D228" s="250" t="s">
        <v>18</v>
      </c>
      <c r="E228" s="250" t="s">
        <v>222</v>
      </c>
      <c r="F228" s="250" t="s">
        <v>60</v>
      </c>
      <c r="G228" s="8" t="s">
        <v>8</v>
      </c>
      <c r="H228" s="98" t="s">
        <v>32</v>
      </c>
      <c r="I228" s="26">
        <v>1245195</v>
      </c>
    </row>
    <row r="229" spans="1:9" ht="12.75">
      <c r="A229" s="40" t="s">
        <v>150</v>
      </c>
      <c r="B229" s="184" t="s">
        <v>64</v>
      </c>
      <c r="C229" s="52" t="s">
        <v>14</v>
      </c>
      <c r="D229" s="13" t="s">
        <v>18</v>
      </c>
      <c r="E229" s="13" t="s">
        <v>151</v>
      </c>
      <c r="F229" s="13" t="s">
        <v>33</v>
      </c>
      <c r="G229" s="13" t="s">
        <v>33</v>
      </c>
      <c r="H229" s="99"/>
      <c r="I229" s="25">
        <f>I230</f>
        <v>6060433.47</v>
      </c>
    </row>
    <row r="230" spans="1:9" ht="25.5">
      <c r="A230" s="48" t="s">
        <v>152</v>
      </c>
      <c r="B230" s="184" t="s">
        <v>64</v>
      </c>
      <c r="C230" s="55" t="s">
        <v>14</v>
      </c>
      <c r="D230" s="43" t="s">
        <v>18</v>
      </c>
      <c r="E230" s="43" t="s">
        <v>151</v>
      </c>
      <c r="F230" s="43" t="s">
        <v>16</v>
      </c>
      <c r="G230" s="43" t="s">
        <v>33</v>
      </c>
      <c r="H230" s="100"/>
      <c r="I230" s="44">
        <f>I231+I232+I233</f>
        <v>6060433.47</v>
      </c>
    </row>
    <row r="231" spans="1:9" ht="12.75">
      <c r="A231" s="193" t="s">
        <v>103</v>
      </c>
      <c r="B231" s="184" t="s">
        <v>64</v>
      </c>
      <c r="C231" s="67" t="s">
        <v>14</v>
      </c>
      <c r="D231" s="8" t="s">
        <v>18</v>
      </c>
      <c r="E231" s="8" t="s">
        <v>151</v>
      </c>
      <c r="F231" s="8" t="s">
        <v>16</v>
      </c>
      <c r="G231" s="8" t="s">
        <v>33</v>
      </c>
      <c r="H231" s="98" t="s">
        <v>32</v>
      </c>
      <c r="I231" s="26">
        <v>2842000</v>
      </c>
    </row>
    <row r="232" spans="1:9" ht="12.75">
      <c r="A232" s="16" t="s">
        <v>209</v>
      </c>
      <c r="B232" s="184" t="s">
        <v>64</v>
      </c>
      <c r="C232" s="67" t="s">
        <v>14</v>
      </c>
      <c r="D232" s="8" t="s">
        <v>18</v>
      </c>
      <c r="E232" s="8" t="s">
        <v>151</v>
      </c>
      <c r="F232" s="8" t="s">
        <v>16</v>
      </c>
      <c r="G232" s="8" t="s">
        <v>33</v>
      </c>
      <c r="H232" s="98" t="s">
        <v>194</v>
      </c>
      <c r="I232" s="26">
        <v>2958000</v>
      </c>
    </row>
    <row r="233" spans="1:9" ht="12.75">
      <c r="A233" s="193" t="s">
        <v>214</v>
      </c>
      <c r="B233" s="184" t="s">
        <v>64</v>
      </c>
      <c r="C233" s="67" t="s">
        <v>14</v>
      </c>
      <c r="D233" s="8" t="s">
        <v>18</v>
      </c>
      <c r="E233" s="8" t="s">
        <v>151</v>
      </c>
      <c r="F233" s="8" t="s">
        <v>16</v>
      </c>
      <c r="G233" s="8" t="s">
        <v>33</v>
      </c>
      <c r="H233" s="98" t="s">
        <v>32</v>
      </c>
      <c r="I233" s="26">
        <v>260433.47</v>
      </c>
    </row>
    <row r="234" spans="1:9" ht="12.75">
      <c r="A234" s="82" t="s">
        <v>59</v>
      </c>
      <c r="B234" s="184" t="s">
        <v>64</v>
      </c>
      <c r="C234" s="63" t="s">
        <v>14</v>
      </c>
      <c r="D234" s="20" t="s">
        <v>18</v>
      </c>
      <c r="E234" s="20" t="s">
        <v>58</v>
      </c>
      <c r="F234" s="20" t="s">
        <v>33</v>
      </c>
      <c r="G234" s="20" t="s">
        <v>33</v>
      </c>
      <c r="H234" s="140"/>
      <c r="I234" s="25">
        <f>I235+I237</f>
        <v>840000</v>
      </c>
    </row>
    <row r="235" spans="1:9" ht="12.75">
      <c r="A235" s="48" t="s">
        <v>81</v>
      </c>
      <c r="B235" s="184" t="s">
        <v>64</v>
      </c>
      <c r="C235" s="69" t="s">
        <v>14</v>
      </c>
      <c r="D235" s="50" t="s">
        <v>18</v>
      </c>
      <c r="E235" s="50" t="s">
        <v>58</v>
      </c>
      <c r="F235" s="51" t="s">
        <v>15</v>
      </c>
      <c r="G235" s="51" t="s">
        <v>33</v>
      </c>
      <c r="H235" s="149"/>
      <c r="I235" s="44">
        <f>I236</f>
        <v>640000</v>
      </c>
    </row>
    <row r="236" spans="1:9" ht="25.5">
      <c r="A236" s="16" t="s">
        <v>168</v>
      </c>
      <c r="B236" s="184" t="s">
        <v>64</v>
      </c>
      <c r="C236" s="54" t="s">
        <v>14</v>
      </c>
      <c r="D236" s="8" t="s">
        <v>18</v>
      </c>
      <c r="E236" s="8" t="s">
        <v>58</v>
      </c>
      <c r="F236" s="8" t="s">
        <v>15</v>
      </c>
      <c r="G236" s="8" t="s">
        <v>33</v>
      </c>
      <c r="H236" s="98" t="s">
        <v>183</v>
      </c>
      <c r="I236" s="115">
        <v>640000</v>
      </c>
    </row>
    <row r="237" spans="1:9" ht="12.75">
      <c r="A237" s="48" t="s">
        <v>191</v>
      </c>
      <c r="B237" s="184" t="s">
        <v>64</v>
      </c>
      <c r="C237" s="69" t="s">
        <v>14</v>
      </c>
      <c r="D237" s="50" t="s">
        <v>18</v>
      </c>
      <c r="E237" s="50" t="s">
        <v>58</v>
      </c>
      <c r="F237" s="51" t="s">
        <v>60</v>
      </c>
      <c r="G237" s="51" t="s">
        <v>33</v>
      </c>
      <c r="H237" s="149"/>
      <c r="I237" s="44">
        <f>I238</f>
        <v>200000</v>
      </c>
    </row>
    <row r="238" spans="1:9" ht="12.75">
      <c r="A238" s="114" t="s">
        <v>80</v>
      </c>
      <c r="B238" s="184" t="s">
        <v>64</v>
      </c>
      <c r="C238" s="54" t="s">
        <v>14</v>
      </c>
      <c r="D238" s="8" t="s">
        <v>18</v>
      </c>
      <c r="E238" s="8" t="s">
        <v>58</v>
      </c>
      <c r="F238" s="8" t="s">
        <v>60</v>
      </c>
      <c r="G238" s="8" t="s">
        <v>33</v>
      </c>
      <c r="H238" s="98" t="s">
        <v>88</v>
      </c>
      <c r="I238" s="115">
        <v>200000</v>
      </c>
    </row>
    <row r="239" spans="1:9" ht="12.75">
      <c r="A239" s="39" t="s">
        <v>128</v>
      </c>
      <c r="B239" s="184" t="s">
        <v>64</v>
      </c>
      <c r="C239" s="53" t="s">
        <v>14</v>
      </c>
      <c r="D239" s="7" t="s">
        <v>19</v>
      </c>
      <c r="E239" s="12"/>
      <c r="F239" s="12"/>
      <c r="G239" s="12"/>
      <c r="H239" s="151"/>
      <c r="I239" s="27">
        <f>I240+I243+I245+I249+I253</f>
        <v>31738980.66</v>
      </c>
    </row>
    <row r="240" spans="1:9" ht="51">
      <c r="A240" s="48" t="s">
        <v>184</v>
      </c>
      <c r="B240" s="184" t="s">
        <v>64</v>
      </c>
      <c r="C240" s="64" t="s">
        <v>14</v>
      </c>
      <c r="D240" s="46" t="s">
        <v>19</v>
      </c>
      <c r="E240" s="43" t="s">
        <v>160</v>
      </c>
      <c r="F240" s="43" t="s">
        <v>8</v>
      </c>
      <c r="G240" s="43" t="s">
        <v>33</v>
      </c>
      <c r="H240" s="145"/>
      <c r="I240" s="44">
        <f>I241+I242</f>
        <v>17881000</v>
      </c>
    </row>
    <row r="241" spans="1:9" ht="12.75">
      <c r="A241" s="16" t="s">
        <v>76</v>
      </c>
      <c r="B241" s="184" t="s">
        <v>64</v>
      </c>
      <c r="C241" s="65" t="s">
        <v>14</v>
      </c>
      <c r="D241" s="9" t="s">
        <v>19</v>
      </c>
      <c r="E241" s="8" t="s">
        <v>160</v>
      </c>
      <c r="F241" s="8" t="s">
        <v>8</v>
      </c>
      <c r="G241" s="8" t="s">
        <v>33</v>
      </c>
      <c r="H241" s="146" t="s">
        <v>32</v>
      </c>
      <c r="I241" s="26">
        <v>17881000</v>
      </c>
    </row>
    <row r="242" spans="1:9" ht="12.75">
      <c r="A242" s="16" t="s">
        <v>214</v>
      </c>
      <c r="B242" s="184" t="s">
        <v>64</v>
      </c>
      <c r="C242" s="65" t="s">
        <v>14</v>
      </c>
      <c r="D242" s="9" t="s">
        <v>19</v>
      </c>
      <c r="E242" s="8" t="s">
        <v>160</v>
      </c>
      <c r="F242" s="8" t="s">
        <v>8</v>
      </c>
      <c r="G242" s="8" t="s">
        <v>33</v>
      </c>
      <c r="H242" s="146" t="s">
        <v>32</v>
      </c>
      <c r="I242" s="26"/>
    </row>
    <row r="243" spans="1:9" ht="12.75">
      <c r="A243" s="155" t="s">
        <v>129</v>
      </c>
      <c r="B243" s="184" t="s">
        <v>64</v>
      </c>
      <c r="C243" s="64" t="s">
        <v>14</v>
      </c>
      <c r="D243" s="46" t="s">
        <v>19</v>
      </c>
      <c r="E243" s="43" t="s">
        <v>160</v>
      </c>
      <c r="F243" s="43" t="s">
        <v>9</v>
      </c>
      <c r="G243" s="43" t="s">
        <v>33</v>
      </c>
      <c r="H243" s="145"/>
      <c r="I243" s="44">
        <f>I244</f>
        <v>688000</v>
      </c>
    </row>
    <row r="244" spans="1:9" ht="12.75">
      <c r="A244" s="114" t="s">
        <v>80</v>
      </c>
      <c r="B244" s="184" t="s">
        <v>64</v>
      </c>
      <c r="C244" s="65" t="s">
        <v>14</v>
      </c>
      <c r="D244" s="9" t="s">
        <v>19</v>
      </c>
      <c r="E244" s="8" t="s">
        <v>160</v>
      </c>
      <c r="F244" s="8" t="s">
        <v>9</v>
      </c>
      <c r="G244" s="8" t="s">
        <v>33</v>
      </c>
      <c r="H244" s="146" t="s">
        <v>88</v>
      </c>
      <c r="I244" s="26">
        <v>688000</v>
      </c>
    </row>
    <row r="245" spans="1:9" ht="38.25">
      <c r="A245" s="48" t="s">
        <v>104</v>
      </c>
      <c r="B245" s="184" t="s">
        <v>64</v>
      </c>
      <c r="C245" s="64" t="s">
        <v>14</v>
      </c>
      <c r="D245" s="46" t="s">
        <v>19</v>
      </c>
      <c r="E245" s="43" t="s">
        <v>160</v>
      </c>
      <c r="F245" s="43" t="s">
        <v>10</v>
      </c>
      <c r="G245" s="43" t="s">
        <v>33</v>
      </c>
      <c r="H245" s="145"/>
      <c r="I245" s="44">
        <f>SUM(I246:I248)</f>
        <v>2494674.23</v>
      </c>
    </row>
    <row r="246" spans="1:9" ht="12.75">
      <c r="A246" s="16" t="s">
        <v>76</v>
      </c>
      <c r="B246" s="184" t="s">
        <v>64</v>
      </c>
      <c r="C246" s="65" t="s">
        <v>14</v>
      </c>
      <c r="D246" s="9" t="s">
        <v>19</v>
      </c>
      <c r="E246" s="8" t="s">
        <v>160</v>
      </c>
      <c r="F246" s="8" t="s">
        <v>10</v>
      </c>
      <c r="G246" s="8" t="s">
        <v>33</v>
      </c>
      <c r="H246" s="146" t="s">
        <v>32</v>
      </c>
      <c r="I246" s="26">
        <v>2273000</v>
      </c>
    </row>
    <row r="247" spans="1:9" ht="12.75">
      <c r="A247" s="16" t="s">
        <v>214</v>
      </c>
      <c r="B247" s="184" t="s">
        <v>64</v>
      </c>
      <c r="C247" s="65" t="s">
        <v>14</v>
      </c>
      <c r="D247" s="9" t="s">
        <v>19</v>
      </c>
      <c r="E247" s="8" t="s">
        <v>160</v>
      </c>
      <c r="F247" s="8" t="s">
        <v>10</v>
      </c>
      <c r="G247" s="8" t="s">
        <v>33</v>
      </c>
      <c r="H247" s="146" t="s">
        <v>32</v>
      </c>
      <c r="I247" s="26">
        <v>132674.23</v>
      </c>
    </row>
    <row r="248" spans="1:9" ht="25.5">
      <c r="A248" s="16" t="s">
        <v>168</v>
      </c>
      <c r="B248" s="184" t="s">
        <v>64</v>
      </c>
      <c r="C248" s="65" t="s">
        <v>14</v>
      </c>
      <c r="D248" s="9" t="s">
        <v>19</v>
      </c>
      <c r="E248" s="8" t="s">
        <v>160</v>
      </c>
      <c r="F248" s="8" t="s">
        <v>10</v>
      </c>
      <c r="G248" s="8" t="s">
        <v>33</v>
      </c>
      <c r="H248" s="146" t="s">
        <v>183</v>
      </c>
      <c r="I248" s="26">
        <v>89000</v>
      </c>
    </row>
    <row r="249" spans="1:9" ht="12.75">
      <c r="A249" s="23" t="s">
        <v>70</v>
      </c>
      <c r="B249" s="184" t="s">
        <v>64</v>
      </c>
      <c r="C249" s="56" t="s">
        <v>14</v>
      </c>
      <c r="D249" s="24" t="s">
        <v>19</v>
      </c>
      <c r="E249" s="24" t="s">
        <v>54</v>
      </c>
      <c r="F249" s="24" t="s">
        <v>33</v>
      </c>
      <c r="G249" s="24" t="s">
        <v>33</v>
      </c>
      <c r="H249" s="148"/>
      <c r="I249" s="25">
        <f>I250</f>
        <v>8972172</v>
      </c>
    </row>
    <row r="250" spans="1:9" ht="38.25">
      <c r="A250" s="81" t="s">
        <v>66</v>
      </c>
      <c r="B250" s="184" t="s">
        <v>64</v>
      </c>
      <c r="C250" s="49" t="s">
        <v>14</v>
      </c>
      <c r="D250" s="47" t="s">
        <v>19</v>
      </c>
      <c r="E250" s="200" t="s">
        <v>54</v>
      </c>
      <c r="F250" s="200" t="s">
        <v>185</v>
      </c>
      <c r="G250" s="200" t="s">
        <v>19</v>
      </c>
      <c r="H250" s="209"/>
      <c r="I250" s="202">
        <f>I251+I252</f>
        <v>8972172</v>
      </c>
    </row>
    <row r="251" spans="1:9" ht="12.75">
      <c r="A251" s="16" t="s">
        <v>76</v>
      </c>
      <c r="B251" s="184" t="s">
        <v>64</v>
      </c>
      <c r="C251" s="70" t="s">
        <v>14</v>
      </c>
      <c r="D251" s="15" t="s">
        <v>19</v>
      </c>
      <c r="E251" s="204" t="s">
        <v>54</v>
      </c>
      <c r="F251" s="204" t="s">
        <v>185</v>
      </c>
      <c r="G251" s="204" t="s">
        <v>19</v>
      </c>
      <c r="H251" s="210" t="s">
        <v>32</v>
      </c>
      <c r="I251" s="206">
        <v>6067000</v>
      </c>
    </row>
    <row r="252" spans="1:9" ht="12.75">
      <c r="A252" s="16" t="s">
        <v>214</v>
      </c>
      <c r="B252" s="184" t="s">
        <v>64</v>
      </c>
      <c r="C252" s="70" t="s">
        <v>14</v>
      </c>
      <c r="D252" s="15" t="s">
        <v>19</v>
      </c>
      <c r="E252" s="204" t="s">
        <v>54</v>
      </c>
      <c r="F252" s="204" t="s">
        <v>185</v>
      </c>
      <c r="G252" s="204" t="s">
        <v>19</v>
      </c>
      <c r="H252" s="210" t="s">
        <v>32</v>
      </c>
      <c r="I252" s="206">
        <v>2905172</v>
      </c>
    </row>
    <row r="253" spans="1:9" ht="25.5">
      <c r="A253" s="155" t="s">
        <v>169</v>
      </c>
      <c r="B253" s="184" t="s">
        <v>64</v>
      </c>
      <c r="C253" s="64" t="s">
        <v>14</v>
      </c>
      <c r="D253" s="46" t="s">
        <v>19</v>
      </c>
      <c r="E253" s="43" t="s">
        <v>159</v>
      </c>
      <c r="F253" s="43" t="s">
        <v>14</v>
      </c>
      <c r="G253" s="43" t="s">
        <v>33</v>
      </c>
      <c r="H253" s="145"/>
      <c r="I253" s="44">
        <f>SUM(I254:I256)</f>
        <v>1703134.43</v>
      </c>
    </row>
    <row r="254" spans="1:9" ht="12.75">
      <c r="A254" s="16" t="s">
        <v>76</v>
      </c>
      <c r="B254" s="184" t="s">
        <v>64</v>
      </c>
      <c r="C254" s="65" t="s">
        <v>14</v>
      </c>
      <c r="D254" s="9" t="s">
        <v>19</v>
      </c>
      <c r="E254" s="8" t="s">
        <v>159</v>
      </c>
      <c r="F254" s="8" t="s">
        <v>14</v>
      </c>
      <c r="G254" s="8" t="s">
        <v>33</v>
      </c>
      <c r="H254" s="146" t="s">
        <v>32</v>
      </c>
      <c r="I254" s="26">
        <v>592000</v>
      </c>
    </row>
    <row r="255" spans="1:9" ht="12.75">
      <c r="A255" s="16" t="s">
        <v>214</v>
      </c>
      <c r="B255" s="184" t="s">
        <v>64</v>
      </c>
      <c r="C255" s="65" t="s">
        <v>14</v>
      </c>
      <c r="D255" s="9" t="s">
        <v>19</v>
      </c>
      <c r="E255" s="8" t="s">
        <v>159</v>
      </c>
      <c r="F255" s="8" t="s">
        <v>14</v>
      </c>
      <c r="G255" s="8" t="s">
        <v>33</v>
      </c>
      <c r="H255" s="146" t="s">
        <v>32</v>
      </c>
      <c r="I255" s="26">
        <v>192134.43</v>
      </c>
    </row>
    <row r="256" spans="1:9" ht="12.75">
      <c r="A256" s="16" t="s">
        <v>209</v>
      </c>
      <c r="B256" s="184" t="s">
        <v>64</v>
      </c>
      <c r="C256" s="65" t="s">
        <v>14</v>
      </c>
      <c r="D256" s="9" t="s">
        <v>19</v>
      </c>
      <c r="E256" s="8" t="s">
        <v>159</v>
      </c>
      <c r="F256" s="8" t="s">
        <v>14</v>
      </c>
      <c r="G256" s="8" t="s">
        <v>33</v>
      </c>
      <c r="H256" s="146" t="s">
        <v>194</v>
      </c>
      <c r="I256" s="26">
        <v>919000</v>
      </c>
    </row>
    <row r="257" spans="1:9" ht="12.75">
      <c r="A257" s="161" t="s">
        <v>130</v>
      </c>
      <c r="B257" s="185" t="s">
        <v>64</v>
      </c>
      <c r="C257" s="162" t="s">
        <v>60</v>
      </c>
      <c r="D257" s="123"/>
      <c r="E257" s="110"/>
      <c r="F257" s="110"/>
      <c r="G257" s="110"/>
      <c r="H257" s="163"/>
      <c r="I257" s="164">
        <f>I258</f>
        <v>396000</v>
      </c>
    </row>
    <row r="258" spans="1:9" ht="12.75">
      <c r="A258" s="165" t="s">
        <v>139</v>
      </c>
      <c r="B258" s="184" t="s">
        <v>64</v>
      </c>
      <c r="C258" s="94" t="s">
        <v>60</v>
      </c>
      <c r="D258" s="10" t="s">
        <v>15</v>
      </c>
      <c r="E258" s="7"/>
      <c r="F258" s="7"/>
      <c r="G258" s="7"/>
      <c r="H258" s="143"/>
      <c r="I258" s="27">
        <f>I259</f>
        <v>396000</v>
      </c>
    </row>
    <row r="259" spans="1:9" ht="12.75">
      <c r="A259" s="82" t="s">
        <v>59</v>
      </c>
      <c r="B259" s="184" t="s">
        <v>64</v>
      </c>
      <c r="C259" s="63" t="s">
        <v>60</v>
      </c>
      <c r="D259" s="20" t="s">
        <v>15</v>
      </c>
      <c r="E259" s="20" t="s">
        <v>58</v>
      </c>
      <c r="F259" s="20" t="s">
        <v>33</v>
      </c>
      <c r="G259" s="20" t="s">
        <v>33</v>
      </c>
      <c r="H259" s="140"/>
      <c r="I259" s="25">
        <f>I260</f>
        <v>396000</v>
      </c>
    </row>
    <row r="260" spans="1:9" ht="12.75">
      <c r="A260" s="48" t="s">
        <v>131</v>
      </c>
      <c r="B260" s="184" t="s">
        <v>64</v>
      </c>
      <c r="C260" s="69" t="s">
        <v>60</v>
      </c>
      <c r="D260" s="50" t="s">
        <v>15</v>
      </c>
      <c r="E260" s="50" t="s">
        <v>58</v>
      </c>
      <c r="F260" s="51" t="s">
        <v>18</v>
      </c>
      <c r="G260" s="51" t="s">
        <v>33</v>
      </c>
      <c r="H260" s="149"/>
      <c r="I260" s="44">
        <f>I261</f>
        <v>396000</v>
      </c>
    </row>
    <row r="261" spans="1:9" ht="12.75">
      <c r="A261" s="16" t="s">
        <v>5</v>
      </c>
      <c r="B261" s="184" t="s">
        <v>64</v>
      </c>
      <c r="C261" s="54" t="s">
        <v>60</v>
      </c>
      <c r="D261" s="8" t="s">
        <v>15</v>
      </c>
      <c r="E261" s="8" t="s">
        <v>58</v>
      </c>
      <c r="F261" s="8" t="s">
        <v>18</v>
      </c>
      <c r="G261" s="8" t="s">
        <v>33</v>
      </c>
      <c r="H261" s="98" t="s">
        <v>83</v>
      </c>
      <c r="I261" s="115">
        <v>396000</v>
      </c>
    </row>
    <row r="262" spans="1:9" ht="12.75">
      <c r="A262" s="125" t="s">
        <v>132</v>
      </c>
      <c r="B262" s="185" t="s">
        <v>64</v>
      </c>
      <c r="C262" s="123" t="s">
        <v>13</v>
      </c>
      <c r="D262" s="123"/>
      <c r="E262" s="110"/>
      <c r="F262" s="110"/>
      <c r="G262" s="110"/>
      <c r="H262" s="163"/>
      <c r="I262" s="164">
        <f>I263</f>
        <v>600000</v>
      </c>
    </row>
    <row r="263" spans="1:9" ht="12.75">
      <c r="A263" s="165" t="s">
        <v>52</v>
      </c>
      <c r="B263" s="184" t="s">
        <v>64</v>
      </c>
      <c r="C263" s="94" t="s">
        <v>13</v>
      </c>
      <c r="D263" s="10" t="s">
        <v>16</v>
      </c>
      <c r="E263" s="7"/>
      <c r="F263" s="7"/>
      <c r="G263" s="7"/>
      <c r="H263" s="143"/>
      <c r="I263" s="27">
        <f>I264</f>
        <v>600000</v>
      </c>
    </row>
    <row r="264" spans="1:9" ht="25.5">
      <c r="A264" s="224" t="s">
        <v>133</v>
      </c>
      <c r="B264" s="184" t="s">
        <v>64</v>
      </c>
      <c r="C264" s="186" t="s">
        <v>13</v>
      </c>
      <c r="D264" s="20" t="s">
        <v>16</v>
      </c>
      <c r="E264" s="20" t="s">
        <v>30</v>
      </c>
      <c r="F264" s="20" t="s">
        <v>33</v>
      </c>
      <c r="G264" s="20" t="s">
        <v>33</v>
      </c>
      <c r="H264" s="140"/>
      <c r="I264" s="25">
        <f>I265</f>
        <v>600000</v>
      </c>
    </row>
    <row r="265" spans="1:9" ht="25.5">
      <c r="A265" s="74" t="s">
        <v>172</v>
      </c>
      <c r="B265" s="184" t="s">
        <v>64</v>
      </c>
      <c r="C265" s="54" t="s">
        <v>13</v>
      </c>
      <c r="D265" s="8" t="s">
        <v>16</v>
      </c>
      <c r="E265" s="8" t="s">
        <v>30</v>
      </c>
      <c r="F265" s="8" t="s">
        <v>33</v>
      </c>
      <c r="G265" s="8" t="s">
        <v>33</v>
      </c>
      <c r="H265" s="98" t="s">
        <v>100</v>
      </c>
      <c r="I265" s="115">
        <v>600000</v>
      </c>
    </row>
    <row r="266" spans="1:9" ht="15.75">
      <c r="A266" s="170" t="s">
        <v>122</v>
      </c>
      <c r="B266" s="185" t="s">
        <v>64</v>
      </c>
      <c r="C266" s="166" t="s">
        <v>105</v>
      </c>
      <c r="D266" s="167"/>
      <c r="E266" s="167"/>
      <c r="F266" s="167"/>
      <c r="G266" s="167"/>
      <c r="H266" s="168"/>
      <c r="I266" s="169">
        <f>I267</f>
        <v>2400000</v>
      </c>
    </row>
    <row r="267" spans="1:9" ht="12.75">
      <c r="A267" s="171" t="s">
        <v>134</v>
      </c>
      <c r="B267" s="184" t="s">
        <v>64</v>
      </c>
      <c r="C267" s="53" t="s">
        <v>105</v>
      </c>
      <c r="D267" s="21" t="s">
        <v>8</v>
      </c>
      <c r="E267" s="21"/>
      <c r="F267" s="21"/>
      <c r="G267" s="21"/>
      <c r="H267" s="127"/>
      <c r="I267" s="172">
        <f>I268</f>
        <v>2400000</v>
      </c>
    </row>
    <row r="268" spans="1:9" ht="12.75">
      <c r="A268" s="159" t="s">
        <v>141</v>
      </c>
      <c r="B268" s="184" t="s">
        <v>64</v>
      </c>
      <c r="C268" s="55" t="s">
        <v>105</v>
      </c>
      <c r="D268" s="43" t="s">
        <v>8</v>
      </c>
      <c r="E268" s="43" t="s">
        <v>123</v>
      </c>
      <c r="F268" s="43" t="s">
        <v>18</v>
      </c>
      <c r="G268" s="43" t="s">
        <v>33</v>
      </c>
      <c r="H268" s="100"/>
      <c r="I268" s="173">
        <f>I269</f>
        <v>2400000</v>
      </c>
    </row>
    <row r="269" spans="1:9" ht="12.75">
      <c r="A269" s="150" t="s">
        <v>91</v>
      </c>
      <c r="B269" s="184" t="s">
        <v>64</v>
      </c>
      <c r="C269" s="54" t="s">
        <v>105</v>
      </c>
      <c r="D269" s="8" t="s">
        <v>8</v>
      </c>
      <c r="E269" s="8" t="s">
        <v>123</v>
      </c>
      <c r="F269" s="8" t="s">
        <v>18</v>
      </c>
      <c r="G269" s="8" t="s">
        <v>33</v>
      </c>
      <c r="H269" s="98" t="s">
        <v>92</v>
      </c>
      <c r="I269" s="115">
        <v>2400000</v>
      </c>
    </row>
    <row r="270" spans="1:9" ht="25.5">
      <c r="A270" s="125" t="s">
        <v>135</v>
      </c>
      <c r="B270" s="185" t="s">
        <v>64</v>
      </c>
      <c r="C270" s="109" t="s">
        <v>67</v>
      </c>
      <c r="D270" s="110"/>
      <c r="E270" s="110"/>
      <c r="F270" s="110"/>
      <c r="G270" s="110"/>
      <c r="H270" s="141"/>
      <c r="I270" s="164">
        <f>I271+I277</f>
        <v>12060000</v>
      </c>
    </row>
    <row r="271" spans="1:9" ht="25.5">
      <c r="A271" s="84" t="s">
        <v>136</v>
      </c>
      <c r="B271" s="184" t="s">
        <v>64</v>
      </c>
      <c r="C271" s="108" t="s">
        <v>67</v>
      </c>
      <c r="D271" s="112" t="s">
        <v>8</v>
      </c>
      <c r="E271" s="90"/>
      <c r="F271" s="34"/>
      <c r="G271" s="34"/>
      <c r="H271" s="152"/>
      <c r="I271" s="27">
        <f>I272</f>
        <v>9615000</v>
      </c>
    </row>
    <row r="272" spans="1:9" ht="12.75">
      <c r="A272" s="83" t="s">
        <v>84</v>
      </c>
      <c r="B272" s="184" t="s">
        <v>64</v>
      </c>
      <c r="C272" s="111" t="s">
        <v>67</v>
      </c>
      <c r="D272" s="101" t="s">
        <v>8</v>
      </c>
      <c r="E272" s="102" t="s">
        <v>85</v>
      </c>
      <c r="F272" s="101" t="s">
        <v>33</v>
      </c>
      <c r="G272" s="96" t="s">
        <v>33</v>
      </c>
      <c r="H272" s="130"/>
      <c r="I272" s="25">
        <f>I273+I275</f>
        <v>9615000</v>
      </c>
    </row>
    <row r="273" spans="1:9" ht="12.75">
      <c r="A273" s="107" t="s">
        <v>96</v>
      </c>
      <c r="B273" s="184" t="s">
        <v>64</v>
      </c>
      <c r="C273" s="103" t="s">
        <v>67</v>
      </c>
      <c r="D273" s="106" t="s">
        <v>8</v>
      </c>
      <c r="E273" s="104" t="s">
        <v>85</v>
      </c>
      <c r="F273" s="106" t="s">
        <v>8</v>
      </c>
      <c r="G273" s="95" t="s">
        <v>69</v>
      </c>
      <c r="H273" s="128"/>
      <c r="I273" s="44">
        <f>I274</f>
        <v>4000000</v>
      </c>
    </row>
    <row r="274" spans="1:9" ht="12.75">
      <c r="A274" s="126" t="s">
        <v>94</v>
      </c>
      <c r="B274" s="184" t="s">
        <v>64</v>
      </c>
      <c r="C274" s="6" t="s">
        <v>67</v>
      </c>
      <c r="D274" s="32" t="s">
        <v>8</v>
      </c>
      <c r="E274" s="42" t="s">
        <v>85</v>
      </c>
      <c r="F274" s="33" t="s">
        <v>8</v>
      </c>
      <c r="G274" s="33" t="s">
        <v>69</v>
      </c>
      <c r="H274" s="129" t="s">
        <v>89</v>
      </c>
      <c r="I274" s="35">
        <v>4000000</v>
      </c>
    </row>
    <row r="275" spans="1:9" ht="25.5">
      <c r="A275" s="105" t="s">
        <v>95</v>
      </c>
      <c r="B275" s="184" t="s">
        <v>64</v>
      </c>
      <c r="C275" s="103" t="s">
        <v>67</v>
      </c>
      <c r="D275" s="106" t="s">
        <v>8</v>
      </c>
      <c r="E275" s="104" t="s">
        <v>85</v>
      </c>
      <c r="F275" s="106" t="s">
        <v>8</v>
      </c>
      <c r="G275" s="95" t="s">
        <v>106</v>
      </c>
      <c r="H275" s="128"/>
      <c r="I275" s="44">
        <f>I276</f>
        <v>5615000</v>
      </c>
    </row>
    <row r="276" spans="1:9" ht="12.75">
      <c r="A276" s="85" t="s">
        <v>94</v>
      </c>
      <c r="B276" s="184" t="s">
        <v>64</v>
      </c>
      <c r="C276" s="97" t="s">
        <v>67</v>
      </c>
      <c r="D276" s="32" t="s">
        <v>8</v>
      </c>
      <c r="E276" s="129" t="s">
        <v>85</v>
      </c>
      <c r="F276" s="33" t="s">
        <v>8</v>
      </c>
      <c r="G276" s="33" t="s">
        <v>106</v>
      </c>
      <c r="H276" s="129" t="s">
        <v>89</v>
      </c>
      <c r="I276" s="35">
        <v>5615000</v>
      </c>
    </row>
    <row r="277" spans="1:9" ht="12.75">
      <c r="A277" s="276" t="s">
        <v>243</v>
      </c>
      <c r="B277" s="184" t="s">
        <v>64</v>
      </c>
      <c r="C277" s="277" t="s">
        <v>67</v>
      </c>
      <c r="D277" s="278" t="s">
        <v>18</v>
      </c>
      <c r="E277" s="278"/>
      <c r="F277" s="279"/>
      <c r="G277" s="279"/>
      <c r="H277" s="272"/>
      <c r="I277" s="223">
        <f>I278</f>
        <v>2445000</v>
      </c>
    </row>
    <row r="278" spans="1:9" ht="25.5">
      <c r="A278" s="207" t="s">
        <v>244</v>
      </c>
      <c r="B278" s="184" t="s">
        <v>64</v>
      </c>
      <c r="C278" s="280" t="s">
        <v>67</v>
      </c>
      <c r="D278" s="281" t="s">
        <v>18</v>
      </c>
      <c r="E278" s="269" t="s">
        <v>159</v>
      </c>
      <c r="F278" s="282" t="s">
        <v>19</v>
      </c>
      <c r="G278" s="282" t="s">
        <v>33</v>
      </c>
      <c r="H278" s="269"/>
      <c r="I278" s="202">
        <f>I279</f>
        <v>2445000</v>
      </c>
    </row>
    <row r="279" spans="1:9" ht="13.5" thickBot="1">
      <c r="A279" s="208" t="s">
        <v>107</v>
      </c>
      <c r="B279" s="184" t="s">
        <v>64</v>
      </c>
      <c r="C279" s="283" t="s">
        <v>67</v>
      </c>
      <c r="D279" s="284" t="s">
        <v>18</v>
      </c>
      <c r="E279" s="285" t="s">
        <v>159</v>
      </c>
      <c r="F279" s="285" t="s">
        <v>19</v>
      </c>
      <c r="G279" s="285" t="s">
        <v>33</v>
      </c>
      <c r="H279" s="285" t="s">
        <v>109</v>
      </c>
      <c r="I279" s="206">
        <v>2445000</v>
      </c>
    </row>
    <row r="280" spans="1:9" ht="16.5" thickBot="1">
      <c r="A280" s="86" t="s">
        <v>26</v>
      </c>
      <c r="B280" s="185" t="s">
        <v>64</v>
      </c>
      <c r="C280" s="71"/>
      <c r="D280" s="18"/>
      <c r="E280" s="19"/>
      <c r="F280" s="19"/>
      <c r="G280" s="19"/>
      <c r="H280" s="131"/>
      <c r="I280" s="153">
        <f>I14+I60+I65+I77+I96+I183+I208+I257+I262+I266+I270</f>
        <v>467263000</v>
      </c>
    </row>
  </sheetData>
  <sheetProtection/>
  <mergeCells count="8">
    <mergeCell ref="A5:I5"/>
    <mergeCell ref="A7:A12"/>
    <mergeCell ref="B7:B12"/>
    <mergeCell ref="C7:C12"/>
    <mergeCell ref="D7:D12"/>
    <mergeCell ref="E7:G12"/>
    <mergeCell ref="H7:H12"/>
    <mergeCell ref="I7:I12"/>
  </mergeCells>
  <printOptions/>
  <pageMargins left="0.7874015748031497" right="0.2362204724409449" top="0.3937007874015748" bottom="0.2362204724409449" header="0.5118110236220472" footer="0.1968503937007874"/>
  <pageSetup fitToHeight="2" horizontalDpi="600" verticalDpi="600" orientation="portrait" paperSize="9" scale="65" r:id="rId1"/>
  <rowBreaks count="2" manualBreakCount="2">
    <brk id="55" max="8" man="1"/>
    <brk id="11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6"/>
  <sheetViews>
    <sheetView workbookViewId="0" topLeftCell="A1">
      <selection activeCell="B13" sqref="B13:H279"/>
    </sheetView>
  </sheetViews>
  <sheetFormatPr defaultColWidth="9.00390625" defaultRowHeight="12.75"/>
  <cols>
    <col min="1" max="1" width="62.125" style="0" customWidth="1"/>
    <col min="2" max="2" width="6.875" style="0" customWidth="1"/>
    <col min="3" max="3" width="6.375" style="0" customWidth="1"/>
    <col min="4" max="4" width="6.75390625" style="0" customWidth="1"/>
    <col min="5" max="5" width="6.125" style="0" customWidth="1"/>
    <col min="6" max="6" width="5.375" style="0" customWidth="1"/>
    <col min="7" max="7" width="5.875" style="0" customWidth="1"/>
    <col min="8" max="8" width="17.875" style="0" customWidth="1"/>
  </cols>
  <sheetData>
    <row r="1" ht="12.75">
      <c r="D1" s="5" t="s">
        <v>62</v>
      </c>
    </row>
    <row r="2" ht="12.75">
      <c r="D2" s="5" t="s">
        <v>111</v>
      </c>
    </row>
    <row r="3" ht="12.75">
      <c r="D3" s="5" t="s">
        <v>110</v>
      </c>
    </row>
    <row r="4" ht="12.75">
      <c r="H4" s="5"/>
    </row>
    <row r="5" spans="1:8" ht="54" customHeight="1">
      <c r="A5" s="326" t="s">
        <v>174</v>
      </c>
      <c r="B5" s="326"/>
      <c r="C5" s="326"/>
      <c r="D5" s="326"/>
      <c r="E5" s="326"/>
      <c r="F5" s="326"/>
      <c r="G5" s="326"/>
      <c r="H5" s="154"/>
    </row>
    <row r="6" spans="1:8" ht="13.5" thickBot="1">
      <c r="A6" s="1"/>
      <c r="B6" s="2"/>
      <c r="C6" s="2"/>
      <c r="D6" s="4"/>
      <c r="E6" s="4"/>
      <c r="F6" s="4"/>
      <c r="G6" s="4"/>
      <c r="H6" s="3" t="s">
        <v>112</v>
      </c>
    </row>
    <row r="7" spans="1:8" ht="12.75" customHeight="1">
      <c r="A7" s="297" t="s">
        <v>6</v>
      </c>
      <c r="B7" s="300" t="s">
        <v>7</v>
      </c>
      <c r="C7" s="306" t="s">
        <v>17</v>
      </c>
      <c r="D7" s="309" t="s">
        <v>27</v>
      </c>
      <c r="E7" s="310"/>
      <c r="F7" s="311"/>
      <c r="G7" s="316" t="s">
        <v>28</v>
      </c>
      <c r="H7" s="303" t="s">
        <v>34</v>
      </c>
    </row>
    <row r="8" spans="1:8" ht="12.75">
      <c r="A8" s="298"/>
      <c r="B8" s="301"/>
      <c r="C8" s="307"/>
      <c r="D8" s="312"/>
      <c r="E8" s="313"/>
      <c r="F8" s="314"/>
      <c r="G8" s="317"/>
      <c r="H8" s="304"/>
    </row>
    <row r="9" spans="1:8" ht="12.75">
      <c r="A9" s="298"/>
      <c r="B9" s="301"/>
      <c r="C9" s="307"/>
      <c r="D9" s="312"/>
      <c r="E9" s="313"/>
      <c r="F9" s="314"/>
      <c r="G9" s="317"/>
      <c r="H9" s="304"/>
    </row>
    <row r="10" spans="1:8" ht="12.75">
      <c r="A10" s="298"/>
      <c r="B10" s="301"/>
      <c r="C10" s="307"/>
      <c r="D10" s="312"/>
      <c r="E10" s="313"/>
      <c r="F10" s="314"/>
      <c r="G10" s="317"/>
      <c r="H10" s="304"/>
    </row>
    <row r="11" spans="1:8" ht="12.75">
      <c r="A11" s="298"/>
      <c r="B11" s="301"/>
      <c r="C11" s="307"/>
      <c r="D11" s="312"/>
      <c r="E11" s="313"/>
      <c r="F11" s="314"/>
      <c r="G11" s="317"/>
      <c r="H11" s="304"/>
    </row>
    <row r="12" spans="1:8" ht="13.5" thickBot="1">
      <c r="A12" s="299"/>
      <c r="B12" s="302"/>
      <c r="C12" s="308"/>
      <c r="D12" s="312"/>
      <c r="E12" s="315"/>
      <c r="F12" s="314"/>
      <c r="G12" s="318"/>
      <c r="H12" s="305"/>
    </row>
    <row r="13" spans="1:8" ht="15.75">
      <c r="A13" s="188" t="s">
        <v>23</v>
      </c>
      <c r="B13" s="187" t="s">
        <v>8</v>
      </c>
      <c r="C13" s="187"/>
      <c r="D13" s="187"/>
      <c r="E13" s="187"/>
      <c r="F13" s="187"/>
      <c r="G13" s="187"/>
      <c r="H13" s="28">
        <f>H14+H18+H46+H50</f>
        <v>23813544.58</v>
      </c>
    </row>
    <row r="14" spans="1:8" ht="37.5" customHeight="1">
      <c r="A14" s="72" t="s">
        <v>68</v>
      </c>
      <c r="B14" s="53" t="s">
        <v>8</v>
      </c>
      <c r="C14" s="7" t="s">
        <v>18</v>
      </c>
      <c r="D14" s="7"/>
      <c r="E14" s="7"/>
      <c r="F14" s="7"/>
      <c r="G14" s="133"/>
      <c r="H14" s="27">
        <f>H15</f>
        <v>369000</v>
      </c>
    </row>
    <row r="15" spans="1:8" ht="35.25" customHeight="1">
      <c r="A15" s="73" t="s">
        <v>78</v>
      </c>
      <c r="B15" s="52" t="s">
        <v>8</v>
      </c>
      <c r="C15" s="13" t="s">
        <v>18</v>
      </c>
      <c r="D15" s="13" t="s">
        <v>79</v>
      </c>
      <c r="E15" s="13" t="s">
        <v>33</v>
      </c>
      <c r="F15" s="13" t="s">
        <v>33</v>
      </c>
      <c r="G15" s="99"/>
      <c r="H15" s="25">
        <f>H16</f>
        <v>369000</v>
      </c>
    </row>
    <row r="16" spans="1:8" ht="14.25" customHeight="1">
      <c r="A16" s="48" t="s">
        <v>3</v>
      </c>
      <c r="B16" s="55" t="s">
        <v>8</v>
      </c>
      <c r="C16" s="43" t="s">
        <v>18</v>
      </c>
      <c r="D16" s="43" t="s">
        <v>79</v>
      </c>
      <c r="E16" s="43" t="s">
        <v>19</v>
      </c>
      <c r="F16" s="43" t="s">
        <v>33</v>
      </c>
      <c r="G16" s="100"/>
      <c r="H16" s="44">
        <f>SUM(H17:H17)</f>
        <v>369000</v>
      </c>
    </row>
    <row r="17" spans="1:8" ht="19.5" customHeight="1">
      <c r="A17" s="74" t="s">
        <v>80</v>
      </c>
      <c r="B17" s="54" t="s">
        <v>8</v>
      </c>
      <c r="C17" s="8" t="s">
        <v>18</v>
      </c>
      <c r="D17" s="8" t="s">
        <v>79</v>
      </c>
      <c r="E17" s="8" t="s">
        <v>19</v>
      </c>
      <c r="F17" s="8" t="s">
        <v>33</v>
      </c>
      <c r="G17" s="98" t="s">
        <v>88</v>
      </c>
      <c r="H17" s="26">
        <v>369000</v>
      </c>
    </row>
    <row r="18" spans="1:8" ht="28.5" customHeight="1">
      <c r="A18" s="39" t="s">
        <v>53</v>
      </c>
      <c r="B18" s="53" t="s">
        <v>8</v>
      </c>
      <c r="C18" s="7" t="s">
        <v>19</v>
      </c>
      <c r="D18" s="7"/>
      <c r="E18" s="7"/>
      <c r="F18" s="7"/>
      <c r="G18" s="133"/>
      <c r="H18" s="27">
        <f>H19+H29+H30+H34+H35+H38+H40+H42+H44</f>
        <v>16808000</v>
      </c>
    </row>
    <row r="19" spans="1:8" ht="35.25" customHeight="1">
      <c r="A19" s="75" t="s">
        <v>78</v>
      </c>
      <c r="B19" s="52" t="s">
        <v>8</v>
      </c>
      <c r="C19" s="13" t="s">
        <v>19</v>
      </c>
      <c r="D19" s="13" t="s">
        <v>79</v>
      </c>
      <c r="E19" s="13" t="s">
        <v>33</v>
      </c>
      <c r="F19" s="13" t="s">
        <v>33</v>
      </c>
      <c r="G19" s="99"/>
      <c r="H19" s="25">
        <f>H20+H26</f>
        <v>15568000</v>
      </c>
    </row>
    <row r="20" spans="1:8" ht="13.5" customHeight="1">
      <c r="A20" s="48" t="s">
        <v>3</v>
      </c>
      <c r="B20" s="55" t="s">
        <v>8</v>
      </c>
      <c r="C20" s="43" t="s">
        <v>19</v>
      </c>
      <c r="D20" s="43" t="s">
        <v>79</v>
      </c>
      <c r="E20" s="43" t="s">
        <v>19</v>
      </c>
      <c r="F20" s="43" t="s">
        <v>33</v>
      </c>
      <c r="G20" s="100"/>
      <c r="H20" s="44">
        <f>SUM(H21:H25)</f>
        <v>15388000</v>
      </c>
    </row>
    <row r="21" spans="1:8" ht="14.25" customHeight="1">
      <c r="A21" s="114" t="s">
        <v>80</v>
      </c>
      <c r="B21" s="54" t="s">
        <v>8</v>
      </c>
      <c r="C21" s="8" t="s">
        <v>19</v>
      </c>
      <c r="D21" s="8" t="s">
        <v>79</v>
      </c>
      <c r="E21" s="8" t="s">
        <v>19</v>
      </c>
      <c r="F21" s="8" t="s">
        <v>33</v>
      </c>
      <c r="G21" s="98" t="s">
        <v>88</v>
      </c>
      <c r="H21" s="26">
        <f>15299000-281000</f>
        <v>15018000</v>
      </c>
    </row>
    <row r="22" spans="1:8" ht="124.5" customHeight="1">
      <c r="A22" s="190" t="s">
        <v>187</v>
      </c>
      <c r="B22" s="54" t="s">
        <v>8</v>
      </c>
      <c r="C22" s="8" t="s">
        <v>19</v>
      </c>
      <c r="D22" s="8" t="s">
        <v>79</v>
      </c>
      <c r="E22" s="8" t="s">
        <v>19</v>
      </c>
      <c r="F22" s="8" t="s">
        <v>8</v>
      </c>
      <c r="G22" s="98" t="s">
        <v>88</v>
      </c>
      <c r="H22" s="26">
        <v>40000</v>
      </c>
    </row>
    <row r="23" spans="1:8" ht="33" customHeight="1">
      <c r="A23" s="74" t="s">
        <v>118</v>
      </c>
      <c r="B23" s="54" t="s">
        <v>8</v>
      </c>
      <c r="C23" s="8" t="s">
        <v>19</v>
      </c>
      <c r="D23" s="8" t="s">
        <v>79</v>
      </c>
      <c r="E23" s="8" t="s">
        <v>19</v>
      </c>
      <c r="F23" s="8" t="s">
        <v>16</v>
      </c>
      <c r="G23" s="98" t="s">
        <v>88</v>
      </c>
      <c r="H23" s="26">
        <v>290000</v>
      </c>
    </row>
    <row r="24" spans="1:8" ht="47.25" customHeight="1">
      <c r="A24" s="114" t="s">
        <v>188</v>
      </c>
      <c r="B24" s="54" t="s">
        <v>8</v>
      </c>
      <c r="C24" s="8" t="s">
        <v>19</v>
      </c>
      <c r="D24" s="8" t="s">
        <v>79</v>
      </c>
      <c r="E24" s="8" t="s">
        <v>19</v>
      </c>
      <c r="F24" s="8" t="s">
        <v>18</v>
      </c>
      <c r="G24" s="98" t="s">
        <v>88</v>
      </c>
      <c r="H24" s="26">
        <v>20000</v>
      </c>
    </row>
    <row r="25" spans="1:8" ht="154.5" customHeight="1">
      <c r="A25" s="225" t="s">
        <v>247</v>
      </c>
      <c r="B25" s="93" t="s">
        <v>8</v>
      </c>
      <c r="C25" s="8" t="s">
        <v>19</v>
      </c>
      <c r="D25" s="8" t="s">
        <v>79</v>
      </c>
      <c r="E25" s="8" t="s">
        <v>19</v>
      </c>
      <c r="F25" s="8" t="s">
        <v>9</v>
      </c>
      <c r="G25" s="98" t="s">
        <v>88</v>
      </c>
      <c r="H25" s="26">
        <v>20000</v>
      </c>
    </row>
    <row r="26" spans="1:8" ht="30" customHeight="1">
      <c r="A26" s="48" t="s">
        <v>65</v>
      </c>
      <c r="B26" s="55" t="s">
        <v>8</v>
      </c>
      <c r="C26" s="43" t="s">
        <v>19</v>
      </c>
      <c r="D26" s="43" t="s">
        <v>79</v>
      </c>
      <c r="E26" s="43" t="s">
        <v>11</v>
      </c>
      <c r="F26" s="43" t="s">
        <v>33</v>
      </c>
      <c r="G26" s="100"/>
      <c r="H26" s="44">
        <f>H27</f>
        <v>180000</v>
      </c>
    </row>
    <row r="27" spans="1:8" ht="20.25" customHeight="1">
      <c r="A27" s="114" t="s">
        <v>80</v>
      </c>
      <c r="B27" s="93" t="s">
        <v>8</v>
      </c>
      <c r="C27" s="8" t="s">
        <v>19</v>
      </c>
      <c r="D27" s="8" t="s">
        <v>79</v>
      </c>
      <c r="E27" s="8" t="s">
        <v>11</v>
      </c>
      <c r="F27" s="8" t="s">
        <v>33</v>
      </c>
      <c r="G27" s="98" t="s">
        <v>88</v>
      </c>
      <c r="H27" s="26">
        <v>180000</v>
      </c>
    </row>
    <row r="28" spans="1:8" ht="26.25" customHeight="1">
      <c r="A28" s="113" t="s">
        <v>116</v>
      </c>
      <c r="B28" s="55" t="s">
        <v>8</v>
      </c>
      <c r="C28" s="43" t="s">
        <v>19</v>
      </c>
      <c r="D28" s="43" t="s">
        <v>160</v>
      </c>
      <c r="E28" s="43" t="s">
        <v>19</v>
      </c>
      <c r="F28" s="43" t="s">
        <v>33</v>
      </c>
      <c r="G28" s="100"/>
      <c r="H28" s="44">
        <f>H29</f>
        <v>346000</v>
      </c>
    </row>
    <row r="29" spans="1:8" ht="28.5" customHeight="1">
      <c r="A29" s="77" t="s">
        <v>80</v>
      </c>
      <c r="B29" s="54" t="s">
        <v>8</v>
      </c>
      <c r="C29" s="8" t="s">
        <v>19</v>
      </c>
      <c r="D29" s="8" t="s">
        <v>160</v>
      </c>
      <c r="E29" s="8" t="s">
        <v>19</v>
      </c>
      <c r="F29" s="8" t="s">
        <v>33</v>
      </c>
      <c r="G29" s="98" t="s">
        <v>88</v>
      </c>
      <c r="H29" s="26">
        <v>346000</v>
      </c>
    </row>
    <row r="30" spans="1:8" ht="27.75" customHeight="1">
      <c r="A30" s="78" t="s">
        <v>86</v>
      </c>
      <c r="B30" s="55" t="s">
        <v>8</v>
      </c>
      <c r="C30" s="43" t="s">
        <v>19</v>
      </c>
      <c r="D30" s="43" t="s">
        <v>160</v>
      </c>
      <c r="E30" s="43" t="s">
        <v>15</v>
      </c>
      <c r="F30" s="43" t="s">
        <v>33</v>
      </c>
      <c r="G30" s="100"/>
      <c r="H30" s="44">
        <f>H31+H32</f>
        <v>69000</v>
      </c>
    </row>
    <row r="31" spans="1:8" ht="29.25" customHeight="1">
      <c r="A31" s="77" t="s">
        <v>80</v>
      </c>
      <c r="B31" s="54" t="s">
        <v>8</v>
      </c>
      <c r="C31" s="8" t="s">
        <v>19</v>
      </c>
      <c r="D31" s="8" t="s">
        <v>160</v>
      </c>
      <c r="E31" s="8" t="s">
        <v>15</v>
      </c>
      <c r="F31" s="8" t="s">
        <v>33</v>
      </c>
      <c r="G31" s="98" t="s">
        <v>88</v>
      </c>
      <c r="H31" s="26">
        <v>65000</v>
      </c>
    </row>
    <row r="32" spans="1:8" ht="27" customHeight="1">
      <c r="A32" s="77" t="s">
        <v>211</v>
      </c>
      <c r="B32" s="54" t="s">
        <v>8</v>
      </c>
      <c r="C32" s="8" t="s">
        <v>19</v>
      </c>
      <c r="D32" s="8" t="s">
        <v>160</v>
      </c>
      <c r="E32" s="8" t="s">
        <v>15</v>
      </c>
      <c r="F32" s="8" t="s">
        <v>33</v>
      </c>
      <c r="G32" s="98" t="s">
        <v>88</v>
      </c>
      <c r="H32" s="26">
        <v>4000</v>
      </c>
    </row>
    <row r="33" spans="1:8" ht="27.75" customHeight="1">
      <c r="A33" s="76" t="s">
        <v>117</v>
      </c>
      <c r="B33" s="55" t="s">
        <v>8</v>
      </c>
      <c r="C33" s="43" t="s">
        <v>19</v>
      </c>
      <c r="D33" s="43" t="s">
        <v>160</v>
      </c>
      <c r="E33" s="43" t="s">
        <v>12</v>
      </c>
      <c r="F33" s="43" t="s">
        <v>33</v>
      </c>
      <c r="G33" s="100"/>
      <c r="H33" s="44">
        <f>H34</f>
        <v>89000</v>
      </c>
    </row>
    <row r="34" spans="1:8" ht="20.25" customHeight="1">
      <c r="A34" s="77" t="s">
        <v>80</v>
      </c>
      <c r="B34" s="54" t="s">
        <v>8</v>
      </c>
      <c r="C34" s="8" t="s">
        <v>19</v>
      </c>
      <c r="D34" s="8" t="s">
        <v>160</v>
      </c>
      <c r="E34" s="8" t="s">
        <v>12</v>
      </c>
      <c r="F34" s="8" t="s">
        <v>33</v>
      </c>
      <c r="G34" s="98" t="s">
        <v>88</v>
      </c>
      <c r="H34" s="26">
        <v>89000</v>
      </c>
    </row>
    <row r="35" spans="1:8" ht="35.25" customHeight="1">
      <c r="A35" s="217" t="s">
        <v>186</v>
      </c>
      <c r="B35" s="218" t="s">
        <v>8</v>
      </c>
      <c r="C35" s="211" t="s">
        <v>19</v>
      </c>
      <c r="D35" s="211" t="s">
        <v>160</v>
      </c>
      <c r="E35" s="211" t="s">
        <v>14</v>
      </c>
      <c r="F35" s="211" t="s">
        <v>33</v>
      </c>
      <c r="G35" s="211"/>
      <c r="H35" s="212">
        <f>H37+H36</f>
        <v>367000</v>
      </c>
    </row>
    <row r="36" spans="1:8" ht="16.5" customHeight="1">
      <c r="A36" s="182" t="s">
        <v>107</v>
      </c>
      <c r="B36" s="54" t="s">
        <v>8</v>
      </c>
      <c r="C36" s="8" t="s">
        <v>19</v>
      </c>
      <c r="D36" s="8" t="s">
        <v>160</v>
      </c>
      <c r="E36" s="8" t="s">
        <v>14</v>
      </c>
      <c r="F36" s="8" t="s">
        <v>33</v>
      </c>
      <c r="G36" s="98" t="s">
        <v>109</v>
      </c>
      <c r="H36" s="26">
        <v>25000</v>
      </c>
    </row>
    <row r="37" spans="1:8" ht="21.75" customHeight="1">
      <c r="A37" s="77" t="s">
        <v>80</v>
      </c>
      <c r="B37" s="54" t="s">
        <v>8</v>
      </c>
      <c r="C37" s="8" t="s">
        <v>19</v>
      </c>
      <c r="D37" s="8" t="s">
        <v>160</v>
      </c>
      <c r="E37" s="8" t="s">
        <v>14</v>
      </c>
      <c r="F37" s="8" t="s">
        <v>33</v>
      </c>
      <c r="G37" s="98" t="s">
        <v>88</v>
      </c>
      <c r="H37" s="26">
        <v>342000</v>
      </c>
    </row>
    <row r="38" spans="1:8" ht="19.5" customHeight="1">
      <c r="A38" s="227" t="s">
        <v>196</v>
      </c>
      <c r="B38" s="199" t="s">
        <v>8</v>
      </c>
      <c r="C38" s="200" t="s">
        <v>19</v>
      </c>
      <c r="D38" s="200" t="s">
        <v>32</v>
      </c>
      <c r="E38" s="200" t="s">
        <v>8</v>
      </c>
      <c r="F38" s="200" t="s">
        <v>33</v>
      </c>
      <c r="G38" s="201"/>
      <c r="H38" s="202">
        <f>H39</f>
        <v>281000</v>
      </c>
    </row>
    <row r="39" spans="1:8" ht="23.25" customHeight="1">
      <c r="A39" s="77" t="s">
        <v>80</v>
      </c>
      <c r="B39" s="203" t="s">
        <v>8</v>
      </c>
      <c r="C39" s="204" t="s">
        <v>19</v>
      </c>
      <c r="D39" s="204" t="s">
        <v>32</v>
      </c>
      <c r="E39" s="204" t="s">
        <v>8</v>
      </c>
      <c r="F39" s="204" t="s">
        <v>33</v>
      </c>
      <c r="G39" s="205" t="s">
        <v>88</v>
      </c>
      <c r="H39" s="226">
        <v>281000</v>
      </c>
    </row>
    <row r="40" spans="1:8" ht="33.75" customHeight="1">
      <c r="A40" s="191" t="s">
        <v>142</v>
      </c>
      <c r="B40" s="213" t="s">
        <v>8</v>
      </c>
      <c r="C40" s="214" t="s">
        <v>19</v>
      </c>
      <c r="D40" s="214" t="s">
        <v>143</v>
      </c>
      <c r="E40" s="214" t="s">
        <v>33</v>
      </c>
      <c r="F40" s="214" t="s">
        <v>33</v>
      </c>
      <c r="G40" s="215"/>
      <c r="H40" s="216">
        <f>H41</f>
        <v>11000</v>
      </c>
    </row>
    <row r="41" spans="1:8" ht="42" customHeight="1">
      <c r="A41" s="114" t="s">
        <v>113</v>
      </c>
      <c r="B41" s="93" t="s">
        <v>8</v>
      </c>
      <c r="C41" s="8" t="s">
        <v>19</v>
      </c>
      <c r="D41" s="8" t="s">
        <v>143</v>
      </c>
      <c r="E41" s="8" t="s">
        <v>9</v>
      </c>
      <c r="F41" s="8" t="s">
        <v>16</v>
      </c>
      <c r="G41" s="98" t="s">
        <v>88</v>
      </c>
      <c r="H41" s="26">
        <v>11000</v>
      </c>
    </row>
    <row r="42" spans="1:8" ht="19.5" customHeight="1">
      <c r="A42" s="192" t="s">
        <v>144</v>
      </c>
      <c r="B42" s="92" t="s">
        <v>8</v>
      </c>
      <c r="C42" s="43" t="s">
        <v>19</v>
      </c>
      <c r="D42" s="43" t="s">
        <v>145</v>
      </c>
      <c r="E42" s="43" t="s">
        <v>33</v>
      </c>
      <c r="F42" s="43" t="s">
        <v>33</v>
      </c>
      <c r="G42" s="100"/>
      <c r="H42" s="44">
        <f>H43</f>
        <v>66000</v>
      </c>
    </row>
    <row r="43" spans="1:8" ht="40.5" customHeight="1">
      <c r="A43" s="114" t="s">
        <v>146</v>
      </c>
      <c r="B43" s="93" t="s">
        <v>8</v>
      </c>
      <c r="C43" s="8" t="s">
        <v>19</v>
      </c>
      <c r="D43" s="8" t="s">
        <v>145</v>
      </c>
      <c r="E43" s="8" t="s">
        <v>9</v>
      </c>
      <c r="F43" s="8" t="s">
        <v>8</v>
      </c>
      <c r="G43" s="98" t="s">
        <v>88</v>
      </c>
      <c r="H43" s="26">
        <v>66000</v>
      </c>
    </row>
    <row r="44" spans="1:8" ht="18.75" customHeight="1">
      <c r="A44" s="192" t="s">
        <v>147</v>
      </c>
      <c r="B44" s="92" t="s">
        <v>8</v>
      </c>
      <c r="C44" s="43" t="s">
        <v>19</v>
      </c>
      <c r="D44" s="43" t="s">
        <v>148</v>
      </c>
      <c r="E44" s="43" t="s">
        <v>33</v>
      </c>
      <c r="F44" s="43" t="s">
        <v>33</v>
      </c>
      <c r="G44" s="100"/>
      <c r="H44" s="44">
        <f>H45</f>
        <v>11000</v>
      </c>
    </row>
    <row r="45" spans="1:8" ht="42" customHeight="1">
      <c r="A45" s="114" t="s">
        <v>114</v>
      </c>
      <c r="B45" s="93" t="s">
        <v>8</v>
      </c>
      <c r="C45" s="8" t="s">
        <v>19</v>
      </c>
      <c r="D45" s="8" t="s">
        <v>148</v>
      </c>
      <c r="E45" s="8" t="s">
        <v>9</v>
      </c>
      <c r="F45" s="8" t="s">
        <v>18</v>
      </c>
      <c r="G45" s="98" t="s">
        <v>88</v>
      </c>
      <c r="H45" s="26">
        <v>11000</v>
      </c>
    </row>
    <row r="46" spans="1:8" ht="18.75" customHeight="1">
      <c r="A46" s="135" t="s">
        <v>97</v>
      </c>
      <c r="B46" s="53" t="s">
        <v>8</v>
      </c>
      <c r="C46" s="7" t="s">
        <v>60</v>
      </c>
      <c r="D46" s="7"/>
      <c r="E46" s="7"/>
      <c r="F46" s="7"/>
      <c r="G46" s="133"/>
      <c r="H46" s="27">
        <f>H47</f>
        <v>1000000</v>
      </c>
    </row>
    <row r="47" spans="1:8" ht="17.25" customHeight="1">
      <c r="A47" s="136" t="s">
        <v>97</v>
      </c>
      <c r="B47" s="116" t="s">
        <v>8</v>
      </c>
      <c r="C47" s="117" t="s">
        <v>60</v>
      </c>
      <c r="D47" s="117" t="s">
        <v>98</v>
      </c>
      <c r="E47" s="117" t="s">
        <v>33</v>
      </c>
      <c r="F47" s="117" t="s">
        <v>33</v>
      </c>
      <c r="G47" s="137"/>
      <c r="H47" s="25">
        <f>H48</f>
        <v>1000000</v>
      </c>
    </row>
    <row r="48" spans="1:8" ht="18.75" customHeight="1">
      <c r="A48" s="134" t="s">
        <v>99</v>
      </c>
      <c r="B48" s="55" t="s">
        <v>8</v>
      </c>
      <c r="C48" s="43" t="s">
        <v>60</v>
      </c>
      <c r="D48" s="43" t="s">
        <v>98</v>
      </c>
      <c r="E48" s="43" t="s">
        <v>15</v>
      </c>
      <c r="F48" s="43" t="s">
        <v>33</v>
      </c>
      <c r="G48" s="100"/>
      <c r="H48" s="44">
        <f>H49</f>
        <v>1000000</v>
      </c>
    </row>
    <row r="49" spans="1:8" ht="18.75" customHeight="1">
      <c r="A49" s="138" t="s">
        <v>91</v>
      </c>
      <c r="B49" s="118" t="s">
        <v>8</v>
      </c>
      <c r="C49" s="119" t="s">
        <v>60</v>
      </c>
      <c r="D49" s="119" t="s">
        <v>98</v>
      </c>
      <c r="E49" s="119" t="s">
        <v>15</v>
      </c>
      <c r="F49" s="119" t="s">
        <v>33</v>
      </c>
      <c r="G49" s="139" t="s">
        <v>92</v>
      </c>
      <c r="H49" s="26">
        <v>1000000</v>
      </c>
    </row>
    <row r="50" spans="1:8" ht="18.75" customHeight="1">
      <c r="A50" s="39" t="s">
        <v>24</v>
      </c>
      <c r="B50" s="53" t="s">
        <v>8</v>
      </c>
      <c r="C50" s="7" t="s">
        <v>105</v>
      </c>
      <c r="D50" s="7"/>
      <c r="E50" s="7"/>
      <c r="F50" s="7"/>
      <c r="G50" s="133"/>
      <c r="H50" s="27">
        <f>H51+H56</f>
        <v>5636544.58</v>
      </c>
    </row>
    <row r="51" spans="1:8" ht="38.25" customHeight="1">
      <c r="A51" s="75" t="s">
        <v>78</v>
      </c>
      <c r="B51" s="52" t="s">
        <v>8</v>
      </c>
      <c r="C51" s="13" t="s">
        <v>105</v>
      </c>
      <c r="D51" s="13" t="s">
        <v>79</v>
      </c>
      <c r="E51" s="13" t="s">
        <v>33</v>
      </c>
      <c r="F51" s="13" t="s">
        <v>33</v>
      </c>
      <c r="G51" s="99"/>
      <c r="H51" s="25">
        <f>H52+H54</f>
        <v>5048544.58</v>
      </c>
    </row>
    <row r="52" spans="1:8" ht="18.75" customHeight="1">
      <c r="A52" s="48" t="s">
        <v>3</v>
      </c>
      <c r="B52" s="55" t="s">
        <v>8</v>
      </c>
      <c r="C52" s="43" t="s">
        <v>105</v>
      </c>
      <c r="D52" s="43" t="s">
        <v>79</v>
      </c>
      <c r="E52" s="43" t="s">
        <v>19</v>
      </c>
      <c r="F52" s="43" t="s">
        <v>33</v>
      </c>
      <c r="G52" s="100"/>
      <c r="H52" s="44">
        <f>H53</f>
        <v>3894544.58</v>
      </c>
    </row>
    <row r="53" spans="1:8" ht="21.75" customHeight="1">
      <c r="A53" s="74" t="s">
        <v>80</v>
      </c>
      <c r="B53" s="54" t="s">
        <v>8</v>
      </c>
      <c r="C53" s="8" t="s">
        <v>105</v>
      </c>
      <c r="D53" s="8" t="s">
        <v>79</v>
      </c>
      <c r="E53" s="8" t="s">
        <v>19</v>
      </c>
      <c r="F53" s="8" t="s">
        <v>33</v>
      </c>
      <c r="G53" s="98" t="s">
        <v>88</v>
      </c>
      <c r="H53" s="26">
        <v>3894544.58</v>
      </c>
    </row>
    <row r="54" spans="1:8" ht="17.25" customHeight="1">
      <c r="A54" s="198" t="s">
        <v>175</v>
      </c>
      <c r="B54" s="199" t="s">
        <v>8</v>
      </c>
      <c r="C54" s="200" t="s">
        <v>105</v>
      </c>
      <c r="D54" s="200" t="s">
        <v>79</v>
      </c>
      <c r="E54" s="200" t="s">
        <v>19</v>
      </c>
      <c r="F54" s="200" t="s">
        <v>15</v>
      </c>
      <c r="G54" s="201"/>
      <c r="H54" s="202">
        <f>H55</f>
        <v>1154000</v>
      </c>
    </row>
    <row r="55" spans="1:8" ht="18.75" customHeight="1">
      <c r="A55" s="74" t="s">
        <v>176</v>
      </c>
      <c r="B55" s="203" t="s">
        <v>8</v>
      </c>
      <c r="C55" s="204" t="s">
        <v>105</v>
      </c>
      <c r="D55" s="204" t="s">
        <v>79</v>
      </c>
      <c r="E55" s="204" t="s">
        <v>19</v>
      </c>
      <c r="F55" s="204" t="s">
        <v>15</v>
      </c>
      <c r="G55" s="205" t="s">
        <v>88</v>
      </c>
      <c r="H55" s="206">
        <v>1154000</v>
      </c>
    </row>
    <row r="56" spans="1:8" ht="16.5" customHeight="1">
      <c r="A56" s="82" t="s">
        <v>59</v>
      </c>
      <c r="B56" s="63" t="s">
        <v>8</v>
      </c>
      <c r="C56" s="20" t="s">
        <v>105</v>
      </c>
      <c r="D56" s="20" t="s">
        <v>58</v>
      </c>
      <c r="E56" s="20" t="s">
        <v>33</v>
      </c>
      <c r="F56" s="20" t="s">
        <v>33</v>
      </c>
      <c r="G56" s="140"/>
      <c r="H56" s="25">
        <f>H58</f>
        <v>588000</v>
      </c>
    </row>
    <row r="57" spans="1:8" ht="32.25" customHeight="1">
      <c r="A57" s="48" t="s">
        <v>170</v>
      </c>
      <c r="B57" s="64" t="s">
        <v>8</v>
      </c>
      <c r="C57" s="43" t="s">
        <v>105</v>
      </c>
      <c r="D57" s="43" t="s">
        <v>58</v>
      </c>
      <c r="E57" s="43" t="s">
        <v>10</v>
      </c>
      <c r="F57" s="43" t="s">
        <v>33</v>
      </c>
      <c r="G57" s="100"/>
      <c r="H57" s="44">
        <f>H58</f>
        <v>588000</v>
      </c>
    </row>
    <row r="58" spans="1:8" ht="24.75" customHeight="1">
      <c r="A58" s="74" t="s">
        <v>80</v>
      </c>
      <c r="B58" s="65" t="s">
        <v>8</v>
      </c>
      <c r="C58" s="8" t="s">
        <v>105</v>
      </c>
      <c r="D58" s="8" t="s">
        <v>58</v>
      </c>
      <c r="E58" s="8" t="s">
        <v>10</v>
      </c>
      <c r="F58" s="8" t="s">
        <v>33</v>
      </c>
      <c r="G58" s="98" t="s">
        <v>88</v>
      </c>
      <c r="H58" s="26">
        <v>588000</v>
      </c>
    </row>
    <row r="59" spans="1:8" ht="16.5" customHeight="1">
      <c r="A59" s="120" t="s">
        <v>137</v>
      </c>
      <c r="B59" s="121" t="s">
        <v>16</v>
      </c>
      <c r="C59" s="121"/>
      <c r="D59" s="167"/>
      <c r="E59" s="174"/>
      <c r="F59" s="174"/>
      <c r="G59" s="168"/>
      <c r="H59" s="175">
        <f>H60</f>
        <v>562000</v>
      </c>
    </row>
    <row r="60" spans="1:8" ht="17.25" customHeight="1">
      <c r="A60" s="176" t="s">
        <v>138</v>
      </c>
      <c r="B60" s="177" t="s">
        <v>16</v>
      </c>
      <c r="C60" s="7" t="s">
        <v>18</v>
      </c>
      <c r="D60" s="7"/>
      <c r="E60" s="7"/>
      <c r="F60" s="7"/>
      <c r="G60" s="178"/>
      <c r="H60" s="27">
        <f>H61</f>
        <v>562000</v>
      </c>
    </row>
    <row r="61" spans="1:8" ht="18" customHeight="1">
      <c r="A61" s="160" t="s">
        <v>119</v>
      </c>
      <c r="B61" s="179" t="s">
        <v>16</v>
      </c>
      <c r="C61" s="20" t="s">
        <v>18</v>
      </c>
      <c r="D61" s="20" t="s">
        <v>31</v>
      </c>
      <c r="E61" s="20" t="s">
        <v>33</v>
      </c>
      <c r="F61" s="20" t="s">
        <v>33</v>
      </c>
      <c r="G61" s="180"/>
      <c r="H61" s="25">
        <f>H62</f>
        <v>562000</v>
      </c>
    </row>
    <row r="62" spans="1:8" ht="25.5" customHeight="1">
      <c r="A62" s="113" t="s">
        <v>108</v>
      </c>
      <c r="B62" s="55" t="s">
        <v>16</v>
      </c>
      <c r="C62" s="43" t="s">
        <v>18</v>
      </c>
      <c r="D62" s="43" t="s">
        <v>31</v>
      </c>
      <c r="E62" s="43" t="s">
        <v>71</v>
      </c>
      <c r="F62" s="43" t="s">
        <v>33</v>
      </c>
      <c r="G62" s="181"/>
      <c r="H62" s="44">
        <f>H63</f>
        <v>562000</v>
      </c>
    </row>
    <row r="63" spans="1:8" ht="18" customHeight="1">
      <c r="A63" s="182" t="s">
        <v>107</v>
      </c>
      <c r="B63" s="54" t="s">
        <v>16</v>
      </c>
      <c r="C63" s="8" t="s">
        <v>18</v>
      </c>
      <c r="D63" s="8" t="s">
        <v>31</v>
      </c>
      <c r="E63" s="8" t="s">
        <v>71</v>
      </c>
      <c r="F63" s="8" t="s">
        <v>33</v>
      </c>
      <c r="G63" s="183" t="s">
        <v>109</v>
      </c>
      <c r="H63" s="26">
        <v>562000</v>
      </c>
    </row>
    <row r="64" spans="1:8" ht="17.25" customHeight="1">
      <c r="A64" s="120" t="s">
        <v>55</v>
      </c>
      <c r="B64" s="121" t="s">
        <v>19</v>
      </c>
      <c r="C64" s="122"/>
      <c r="D64" s="110"/>
      <c r="E64" s="123"/>
      <c r="F64" s="123"/>
      <c r="G64" s="141"/>
      <c r="H64" s="28">
        <f>H65</f>
        <v>1449334</v>
      </c>
    </row>
    <row r="65" spans="1:8" ht="23.25" customHeight="1">
      <c r="A65" s="124" t="s">
        <v>101</v>
      </c>
      <c r="B65" s="57" t="s">
        <v>19</v>
      </c>
      <c r="C65" s="89" t="s">
        <v>13</v>
      </c>
      <c r="D65" s="7"/>
      <c r="E65" s="10"/>
      <c r="F65" s="10"/>
      <c r="G65" s="133"/>
      <c r="H65" s="27">
        <f>H66+H68+H71</f>
        <v>1449334</v>
      </c>
    </row>
    <row r="66" spans="1:8" ht="17.25" customHeight="1">
      <c r="A66" s="266" t="s">
        <v>228</v>
      </c>
      <c r="B66" s="258" t="s">
        <v>19</v>
      </c>
      <c r="C66" s="259" t="s">
        <v>13</v>
      </c>
      <c r="D66" s="260" t="s">
        <v>229</v>
      </c>
      <c r="E66" s="261" t="s">
        <v>33</v>
      </c>
      <c r="F66" s="261" t="s">
        <v>33</v>
      </c>
      <c r="G66" s="262"/>
      <c r="H66" s="243">
        <f>H67</f>
        <v>496000</v>
      </c>
    </row>
    <row r="67" spans="1:8" ht="21" customHeight="1">
      <c r="A67" s="74" t="s">
        <v>80</v>
      </c>
      <c r="B67" s="263" t="s">
        <v>19</v>
      </c>
      <c r="C67" s="264" t="s">
        <v>13</v>
      </c>
      <c r="D67" s="265" t="s">
        <v>229</v>
      </c>
      <c r="E67" s="234" t="s">
        <v>33</v>
      </c>
      <c r="F67" s="234" t="s">
        <v>33</v>
      </c>
      <c r="G67" s="205" t="s">
        <v>88</v>
      </c>
      <c r="H67" s="206">
        <v>496000</v>
      </c>
    </row>
    <row r="68" spans="1:8" ht="26.25" customHeight="1">
      <c r="A68" s="253" t="s">
        <v>221</v>
      </c>
      <c r="B68" s="235" t="s">
        <v>19</v>
      </c>
      <c r="C68" s="236" t="s">
        <v>13</v>
      </c>
      <c r="D68" s="236" t="s">
        <v>222</v>
      </c>
      <c r="E68" s="236" t="s">
        <v>33</v>
      </c>
      <c r="F68" s="236" t="s">
        <v>33</v>
      </c>
      <c r="G68" s="237"/>
      <c r="H68" s="238">
        <f>H69</f>
        <v>303334</v>
      </c>
    </row>
    <row r="69" spans="1:8" ht="29.25" customHeight="1">
      <c r="A69" s="198" t="s">
        <v>227</v>
      </c>
      <c r="B69" s="258" t="s">
        <v>19</v>
      </c>
      <c r="C69" s="259" t="s">
        <v>13</v>
      </c>
      <c r="D69" s="260" t="s">
        <v>222</v>
      </c>
      <c r="E69" s="261" t="s">
        <v>12</v>
      </c>
      <c r="F69" s="261" t="s">
        <v>33</v>
      </c>
      <c r="G69" s="262"/>
      <c r="H69" s="243">
        <f>H70</f>
        <v>303334</v>
      </c>
    </row>
    <row r="70" spans="1:8" ht="25.5" customHeight="1">
      <c r="A70" s="74" t="s">
        <v>211</v>
      </c>
      <c r="B70" s="263" t="s">
        <v>19</v>
      </c>
      <c r="C70" s="264" t="s">
        <v>13</v>
      </c>
      <c r="D70" s="265" t="s">
        <v>222</v>
      </c>
      <c r="E70" s="234" t="s">
        <v>12</v>
      </c>
      <c r="F70" s="234" t="s">
        <v>33</v>
      </c>
      <c r="G70" s="205" t="s">
        <v>88</v>
      </c>
      <c r="H70" s="206">
        <v>303334</v>
      </c>
    </row>
    <row r="71" spans="1:8" ht="17.25" customHeight="1">
      <c r="A71" s="82" t="s">
        <v>59</v>
      </c>
      <c r="B71" s="63" t="s">
        <v>19</v>
      </c>
      <c r="C71" s="20" t="s">
        <v>13</v>
      </c>
      <c r="D71" s="20" t="s">
        <v>58</v>
      </c>
      <c r="E71" s="20" t="s">
        <v>33</v>
      </c>
      <c r="F71" s="20" t="s">
        <v>33</v>
      </c>
      <c r="G71" s="140"/>
      <c r="H71" s="25">
        <f>H72+H75</f>
        <v>650000</v>
      </c>
    </row>
    <row r="72" spans="1:8" ht="31.5" customHeight="1">
      <c r="A72" s="196" t="s">
        <v>171</v>
      </c>
      <c r="B72" s="45" t="s">
        <v>19</v>
      </c>
      <c r="C72" s="88" t="s">
        <v>13</v>
      </c>
      <c r="D72" s="43" t="s">
        <v>58</v>
      </c>
      <c r="E72" s="46" t="s">
        <v>19</v>
      </c>
      <c r="F72" s="46" t="s">
        <v>33</v>
      </c>
      <c r="G72" s="100"/>
      <c r="H72" s="44">
        <f>H73</f>
        <v>50000</v>
      </c>
    </row>
    <row r="73" spans="1:8" ht="16.5" customHeight="1">
      <c r="A73" s="114" t="s">
        <v>80</v>
      </c>
      <c r="B73" s="22" t="s">
        <v>19</v>
      </c>
      <c r="C73" s="8" t="s">
        <v>13</v>
      </c>
      <c r="D73" s="8" t="s">
        <v>58</v>
      </c>
      <c r="E73" s="9" t="s">
        <v>19</v>
      </c>
      <c r="F73" s="9" t="s">
        <v>33</v>
      </c>
      <c r="G73" s="8" t="s">
        <v>88</v>
      </c>
      <c r="H73" s="26">
        <v>50000</v>
      </c>
    </row>
    <row r="74" spans="1:8" ht="29.25" customHeight="1">
      <c r="A74" s="159" t="s">
        <v>192</v>
      </c>
      <c r="B74" s="45" t="s">
        <v>19</v>
      </c>
      <c r="C74" s="43" t="s">
        <v>13</v>
      </c>
      <c r="D74" s="43" t="s">
        <v>58</v>
      </c>
      <c r="E74" s="46" t="s">
        <v>13</v>
      </c>
      <c r="F74" s="46" t="s">
        <v>33</v>
      </c>
      <c r="G74" s="43"/>
      <c r="H74" s="44">
        <f>H75</f>
        <v>600000</v>
      </c>
    </row>
    <row r="75" spans="1:8" ht="14.25" customHeight="1">
      <c r="A75" s="114" t="s">
        <v>80</v>
      </c>
      <c r="B75" s="22" t="s">
        <v>19</v>
      </c>
      <c r="C75" s="8" t="s">
        <v>13</v>
      </c>
      <c r="D75" s="8" t="s">
        <v>58</v>
      </c>
      <c r="E75" s="9" t="s">
        <v>13</v>
      </c>
      <c r="F75" s="9" t="s">
        <v>33</v>
      </c>
      <c r="G75" s="8" t="s">
        <v>88</v>
      </c>
      <c r="H75" s="26">
        <v>600000</v>
      </c>
    </row>
    <row r="76" spans="1:8" ht="21" customHeight="1">
      <c r="A76" s="79" t="s">
        <v>50</v>
      </c>
      <c r="B76" s="60" t="s">
        <v>15</v>
      </c>
      <c r="C76" s="17"/>
      <c r="D76" s="17"/>
      <c r="E76" s="17"/>
      <c r="F76" s="17"/>
      <c r="G76" s="142"/>
      <c r="H76" s="28">
        <f>H77+H80+H91</f>
        <v>81804442.10000001</v>
      </c>
    </row>
    <row r="77" spans="1:8" ht="15.75" customHeight="1">
      <c r="A77" s="220" t="s">
        <v>230</v>
      </c>
      <c r="B77" s="221" t="s">
        <v>15</v>
      </c>
      <c r="C77" s="229" t="s">
        <v>8</v>
      </c>
      <c r="D77" s="222"/>
      <c r="E77" s="222"/>
      <c r="F77" s="222"/>
      <c r="G77" s="230"/>
      <c r="H77" s="223">
        <f>H78</f>
        <v>10287526.2</v>
      </c>
    </row>
    <row r="78" spans="1:8" ht="29.25" customHeight="1">
      <c r="A78" s="267" t="s">
        <v>231</v>
      </c>
      <c r="B78" s="268" t="s">
        <v>15</v>
      </c>
      <c r="C78" s="269" t="s">
        <v>8</v>
      </c>
      <c r="D78" s="269" t="s">
        <v>232</v>
      </c>
      <c r="E78" s="269" t="s">
        <v>8</v>
      </c>
      <c r="F78" s="269" t="s">
        <v>19</v>
      </c>
      <c r="G78" s="270"/>
      <c r="H78" s="202">
        <f>H79</f>
        <v>10287526.2</v>
      </c>
    </row>
    <row r="79" spans="1:8" ht="38.25" customHeight="1">
      <c r="A79" s="271" t="s">
        <v>233</v>
      </c>
      <c r="B79" s="263" t="s">
        <v>15</v>
      </c>
      <c r="C79" s="272" t="s">
        <v>8</v>
      </c>
      <c r="D79" s="272" t="s">
        <v>232</v>
      </c>
      <c r="E79" s="272" t="s">
        <v>8</v>
      </c>
      <c r="F79" s="272" t="s">
        <v>19</v>
      </c>
      <c r="G79" s="273" t="s">
        <v>234</v>
      </c>
      <c r="H79" s="206">
        <v>10287526.2</v>
      </c>
    </row>
    <row r="80" spans="1:8" ht="19.5" customHeight="1">
      <c r="A80" s="220" t="s">
        <v>197</v>
      </c>
      <c r="B80" s="221" t="s">
        <v>15</v>
      </c>
      <c r="C80" s="229" t="s">
        <v>16</v>
      </c>
      <c r="D80" s="222"/>
      <c r="E80" s="222"/>
      <c r="F80" s="222"/>
      <c r="G80" s="230"/>
      <c r="H80" s="223">
        <f>H81+H83+H85+H87+H89</f>
        <v>71412915.9</v>
      </c>
    </row>
    <row r="81" spans="1:8" ht="27.75" customHeight="1">
      <c r="A81" s="228" t="s">
        <v>202</v>
      </c>
      <c r="B81" s="231" t="s">
        <v>15</v>
      </c>
      <c r="C81" s="232" t="s">
        <v>16</v>
      </c>
      <c r="D81" s="200" t="s">
        <v>200</v>
      </c>
      <c r="E81" s="200" t="s">
        <v>201</v>
      </c>
      <c r="F81" s="200" t="s">
        <v>33</v>
      </c>
      <c r="G81" s="209"/>
      <c r="H81" s="202">
        <f>H82</f>
        <v>62200000</v>
      </c>
    </row>
    <row r="82" spans="1:8" ht="21" customHeight="1">
      <c r="A82" s="77" t="s">
        <v>107</v>
      </c>
      <c r="B82" s="233" t="s">
        <v>15</v>
      </c>
      <c r="C82" s="234" t="s">
        <v>16</v>
      </c>
      <c r="D82" s="204" t="s">
        <v>200</v>
      </c>
      <c r="E82" s="204" t="s">
        <v>201</v>
      </c>
      <c r="F82" s="204" t="s">
        <v>33</v>
      </c>
      <c r="G82" s="210" t="s">
        <v>109</v>
      </c>
      <c r="H82" s="206">
        <v>62200000</v>
      </c>
    </row>
    <row r="83" spans="1:8" ht="18.75" customHeight="1">
      <c r="A83" s="228" t="s">
        <v>198</v>
      </c>
      <c r="B83" s="231" t="s">
        <v>15</v>
      </c>
      <c r="C83" s="232" t="s">
        <v>16</v>
      </c>
      <c r="D83" s="200" t="s">
        <v>32</v>
      </c>
      <c r="E83" s="200" t="s">
        <v>199</v>
      </c>
      <c r="F83" s="200" t="s">
        <v>33</v>
      </c>
      <c r="G83" s="209"/>
      <c r="H83" s="202">
        <f>H84</f>
        <v>5500000</v>
      </c>
    </row>
    <row r="84" spans="1:8" ht="16.5" customHeight="1">
      <c r="A84" s="77" t="s">
        <v>225</v>
      </c>
      <c r="B84" s="233" t="s">
        <v>15</v>
      </c>
      <c r="C84" s="234" t="s">
        <v>16</v>
      </c>
      <c r="D84" s="204" t="s">
        <v>32</v>
      </c>
      <c r="E84" s="204" t="s">
        <v>199</v>
      </c>
      <c r="F84" s="204" t="s">
        <v>33</v>
      </c>
      <c r="G84" s="210" t="s">
        <v>109</v>
      </c>
      <c r="H84" s="206">
        <v>5500000</v>
      </c>
    </row>
    <row r="85" spans="1:8" ht="45" customHeight="1">
      <c r="A85" s="228" t="s">
        <v>246</v>
      </c>
      <c r="B85" s="286" t="s">
        <v>15</v>
      </c>
      <c r="C85" s="287" t="s">
        <v>16</v>
      </c>
      <c r="D85" s="288" t="s">
        <v>4</v>
      </c>
      <c r="E85" s="287" t="s">
        <v>245</v>
      </c>
      <c r="F85" s="287" t="s">
        <v>33</v>
      </c>
      <c r="G85" s="289"/>
      <c r="H85" s="290">
        <f>H86</f>
        <v>540990.5</v>
      </c>
    </row>
    <row r="86" spans="1:8" ht="16.5" customHeight="1">
      <c r="A86" s="77" t="s">
        <v>107</v>
      </c>
      <c r="B86" s="291" t="s">
        <v>15</v>
      </c>
      <c r="C86" s="292" t="s">
        <v>16</v>
      </c>
      <c r="D86" s="293" t="s">
        <v>4</v>
      </c>
      <c r="E86" s="292" t="s">
        <v>245</v>
      </c>
      <c r="F86" s="292" t="s">
        <v>33</v>
      </c>
      <c r="G86" s="294" t="s">
        <v>109</v>
      </c>
      <c r="H86" s="295">
        <v>540990.5</v>
      </c>
    </row>
    <row r="87" spans="1:8" ht="24" customHeight="1">
      <c r="A87" s="228" t="s">
        <v>224</v>
      </c>
      <c r="B87" s="231" t="s">
        <v>15</v>
      </c>
      <c r="C87" s="232" t="s">
        <v>16</v>
      </c>
      <c r="D87" s="200" t="s">
        <v>159</v>
      </c>
      <c r="E87" s="232" t="s">
        <v>11</v>
      </c>
      <c r="F87" s="232" t="s">
        <v>33</v>
      </c>
      <c r="G87" s="209"/>
      <c r="H87" s="202">
        <f>H88</f>
        <v>3104900</v>
      </c>
    </row>
    <row r="88" spans="1:8" ht="15" customHeight="1">
      <c r="A88" s="77" t="s">
        <v>225</v>
      </c>
      <c r="B88" s="233" t="s">
        <v>15</v>
      </c>
      <c r="C88" s="234" t="s">
        <v>16</v>
      </c>
      <c r="D88" s="204" t="s">
        <v>159</v>
      </c>
      <c r="E88" s="234" t="s">
        <v>11</v>
      </c>
      <c r="F88" s="234" t="s">
        <v>33</v>
      </c>
      <c r="G88" s="210" t="s">
        <v>109</v>
      </c>
      <c r="H88" s="206">
        <v>3104900</v>
      </c>
    </row>
    <row r="89" spans="1:8" ht="25.5">
      <c r="A89" s="228" t="s">
        <v>203</v>
      </c>
      <c r="B89" s="231" t="s">
        <v>15</v>
      </c>
      <c r="C89" s="232" t="s">
        <v>16</v>
      </c>
      <c r="D89" s="200" t="s">
        <v>159</v>
      </c>
      <c r="E89" s="232" t="s">
        <v>11</v>
      </c>
      <c r="F89" s="232" t="s">
        <v>8</v>
      </c>
      <c r="G89" s="209"/>
      <c r="H89" s="202">
        <f>H90</f>
        <v>67025.4</v>
      </c>
    </row>
    <row r="90" spans="1:8" ht="12.75">
      <c r="A90" s="74" t="s">
        <v>80</v>
      </c>
      <c r="B90" s="233" t="s">
        <v>15</v>
      </c>
      <c r="C90" s="234" t="s">
        <v>16</v>
      </c>
      <c r="D90" s="204" t="s">
        <v>159</v>
      </c>
      <c r="E90" s="234" t="s">
        <v>11</v>
      </c>
      <c r="F90" s="234" t="s">
        <v>8</v>
      </c>
      <c r="G90" s="210" t="s">
        <v>88</v>
      </c>
      <c r="H90" s="206">
        <v>67025.4</v>
      </c>
    </row>
    <row r="91" spans="1:8" ht="12.75">
      <c r="A91" s="41" t="s">
        <v>51</v>
      </c>
      <c r="B91" s="62" t="s">
        <v>15</v>
      </c>
      <c r="C91" s="7" t="s">
        <v>15</v>
      </c>
      <c r="D91" s="7"/>
      <c r="E91" s="7"/>
      <c r="F91" s="7"/>
      <c r="G91" s="133"/>
      <c r="H91" s="29">
        <f>H92</f>
        <v>104000</v>
      </c>
    </row>
    <row r="92" spans="1:8" ht="12.75">
      <c r="A92" s="82" t="s">
        <v>59</v>
      </c>
      <c r="B92" s="63" t="s">
        <v>15</v>
      </c>
      <c r="C92" s="20" t="s">
        <v>15</v>
      </c>
      <c r="D92" s="20" t="s">
        <v>58</v>
      </c>
      <c r="E92" s="20" t="s">
        <v>33</v>
      </c>
      <c r="F92" s="20" t="s">
        <v>33</v>
      </c>
      <c r="G92" s="140"/>
      <c r="H92" s="25">
        <f>H93</f>
        <v>104000</v>
      </c>
    </row>
    <row r="93" spans="1:8" ht="12.75">
      <c r="A93" s="48" t="s">
        <v>124</v>
      </c>
      <c r="B93" s="55" t="s">
        <v>15</v>
      </c>
      <c r="C93" s="43" t="s">
        <v>15</v>
      </c>
      <c r="D93" s="43" t="s">
        <v>58</v>
      </c>
      <c r="E93" s="43" t="s">
        <v>8</v>
      </c>
      <c r="F93" s="43" t="s">
        <v>33</v>
      </c>
      <c r="G93" s="100"/>
      <c r="H93" s="44">
        <f>H94</f>
        <v>104000</v>
      </c>
    </row>
    <row r="94" spans="1:8" ht="12.75">
      <c r="A94" s="74" t="s">
        <v>80</v>
      </c>
      <c r="B94" s="59" t="s">
        <v>15</v>
      </c>
      <c r="C94" s="8" t="s">
        <v>15</v>
      </c>
      <c r="D94" s="8" t="s">
        <v>58</v>
      </c>
      <c r="E94" s="9" t="s">
        <v>8</v>
      </c>
      <c r="F94" s="9" t="s">
        <v>33</v>
      </c>
      <c r="G94" s="98" t="s">
        <v>88</v>
      </c>
      <c r="H94" s="26">
        <v>104000</v>
      </c>
    </row>
    <row r="95" spans="1:8" ht="20.25" customHeight="1">
      <c r="A95" s="79" t="s">
        <v>35</v>
      </c>
      <c r="B95" s="60" t="s">
        <v>10</v>
      </c>
      <c r="C95" s="17"/>
      <c r="D95" s="17"/>
      <c r="E95" s="17"/>
      <c r="F95" s="17"/>
      <c r="G95" s="142"/>
      <c r="H95" s="28">
        <f>H96+H122+H164+H171</f>
        <v>270481865.19</v>
      </c>
    </row>
    <row r="96" spans="1:8" ht="16.5" customHeight="1">
      <c r="A96" s="41" t="s">
        <v>36</v>
      </c>
      <c r="B96" s="61" t="s">
        <v>10</v>
      </c>
      <c r="C96" s="12" t="s">
        <v>8</v>
      </c>
      <c r="D96" s="11"/>
      <c r="E96" s="11"/>
      <c r="F96" s="11"/>
      <c r="G96" s="147"/>
      <c r="H96" s="29">
        <f>H97+H99+H104+H109+H112+H114+H116+H119</f>
        <v>56387000</v>
      </c>
    </row>
    <row r="97" spans="1:8" ht="18.75" customHeight="1">
      <c r="A97" s="73" t="s">
        <v>205</v>
      </c>
      <c r="B97" s="235" t="s">
        <v>10</v>
      </c>
      <c r="C97" s="236" t="s">
        <v>8</v>
      </c>
      <c r="D97" s="236" t="s">
        <v>32</v>
      </c>
      <c r="E97" s="236" t="s">
        <v>8</v>
      </c>
      <c r="F97" s="236" t="s">
        <v>33</v>
      </c>
      <c r="G97" s="237"/>
      <c r="H97" s="238">
        <f>H98</f>
        <v>1477000</v>
      </c>
    </row>
    <row r="98" spans="1:8" ht="16.5" customHeight="1">
      <c r="A98" s="208" t="s">
        <v>161</v>
      </c>
      <c r="B98" s="203" t="s">
        <v>10</v>
      </c>
      <c r="C98" s="204" t="s">
        <v>8</v>
      </c>
      <c r="D98" s="204" t="s">
        <v>32</v>
      </c>
      <c r="E98" s="204" t="s">
        <v>8</v>
      </c>
      <c r="F98" s="204" t="s">
        <v>33</v>
      </c>
      <c r="G98" s="205" t="s">
        <v>31</v>
      </c>
      <c r="H98" s="206">
        <v>1477000</v>
      </c>
    </row>
    <row r="99" spans="1:8" ht="21.75" customHeight="1">
      <c r="A99" s="40" t="s">
        <v>37</v>
      </c>
      <c r="B99" s="58" t="s">
        <v>10</v>
      </c>
      <c r="C99" s="13" t="s">
        <v>8</v>
      </c>
      <c r="D99" s="13" t="s">
        <v>38</v>
      </c>
      <c r="E99" s="13" t="s">
        <v>33</v>
      </c>
      <c r="F99" s="13" t="s">
        <v>33</v>
      </c>
      <c r="G99" s="99"/>
      <c r="H99" s="25">
        <f>H100</f>
        <v>44021000</v>
      </c>
    </row>
    <row r="100" spans="1:8" ht="16.5" customHeight="1">
      <c r="A100" s="48" t="s">
        <v>2</v>
      </c>
      <c r="B100" s="64" t="s">
        <v>10</v>
      </c>
      <c r="C100" s="46" t="s">
        <v>8</v>
      </c>
      <c r="D100" s="43" t="s">
        <v>38</v>
      </c>
      <c r="E100" s="46" t="s">
        <v>72</v>
      </c>
      <c r="F100" s="46" t="s">
        <v>0</v>
      </c>
      <c r="G100" s="145"/>
      <c r="H100" s="44">
        <f>SUM(H101:H103)</f>
        <v>44021000</v>
      </c>
    </row>
    <row r="101" spans="1:8" ht="21" customHeight="1">
      <c r="A101" s="16" t="s">
        <v>161</v>
      </c>
      <c r="B101" s="65" t="s">
        <v>10</v>
      </c>
      <c r="C101" s="9" t="s">
        <v>8</v>
      </c>
      <c r="D101" s="8" t="s">
        <v>38</v>
      </c>
      <c r="E101" s="9" t="s">
        <v>72</v>
      </c>
      <c r="F101" s="9" t="s">
        <v>33</v>
      </c>
      <c r="G101" s="146" t="s">
        <v>31</v>
      </c>
      <c r="H101" s="26">
        <v>36132000</v>
      </c>
    </row>
    <row r="102" spans="1:8" ht="23.25" customHeight="1">
      <c r="A102" s="80" t="s">
        <v>165</v>
      </c>
      <c r="B102" s="65" t="s">
        <v>10</v>
      </c>
      <c r="C102" s="9" t="s">
        <v>8</v>
      </c>
      <c r="D102" s="8" t="s">
        <v>38</v>
      </c>
      <c r="E102" s="9" t="s">
        <v>72</v>
      </c>
      <c r="F102" s="9" t="s">
        <v>33</v>
      </c>
      <c r="G102" s="146" t="s">
        <v>166</v>
      </c>
      <c r="H102" s="26">
        <v>1114000</v>
      </c>
    </row>
    <row r="103" spans="1:8" ht="16.5" customHeight="1">
      <c r="A103" s="16" t="s">
        <v>162</v>
      </c>
      <c r="B103" s="65" t="s">
        <v>10</v>
      </c>
      <c r="C103" s="9" t="s">
        <v>8</v>
      </c>
      <c r="D103" s="8" t="s">
        <v>38</v>
      </c>
      <c r="E103" s="9" t="s">
        <v>72</v>
      </c>
      <c r="F103" s="9" t="s">
        <v>8</v>
      </c>
      <c r="G103" s="146" t="s">
        <v>31</v>
      </c>
      <c r="H103" s="26">
        <v>6775000</v>
      </c>
    </row>
    <row r="104" spans="1:8" ht="15.75" customHeight="1">
      <c r="A104" s="23" t="s">
        <v>70</v>
      </c>
      <c r="B104" s="56" t="s">
        <v>10</v>
      </c>
      <c r="C104" s="24" t="s">
        <v>8</v>
      </c>
      <c r="D104" s="24" t="s">
        <v>54</v>
      </c>
      <c r="E104" s="24" t="s">
        <v>33</v>
      </c>
      <c r="F104" s="24" t="s">
        <v>33</v>
      </c>
      <c r="G104" s="148"/>
      <c r="H104" s="25">
        <f>H106+H107</f>
        <v>1368000</v>
      </c>
    </row>
    <row r="105" spans="1:8" ht="25.5">
      <c r="A105" s="48" t="s">
        <v>164</v>
      </c>
      <c r="B105" s="55" t="s">
        <v>10</v>
      </c>
      <c r="C105" s="43" t="s">
        <v>8</v>
      </c>
      <c r="D105" s="43" t="s">
        <v>54</v>
      </c>
      <c r="E105" s="43" t="s">
        <v>163</v>
      </c>
      <c r="F105" s="43" t="s">
        <v>8</v>
      </c>
      <c r="G105" s="100"/>
      <c r="H105" s="44">
        <f>H106</f>
        <v>585000</v>
      </c>
    </row>
    <row r="106" spans="1:8" ht="17.25" customHeight="1">
      <c r="A106" s="16" t="s">
        <v>161</v>
      </c>
      <c r="B106" s="54" t="s">
        <v>10</v>
      </c>
      <c r="C106" s="8" t="s">
        <v>8</v>
      </c>
      <c r="D106" s="8" t="s">
        <v>54</v>
      </c>
      <c r="E106" s="8" t="s">
        <v>163</v>
      </c>
      <c r="F106" s="8" t="s">
        <v>8</v>
      </c>
      <c r="G106" s="98" t="s">
        <v>31</v>
      </c>
      <c r="H106" s="31">
        <v>585000</v>
      </c>
    </row>
    <row r="107" spans="1:8" ht="26.25" customHeight="1">
      <c r="A107" s="48" t="s">
        <v>87</v>
      </c>
      <c r="B107" s="55" t="s">
        <v>10</v>
      </c>
      <c r="C107" s="43" t="s">
        <v>8</v>
      </c>
      <c r="D107" s="43" t="s">
        <v>54</v>
      </c>
      <c r="E107" s="43" t="s">
        <v>163</v>
      </c>
      <c r="F107" s="43" t="s">
        <v>16</v>
      </c>
      <c r="G107" s="100"/>
      <c r="H107" s="44">
        <f>H108</f>
        <v>783000</v>
      </c>
    </row>
    <row r="108" spans="1:8" ht="14.25" customHeight="1">
      <c r="A108" s="16" t="s">
        <v>161</v>
      </c>
      <c r="B108" s="54" t="s">
        <v>10</v>
      </c>
      <c r="C108" s="8" t="s">
        <v>8</v>
      </c>
      <c r="D108" s="8" t="s">
        <v>54</v>
      </c>
      <c r="E108" s="8" t="s">
        <v>163</v>
      </c>
      <c r="F108" s="8" t="s">
        <v>16</v>
      </c>
      <c r="G108" s="98" t="s">
        <v>31</v>
      </c>
      <c r="H108" s="31">
        <v>783000</v>
      </c>
    </row>
    <row r="109" spans="1:8" ht="19.5" customHeight="1">
      <c r="A109" s="239" t="s">
        <v>212</v>
      </c>
      <c r="B109" s="240" t="s">
        <v>10</v>
      </c>
      <c r="C109" s="241" t="s">
        <v>8</v>
      </c>
      <c r="D109" s="241" t="s">
        <v>159</v>
      </c>
      <c r="E109" s="241" t="s">
        <v>9</v>
      </c>
      <c r="F109" s="241" t="s">
        <v>33</v>
      </c>
      <c r="G109" s="205"/>
      <c r="H109" s="243">
        <f>H110+H111</f>
        <v>2256000</v>
      </c>
    </row>
    <row r="110" spans="1:8" ht="17.25" customHeight="1">
      <c r="A110" s="208" t="s">
        <v>161</v>
      </c>
      <c r="B110" s="203" t="s">
        <v>10</v>
      </c>
      <c r="C110" s="204" t="s">
        <v>8</v>
      </c>
      <c r="D110" s="204" t="s">
        <v>159</v>
      </c>
      <c r="E110" s="204" t="s">
        <v>9</v>
      </c>
      <c r="F110" s="204" t="s">
        <v>33</v>
      </c>
      <c r="G110" s="205" t="s">
        <v>31</v>
      </c>
      <c r="H110" s="26">
        <v>2256000</v>
      </c>
    </row>
    <row r="111" spans="1:8" ht="33" customHeight="1">
      <c r="A111" s="208" t="s">
        <v>213</v>
      </c>
      <c r="B111" s="203" t="s">
        <v>10</v>
      </c>
      <c r="C111" s="204" t="s">
        <v>8</v>
      </c>
      <c r="D111" s="204" t="s">
        <v>159</v>
      </c>
      <c r="E111" s="204" t="s">
        <v>9</v>
      </c>
      <c r="F111" s="204" t="s">
        <v>33</v>
      </c>
      <c r="G111" s="205" t="s">
        <v>31</v>
      </c>
      <c r="H111" s="26"/>
    </row>
    <row r="112" spans="1:9" ht="26.25" customHeight="1">
      <c r="A112" s="239" t="s">
        <v>236</v>
      </c>
      <c r="B112" s="240" t="s">
        <v>10</v>
      </c>
      <c r="C112" s="241" t="s">
        <v>8</v>
      </c>
      <c r="D112" s="241" t="s">
        <v>159</v>
      </c>
      <c r="E112" s="241" t="s">
        <v>9</v>
      </c>
      <c r="F112" s="241" t="s">
        <v>8</v>
      </c>
      <c r="G112" s="205"/>
      <c r="H112" s="274">
        <f>H113</f>
        <v>66000</v>
      </c>
      <c r="I112" s="219"/>
    </row>
    <row r="113" spans="1:9" ht="17.25" customHeight="1">
      <c r="A113" s="208" t="s">
        <v>161</v>
      </c>
      <c r="B113" s="203" t="s">
        <v>10</v>
      </c>
      <c r="C113" s="204" t="s">
        <v>8</v>
      </c>
      <c r="D113" s="204" t="s">
        <v>159</v>
      </c>
      <c r="E113" s="204" t="s">
        <v>9</v>
      </c>
      <c r="F113" s="204" t="s">
        <v>8</v>
      </c>
      <c r="G113" s="205" t="s">
        <v>31</v>
      </c>
      <c r="H113" s="226">
        <v>66000</v>
      </c>
      <c r="I113" s="219"/>
    </row>
    <row r="114" spans="1:9" ht="30" customHeight="1">
      <c r="A114" s="253" t="s">
        <v>226</v>
      </c>
      <c r="B114" s="235" t="s">
        <v>10</v>
      </c>
      <c r="C114" s="236" t="s">
        <v>8</v>
      </c>
      <c r="D114" s="236" t="s">
        <v>159</v>
      </c>
      <c r="E114" s="236" t="s">
        <v>10</v>
      </c>
      <c r="F114" s="236" t="s">
        <v>33</v>
      </c>
      <c r="G114" s="237"/>
      <c r="H114" s="254">
        <f>H115</f>
        <v>0</v>
      </c>
      <c r="I114" s="219"/>
    </row>
    <row r="115" spans="1:8" ht="17.25" customHeight="1">
      <c r="A115" s="208" t="s">
        <v>213</v>
      </c>
      <c r="B115" s="203" t="s">
        <v>10</v>
      </c>
      <c r="C115" s="204" t="s">
        <v>8</v>
      </c>
      <c r="D115" s="204" t="s">
        <v>159</v>
      </c>
      <c r="E115" s="204" t="s">
        <v>10</v>
      </c>
      <c r="F115" s="204" t="s">
        <v>33</v>
      </c>
      <c r="G115" s="205" t="s">
        <v>31</v>
      </c>
      <c r="H115" s="242"/>
    </row>
    <row r="116" spans="1:8" ht="38.25">
      <c r="A116" s="191" t="s">
        <v>204</v>
      </c>
      <c r="B116" s="92" t="s">
        <v>10</v>
      </c>
      <c r="C116" s="43" t="s">
        <v>8</v>
      </c>
      <c r="D116" s="43" t="s">
        <v>159</v>
      </c>
      <c r="E116" s="43" t="s">
        <v>105</v>
      </c>
      <c r="F116" s="43" t="s">
        <v>33</v>
      </c>
      <c r="G116" s="100"/>
      <c r="H116" s="44">
        <f>H118+H117</f>
        <v>6479000</v>
      </c>
    </row>
    <row r="117" spans="1:8" ht="12.75">
      <c r="A117" s="16" t="s">
        <v>161</v>
      </c>
      <c r="B117" s="93" t="s">
        <v>10</v>
      </c>
      <c r="C117" s="8" t="s">
        <v>8</v>
      </c>
      <c r="D117" s="8" t="s">
        <v>159</v>
      </c>
      <c r="E117" s="8" t="s">
        <v>105</v>
      </c>
      <c r="F117" s="8" t="s">
        <v>33</v>
      </c>
      <c r="G117" s="98" t="s">
        <v>31</v>
      </c>
      <c r="H117" s="26">
        <v>6265000</v>
      </c>
    </row>
    <row r="118" spans="1:8" ht="15.75" customHeight="1">
      <c r="A118" s="16" t="s">
        <v>195</v>
      </c>
      <c r="B118" s="93" t="s">
        <v>10</v>
      </c>
      <c r="C118" s="8" t="s">
        <v>8</v>
      </c>
      <c r="D118" s="8" t="s">
        <v>159</v>
      </c>
      <c r="E118" s="8" t="s">
        <v>105</v>
      </c>
      <c r="F118" s="8" t="s">
        <v>33</v>
      </c>
      <c r="G118" s="98" t="s">
        <v>194</v>
      </c>
      <c r="H118" s="26">
        <v>214000</v>
      </c>
    </row>
    <row r="119" spans="1:8" ht="53.25" customHeight="1">
      <c r="A119" s="191" t="s">
        <v>235</v>
      </c>
      <c r="B119" s="92" t="s">
        <v>10</v>
      </c>
      <c r="C119" s="43" t="s">
        <v>8</v>
      </c>
      <c r="D119" s="43" t="s">
        <v>159</v>
      </c>
      <c r="E119" s="43" t="s">
        <v>105</v>
      </c>
      <c r="F119" s="43" t="s">
        <v>8</v>
      </c>
      <c r="G119" s="100"/>
      <c r="H119" s="44">
        <f>H121+H120</f>
        <v>720000</v>
      </c>
    </row>
    <row r="120" spans="1:8" ht="21" customHeight="1">
      <c r="A120" s="16" t="s">
        <v>161</v>
      </c>
      <c r="B120" s="93" t="s">
        <v>10</v>
      </c>
      <c r="C120" s="8" t="s">
        <v>8</v>
      </c>
      <c r="D120" s="8" t="s">
        <v>159</v>
      </c>
      <c r="E120" s="8" t="s">
        <v>105</v>
      </c>
      <c r="F120" s="8" t="s">
        <v>8</v>
      </c>
      <c r="G120" s="98" t="s">
        <v>31</v>
      </c>
      <c r="H120" s="26">
        <v>696000</v>
      </c>
    </row>
    <row r="121" spans="1:8" ht="15.75" customHeight="1">
      <c r="A121" s="16" t="s">
        <v>195</v>
      </c>
      <c r="B121" s="93" t="s">
        <v>10</v>
      </c>
      <c r="C121" s="8" t="s">
        <v>8</v>
      </c>
      <c r="D121" s="8" t="s">
        <v>159</v>
      </c>
      <c r="E121" s="8" t="s">
        <v>105</v>
      </c>
      <c r="F121" s="8" t="s">
        <v>8</v>
      </c>
      <c r="G121" s="98" t="s">
        <v>194</v>
      </c>
      <c r="H121" s="26">
        <v>24000</v>
      </c>
    </row>
    <row r="122" spans="1:8" ht="16.5" customHeight="1">
      <c r="A122" s="41" t="s">
        <v>39</v>
      </c>
      <c r="B122" s="62" t="s">
        <v>10</v>
      </c>
      <c r="C122" s="10" t="s">
        <v>16</v>
      </c>
      <c r="D122" s="7"/>
      <c r="E122" s="7"/>
      <c r="F122" s="7"/>
      <c r="G122" s="143"/>
      <c r="H122" s="29">
        <f>H123+H125+H127+H132+H135+H138+H145+H150+H155+H157+H159+H161</f>
        <v>199638265.19</v>
      </c>
    </row>
    <row r="123" spans="1:8" ht="67.5" customHeight="1">
      <c r="A123" s="48" t="s">
        <v>102</v>
      </c>
      <c r="B123" s="64" t="s">
        <v>10</v>
      </c>
      <c r="C123" s="46" t="s">
        <v>16</v>
      </c>
      <c r="D123" s="43" t="s">
        <v>160</v>
      </c>
      <c r="E123" s="43" t="s">
        <v>8</v>
      </c>
      <c r="F123" s="43" t="s">
        <v>33</v>
      </c>
      <c r="G123" s="145"/>
      <c r="H123" s="44">
        <f>H124</f>
        <v>11915000</v>
      </c>
    </row>
    <row r="124" spans="1:8" ht="15" customHeight="1">
      <c r="A124" s="16" t="s">
        <v>161</v>
      </c>
      <c r="B124" s="65" t="s">
        <v>10</v>
      </c>
      <c r="C124" s="9" t="s">
        <v>16</v>
      </c>
      <c r="D124" s="8" t="s">
        <v>160</v>
      </c>
      <c r="E124" s="8" t="s">
        <v>8</v>
      </c>
      <c r="F124" s="8" t="s">
        <v>33</v>
      </c>
      <c r="G124" s="146" t="s">
        <v>31</v>
      </c>
      <c r="H124" s="26">
        <v>11915000</v>
      </c>
    </row>
    <row r="125" spans="1:8" ht="17.25" customHeight="1">
      <c r="A125" s="73" t="s">
        <v>205</v>
      </c>
      <c r="B125" s="235" t="s">
        <v>10</v>
      </c>
      <c r="C125" s="236" t="s">
        <v>16</v>
      </c>
      <c r="D125" s="236" t="s">
        <v>32</v>
      </c>
      <c r="E125" s="236" t="s">
        <v>8</v>
      </c>
      <c r="F125" s="236" t="s">
        <v>33</v>
      </c>
      <c r="G125" s="237"/>
      <c r="H125" s="238">
        <f>H126</f>
        <v>5219000</v>
      </c>
    </row>
    <row r="126" spans="1:8" ht="16.5" customHeight="1">
      <c r="A126" s="208" t="s">
        <v>161</v>
      </c>
      <c r="B126" s="203" t="s">
        <v>10</v>
      </c>
      <c r="C126" s="204" t="s">
        <v>16</v>
      </c>
      <c r="D126" s="204" t="s">
        <v>32</v>
      </c>
      <c r="E126" s="204" t="s">
        <v>8</v>
      </c>
      <c r="F126" s="204" t="s">
        <v>33</v>
      </c>
      <c r="G126" s="205" t="s">
        <v>31</v>
      </c>
      <c r="H126" s="206">
        <v>5219000</v>
      </c>
    </row>
    <row r="127" spans="1:8" ht="14.25" customHeight="1">
      <c r="A127" s="40" t="s">
        <v>40</v>
      </c>
      <c r="B127" s="66" t="s">
        <v>10</v>
      </c>
      <c r="C127" s="14" t="s">
        <v>16</v>
      </c>
      <c r="D127" s="13" t="s">
        <v>41</v>
      </c>
      <c r="E127" s="14" t="s">
        <v>0</v>
      </c>
      <c r="F127" s="14" t="s">
        <v>0</v>
      </c>
      <c r="G127" s="144"/>
      <c r="H127" s="25">
        <f>H128</f>
        <v>22205000</v>
      </c>
    </row>
    <row r="128" spans="1:8" ht="12.75">
      <c r="A128" s="48" t="s">
        <v>2</v>
      </c>
      <c r="B128" s="64" t="s">
        <v>10</v>
      </c>
      <c r="C128" s="46" t="s">
        <v>16</v>
      </c>
      <c r="D128" s="43" t="s">
        <v>41</v>
      </c>
      <c r="E128" s="46" t="s">
        <v>72</v>
      </c>
      <c r="F128" s="46" t="s">
        <v>0</v>
      </c>
      <c r="G128" s="145"/>
      <c r="H128" s="44">
        <f>SUM(H129:H131)</f>
        <v>22205000</v>
      </c>
    </row>
    <row r="129" spans="1:8" ht="16.5" customHeight="1">
      <c r="A129" s="16" t="s">
        <v>161</v>
      </c>
      <c r="B129" s="65" t="s">
        <v>10</v>
      </c>
      <c r="C129" s="9" t="s">
        <v>16</v>
      </c>
      <c r="D129" s="8" t="s">
        <v>41</v>
      </c>
      <c r="E129" s="9" t="s">
        <v>72</v>
      </c>
      <c r="F129" s="9" t="s">
        <v>33</v>
      </c>
      <c r="G129" s="146" t="s">
        <v>31</v>
      </c>
      <c r="H129" s="26">
        <v>11771000</v>
      </c>
    </row>
    <row r="130" spans="1:8" ht="25.5">
      <c r="A130" s="80" t="s">
        <v>165</v>
      </c>
      <c r="B130" s="65" t="s">
        <v>10</v>
      </c>
      <c r="C130" s="9" t="s">
        <v>16</v>
      </c>
      <c r="D130" s="8" t="s">
        <v>41</v>
      </c>
      <c r="E130" s="9" t="s">
        <v>72</v>
      </c>
      <c r="F130" s="9" t="s">
        <v>33</v>
      </c>
      <c r="G130" s="146" t="s">
        <v>166</v>
      </c>
      <c r="H130" s="26">
        <v>8409000</v>
      </c>
    </row>
    <row r="131" spans="1:8" ht="12.75">
      <c r="A131" s="16" t="s">
        <v>162</v>
      </c>
      <c r="B131" s="65" t="s">
        <v>10</v>
      </c>
      <c r="C131" s="9" t="s">
        <v>16</v>
      </c>
      <c r="D131" s="8" t="s">
        <v>41</v>
      </c>
      <c r="E131" s="9" t="s">
        <v>72</v>
      </c>
      <c r="F131" s="9" t="s">
        <v>8</v>
      </c>
      <c r="G131" s="146" t="s">
        <v>31</v>
      </c>
      <c r="H131" s="26">
        <v>2025000</v>
      </c>
    </row>
    <row r="132" spans="1:8" ht="12.75">
      <c r="A132" s="40" t="s">
        <v>42</v>
      </c>
      <c r="B132" s="66" t="s">
        <v>10</v>
      </c>
      <c r="C132" s="14" t="s">
        <v>16</v>
      </c>
      <c r="D132" s="13" t="s">
        <v>43</v>
      </c>
      <c r="E132" s="13" t="s">
        <v>33</v>
      </c>
      <c r="F132" s="13" t="s">
        <v>33</v>
      </c>
      <c r="G132" s="144"/>
      <c r="H132" s="25">
        <f>H133</f>
        <v>19442000</v>
      </c>
    </row>
    <row r="133" spans="1:8" ht="19.5" customHeight="1">
      <c r="A133" s="48" t="s">
        <v>2</v>
      </c>
      <c r="B133" s="64" t="s">
        <v>10</v>
      </c>
      <c r="C133" s="46" t="s">
        <v>16</v>
      </c>
      <c r="D133" s="43" t="s">
        <v>43</v>
      </c>
      <c r="E133" s="43" t="s">
        <v>72</v>
      </c>
      <c r="F133" s="43" t="s">
        <v>33</v>
      </c>
      <c r="G133" s="145"/>
      <c r="H133" s="44">
        <f>H134</f>
        <v>19442000</v>
      </c>
    </row>
    <row r="134" spans="1:8" ht="25.5">
      <c r="A134" s="80" t="s">
        <v>165</v>
      </c>
      <c r="B134" s="65" t="s">
        <v>10</v>
      </c>
      <c r="C134" s="9" t="s">
        <v>16</v>
      </c>
      <c r="D134" s="8" t="s">
        <v>43</v>
      </c>
      <c r="E134" s="8" t="s">
        <v>72</v>
      </c>
      <c r="F134" s="8" t="s">
        <v>33</v>
      </c>
      <c r="G134" s="146" t="s">
        <v>166</v>
      </c>
      <c r="H134" s="26">
        <v>19442000</v>
      </c>
    </row>
    <row r="135" spans="1:8" ht="12.75">
      <c r="A135" s="40" t="s">
        <v>44</v>
      </c>
      <c r="B135" s="66" t="s">
        <v>10</v>
      </c>
      <c r="C135" s="14" t="s">
        <v>16</v>
      </c>
      <c r="D135" s="13" t="s">
        <v>45</v>
      </c>
      <c r="E135" s="13" t="s">
        <v>33</v>
      </c>
      <c r="F135" s="13" t="s">
        <v>33</v>
      </c>
      <c r="G135" s="144"/>
      <c r="H135" s="25">
        <f>H137</f>
        <v>100000</v>
      </c>
    </row>
    <row r="136" spans="1:8" ht="12.75">
      <c r="A136" s="48" t="s">
        <v>2</v>
      </c>
      <c r="B136" s="64" t="s">
        <v>10</v>
      </c>
      <c r="C136" s="46" t="s">
        <v>16</v>
      </c>
      <c r="D136" s="43" t="s">
        <v>45</v>
      </c>
      <c r="E136" s="43" t="s">
        <v>72</v>
      </c>
      <c r="F136" s="43" t="s">
        <v>33</v>
      </c>
      <c r="G136" s="145"/>
      <c r="H136" s="44">
        <f>H137</f>
        <v>100000</v>
      </c>
    </row>
    <row r="137" spans="1:8" ht="12.75">
      <c r="A137" s="16" t="s">
        <v>162</v>
      </c>
      <c r="B137" s="65" t="s">
        <v>10</v>
      </c>
      <c r="C137" s="9" t="s">
        <v>16</v>
      </c>
      <c r="D137" s="8" t="s">
        <v>45</v>
      </c>
      <c r="E137" s="8" t="s">
        <v>72</v>
      </c>
      <c r="F137" s="8" t="s">
        <v>8</v>
      </c>
      <c r="G137" s="146" t="s">
        <v>31</v>
      </c>
      <c r="H137" s="26">
        <v>100000</v>
      </c>
    </row>
    <row r="138" spans="1:8" ht="17.25" customHeight="1">
      <c r="A138" s="23" t="s">
        <v>70</v>
      </c>
      <c r="B138" s="56" t="s">
        <v>10</v>
      </c>
      <c r="C138" s="24" t="s">
        <v>16</v>
      </c>
      <c r="D138" s="24" t="s">
        <v>54</v>
      </c>
      <c r="E138" s="24" t="s">
        <v>33</v>
      </c>
      <c r="F138" s="24" t="s">
        <v>33</v>
      </c>
      <c r="G138" s="148"/>
      <c r="H138" s="25">
        <f>H139+H142</f>
        <v>7010000</v>
      </c>
    </row>
    <row r="139" spans="1:8" ht="15" customHeight="1">
      <c r="A139" s="48" t="s">
        <v>164</v>
      </c>
      <c r="B139" s="55" t="s">
        <v>10</v>
      </c>
      <c r="C139" s="43" t="s">
        <v>16</v>
      </c>
      <c r="D139" s="43" t="s">
        <v>54</v>
      </c>
      <c r="E139" s="43" t="s">
        <v>163</v>
      </c>
      <c r="F139" s="43" t="s">
        <v>8</v>
      </c>
      <c r="G139" s="100"/>
      <c r="H139" s="44">
        <f>H140+H141</f>
        <v>6893000</v>
      </c>
    </row>
    <row r="140" spans="1:8" ht="12.75">
      <c r="A140" s="16" t="s">
        <v>161</v>
      </c>
      <c r="B140" s="54" t="s">
        <v>10</v>
      </c>
      <c r="C140" s="8" t="s">
        <v>16</v>
      </c>
      <c r="D140" s="8" t="s">
        <v>54</v>
      </c>
      <c r="E140" s="8" t="s">
        <v>163</v>
      </c>
      <c r="F140" s="8" t="s">
        <v>8</v>
      </c>
      <c r="G140" s="98" t="s">
        <v>31</v>
      </c>
      <c r="H140" s="31">
        <v>5553000</v>
      </c>
    </row>
    <row r="141" spans="1:8" ht="25.5">
      <c r="A141" s="16" t="s">
        <v>168</v>
      </c>
      <c r="B141" s="54" t="s">
        <v>10</v>
      </c>
      <c r="C141" s="8" t="s">
        <v>16</v>
      </c>
      <c r="D141" s="8" t="s">
        <v>54</v>
      </c>
      <c r="E141" s="8" t="s">
        <v>163</v>
      </c>
      <c r="F141" s="8" t="s">
        <v>8</v>
      </c>
      <c r="G141" s="98" t="s">
        <v>183</v>
      </c>
      <c r="H141" s="26">
        <f>1050000+290000</f>
        <v>1340000</v>
      </c>
    </row>
    <row r="142" spans="1:8" ht="25.5">
      <c r="A142" s="48" t="s">
        <v>87</v>
      </c>
      <c r="B142" s="55" t="s">
        <v>10</v>
      </c>
      <c r="C142" s="43" t="s">
        <v>16</v>
      </c>
      <c r="D142" s="43" t="s">
        <v>54</v>
      </c>
      <c r="E142" s="43" t="s">
        <v>163</v>
      </c>
      <c r="F142" s="43" t="s">
        <v>16</v>
      </c>
      <c r="G142" s="100"/>
      <c r="H142" s="44">
        <f>H143+H144</f>
        <v>117000</v>
      </c>
    </row>
    <row r="143" spans="1:8" ht="12.75">
      <c r="A143" s="16" t="s">
        <v>161</v>
      </c>
      <c r="B143" s="54" t="s">
        <v>10</v>
      </c>
      <c r="C143" s="8" t="s">
        <v>16</v>
      </c>
      <c r="D143" s="8" t="s">
        <v>54</v>
      </c>
      <c r="E143" s="8" t="s">
        <v>163</v>
      </c>
      <c r="F143" s="8" t="s">
        <v>16</v>
      </c>
      <c r="G143" s="98" t="s">
        <v>31</v>
      </c>
      <c r="H143" s="31">
        <v>95690</v>
      </c>
    </row>
    <row r="144" spans="1:8" ht="12.75">
      <c r="A144" s="16" t="s">
        <v>195</v>
      </c>
      <c r="B144" s="54" t="s">
        <v>10</v>
      </c>
      <c r="C144" s="8" t="s">
        <v>16</v>
      </c>
      <c r="D144" s="8" t="s">
        <v>54</v>
      </c>
      <c r="E144" s="8" t="s">
        <v>163</v>
      </c>
      <c r="F144" s="8" t="s">
        <v>16</v>
      </c>
      <c r="G144" s="146" t="s">
        <v>194</v>
      </c>
      <c r="H144" s="26">
        <v>21310</v>
      </c>
    </row>
    <row r="145" spans="1:8" ht="12.75">
      <c r="A145" s="40" t="s">
        <v>57</v>
      </c>
      <c r="B145" s="66" t="s">
        <v>10</v>
      </c>
      <c r="C145" s="14" t="s">
        <v>16</v>
      </c>
      <c r="D145" s="13" t="s">
        <v>4</v>
      </c>
      <c r="E145" s="13" t="s">
        <v>33</v>
      </c>
      <c r="F145" s="13" t="s">
        <v>33</v>
      </c>
      <c r="G145" s="144"/>
      <c r="H145" s="25">
        <f>H146</f>
        <v>2991000</v>
      </c>
    </row>
    <row r="146" spans="1:8" ht="25.5">
      <c r="A146" s="48" t="s">
        <v>126</v>
      </c>
      <c r="B146" s="64" t="s">
        <v>10</v>
      </c>
      <c r="C146" s="46" t="s">
        <v>16</v>
      </c>
      <c r="D146" s="43" t="s">
        <v>4</v>
      </c>
      <c r="E146" s="43" t="s">
        <v>12</v>
      </c>
      <c r="F146" s="43" t="s">
        <v>33</v>
      </c>
      <c r="G146" s="145"/>
      <c r="H146" s="44">
        <f>SUM(H147:H149)</f>
        <v>2991000</v>
      </c>
    </row>
    <row r="147" spans="1:8" ht="13.5" customHeight="1">
      <c r="A147" s="16" t="s">
        <v>207</v>
      </c>
      <c r="B147" s="65" t="s">
        <v>10</v>
      </c>
      <c r="C147" s="9" t="s">
        <v>16</v>
      </c>
      <c r="D147" s="8" t="s">
        <v>4</v>
      </c>
      <c r="E147" s="9" t="s">
        <v>12</v>
      </c>
      <c r="F147" s="9" t="s">
        <v>33</v>
      </c>
      <c r="G147" s="146" t="s">
        <v>31</v>
      </c>
      <c r="H147" s="26">
        <v>1598100</v>
      </c>
    </row>
    <row r="148" spans="1:8" ht="12.75">
      <c r="A148" s="16" t="s">
        <v>208</v>
      </c>
      <c r="B148" s="65" t="s">
        <v>10</v>
      </c>
      <c r="C148" s="9" t="s">
        <v>16</v>
      </c>
      <c r="D148" s="8" t="s">
        <v>4</v>
      </c>
      <c r="E148" s="9" t="s">
        <v>12</v>
      </c>
      <c r="F148" s="9" t="s">
        <v>33</v>
      </c>
      <c r="G148" s="146" t="s">
        <v>194</v>
      </c>
      <c r="H148" s="26">
        <v>1243400</v>
      </c>
    </row>
    <row r="149" spans="1:8" ht="12.75">
      <c r="A149" s="16" t="s">
        <v>206</v>
      </c>
      <c r="B149" s="65" t="s">
        <v>10</v>
      </c>
      <c r="C149" s="9" t="s">
        <v>16</v>
      </c>
      <c r="D149" s="8" t="s">
        <v>4</v>
      </c>
      <c r="E149" s="9" t="s">
        <v>12</v>
      </c>
      <c r="F149" s="9" t="s">
        <v>33</v>
      </c>
      <c r="G149" s="146" t="s">
        <v>194</v>
      </c>
      <c r="H149" s="26">
        <v>149500</v>
      </c>
    </row>
    <row r="150" spans="1:8" ht="153">
      <c r="A150" s="40" t="s">
        <v>125</v>
      </c>
      <c r="B150" s="66" t="s">
        <v>10</v>
      </c>
      <c r="C150" s="14" t="s">
        <v>16</v>
      </c>
      <c r="D150" s="13" t="s">
        <v>159</v>
      </c>
      <c r="E150" s="14" t="s">
        <v>8</v>
      </c>
      <c r="F150" s="14" t="s">
        <v>33</v>
      </c>
      <c r="G150" s="144"/>
      <c r="H150" s="25">
        <f>SUM(H151:H154)</f>
        <v>129075765.19</v>
      </c>
    </row>
    <row r="151" spans="1:8" ht="15.75" customHeight="1">
      <c r="A151" s="16" t="s">
        <v>161</v>
      </c>
      <c r="B151" s="65" t="s">
        <v>10</v>
      </c>
      <c r="C151" s="9" t="s">
        <v>16</v>
      </c>
      <c r="D151" s="8" t="s">
        <v>159</v>
      </c>
      <c r="E151" s="9" t="s">
        <v>8</v>
      </c>
      <c r="F151" s="9" t="s">
        <v>33</v>
      </c>
      <c r="G151" s="146" t="s">
        <v>31</v>
      </c>
      <c r="H151" s="26">
        <v>69683000</v>
      </c>
    </row>
    <row r="152" spans="1:8" ht="25.5">
      <c r="A152" s="80" t="s">
        <v>165</v>
      </c>
      <c r="B152" s="65" t="s">
        <v>10</v>
      </c>
      <c r="C152" s="9" t="s">
        <v>16</v>
      </c>
      <c r="D152" s="8" t="s">
        <v>159</v>
      </c>
      <c r="E152" s="9" t="s">
        <v>8</v>
      </c>
      <c r="F152" s="9" t="s">
        <v>33</v>
      </c>
      <c r="G152" s="146" t="s">
        <v>166</v>
      </c>
      <c r="H152" s="26">
        <v>57400000</v>
      </c>
    </row>
    <row r="153" spans="1:8" ht="25.5">
      <c r="A153" s="16" t="s">
        <v>248</v>
      </c>
      <c r="B153" s="65" t="s">
        <v>10</v>
      </c>
      <c r="C153" s="9" t="s">
        <v>16</v>
      </c>
      <c r="D153" s="8" t="s">
        <v>159</v>
      </c>
      <c r="E153" s="9" t="s">
        <v>8</v>
      </c>
      <c r="F153" s="9" t="s">
        <v>33</v>
      </c>
      <c r="G153" s="146" t="s">
        <v>166</v>
      </c>
      <c r="H153" s="26">
        <v>752765.19</v>
      </c>
    </row>
    <row r="154" spans="1:8" ht="30" customHeight="1">
      <c r="A154" s="16" t="s">
        <v>213</v>
      </c>
      <c r="B154" s="65" t="s">
        <v>10</v>
      </c>
      <c r="C154" s="9" t="s">
        <v>16</v>
      </c>
      <c r="D154" s="8" t="s">
        <v>159</v>
      </c>
      <c r="E154" s="9" t="s">
        <v>8</v>
      </c>
      <c r="F154" s="9" t="s">
        <v>33</v>
      </c>
      <c r="G154" s="146" t="s">
        <v>31</v>
      </c>
      <c r="H154" s="26">
        <f>1992765.19-H153</f>
        <v>1240000</v>
      </c>
    </row>
    <row r="155" spans="1:8" ht="29.25" customHeight="1">
      <c r="A155" s="253" t="s">
        <v>237</v>
      </c>
      <c r="B155" s="255" t="s">
        <v>10</v>
      </c>
      <c r="C155" s="256" t="s">
        <v>16</v>
      </c>
      <c r="D155" s="236" t="s">
        <v>159</v>
      </c>
      <c r="E155" s="256" t="s">
        <v>12</v>
      </c>
      <c r="F155" s="256" t="s">
        <v>33</v>
      </c>
      <c r="G155" s="257"/>
      <c r="H155" s="238">
        <f>H156</f>
        <v>886000</v>
      </c>
    </row>
    <row r="156" spans="1:8" ht="12.75">
      <c r="A156" s="208" t="s">
        <v>209</v>
      </c>
      <c r="B156" s="233" t="s">
        <v>10</v>
      </c>
      <c r="C156" s="234" t="s">
        <v>16</v>
      </c>
      <c r="D156" s="204" t="s">
        <v>159</v>
      </c>
      <c r="E156" s="234" t="s">
        <v>12</v>
      </c>
      <c r="F156" s="234" t="s">
        <v>33</v>
      </c>
      <c r="G156" s="210" t="s">
        <v>194</v>
      </c>
      <c r="H156" s="206">
        <v>886000</v>
      </c>
    </row>
    <row r="157" spans="1:8" ht="38.25">
      <c r="A157" s="253" t="s">
        <v>240</v>
      </c>
      <c r="B157" s="255" t="s">
        <v>10</v>
      </c>
      <c r="C157" s="256" t="s">
        <v>16</v>
      </c>
      <c r="D157" s="236" t="s">
        <v>159</v>
      </c>
      <c r="E157" s="256" t="s">
        <v>12</v>
      </c>
      <c r="F157" s="256" t="s">
        <v>8</v>
      </c>
      <c r="G157" s="257"/>
      <c r="H157" s="238">
        <f>H158</f>
        <v>98000</v>
      </c>
    </row>
    <row r="158" spans="1:8" ht="12.75">
      <c r="A158" s="208" t="s">
        <v>209</v>
      </c>
      <c r="B158" s="233" t="s">
        <v>10</v>
      </c>
      <c r="C158" s="234" t="s">
        <v>16</v>
      </c>
      <c r="D158" s="204" t="s">
        <v>159</v>
      </c>
      <c r="E158" s="234" t="s">
        <v>12</v>
      </c>
      <c r="F158" s="234" t="s">
        <v>8</v>
      </c>
      <c r="G158" s="210" t="s">
        <v>194</v>
      </c>
      <c r="H158" s="206">
        <v>98000</v>
      </c>
    </row>
    <row r="159" spans="1:8" ht="38.25">
      <c r="A159" s="253" t="s">
        <v>238</v>
      </c>
      <c r="B159" s="255" t="s">
        <v>10</v>
      </c>
      <c r="C159" s="256" t="s">
        <v>16</v>
      </c>
      <c r="D159" s="236" t="s">
        <v>159</v>
      </c>
      <c r="E159" s="256" t="s">
        <v>67</v>
      </c>
      <c r="F159" s="256" t="s">
        <v>33</v>
      </c>
      <c r="G159" s="257"/>
      <c r="H159" s="238">
        <f>H160</f>
        <v>52000</v>
      </c>
    </row>
    <row r="160" spans="1:8" ht="15.75" customHeight="1">
      <c r="A160" s="16" t="s">
        <v>161</v>
      </c>
      <c r="B160" s="233" t="s">
        <v>10</v>
      </c>
      <c r="C160" s="234" t="s">
        <v>16</v>
      </c>
      <c r="D160" s="204" t="s">
        <v>159</v>
      </c>
      <c r="E160" s="234" t="s">
        <v>67</v>
      </c>
      <c r="F160" s="234" t="s">
        <v>33</v>
      </c>
      <c r="G160" s="210" t="s">
        <v>31</v>
      </c>
      <c r="H160" s="206">
        <v>52000</v>
      </c>
    </row>
    <row r="161" spans="1:8" ht="25.5">
      <c r="A161" s="207" t="s">
        <v>239</v>
      </c>
      <c r="B161" s="231" t="s">
        <v>10</v>
      </c>
      <c r="C161" s="232" t="s">
        <v>16</v>
      </c>
      <c r="D161" s="200" t="s">
        <v>151</v>
      </c>
      <c r="E161" s="200" t="s">
        <v>16</v>
      </c>
      <c r="F161" s="200" t="s">
        <v>8</v>
      </c>
      <c r="G161" s="209"/>
      <c r="H161" s="275">
        <f>H162+H163</f>
        <v>644500</v>
      </c>
    </row>
    <row r="162" spans="1:8" ht="12.75">
      <c r="A162" s="208" t="s">
        <v>161</v>
      </c>
      <c r="B162" s="233" t="s">
        <v>10</v>
      </c>
      <c r="C162" s="234" t="s">
        <v>16</v>
      </c>
      <c r="D162" s="204" t="s">
        <v>151</v>
      </c>
      <c r="E162" s="234" t="s">
        <v>16</v>
      </c>
      <c r="F162" s="234" t="s">
        <v>8</v>
      </c>
      <c r="G162" s="210" t="s">
        <v>31</v>
      </c>
      <c r="H162" s="206">
        <f>644500-H163</f>
        <v>475320</v>
      </c>
    </row>
    <row r="163" spans="1:8" ht="12.75">
      <c r="A163" s="208" t="s">
        <v>209</v>
      </c>
      <c r="B163" s="233" t="s">
        <v>10</v>
      </c>
      <c r="C163" s="234" t="s">
        <v>16</v>
      </c>
      <c r="D163" s="204" t="s">
        <v>151</v>
      </c>
      <c r="E163" s="234" t="s">
        <v>16</v>
      </c>
      <c r="F163" s="234" t="s">
        <v>8</v>
      </c>
      <c r="G163" s="210" t="s">
        <v>194</v>
      </c>
      <c r="H163" s="206">
        <v>169180</v>
      </c>
    </row>
    <row r="164" spans="1:8" ht="12.75">
      <c r="A164" s="220" t="s">
        <v>189</v>
      </c>
      <c r="B164" s="221" t="s">
        <v>10</v>
      </c>
      <c r="C164" s="222" t="s">
        <v>10</v>
      </c>
      <c r="D164" s="222"/>
      <c r="E164" s="222"/>
      <c r="F164" s="222"/>
      <c r="G164" s="210"/>
      <c r="H164" s="223">
        <f>H165+H168</f>
        <v>2003000</v>
      </c>
    </row>
    <row r="165" spans="1:8" ht="12.75">
      <c r="A165" s="207" t="s">
        <v>241</v>
      </c>
      <c r="B165" s="231" t="s">
        <v>10</v>
      </c>
      <c r="C165" s="232" t="s">
        <v>10</v>
      </c>
      <c r="D165" s="200" t="s">
        <v>159</v>
      </c>
      <c r="E165" s="200" t="s">
        <v>13</v>
      </c>
      <c r="F165" s="200" t="s">
        <v>33</v>
      </c>
      <c r="G165" s="209"/>
      <c r="H165" s="275">
        <f>H166+H167</f>
        <v>1783000</v>
      </c>
    </row>
    <row r="166" spans="1:8" ht="17.25" customHeight="1">
      <c r="A166" s="208" t="s">
        <v>242</v>
      </c>
      <c r="B166" s="233" t="s">
        <v>10</v>
      </c>
      <c r="C166" s="234" t="s">
        <v>10</v>
      </c>
      <c r="D166" s="204" t="s">
        <v>159</v>
      </c>
      <c r="E166" s="234" t="s">
        <v>13</v>
      </c>
      <c r="F166" s="234" t="s">
        <v>33</v>
      </c>
      <c r="G166" s="210" t="s">
        <v>82</v>
      </c>
      <c r="H166" s="206">
        <f>1783000-H167</f>
        <v>810600</v>
      </c>
    </row>
    <row r="167" spans="1:8" ht="12.75">
      <c r="A167" s="208" t="s">
        <v>209</v>
      </c>
      <c r="B167" s="233" t="s">
        <v>10</v>
      </c>
      <c r="C167" s="234" t="s">
        <v>10</v>
      </c>
      <c r="D167" s="204" t="s">
        <v>159</v>
      </c>
      <c r="E167" s="234" t="s">
        <v>13</v>
      </c>
      <c r="F167" s="234" t="s">
        <v>33</v>
      </c>
      <c r="G167" s="210" t="s">
        <v>194</v>
      </c>
      <c r="H167" s="206">
        <v>972400</v>
      </c>
    </row>
    <row r="168" spans="1:8" ht="12.75">
      <c r="A168" s="82" t="s">
        <v>59</v>
      </c>
      <c r="B168" s="63" t="s">
        <v>10</v>
      </c>
      <c r="C168" s="20" t="s">
        <v>10</v>
      </c>
      <c r="D168" s="20" t="s">
        <v>58</v>
      </c>
      <c r="E168" s="20" t="s">
        <v>33</v>
      </c>
      <c r="F168" s="20" t="s">
        <v>33</v>
      </c>
      <c r="G168" s="140"/>
      <c r="H168" s="25">
        <f>H169</f>
        <v>220000</v>
      </c>
    </row>
    <row r="169" spans="1:8" ht="12.75">
      <c r="A169" s="159" t="s">
        <v>190</v>
      </c>
      <c r="B169" s="95" t="s">
        <v>10</v>
      </c>
      <c r="C169" s="43" t="s">
        <v>10</v>
      </c>
      <c r="D169" s="43" t="s">
        <v>58</v>
      </c>
      <c r="E169" s="43" t="s">
        <v>14</v>
      </c>
      <c r="F169" s="43" t="s">
        <v>33</v>
      </c>
      <c r="G169" s="43"/>
      <c r="H169" s="44">
        <f>H170</f>
        <v>220000</v>
      </c>
    </row>
    <row r="170" spans="1:8" ht="18.75" customHeight="1">
      <c r="A170" s="74" t="s">
        <v>80</v>
      </c>
      <c r="B170" s="65" t="s">
        <v>10</v>
      </c>
      <c r="C170" s="9" t="s">
        <v>10</v>
      </c>
      <c r="D170" s="8" t="s">
        <v>58</v>
      </c>
      <c r="E170" s="9" t="s">
        <v>14</v>
      </c>
      <c r="F170" s="9" t="s">
        <v>33</v>
      </c>
      <c r="G170" s="146" t="s">
        <v>88</v>
      </c>
      <c r="H170" s="26">
        <v>220000</v>
      </c>
    </row>
    <row r="171" spans="1:8" ht="17.25" customHeight="1">
      <c r="A171" s="41" t="s">
        <v>46</v>
      </c>
      <c r="B171" s="62" t="s">
        <v>10</v>
      </c>
      <c r="C171" s="7" t="s">
        <v>12</v>
      </c>
      <c r="D171" s="7"/>
      <c r="E171" s="7"/>
      <c r="F171" s="7"/>
      <c r="G171" s="133"/>
      <c r="H171" s="27">
        <f>H172+H176</f>
        <v>12453600</v>
      </c>
    </row>
    <row r="172" spans="1:8" ht="25.5">
      <c r="A172" s="40" t="s">
        <v>1</v>
      </c>
      <c r="B172" s="66" t="s">
        <v>10</v>
      </c>
      <c r="C172" s="13" t="s">
        <v>12</v>
      </c>
      <c r="D172" s="13" t="s">
        <v>29</v>
      </c>
      <c r="E172" s="13" t="s">
        <v>33</v>
      </c>
      <c r="F172" s="13" t="s">
        <v>33</v>
      </c>
      <c r="G172" s="99"/>
      <c r="H172" s="25">
        <f>H173</f>
        <v>8055500</v>
      </c>
    </row>
    <row r="173" spans="1:8" ht="19.5" customHeight="1">
      <c r="A173" s="48" t="s">
        <v>2</v>
      </c>
      <c r="B173" s="64" t="s">
        <v>10</v>
      </c>
      <c r="C173" s="43" t="s">
        <v>12</v>
      </c>
      <c r="D173" s="43" t="s">
        <v>29</v>
      </c>
      <c r="E173" s="43" t="s">
        <v>72</v>
      </c>
      <c r="F173" s="43" t="s">
        <v>33</v>
      </c>
      <c r="G173" s="100"/>
      <c r="H173" s="44">
        <f>H174+H175</f>
        <v>8055500</v>
      </c>
    </row>
    <row r="174" spans="1:8" ht="12.75">
      <c r="A174" s="16" t="s">
        <v>161</v>
      </c>
      <c r="B174" s="65" t="s">
        <v>10</v>
      </c>
      <c r="C174" s="8" t="s">
        <v>12</v>
      </c>
      <c r="D174" s="8" t="s">
        <v>29</v>
      </c>
      <c r="E174" s="8" t="s">
        <v>72</v>
      </c>
      <c r="F174" s="8" t="s">
        <v>33</v>
      </c>
      <c r="G174" s="98" t="s">
        <v>31</v>
      </c>
      <c r="H174" s="26">
        <v>7184000</v>
      </c>
    </row>
    <row r="175" spans="1:8" ht="25.5">
      <c r="A175" s="16" t="s">
        <v>173</v>
      </c>
      <c r="B175" s="65" t="s">
        <v>10</v>
      </c>
      <c r="C175" s="8" t="s">
        <v>12</v>
      </c>
      <c r="D175" s="8" t="s">
        <v>29</v>
      </c>
      <c r="E175" s="8" t="s">
        <v>72</v>
      </c>
      <c r="F175" s="8" t="s">
        <v>33</v>
      </c>
      <c r="G175" s="98" t="s">
        <v>177</v>
      </c>
      <c r="H175" s="26">
        <v>871500</v>
      </c>
    </row>
    <row r="176" spans="1:8" ht="12.75">
      <c r="A176" s="82" t="s">
        <v>59</v>
      </c>
      <c r="B176" s="63" t="s">
        <v>10</v>
      </c>
      <c r="C176" s="20" t="s">
        <v>12</v>
      </c>
      <c r="D176" s="20" t="s">
        <v>58</v>
      </c>
      <c r="E176" s="20" t="s">
        <v>33</v>
      </c>
      <c r="F176" s="20" t="s">
        <v>33</v>
      </c>
      <c r="G176" s="140"/>
      <c r="H176" s="25">
        <f>H177+H179</f>
        <v>4398100</v>
      </c>
    </row>
    <row r="177" spans="1:8" ht="12.75">
      <c r="A177" s="48" t="s">
        <v>178</v>
      </c>
      <c r="B177" s="64" t="s">
        <v>10</v>
      </c>
      <c r="C177" s="43" t="s">
        <v>12</v>
      </c>
      <c r="D177" s="43" t="s">
        <v>58</v>
      </c>
      <c r="E177" s="43" t="s">
        <v>16</v>
      </c>
      <c r="F177" s="43" t="s">
        <v>33</v>
      </c>
      <c r="G177" s="100"/>
      <c r="H177" s="44">
        <f>H178</f>
        <v>2165100</v>
      </c>
    </row>
    <row r="178" spans="1:8" ht="12.75">
      <c r="A178" s="80" t="s">
        <v>157</v>
      </c>
      <c r="B178" s="65" t="s">
        <v>10</v>
      </c>
      <c r="C178" s="8" t="s">
        <v>12</v>
      </c>
      <c r="D178" s="8" t="s">
        <v>58</v>
      </c>
      <c r="E178" s="8" t="s">
        <v>16</v>
      </c>
      <c r="F178" s="8" t="s">
        <v>33</v>
      </c>
      <c r="G178" s="98" t="s">
        <v>82</v>
      </c>
      <c r="H178" s="26">
        <v>2165100</v>
      </c>
    </row>
    <row r="179" spans="1:8" ht="25.5">
      <c r="A179" s="48" t="s">
        <v>158</v>
      </c>
      <c r="B179" s="64" t="s">
        <v>10</v>
      </c>
      <c r="C179" s="43" t="s">
        <v>12</v>
      </c>
      <c r="D179" s="43" t="s">
        <v>58</v>
      </c>
      <c r="E179" s="43" t="s">
        <v>10</v>
      </c>
      <c r="F179" s="43" t="s">
        <v>33</v>
      </c>
      <c r="G179" s="100"/>
      <c r="H179" s="44">
        <f>SUM(H180:H181)</f>
        <v>2233000</v>
      </c>
    </row>
    <row r="180" spans="1:8" ht="12.75">
      <c r="A180" s="80" t="s">
        <v>157</v>
      </c>
      <c r="B180" s="65" t="s">
        <v>10</v>
      </c>
      <c r="C180" s="8" t="s">
        <v>12</v>
      </c>
      <c r="D180" s="8" t="s">
        <v>58</v>
      </c>
      <c r="E180" s="8" t="s">
        <v>10</v>
      </c>
      <c r="F180" s="8" t="s">
        <v>33</v>
      </c>
      <c r="G180" s="98" t="s">
        <v>82</v>
      </c>
      <c r="H180" s="26">
        <f>2233000-H181</f>
        <v>2148830</v>
      </c>
    </row>
    <row r="181" spans="1:8" ht="12.75">
      <c r="A181" s="208" t="s">
        <v>209</v>
      </c>
      <c r="B181" s="65" t="s">
        <v>10</v>
      </c>
      <c r="C181" s="8" t="s">
        <v>12</v>
      </c>
      <c r="D181" s="8" t="s">
        <v>58</v>
      </c>
      <c r="E181" s="8" t="s">
        <v>10</v>
      </c>
      <c r="F181" s="8" t="s">
        <v>33</v>
      </c>
      <c r="G181" s="98" t="s">
        <v>194</v>
      </c>
      <c r="H181" s="26">
        <v>84170</v>
      </c>
    </row>
    <row r="182" spans="1:8" ht="15.75">
      <c r="A182" s="79" t="s">
        <v>140</v>
      </c>
      <c r="B182" s="68" t="s">
        <v>11</v>
      </c>
      <c r="C182" s="17"/>
      <c r="D182" s="17"/>
      <c r="E182" s="17"/>
      <c r="F182" s="17"/>
      <c r="G182" s="142"/>
      <c r="H182" s="28">
        <f>H183</f>
        <v>7603900</v>
      </c>
    </row>
    <row r="183" spans="1:8" ht="12.75">
      <c r="A183" s="41" t="s">
        <v>47</v>
      </c>
      <c r="B183" s="57" t="s">
        <v>11</v>
      </c>
      <c r="C183" s="7" t="s">
        <v>8</v>
      </c>
      <c r="D183" s="7"/>
      <c r="E183" s="7"/>
      <c r="F183" s="7"/>
      <c r="G183" s="133"/>
      <c r="H183" s="29">
        <f>H184+H186+H196+H198</f>
        <v>7603900</v>
      </c>
    </row>
    <row r="184" spans="1:8" ht="16.5" customHeight="1">
      <c r="A184" s="73" t="s">
        <v>205</v>
      </c>
      <c r="B184" s="235" t="s">
        <v>11</v>
      </c>
      <c r="C184" s="236" t="s">
        <v>8</v>
      </c>
      <c r="D184" s="236" t="s">
        <v>32</v>
      </c>
      <c r="E184" s="236" t="s">
        <v>8</v>
      </c>
      <c r="F184" s="236" t="s">
        <v>33</v>
      </c>
      <c r="G184" s="237"/>
      <c r="H184" s="238">
        <f>H185</f>
        <v>56000</v>
      </c>
    </row>
    <row r="185" spans="1:8" ht="12.75">
      <c r="A185" s="208" t="s">
        <v>161</v>
      </c>
      <c r="B185" s="203" t="s">
        <v>11</v>
      </c>
      <c r="C185" s="204" t="s">
        <v>8</v>
      </c>
      <c r="D185" s="204" t="s">
        <v>32</v>
      </c>
      <c r="E185" s="204" t="s">
        <v>8</v>
      </c>
      <c r="F185" s="204" t="s">
        <v>33</v>
      </c>
      <c r="G185" s="205" t="s">
        <v>31</v>
      </c>
      <c r="H185" s="206">
        <v>56000</v>
      </c>
    </row>
    <row r="186" spans="1:8" ht="12.75">
      <c r="A186" s="253" t="s">
        <v>48</v>
      </c>
      <c r="B186" s="52" t="s">
        <v>11</v>
      </c>
      <c r="C186" s="13" t="s">
        <v>8</v>
      </c>
      <c r="D186" s="13" t="s">
        <v>49</v>
      </c>
      <c r="E186" s="13" t="s">
        <v>33</v>
      </c>
      <c r="F186" s="13" t="s">
        <v>33</v>
      </c>
      <c r="G186" s="99"/>
      <c r="H186" s="25">
        <f>H187+H189+H191+H193</f>
        <v>6169000</v>
      </c>
    </row>
    <row r="187" spans="1:8" ht="42" customHeight="1">
      <c r="A187" s="207" t="s">
        <v>179</v>
      </c>
      <c r="B187" s="55" t="s">
        <v>11</v>
      </c>
      <c r="C187" s="43" t="s">
        <v>8</v>
      </c>
      <c r="D187" s="43" t="s">
        <v>49</v>
      </c>
      <c r="E187" s="43" t="s">
        <v>33</v>
      </c>
      <c r="F187" s="43" t="s">
        <v>8</v>
      </c>
      <c r="G187" s="100"/>
      <c r="H187" s="44">
        <f>H188</f>
        <v>10000</v>
      </c>
    </row>
    <row r="188" spans="1:8" ht="12.75">
      <c r="A188" s="16" t="s">
        <v>161</v>
      </c>
      <c r="B188" s="54" t="s">
        <v>11</v>
      </c>
      <c r="C188" s="8" t="s">
        <v>8</v>
      </c>
      <c r="D188" s="8" t="s">
        <v>49</v>
      </c>
      <c r="E188" s="8" t="s">
        <v>33</v>
      </c>
      <c r="F188" s="8" t="s">
        <v>8</v>
      </c>
      <c r="G188" s="98" t="s">
        <v>31</v>
      </c>
      <c r="H188" s="26">
        <v>10000</v>
      </c>
    </row>
    <row r="189" spans="1:8" ht="38.25">
      <c r="A189" s="207" t="s">
        <v>180</v>
      </c>
      <c r="B189" s="199" t="s">
        <v>11</v>
      </c>
      <c r="C189" s="200" t="s">
        <v>8</v>
      </c>
      <c r="D189" s="200" t="s">
        <v>49</v>
      </c>
      <c r="E189" s="200" t="s">
        <v>33</v>
      </c>
      <c r="F189" s="200" t="s">
        <v>16</v>
      </c>
      <c r="G189" s="201"/>
      <c r="H189" s="202">
        <f>H190</f>
        <v>500000</v>
      </c>
    </row>
    <row r="190" spans="1:8" ht="16.5" customHeight="1">
      <c r="A190" s="208" t="s">
        <v>161</v>
      </c>
      <c r="B190" s="203" t="s">
        <v>11</v>
      </c>
      <c r="C190" s="204" t="s">
        <v>8</v>
      </c>
      <c r="D190" s="204" t="s">
        <v>49</v>
      </c>
      <c r="E190" s="204" t="s">
        <v>33</v>
      </c>
      <c r="F190" s="204" t="s">
        <v>16</v>
      </c>
      <c r="G190" s="205" t="s">
        <v>31</v>
      </c>
      <c r="H190" s="206">
        <v>500000</v>
      </c>
    </row>
    <row r="191" spans="1:8" ht="29.25" customHeight="1">
      <c r="A191" s="48" t="s">
        <v>149</v>
      </c>
      <c r="B191" s="55" t="s">
        <v>11</v>
      </c>
      <c r="C191" s="43" t="s">
        <v>8</v>
      </c>
      <c r="D191" s="43" t="s">
        <v>49</v>
      </c>
      <c r="E191" s="43" t="s">
        <v>9</v>
      </c>
      <c r="F191" s="43" t="s">
        <v>19</v>
      </c>
      <c r="G191" s="100"/>
      <c r="H191" s="44">
        <f>H192</f>
        <v>280000</v>
      </c>
    </row>
    <row r="192" spans="1:8" ht="18" customHeight="1">
      <c r="A192" s="16" t="s">
        <v>161</v>
      </c>
      <c r="B192" s="54" t="s">
        <v>11</v>
      </c>
      <c r="C192" s="8" t="s">
        <v>8</v>
      </c>
      <c r="D192" s="8" t="s">
        <v>49</v>
      </c>
      <c r="E192" s="8" t="s">
        <v>9</v>
      </c>
      <c r="F192" s="8" t="s">
        <v>19</v>
      </c>
      <c r="G192" s="98" t="s">
        <v>31</v>
      </c>
      <c r="H192" s="26">
        <v>280000</v>
      </c>
    </row>
    <row r="193" spans="1:8" ht="12.75">
      <c r="A193" s="48" t="s">
        <v>2</v>
      </c>
      <c r="B193" s="55" t="s">
        <v>11</v>
      </c>
      <c r="C193" s="43" t="s">
        <v>8</v>
      </c>
      <c r="D193" s="43" t="s">
        <v>49</v>
      </c>
      <c r="E193" s="43" t="s">
        <v>72</v>
      </c>
      <c r="F193" s="43" t="s">
        <v>33</v>
      </c>
      <c r="G193" s="100"/>
      <c r="H193" s="44">
        <f>H194+H195</f>
        <v>5379000</v>
      </c>
    </row>
    <row r="194" spans="1:8" ht="12.75">
      <c r="A194" s="16" t="s">
        <v>161</v>
      </c>
      <c r="B194" s="67" t="s">
        <v>11</v>
      </c>
      <c r="C194" s="8" t="s">
        <v>8</v>
      </c>
      <c r="D194" s="8" t="s">
        <v>49</v>
      </c>
      <c r="E194" s="8" t="s">
        <v>72</v>
      </c>
      <c r="F194" s="8" t="s">
        <v>33</v>
      </c>
      <c r="G194" s="98" t="s">
        <v>31</v>
      </c>
      <c r="H194" s="26">
        <f>5335000-56000</f>
        <v>5279000</v>
      </c>
    </row>
    <row r="195" spans="1:8" ht="12.75">
      <c r="A195" s="16" t="s">
        <v>115</v>
      </c>
      <c r="B195" s="67" t="s">
        <v>11</v>
      </c>
      <c r="C195" s="8" t="s">
        <v>8</v>
      </c>
      <c r="D195" s="8" t="s">
        <v>49</v>
      </c>
      <c r="E195" s="8" t="s">
        <v>72</v>
      </c>
      <c r="F195" s="8" t="s">
        <v>8</v>
      </c>
      <c r="G195" s="98" t="s">
        <v>31</v>
      </c>
      <c r="H195" s="26">
        <v>100000</v>
      </c>
    </row>
    <row r="196" spans="1:8" ht="33.75" customHeight="1">
      <c r="A196" s="207" t="s">
        <v>215</v>
      </c>
      <c r="B196" s="199" t="s">
        <v>11</v>
      </c>
      <c r="C196" s="200" t="s">
        <v>8</v>
      </c>
      <c r="D196" s="200" t="s">
        <v>159</v>
      </c>
      <c r="E196" s="200" t="s">
        <v>19</v>
      </c>
      <c r="F196" s="200" t="s">
        <v>33</v>
      </c>
      <c r="G196" s="201"/>
      <c r="H196" s="202">
        <f>H197</f>
        <v>32900</v>
      </c>
    </row>
    <row r="197" spans="1:8" ht="25.5">
      <c r="A197" s="208" t="s">
        <v>213</v>
      </c>
      <c r="B197" s="244" t="s">
        <v>11</v>
      </c>
      <c r="C197" s="204" t="s">
        <v>8</v>
      </c>
      <c r="D197" s="204" t="s">
        <v>159</v>
      </c>
      <c r="E197" s="204" t="s">
        <v>19</v>
      </c>
      <c r="F197" s="204" t="s">
        <v>33</v>
      </c>
      <c r="G197" s="205" t="s">
        <v>31</v>
      </c>
      <c r="H197" s="206">
        <v>32900</v>
      </c>
    </row>
    <row r="198" spans="1:8" ht="12.75">
      <c r="A198" s="82" t="s">
        <v>59</v>
      </c>
      <c r="B198" s="63" t="s">
        <v>11</v>
      </c>
      <c r="C198" s="20" t="s">
        <v>8</v>
      </c>
      <c r="D198" s="20" t="s">
        <v>58</v>
      </c>
      <c r="E198" s="20" t="s">
        <v>33</v>
      </c>
      <c r="F198" s="20" t="s">
        <v>33</v>
      </c>
      <c r="G198" s="140"/>
      <c r="H198" s="25">
        <f>H199+H201+H203+H205</f>
        <v>1346000</v>
      </c>
    </row>
    <row r="199" spans="1:8" ht="12.75">
      <c r="A199" s="48" t="s">
        <v>127</v>
      </c>
      <c r="B199" s="64" t="s">
        <v>11</v>
      </c>
      <c r="C199" s="43" t="s">
        <v>8</v>
      </c>
      <c r="D199" s="43" t="s">
        <v>58</v>
      </c>
      <c r="E199" s="43" t="s">
        <v>9</v>
      </c>
      <c r="F199" s="43" t="s">
        <v>33</v>
      </c>
      <c r="G199" s="100"/>
      <c r="H199" s="44">
        <f>H200</f>
        <v>200000</v>
      </c>
    </row>
    <row r="200" spans="1:8" ht="12.75">
      <c r="A200" s="16" t="s">
        <v>121</v>
      </c>
      <c r="B200" s="65" t="s">
        <v>11</v>
      </c>
      <c r="C200" s="8" t="s">
        <v>8</v>
      </c>
      <c r="D200" s="8" t="s">
        <v>58</v>
      </c>
      <c r="E200" s="8" t="s">
        <v>9</v>
      </c>
      <c r="F200" s="8" t="s">
        <v>33</v>
      </c>
      <c r="G200" s="98" t="s">
        <v>120</v>
      </c>
      <c r="H200" s="26">
        <v>200000</v>
      </c>
    </row>
    <row r="201" spans="1:8" ht="25.5">
      <c r="A201" s="48" t="s">
        <v>158</v>
      </c>
      <c r="B201" s="64" t="s">
        <v>11</v>
      </c>
      <c r="C201" s="43" t="s">
        <v>8</v>
      </c>
      <c r="D201" s="43" t="s">
        <v>58</v>
      </c>
      <c r="E201" s="43" t="s">
        <v>10</v>
      </c>
      <c r="F201" s="43" t="s">
        <v>33</v>
      </c>
      <c r="G201" s="100"/>
      <c r="H201" s="44">
        <f>H202</f>
        <v>301000</v>
      </c>
    </row>
    <row r="202" spans="1:8" ht="12.75">
      <c r="A202" s="16" t="s">
        <v>121</v>
      </c>
      <c r="B202" s="65" t="s">
        <v>11</v>
      </c>
      <c r="C202" s="8" t="s">
        <v>8</v>
      </c>
      <c r="D202" s="8" t="s">
        <v>58</v>
      </c>
      <c r="E202" s="8" t="s">
        <v>10</v>
      </c>
      <c r="F202" s="8" t="s">
        <v>33</v>
      </c>
      <c r="G202" s="98" t="s">
        <v>120</v>
      </c>
      <c r="H202" s="26">
        <v>301000</v>
      </c>
    </row>
    <row r="203" spans="1:8" ht="12.75">
      <c r="A203" s="48" t="s">
        <v>181</v>
      </c>
      <c r="B203" s="64" t="s">
        <v>11</v>
      </c>
      <c r="C203" s="43" t="s">
        <v>8</v>
      </c>
      <c r="D203" s="43" t="s">
        <v>58</v>
      </c>
      <c r="E203" s="43" t="s">
        <v>11</v>
      </c>
      <c r="F203" s="43" t="s">
        <v>33</v>
      </c>
      <c r="G203" s="100"/>
      <c r="H203" s="44">
        <f>H204</f>
        <v>319000</v>
      </c>
    </row>
    <row r="204" spans="1:8" ht="12.75">
      <c r="A204" s="16" t="s">
        <v>121</v>
      </c>
      <c r="B204" s="65" t="s">
        <v>11</v>
      </c>
      <c r="C204" s="8" t="s">
        <v>8</v>
      </c>
      <c r="D204" s="8" t="s">
        <v>58</v>
      </c>
      <c r="E204" s="8" t="s">
        <v>11</v>
      </c>
      <c r="F204" s="8" t="s">
        <v>33</v>
      </c>
      <c r="G204" s="98" t="s">
        <v>120</v>
      </c>
      <c r="H204" s="26">
        <v>319000</v>
      </c>
    </row>
    <row r="205" spans="1:8" ht="12.75">
      <c r="A205" s="48" t="s">
        <v>182</v>
      </c>
      <c r="B205" s="64" t="s">
        <v>11</v>
      </c>
      <c r="C205" s="43" t="s">
        <v>8</v>
      </c>
      <c r="D205" s="43" t="s">
        <v>58</v>
      </c>
      <c r="E205" s="43" t="s">
        <v>12</v>
      </c>
      <c r="F205" s="43" t="s">
        <v>33</v>
      </c>
      <c r="G205" s="100"/>
      <c r="H205" s="44">
        <f>H206</f>
        <v>526000</v>
      </c>
    </row>
    <row r="206" spans="1:8" ht="12.75">
      <c r="A206" s="16" t="s">
        <v>121</v>
      </c>
      <c r="B206" s="65" t="s">
        <v>11</v>
      </c>
      <c r="C206" s="8" t="s">
        <v>8</v>
      </c>
      <c r="D206" s="8" t="s">
        <v>58</v>
      </c>
      <c r="E206" s="8" t="s">
        <v>12</v>
      </c>
      <c r="F206" s="8" t="s">
        <v>33</v>
      </c>
      <c r="G206" s="98" t="s">
        <v>120</v>
      </c>
      <c r="H206" s="26">
        <v>526000</v>
      </c>
    </row>
    <row r="207" spans="1:8" ht="15.75">
      <c r="A207" s="79" t="s">
        <v>20</v>
      </c>
      <c r="B207" s="68" t="s">
        <v>14</v>
      </c>
      <c r="C207" s="17"/>
      <c r="D207" s="17"/>
      <c r="E207" s="17"/>
      <c r="F207" s="17"/>
      <c r="G207" s="142"/>
      <c r="H207" s="30">
        <f>H208+H212+H218+H238</f>
        <v>66091914.129999995</v>
      </c>
    </row>
    <row r="208" spans="1:8" ht="12.75">
      <c r="A208" s="39" t="s">
        <v>25</v>
      </c>
      <c r="B208" s="53" t="s">
        <v>14</v>
      </c>
      <c r="C208" s="7" t="s">
        <v>8</v>
      </c>
      <c r="D208" s="7"/>
      <c r="E208" s="7"/>
      <c r="F208" s="7"/>
      <c r="G208" s="133"/>
      <c r="H208" s="27">
        <f>H209</f>
        <v>4400000</v>
      </c>
    </row>
    <row r="209" spans="1:8" ht="12.75">
      <c r="A209" s="40" t="s">
        <v>73</v>
      </c>
      <c r="B209" s="52" t="s">
        <v>14</v>
      </c>
      <c r="C209" s="13" t="s">
        <v>8</v>
      </c>
      <c r="D209" s="13" t="s">
        <v>74</v>
      </c>
      <c r="E209" s="13" t="s">
        <v>33</v>
      </c>
      <c r="F209" s="13" t="s">
        <v>33</v>
      </c>
      <c r="G209" s="99"/>
      <c r="H209" s="25">
        <f>H210</f>
        <v>4400000</v>
      </c>
    </row>
    <row r="210" spans="1:8" ht="12.75">
      <c r="A210" s="48" t="s">
        <v>56</v>
      </c>
      <c r="B210" s="55" t="s">
        <v>14</v>
      </c>
      <c r="C210" s="43" t="s">
        <v>8</v>
      </c>
      <c r="D210" s="43" t="s">
        <v>74</v>
      </c>
      <c r="E210" s="43" t="s">
        <v>75</v>
      </c>
      <c r="F210" s="43" t="s">
        <v>8</v>
      </c>
      <c r="G210" s="100"/>
      <c r="H210" s="44">
        <f>H211</f>
        <v>4400000</v>
      </c>
    </row>
    <row r="211" spans="1:8" ht="12.75">
      <c r="A211" s="16" t="s">
        <v>76</v>
      </c>
      <c r="B211" s="67" t="s">
        <v>14</v>
      </c>
      <c r="C211" s="8" t="s">
        <v>8</v>
      </c>
      <c r="D211" s="8" t="s">
        <v>74</v>
      </c>
      <c r="E211" s="8" t="s">
        <v>75</v>
      </c>
      <c r="F211" s="8" t="s">
        <v>8</v>
      </c>
      <c r="G211" s="98" t="s">
        <v>32</v>
      </c>
      <c r="H211" s="26">
        <v>4400000</v>
      </c>
    </row>
    <row r="212" spans="1:8" ht="12.75">
      <c r="A212" s="39" t="s">
        <v>21</v>
      </c>
      <c r="B212" s="53" t="s">
        <v>14</v>
      </c>
      <c r="C212" s="7" t="s">
        <v>16</v>
      </c>
      <c r="D212" s="8"/>
      <c r="E212" s="8"/>
      <c r="F212" s="8"/>
      <c r="G212" s="98"/>
      <c r="H212" s="27">
        <f>H213+H215</f>
        <v>21156000</v>
      </c>
    </row>
    <row r="213" spans="1:8" ht="48">
      <c r="A213" s="195" t="s">
        <v>93</v>
      </c>
      <c r="B213" s="91" t="s">
        <v>14</v>
      </c>
      <c r="C213" s="87" t="s">
        <v>16</v>
      </c>
      <c r="D213" s="13" t="s">
        <v>160</v>
      </c>
      <c r="E213" s="13" t="s">
        <v>18</v>
      </c>
      <c r="F213" s="99" t="s">
        <v>33</v>
      </c>
      <c r="G213" s="99"/>
      <c r="H213" s="25">
        <f>H214</f>
        <v>20444000</v>
      </c>
    </row>
    <row r="214" spans="1:8" ht="25.5">
      <c r="A214" s="80" t="s">
        <v>165</v>
      </c>
      <c r="B214" s="54" t="s">
        <v>14</v>
      </c>
      <c r="C214" s="8" t="s">
        <v>16</v>
      </c>
      <c r="D214" s="8" t="s">
        <v>160</v>
      </c>
      <c r="E214" s="8" t="s">
        <v>18</v>
      </c>
      <c r="F214" s="8" t="s">
        <v>33</v>
      </c>
      <c r="G214" s="98" t="s">
        <v>166</v>
      </c>
      <c r="H214" s="26">
        <v>20444000</v>
      </c>
    </row>
    <row r="215" spans="1:8" ht="12.75">
      <c r="A215" s="23" t="s">
        <v>70</v>
      </c>
      <c r="B215" s="56" t="s">
        <v>14</v>
      </c>
      <c r="C215" s="24" t="s">
        <v>16</v>
      </c>
      <c r="D215" s="24" t="s">
        <v>54</v>
      </c>
      <c r="E215" s="24" t="s">
        <v>33</v>
      </c>
      <c r="F215" s="24" t="s">
        <v>33</v>
      </c>
      <c r="G215" s="148"/>
      <c r="H215" s="25">
        <f>H216</f>
        <v>712000</v>
      </c>
    </row>
    <row r="216" spans="1:8" ht="127.5">
      <c r="A216" s="155" t="s">
        <v>77</v>
      </c>
      <c r="B216" s="55" t="s">
        <v>14</v>
      </c>
      <c r="C216" s="43" t="s">
        <v>16</v>
      </c>
      <c r="D216" s="43" t="s">
        <v>54</v>
      </c>
      <c r="E216" s="43" t="s">
        <v>167</v>
      </c>
      <c r="F216" s="43" t="s">
        <v>9</v>
      </c>
      <c r="G216" s="100"/>
      <c r="H216" s="44">
        <f>H217</f>
        <v>712000</v>
      </c>
    </row>
    <row r="217" spans="1:8" ht="25.5">
      <c r="A217" s="16" t="s">
        <v>168</v>
      </c>
      <c r="B217" s="54" t="s">
        <v>14</v>
      </c>
      <c r="C217" s="8" t="s">
        <v>16</v>
      </c>
      <c r="D217" s="8" t="s">
        <v>54</v>
      </c>
      <c r="E217" s="8" t="s">
        <v>167</v>
      </c>
      <c r="F217" s="8" t="s">
        <v>9</v>
      </c>
      <c r="G217" s="98" t="s">
        <v>183</v>
      </c>
      <c r="H217" s="31">
        <v>712000</v>
      </c>
    </row>
    <row r="218" spans="1:8" ht="12.75">
      <c r="A218" s="39" t="s">
        <v>22</v>
      </c>
      <c r="B218" s="53" t="s">
        <v>14</v>
      </c>
      <c r="C218" s="7" t="s">
        <v>18</v>
      </c>
      <c r="D218" s="8"/>
      <c r="E218" s="8"/>
      <c r="F218" s="8"/>
      <c r="G218" s="98"/>
      <c r="H218" s="27">
        <f>H219+H222+H225+H228+H233</f>
        <v>8796933.469999999</v>
      </c>
    </row>
    <row r="219" spans="1:8" ht="12.75">
      <c r="A219" s="40" t="s">
        <v>216</v>
      </c>
      <c r="B219" s="245" t="s">
        <v>14</v>
      </c>
      <c r="C219" s="246" t="s">
        <v>18</v>
      </c>
      <c r="D219" s="246" t="s">
        <v>217</v>
      </c>
      <c r="E219" s="246" t="s">
        <v>33</v>
      </c>
      <c r="F219" s="13" t="s">
        <v>33</v>
      </c>
      <c r="G219" s="99"/>
      <c r="H219" s="25">
        <f>H220</f>
        <v>613305</v>
      </c>
    </row>
    <row r="220" spans="1:8" ht="12.75">
      <c r="A220" s="48" t="s">
        <v>218</v>
      </c>
      <c r="B220" s="247" t="s">
        <v>14</v>
      </c>
      <c r="C220" s="248" t="s">
        <v>18</v>
      </c>
      <c r="D220" s="248" t="s">
        <v>217</v>
      </c>
      <c r="E220" s="248" t="s">
        <v>219</v>
      </c>
      <c r="F220" s="43" t="s">
        <v>220</v>
      </c>
      <c r="G220" s="100"/>
      <c r="H220" s="44">
        <f>H221</f>
        <v>613305</v>
      </c>
    </row>
    <row r="221" spans="1:8" ht="12.75">
      <c r="A221" s="74" t="s">
        <v>214</v>
      </c>
      <c r="B221" s="249" t="s">
        <v>14</v>
      </c>
      <c r="C221" s="250" t="s">
        <v>18</v>
      </c>
      <c r="D221" s="250" t="s">
        <v>217</v>
      </c>
      <c r="E221" s="250" t="s">
        <v>219</v>
      </c>
      <c r="F221" s="8" t="s">
        <v>220</v>
      </c>
      <c r="G221" s="98" t="s">
        <v>32</v>
      </c>
      <c r="H221" s="26">
        <v>613305</v>
      </c>
    </row>
    <row r="222" spans="1:8" ht="12.75">
      <c r="A222" s="23" t="s">
        <v>70</v>
      </c>
      <c r="B222" s="56" t="s">
        <v>14</v>
      </c>
      <c r="C222" s="24" t="s">
        <v>18</v>
      </c>
      <c r="D222" s="24" t="s">
        <v>54</v>
      </c>
      <c r="E222" s="24" t="s">
        <v>33</v>
      </c>
      <c r="F222" s="24" t="s">
        <v>33</v>
      </c>
      <c r="G222" s="148"/>
      <c r="H222" s="25">
        <f>H223</f>
        <v>38000</v>
      </c>
    </row>
    <row r="223" spans="1:8" ht="25.5">
      <c r="A223" s="48" t="s">
        <v>87</v>
      </c>
      <c r="B223" s="55" t="s">
        <v>14</v>
      </c>
      <c r="C223" s="43" t="s">
        <v>18</v>
      </c>
      <c r="D223" s="43" t="s">
        <v>54</v>
      </c>
      <c r="E223" s="43" t="s">
        <v>163</v>
      </c>
      <c r="F223" s="43" t="s">
        <v>16</v>
      </c>
      <c r="G223" s="100"/>
      <c r="H223" s="44">
        <f>H224</f>
        <v>38000</v>
      </c>
    </row>
    <row r="224" spans="1:8" ht="12.75">
      <c r="A224" s="16" t="s">
        <v>103</v>
      </c>
      <c r="B224" s="54" t="s">
        <v>14</v>
      </c>
      <c r="C224" s="8" t="s">
        <v>18</v>
      </c>
      <c r="D224" s="8" t="s">
        <v>54</v>
      </c>
      <c r="E224" s="8" t="s">
        <v>163</v>
      </c>
      <c r="F224" s="8" t="s">
        <v>16</v>
      </c>
      <c r="G224" s="98" t="s">
        <v>32</v>
      </c>
      <c r="H224" s="31">
        <v>38000</v>
      </c>
    </row>
    <row r="225" spans="1:8" ht="12.75">
      <c r="A225" s="40" t="s">
        <v>221</v>
      </c>
      <c r="B225" s="245" t="s">
        <v>14</v>
      </c>
      <c r="C225" s="246" t="s">
        <v>18</v>
      </c>
      <c r="D225" s="246" t="s">
        <v>222</v>
      </c>
      <c r="E225" s="246" t="s">
        <v>33</v>
      </c>
      <c r="F225" s="13" t="s">
        <v>33</v>
      </c>
      <c r="G225" s="99"/>
      <c r="H225" s="25">
        <f>H226</f>
        <v>1245195</v>
      </c>
    </row>
    <row r="226" spans="1:8" ht="12.75">
      <c r="A226" s="48" t="s">
        <v>223</v>
      </c>
      <c r="B226" s="251" t="s">
        <v>14</v>
      </c>
      <c r="C226" s="248" t="s">
        <v>18</v>
      </c>
      <c r="D226" s="248" t="s">
        <v>222</v>
      </c>
      <c r="E226" s="248" t="s">
        <v>60</v>
      </c>
      <c r="F226" s="43" t="s">
        <v>8</v>
      </c>
      <c r="G226" s="100"/>
      <c r="H226" s="44">
        <f>H227</f>
        <v>1245195</v>
      </c>
    </row>
    <row r="227" spans="1:8" ht="12.75">
      <c r="A227" s="193" t="s">
        <v>214</v>
      </c>
      <c r="B227" s="252" t="s">
        <v>14</v>
      </c>
      <c r="C227" s="250" t="s">
        <v>18</v>
      </c>
      <c r="D227" s="250" t="s">
        <v>222</v>
      </c>
      <c r="E227" s="250" t="s">
        <v>60</v>
      </c>
      <c r="F227" s="8" t="s">
        <v>8</v>
      </c>
      <c r="G227" s="98" t="s">
        <v>32</v>
      </c>
      <c r="H227" s="26">
        <v>1245195</v>
      </c>
    </row>
    <row r="228" spans="1:8" ht="12.75">
      <c r="A228" s="40" t="s">
        <v>150</v>
      </c>
      <c r="B228" s="52" t="s">
        <v>14</v>
      </c>
      <c r="C228" s="13" t="s">
        <v>18</v>
      </c>
      <c r="D228" s="13" t="s">
        <v>151</v>
      </c>
      <c r="E228" s="13" t="s">
        <v>33</v>
      </c>
      <c r="F228" s="13" t="s">
        <v>33</v>
      </c>
      <c r="G228" s="99"/>
      <c r="H228" s="25">
        <f>H229</f>
        <v>6060433.47</v>
      </c>
    </row>
    <row r="229" spans="1:8" ht="25.5">
      <c r="A229" s="48" t="s">
        <v>152</v>
      </c>
      <c r="B229" s="55" t="s">
        <v>14</v>
      </c>
      <c r="C229" s="43" t="s">
        <v>18</v>
      </c>
      <c r="D229" s="43" t="s">
        <v>151</v>
      </c>
      <c r="E229" s="43" t="s">
        <v>16</v>
      </c>
      <c r="F229" s="43" t="s">
        <v>33</v>
      </c>
      <c r="G229" s="100"/>
      <c r="H229" s="44">
        <f>H230+H231+H232</f>
        <v>6060433.47</v>
      </c>
    </row>
    <row r="230" spans="1:8" ht="12.75">
      <c r="A230" s="193" t="s">
        <v>103</v>
      </c>
      <c r="B230" s="67" t="s">
        <v>14</v>
      </c>
      <c r="C230" s="8" t="s">
        <v>18</v>
      </c>
      <c r="D230" s="8" t="s">
        <v>151</v>
      </c>
      <c r="E230" s="8" t="s">
        <v>16</v>
      </c>
      <c r="F230" s="8" t="s">
        <v>33</v>
      </c>
      <c r="G230" s="98" t="s">
        <v>32</v>
      </c>
      <c r="H230" s="26">
        <v>2842000</v>
      </c>
    </row>
    <row r="231" spans="1:8" ht="12.75">
      <c r="A231" s="16" t="s">
        <v>209</v>
      </c>
      <c r="B231" s="67" t="s">
        <v>14</v>
      </c>
      <c r="C231" s="8" t="s">
        <v>18</v>
      </c>
      <c r="D231" s="8" t="s">
        <v>151</v>
      </c>
      <c r="E231" s="8" t="s">
        <v>16</v>
      </c>
      <c r="F231" s="8" t="s">
        <v>33</v>
      </c>
      <c r="G231" s="98" t="s">
        <v>194</v>
      </c>
      <c r="H231" s="26">
        <v>2958000</v>
      </c>
    </row>
    <row r="232" spans="1:8" ht="12.75">
      <c r="A232" s="193" t="s">
        <v>214</v>
      </c>
      <c r="B232" s="67" t="s">
        <v>14</v>
      </c>
      <c r="C232" s="8" t="s">
        <v>18</v>
      </c>
      <c r="D232" s="8" t="s">
        <v>151</v>
      </c>
      <c r="E232" s="8" t="s">
        <v>16</v>
      </c>
      <c r="F232" s="8" t="s">
        <v>33</v>
      </c>
      <c r="G232" s="98" t="s">
        <v>32</v>
      </c>
      <c r="H232" s="26">
        <v>260433.47</v>
      </c>
    </row>
    <row r="233" spans="1:8" ht="12.75">
      <c r="A233" s="82" t="s">
        <v>59</v>
      </c>
      <c r="B233" s="63" t="s">
        <v>14</v>
      </c>
      <c r="C233" s="20" t="s">
        <v>18</v>
      </c>
      <c r="D233" s="20" t="s">
        <v>58</v>
      </c>
      <c r="E233" s="20" t="s">
        <v>33</v>
      </c>
      <c r="F233" s="20" t="s">
        <v>33</v>
      </c>
      <c r="G233" s="140"/>
      <c r="H233" s="25">
        <f>H234+H236</f>
        <v>840000</v>
      </c>
    </row>
    <row r="234" spans="1:8" ht="12.75">
      <c r="A234" s="48" t="s">
        <v>81</v>
      </c>
      <c r="B234" s="69" t="s">
        <v>14</v>
      </c>
      <c r="C234" s="50" t="s">
        <v>18</v>
      </c>
      <c r="D234" s="50" t="s">
        <v>58</v>
      </c>
      <c r="E234" s="51" t="s">
        <v>15</v>
      </c>
      <c r="F234" s="51" t="s">
        <v>33</v>
      </c>
      <c r="G234" s="149"/>
      <c r="H234" s="44">
        <f>H235</f>
        <v>640000</v>
      </c>
    </row>
    <row r="235" spans="1:8" ht="25.5">
      <c r="A235" s="16" t="s">
        <v>168</v>
      </c>
      <c r="B235" s="54" t="s">
        <v>14</v>
      </c>
      <c r="C235" s="8" t="s">
        <v>18</v>
      </c>
      <c r="D235" s="8" t="s">
        <v>58</v>
      </c>
      <c r="E235" s="8" t="s">
        <v>15</v>
      </c>
      <c r="F235" s="8" t="s">
        <v>33</v>
      </c>
      <c r="G235" s="98" t="s">
        <v>183</v>
      </c>
      <c r="H235" s="115">
        <v>640000</v>
      </c>
    </row>
    <row r="236" spans="1:8" ht="12.75">
      <c r="A236" s="48" t="s">
        <v>191</v>
      </c>
      <c r="B236" s="69" t="s">
        <v>14</v>
      </c>
      <c r="C236" s="50" t="s">
        <v>18</v>
      </c>
      <c r="D236" s="50" t="s">
        <v>58</v>
      </c>
      <c r="E236" s="51" t="s">
        <v>60</v>
      </c>
      <c r="F236" s="51" t="s">
        <v>33</v>
      </c>
      <c r="G236" s="149"/>
      <c r="H236" s="44">
        <f>H237</f>
        <v>200000</v>
      </c>
    </row>
    <row r="237" spans="1:8" ht="12.75">
      <c r="A237" s="114" t="s">
        <v>80</v>
      </c>
      <c r="B237" s="54" t="s">
        <v>14</v>
      </c>
      <c r="C237" s="8" t="s">
        <v>18</v>
      </c>
      <c r="D237" s="8" t="s">
        <v>58</v>
      </c>
      <c r="E237" s="8" t="s">
        <v>60</v>
      </c>
      <c r="F237" s="8" t="s">
        <v>33</v>
      </c>
      <c r="G237" s="98" t="s">
        <v>88</v>
      </c>
      <c r="H237" s="115">
        <v>200000</v>
      </c>
    </row>
    <row r="238" spans="1:8" ht="12.75">
      <c r="A238" s="39" t="s">
        <v>128</v>
      </c>
      <c r="B238" s="53" t="s">
        <v>14</v>
      </c>
      <c r="C238" s="7" t="s">
        <v>19</v>
      </c>
      <c r="D238" s="12"/>
      <c r="E238" s="12"/>
      <c r="F238" s="12"/>
      <c r="G238" s="151"/>
      <c r="H238" s="27">
        <f>H239+H242+H244+H248+H252</f>
        <v>31738980.66</v>
      </c>
    </row>
    <row r="239" spans="1:8" ht="63.75">
      <c r="A239" s="48" t="s">
        <v>184</v>
      </c>
      <c r="B239" s="64" t="s">
        <v>14</v>
      </c>
      <c r="C239" s="46" t="s">
        <v>19</v>
      </c>
      <c r="D239" s="43" t="s">
        <v>160</v>
      </c>
      <c r="E239" s="43" t="s">
        <v>8</v>
      </c>
      <c r="F239" s="43" t="s">
        <v>33</v>
      </c>
      <c r="G239" s="145"/>
      <c r="H239" s="44">
        <f>H240+H241</f>
        <v>17881000</v>
      </c>
    </row>
    <row r="240" spans="1:8" ht="12.75">
      <c r="A240" s="16" t="s">
        <v>76</v>
      </c>
      <c r="B240" s="65" t="s">
        <v>14</v>
      </c>
      <c r="C240" s="9" t="s">
        <v>19</v>
      </c>
      <c r="D240" s="8" t="s">
        <v>160</v>
      </c>
      <c r="E240" s="8" t="s">
        <v>8</v>
      </c>
      <c r="F240" s="8" t="s">
        <v>33</v>
      </c>
      <c r="G240" s="146" t="s">
        <v>32</v>
      </c>
      <c r="H240" s="26">
        <v>17881000</v>
      </c>
    </row>
    <row r="241" spans="1:8" ht="21" customHeight="1">
      <c r="A241" s="16" t="s">
        <v>214</v>
      </c>
      <c r="B241" s="65" t="s">
        <v>14</v>
      </c>
      <c r="C241" s="9" t="s">
        <v>19</v>
      </c>
      <c r="D241" s="8" t="s">
        <v>160</v>
      </c>
      <c r="E241" s="8" t="s">
        <v>8</v>
      </c>
      <c r="F241" s="8" t="s">
        <v>33</v>
      </c>
      <c r="G241" s="146" t="s">
        <v>32</v>
      </c>
      <c r="H241" s="26"/>
    </row>
    <row r="242" spans="1:8" ht="12.75">
      <c r="A242" s="155" t="s">
        <v>129</v>
      </c>
      <c r="B242" s="64" t="s">
        <v>14</v>
      </c>
      <c r="C242" s="46" t="s">
        <v>19</v>
      </c>
      <c r="D242" s="43" t="s">
        <v>160</v>
      </c>
      <c r="E242" s="43" t="s">
        <v>9</v>
      </c>
      <c r="F242" s="43" t="s">
        <v>33</v>
      </c>
      <c r="G242" s="145"/>
      <c r="H242" s="44">
        <f>H243</f>
        <v>688000</v>
      </c>
    </row>
    <row r="243" spans="1:8" ht="12.75">
      <c r="A243" s="114" t="s">
        <v>80</v>
      </c>
      <c r="B243" s="65" t="s">
        <v>14</v>
      </c>
      <c r="C243" s="9" t="s">
        <v>19</v>
      </c>
      <c r="D243" s="8" t="s">
        <v>160</v>
      </c>
      <c r="E243" s="8" t="s">
        <v>9</v>
      </c>
      <c r="F243" s="8" t="s">
        <v>33</v>
      </c>
      <c r="G243" s="146" t="s">
        <v>88</v>
      </c>
      <c r="H243" s="26">
        <v>688000</v>
      </c>
    </row>
    <row r="244" spans="1:8" ht="51">
      <c r="A244" s="48" t="s">
        <v>104</v>
      </c>
      <c r="B244" s="64" t="s">
        <v>14</v>
      </c>
      <c r="C244" s="46" t="s">
        <v>19</v>
      </c>
      <c r="D244" s="43" t="s">
        <v>160</v>
      </c>
      <c r="E244" s="43" t="s">
        <v>10</v>
      </c>
      <c r="F244" s="43" t="s">
        <v>33</v>
      </c>
      <c r="G244" s="145"/>
      <c r="H244" s="44">
        <f>SUM(H245:H247)</f>
        <v>2494674.23</v>
      </c>
    </row>
    <row r="245" spans="1:8" ht="18.75" customHeight="1">
      <c r="A245" s="16" t="s">
        <v>76</v>
      </c>
      <c r="B245" s="65" t="s">
        <v>14</v>
      </c>
      <c r="C245" s="9" t="s">
        <v>19</v>
      </c>
      <c r="D245" s="8" t="s">
        <v>160</v>
      </c>
      <c r="E245" s="8" t="s">
        <v>10</v>
      </c>
      <c r="F245" s="8" t="s">
        <v>33</v>
      </c>
      <c r="G245" s="146" t="s">
        <v>32</v>
      </c>
      <c r="H245" s="26">
        <v>2273000</v>
      </c>
    </row>
    <row r="246" spans="1:8" ht="12.75">
      <c r="A246" s="16" t="s">
        <v>214</v>
      </c>
      <c r="B246" s="65" t="s">
        <v>14</v>
      </c>
      <c r="C246" s="9" t="s">
        <v>19</v>
      </c>
      <c r="D246" s="8" t="s">
        <v>160</v>
      </c>
      <c r="E246" s="8" t="s">
        <v>10</v>
      </c>
      <c r="F246" s="8" t="s">
        <v>33</v>
      </c>
      <c r="G246" s="146" t="s">
        <v>32</v>
      </c>
      <c r="H246" s="26">
        <v>132674.23</v>
      </c>
    </row>
    <row r="247" spans="1:8" ht="25.5">
      <c r="A247" s="16" t="s">
        <v>168</v>
      </c>
      <c r="B247" s="65" t="s">
        <v>14</v>
      </c>
      <c r="C247" s="9" t="s">
        <v>19</v>
      </c>
      <c r="D247" s="8" t="s">
        <v>160</v>
      </c>
      <c r="E247" s="8" t="s">
        <v>10</v>
      </c>
      <c r="F247" s="8" t="s">
        <v>33</v>
      </c>
      <c r="G247" s="146" t="s">
        <v>183</v>
      </c>
      <c r="H247" s="26">
        <v>89000</v>
      </c>
    </row>
    <row r="248" spans="1:8" ht="12.75">
      <c r="A248" s="23" t="s">
        <v>70</v>
      </c>
      <c r="B248" s="56" t="s">
        <v>14</v>
      </c>
      <c r="C248" s="24" t="s">
        <v>19</v>
      </c>
      <c r="D248" s="24" t="s">
        <v>54</v>
      </c>
      <c r="E248" s="24" t="s">
        <v>33</v>
      </c>
      <c r="F248" s="24" t="s">
        <v>33</v>
      </c>
      <c r="G248" s="148"/>
      <c r="H248" s="25">
        <f>H249</f>
        <v>8972172</v>
      </c>
    </row>
    <row r="249" spans="1:8" ht="38.25">
      <c r="A249" s="81" t="s">
        <v>66</v>
      </c>
      <c r="B249" s="49" t="s">
        <v>14</v>
      </c>
      <c r="C249" s="47" t="s">
        <v>19</v>
      </c>
      <c r="D249" s="200" t="s">
        <v>54</v>
      </c>
      <c r="E249" s="200" t="s">
        <v>185</v>
      </c>
      <c r="F249" s="200" t="s">
        <v>19</v>
      </c>
      <c r="G249" s="209"/>
      <c r="H249" s="202">
        <f>H250+H251</f>
        <v>8972172</v>
      </c>
    </row>
    <row r="250" spans="1:8" ht="12.75">
      <c r="A250" s="16" t="s">
        <v>76</v>
      </c>
      <c r="B250" s="70" t="s">
        <v>14</v>
      </c>
      <c r="C250" s="15" t="s">
        <v>19</v>
      </c>
      <c r="D250" s="204" t="s">
        <v>54</v>
      </c>
      <c r="E250" s="204" t="s">
        <v>185</v>
      </c>
      <c r="F250" s="204" t="s">
        <v>19</v>
      </c>
      <c r="G250" s="210" t="s">
        <v>32</v>
      </c>
      <c r="H250" s="206">
        <v>6067000</v>
      </c>
    </row>
    <row r="251" spans="1:8" ht="12.75">
      <c r="A251" s="16" t="s">
        <v>214</v>
      </c>
      <c r="B251" s="70" t="s">
        <v>14</v>
      </c>
      <c r="C251" s="15" t="s">
        <v>19</v>
      </c>
      <c r="D251" s="204" t="s">
        <v>54</v>
      </c>
      <c r="E251" s="204" t="s">
        <v>185</v>
      </c>
      <c r="F251" s="204" t="s">
        <v>19</v>
      </c>
      <c r="G251" s="210" t="s">
        <v>32</v>
      </c>
      <c r="H251" s="206">
        <v>2905172</v>
      </c>
    </row>
    <row r="252" spans="1:8" ht="25.5">
      <c r="A252" s="155" t="s">
        <v>169</v>
      </c>
      <c r="B252" s="64" t="s">
        <v>14</v>
      </c>
      <c r="C252" s="46" t="s">
        <v>19</v>
      </c>
      <c r="D252" s="43" t="s">
        <v>159</v>
      </c>
      <c r="E252" s="43" t="s">
        <v>14</v>
      </c>
      <c r="F252" s="43" t="s">
        <v>33</v>
      </c>
      <c r="G252" s="145"/>
      <c r="H252" s="44">
        <f>SUM(H253:H255)</f>
        <v>1703134.43</v>
      </c>
    </row>
    <row r="253" spans="1:8" ht="12.75">
      <c r="A253" s="16" t="s">
        <v>76</v>
      </c>
      <c r="B253" s="65" t="s">
        <v>14</v>
      </c>
      <c r="C253" s="9" t="s">
        <v>19</v>
      </c>
      <c r="D253" s="8" t="s">
        <v>159</v>
      </c>
      <c r="E253" s="8" t="s">
        <v>14</v>
      </c>
      <c r="F253" s="8" t="s">
        <v>33</v>
      </c>
      <c r="G253" s="146" t="s">
        <v>32</v>
      </c>
      <c r="H253" s="26">
        <v>592000</v>
      </c>
    </row>
    <row r="254" spans="1:8" ht="12.75">
      <c r="A254" s="16" t="s">
        <v>214</v>
      </c>
      <c r="B254" s="65" t="s">
        <v>14</v>
      </c>
      <c r="C254" s="9" t="s">
        <v>19</v>
      </c>
      <c r="D254" s="8" t="s">
        <v>159</v>
      </c>
      <c r="E254" s="8" t="s">
        <v>14</v>
      </c>
      <c r="F254" s="8" t="s">
        <v>33</v>
      </c>
      <c r="G254" s="146" t="s">
        <v>32</v>
      </c>
      <c r="H254" s="26">
        <v>192134.43</v>
      </c>
    </row>
    <row r="255" spans="1:8" ht="12.75">
      <c r="A255" s="16" t="s">
        <v>209</v>
      </c>
      <c r="B255" s="65" t="s">
        <v>14</v>
      </c>
      <c r="C255" s="9" t="s">
        <v>19</v>
      </c>
      <c r="D255" s="8" t="s">
        <v>159</v>
      </c>
      <c r="E255" s="8" t="s">
        <v>14</v>
      </c>
      <c r="F255" s="8" t="s">
        <v>33</v>
      </c>
      <c r="G255" s="146" t="s">
        <v>194</v>
      </c>
      <c r="H255" s="26">
        <v>919000</v>
      </c>
    </row>
    <row r="256" spans="1:8" ht="12.75">
      <c r="A256" s="161" t="s">
        <v>130</v>
      </c>
      <c r="B256" s="162" t="s">
        <v>60</v>
      </c>
      <c r="C256" s="123"/>
      <c r="D256" s="110"/>
      <c r="E256" s="110"/>
      <c r="F256" s="110"/>
      <c r="G256" s="163"/>
      <c r="H256" s="164">
        <f>H257</f>
        <v>396000</v>
      </c>
    </row>
    <row r="257" spans="1:8" ht="12.75">
      <c r="A257" s="165" t="s">
        <v>139</v>
      </c>
      <c r="B257" s="94" t="s">
        <v>60</v>
      </c>
      <c r="C257" s="10" t="s">
        <v>15</v>
      </c>
      <c r="D257" s="7"/>
      <c r="E257" s="7"/>
      <c r="F257" s="7"/>
      <c r="G257" s="143"/>
      <c r="H257" s="27">
        <f>H258</f>
        <v>396000</v>
      </c>
    </row>
    <row r="258" spans="1:8" ht="12.75">
      <c r="A258" s="82" t="s">
        <v>59</v>
      </c>
      <c r="B258" s="63" t="s">
        <v>60</v>
      </c>
      <c r="C258" s="20" t="s">
        <v>15</v>
      </c>
      <c r="D258" s="20" t="s">
        <v>58</v>
      </c>
      <c r="E258" s="20" t="s">
        <v>33</v>
      </c>
      <c r="F258" s="20" t="s">
        <v>33</v>
      </c>
      <c r="G258" s="140"/>
      <c r="H258" s="25">
        <f>H259</f>
        <v>396000</v>
      </c>
    </row>
    <row r="259" spans="1:8" ht="25.5">
      <c r="A259" s="48" t="s">
        <v>131</v>
      </c>
      <c r="B259" s="69" t="s">
        <v>60</v>
      </c>
      <c r="C259" s="50" t="s">
        <v>15</v>
      </c>
      <c r="D259" s="50" t="s">
        <v>58</v>
      </c>
      <c r="E259" s="51" t="s">
        <v>18</v>
      </c>
      <c r="F259" s="51" t="s">
        <v>33</v>
      </c>
      <c r="G259" s="149"/>
      <c r="H259" s="44">
        <f>H260</f>
        <v>396000</v>
      </c>
    </row>
    <row r="260" spans="1:8" ht="25.5">
      <c r="A260" s="16" t="s">
        <v>5</v>
      </c>
      <c r="B260" s="54" t="s">
        <v>60</v>
      </c>
      <c r="C260" s="8" t="s">
        <v>15</v>
      </c>
      <c r="D260" s="8" t="s">
        <v>58</v>
      </c>
      <c r="E260" s="8" t="s">
        <v>18</v>
      </c>
      <c r="F260" s="8" t="s">
        <v>33</v>
      </c>
      <c r="G260" s="98" t="s">
        <v>83</v>
      </c>
      <c r="H260" s="115">
        <v>396000</v>
      </c>
    </row>
    <row r="261" spans="1:8" ht="12.75">
      <c r="A261" s="125" t="s">
        <v>132</v>
      </c>
      <c r="B261" s="123" t="s">
        <v>13</v>
      </c>
      <c r="C261" s="123"/>
      <c r="D261" s="110"/>
      <c r="E261" s="110"/>
      <c r="F261" s="110"/>
      <c r="G261" s="163"/>
      <c r="H261" s="164">
        <f>H262</f>
        <v>600000</v>
      </c>
    </row>
    <row r="262" spans="1:8" ht="12.75">
      <c r="A262" s="165" t="s">
        <v>52</v>
      </c>
      <c r="B262" s="94" t="s">
        <v>13</v>
      </c>
      <c r="C262" s="10" t="s">
        <v>16</v>
      </c>
      <c r="D262" s="7"/>
      <c r="E262" s="7"/>
      <c r="F262" s="7"/>
      <c r="G262" s="143"/>
      <c r="H262" s="27">
        <f>H263</f>
        <v>600000</v>
      </c>
    </row>
    <row r="263" spans="1:8" ht="25.5">
      <c r="A263" s="224" t="s">
        <v>133</v>
      </c>
      <c r="B263" s="186" t="s">
        <v>13</v>
      </c>
      <c r="C263" s="20" t="s">
        <v>16</v>
      </c>
      <c r="D263" s="20" t="s">
        <v>30</v>
      </c>
      <c r="E263" s="20" t="s">
        <v>33</v>
      </c>
      <c r="F263" s="20" t="s">
        <v>33</v>
      </c>
      <c r="G263" s="140"/>
      <c r="H263" s="25">
        <f>H264</f>
        <v>600000</v>
      </c>
    </row>
    <row r="264" spans="1:8" ht="25.5">
      <c r="A264" s="74" t="s">
        <v>172</v>
      </c>
      <c r="B264" s="54" t="s">
        <v>13</v>
      </c>
      <c r="C264" s="8" t="s">
        <v>16</v>
      </c>
      <c r="D264" s="8" t="s">
        <v>30</v>
      </c>
      <c r="E264" s="8" t="s">
        <v>33</v>
      </c>
      <c r="F264" s="8" t="s">
        <v>33</v>
      </c>
      <c r="G264" s="98" t="s">
        <v>100</v>
      </c>
      <c r="H264" s="115">
        <v>600000</v>
      </c>
    </row>
    <row r="265" spans="1:8" ht="31.5">
      <c r="A265" s="170" t="s">
        <v>122</v>
      </c>
      <c r="B265" s="166" t="s">
        <v>105</v>
      </c>
      <c r="C265" s="167"/>
      <c r="D265" s="167"/>
      <c r="E265" s="167"/>
      <c r="F265" s="167"/>
      <c r="G265" s="168"/>
      <c r="H265" s="169">
        <f>H266</f>
        <v>2400000</v>
      </c>
    </row>
    <row r="266" spans="1:8" ht="12.75">
      <c r="A266" s="171" t="s">
        <v>134</v>
      </c>
      <c r="B266" s="53" t="s">
        <v>105</v>
      </c>
      <c r="C266" s="21" t="s">
        <v>8</v>
      </c>
      <c r="D266" s="21"/>
      <c r="E266" s="21"/>
      <c r="F266" s="21"/>
      <c r="G266" s="127"/>
      <c r="H266" s="172">
        <f>H267</f>
        <v>2400000</v>
      </c>
    </row>
    <row r="267" spans="1:8" ht="12.75">
      <c r="A267" s="159" t="s">
        <v>141</v>
      </c>
      <c r="B267" s="55" t="s">
        <v>105</v>
      </c>
      <c r="C267" s="43" t="s">
        <v>8</v>
      </c>
      <c r="D267" s="43" t="s">
        <v>123</v>
      </c>
      <c r="E267" s="43" t="s">
        <v>18</v>
      </c>
      <c r="F267" s="43" t="s">
        <v>33</v>
      </c>
      <c r="G267" s="100"/>
      <c r="H267" s="173">
        <f>H268</f>
        <v>2400000</v>
      </c>
    </row>
    <row r="268" spans="1:8" ht="12.75">
      <c r="A268" s="150" t="s">
        <v>91</v>
      </c>
      <c r="B268" s="54" t="s">
        <v>105</v>
      </c>
      <c r="C268" s="8" t="s">
        <v>8</v>
      </c>
      <c r="D268" s="8" t="s">
        <v>123</v>
      </c>
      <c r="E268" s="8" t="s">
        <v>18</v>
      </c>
      <c r="F268" s="8" t="s">
        <v>33</v>
      </c>
      <c r="G268" s="98" t="s">
        <v>92</v>
      </c>
      <c r="H268" s="115">
        <v>2400000</v>
      </c>
    </row>
    <row r="269" spans="1:8" ht="38.25">
      <c r="A269" s="125" t="s">
        <v>135</v>
      </c>
      <c r="B269" s="109" t="s">
        <v>67</v>
      </c>
      <c r="C269" s="110"/>
      <c r="D269" s="110"/>
      <c r="E269" s="110"/>
      <c r="F269" s="110"/>
      <c r="G269" s="141"/>
      <c r="H269" s="164">
        <f>H270+H276</f>
        <v>12060000</v>
      </c>
    </row>
    <row r="270" spans="1:8" ht="25.5">
      <c r="A270" s="84" t="s">
        <v>136</v>
      </c>
      <c r="B270" s="108" t="s">
        <v>67</v>
      </c>
      <c r="C270" s="112" t="s">
        <v>8</v>
      </c>
      <c r="D270" s="90"/>
      <c r="E270" s="34"/>
      <c r="F270" s="34"/>
      <c r="G270" s="152"/>
      <c r="H270" s="27">
        <f>H271</f>
        <v>9615000</v>
      </c>
    </row>
    <row r="271" spans="1:8" ht="12.75">
      <c r="A271" s="83" t="s">
        <v>84</v>
      </c>
      <c r="B271" s="111" t="s">
        <v>67</v>
      </c>
      <c r="C271" s="101" t="s">
        <v>8</v>
      </c>
      <c r="D271" s="102" t="s">
        <v>85</v>
      </c>
      <c r="E271" s="101" t="s">
        <v>33</v>
      </c>
      <c r="F271" s="96" t="s">
        <v>33</v>
      </c>
      <c r="G271" s="130"/>
      <c r="H271" s="25">
        <f>H272+H274</f>
        <v>9615000</v>
      </c>
    </row>
    <row r="272" spans="1:8" ht="12.75">
      <c r="A272" s="107" t="s">
        <v>96</v>
      </c>
      <c r="B272" s="103" t="s">
        <v>67</v>
      </c>
      <c r="C272" s="106" t="s">
        <v>8</v>
      </c>
      <c r="D272" s="104" t="s">
        <v>85</v>
      </c>
      <c r="E272" s="106" t="s">
        <v>8</v>
      </c>
      <c r="F272" s="95" t="s">
        <v>69</v>
      </c>
      <c r="G272" s="128"/>
      <c r="H272" s="44">
        <f>H273</f>
        <v>4000000</v>
      </c>
    </row>
    <row r="273" spans="1:8" ht="12.75">
      <c r="A273" s="126" t="s">
        <v>94</v>
      </c>
      <c r="B273" s="6" t="s">
        <v>67</v>
      </c>
      <c r="C273" s="32" t="s">
        <v>8</v>
      </c>
      <c r="D273" s="42" t="s">
        <v>85</v>
      </c>
      <c r="E273" s="33" t="s">
        <v>8</v>
      </c>
      <c r="F273" s="33" t="s">
        <v>69</v>
      </c>
      <c r="G273" s="129" t="s">
        <v>89</v>
      </c>
      <c r="H273" s="35">
        <v>4000000</v>
      </c>
    </row>
    <row r="274" spans="1:8" ht="25.5">
      <c r="A274" s="105" t="s">
        <v>95</v>
      </c>
      <c r="B274" s="103" t="s">
        <v>67</v>
      </c>
      <c r="C274" s="106" t="s">
        <v>8</v>
      </c>
      <c r="D274" s="104" t="s">
        <v>85</v>
      </c>
      <c r="E274" s="106" t="s">
        <v>8</v>
      </c>
      <c r="F274" s="95" t="s">
        <v>106</v>
      </c>
      <c r="G274" s="128"/>
      <c r="H274" s="44">
        <f>H275</f>
        <v>5615000</v>
      </c>
    </row>
    <row r="275" spans="1:8" ht="12.75">
      <c r="A275" s="85" t="s">
        <v>94</v>
      </c>
      <c r="B275" s="97" t="s">
        <v>67</v>
      </c>
      <c r="C275" s="32" t="s">
        <v>8</v>
      </c>
      <c r="D275" s="129" t="s">
        <v>85</v>
      </c>
      <c r="E275" s="33" t="s">
        <v>8</v>
      </c>
      <c r="F275" s="33" t="s">
        <v>106</v>
      </c>
      <c r="G275" s="129" t="s">
        <v>89</v>
      </c>
      <c r="H275" s="35">
        <v>5615000</v>
      </c>
    </row>
    <row r="276" spans="1:8" ht="12.75">
      <c r="A276" s="276" t="s">
        <v>243</v>
      </c>
      <c r="B276" s="277" t="s">
        <v>67</v>
      </c>
      <c r="C276" s="278" t="s">
        <v>18</v>
      </c>
      <c r="D276" s="278"/>
      <c r="E276" s="279"/>
      <c r="F276" s="279"/>
      <c r="G276" s="272"/>
      <c r="H276" s="223">
        <f>H277</f>
        <v>2445000</v>
      </c>
    </row>
    <row r="277" spans="1:8" ht="25.5">
      <c r="A277" s="207" t="s">
        <v>244</v>
      </c>
      <c r="B277" s="280" t="s">
        <v>67</v>
      </c>
      <c r="C277" s="281" t="s">
        <v>18</v>
      </c>
      <c r="D277" s="269" t="s">
        <v>159</v>
      </c>
      <c r="E277" s="282" t="s">
        <v>19</v>
      </c>
      <c r="F277" s="282" t="s">
        <v>33</v>
      </c>
      <c r="G277" s="269"/>
      <c r="H277" s="202">
        <f>H278</f>
        <v>2445000</v>
      </c>
    </row>
    <row r="278" spans="1:8" ht="13.5" thickBot="1">
      <c r="A278" s="208" t="s">
        <v>107</v>
      </c>
      <c r="B278" s="283" t="s">
        <v>67</v>
      </c>
      <c r="C278" s="284" t="s">
        <v>18</v>
      </c>
      <c r="D278" s="285" t="s">
        <v>159</v>
      </c>
      <c r="E278" s="285" t="s">
        <v>19</v>
      </c>
      <c r="F278" s="285" t="s">
        <v>33</v>
      </c>
      <c r="G278" s="285" t="s">
        <v>109</v>
      </c>
      <c r="H278" s="206">
        <v>2445000</v>
      </c>
    </row>
    <row r="279" spans="1:8" ht="16.5" thickBot="1">
      <c r="A279" s="86" t="s">
        <v>26</v>
      </c>
      <c r="B279" s="71"/>
      <c r="C279" s="18"/>
      <c r="D279" s="19"/>
      <c r="E279" s="19"/>
      <c r="F279" s="19"/>
      <c r="G279" s="131"/>
      <c r="H279" s="153">
        <f>H13+H59+H64+H76+H95+H182+H207+H256+H261+H265+H269</f>
        <v>467263000</v>
      </c>
    </row>
    <row r="281" spans="1:8" ht="12.75">
      <c r="A281" s="296"/>
      <c r="C281" t="s">
        <v>153</v>
      </c>
      <c r="H281" s="194">
        <f>H17+H21+H27+H49+H51+H56+H67+H71+H86+H90+H94+H101+H102+H113+H119+H129+H130+H134+H158+H161+H170+H173+H176+H194+H198+H211+H233+H260+H264+H268+H273</f>
        <v>134392660.48</v>
      </c>
    </row>
    <row r="282" spans="3:8" ht="12.75">
      <c r="C282" t="s">
        <v>210</v>
      </c>
      <c r="H282" s="194">
        <f>H32+H70+H84+H88+H111+H115+H154+H153+H197+H221+H227+H232+H241+H246+H254+H251</f>
        <v>16286813.32</v>
      </c>
    </row>
    <row r="283" spans="3:8" ht="12.75">
      <c r="C283" t="s">
        <v>154</v>
      </c>
      <c r="H283" s="194">
        <f>H103+H131+H137+H195</f>
        <v>9000000</v>
      </c>
    </row>
    <row r="284" spans="3:8" ht="12.75">
      <c r="C284" t="s">
        <v>155</v>
      </c>
      <c r="H284" s="194">
        <f>H29+H31+H34+H35+H39+H63+H79+H110+H82+H98+H106+H108+H117+H118+H124+H126+H140+H141+H143+H144+H147+H148+H149+H151+H152+H156+H160+H165+H185+H214+H217+H224+H230+H231+H240+H243+H245+H247+H250+H253+H255+H275+H278</f>
        <v>306335526.2</v>
      </c>
    </row>
    <row r="285" spans="3:8" ht="12.75">
      <c r="C285" t="s">
        <v>156</v>
      </c>
      <c r="H285" s="194">
        <f>H22+H23+H24+H25+H41+H43+H45+H188+H190+H192</f>
        <v>1248000</v>
      </c>
    </row>
    <row r="286" ht="12.75">
      <c r="H286" s="194">
        <f>SUM(H281:H285)</f>
        <v>467263000</v>
      </c>
    </row>
  </sheetData>
  <sheetProtection/>
  <mergeCells count="7">
    <mergeCell ref="H7:H12"/>
    <mergeCell ref="A5:G5"/>
    <mergeCell ref="B7:B12"/>
    <mergeCell ref="C7:C12"/>
    <mergeCell ref="D7:F12"/>
    <mergeCell ref="G7:G12"/>
    <mergeCell ref="A7:A12"/>
  </mergeCells>
  <printOptions/>
  <pageMargins left="0.5905511811023623" right="0.15748031496062992" top="0.4724409448818898" bottom="0.5118110236220472" header="0.15748031496062992" footer="0.5118110236220472"/>
  <pageSetup horizontalDpi="600" verticalDpi="600" orientation="portrait" paperSize="9" scale="76" r:id="rId1"/>
  <rowBreaks count="2" manualBreakCount="2">
    <brk id="35" max="7" man="1"/>
    <brk id="8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аап</cp:lastModifiedBy>
  <cp:lastPrinted>2013-04-03T06:06:11Z</cp:lastPrinted>
  <dcterms:created xsi:type="dcterms:W3CDTF">2004-09-08T10:28:32Z</dcterms:created>
  <dcterms:modified xsi:type="dcterms:W3CDTF">2013-04-03T06:50:39Z</dcterms:modified>
  <cp:category/>
  <cp:version/>
  <cp:contentType/>
  <cp:contentStatus/>
</cp:coreProperties>
</file>