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7995" activeTab="2"/>
  </bookViews>
  <sheets>
    <sheet name="расчет" sheetId="1" r:id="rId1"/>
    <sheet name="ведомст" sheetId="2" r:id="rId2"/>
    <sheet name="функц" sheetId="3" r:id="rId3"/>
  </sheets>
  <definedNames>
    <definedName name="_xlnm.Print_Titles" localSheetId="2">'функц'!$1:$3</definedName>
    <definedName name="_xlnm.Print_Area" localSheetId="1">'ведомст'!$A$1:$G$271</definedName>
    <definedName name="_xlnm.Print_Area" localSheetId="0">'расчет'!$A$1:$F$273</definedName>
  </definedNames>
  <calcPr fullCalcOnLoad="1"/>
</workbook>
</file>

<file path=xl/sharedStrings.xml><?xml version="1.0" encoding="utf-8"?>
<sst xmlns="http://schemas.openxmlformats.org/spreadsheetml/2006/main" count="3700" uniqueCount="255">
  <si>
    <t>Наименование</t>
  </si>
  <si>
    <t>Раздел</t>
  </si>
  <si>
    <t>01</t>
  </si>
  <si>
    <t>07</t>
  </si>
  <si>
    <t>08</t>
  </si>
  <si>
    <t>09</t>
  </si>
  <si>
    <t>12</t>
  </si>
  <si>
    <t>10</t>
  </si>
  <si>
    <t>05</t>
  </si>
  <si>
    <t>02</t>
  </si>
  <si>
    <t>Подраздел</t>
  </si>
  <si>
    <t>03</t>
  </si>
  <si>
    <t>04</t>
  </si>
  <si>
    <t>Социальная политика</t>
  </si>
  <si>
    <t>Социальное обслуживание населения</t>
  </si>
  <si>
    <t>Социальное обеспечение населения</t>
  </si>
  <si>
    <t>Общегосударственные вопросы</t>
  </si>
  <si>
    <t>Другие общегосударственные вопросы</t>
  </si>
  <si>
    <t>Пенсионное обеспечение</t>
  </si>
  <si>
    <t xml:space="preserve">       ИТОГО РАСХОДОВ:</t>
  </si>
  <si>
    <t>Целевая статья</t>
  </si>
  <si>
    <t>Вид расходов</t>
  </si>
  <si>
    <t>расходы по основной деятельности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</si>
  <si>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</si>
  <si>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</si>
  <si>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</si>
  <si>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</si>
  <si>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</si>
  <si>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</si>
  <si>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Другие вопросы в области образования</t>
  </si>
  <si>
    <t>Культура</t>
  </si>
  <si>
    <t>Библиотеки</t>
  </si>
  <si>
    <t>Жилищно-коммунальное хозяйство</t>
  </si>
  <si>
    <t>Другие вопросы в области жилищно-коммунального хозяйства</t>
  </si>
  <si>
    <t>Периодическая печать и издательства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</si>
  <si>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</si>
  <si>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Национальная экономика</t>
  </si>
  <si>
    <t>Доплаты к пенсиям муниципальных служащих</t>
  </si>
  <si>
    <t>11</t>
  </si>
  <si>
    <t>Администрация муниципального образования "Суоярвский район"</t>
  </si>
  <si>
    <t>Приложение № 5</t>
  </si>
  <si>
    <t>Код администратора</t>
  </si>
  <si>
    <t>019</t>
  </si>
  <si>
    <t>Глава местной администрации (исполнительно-распорядительного органа муниципального образования)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</si>
  <si>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</si>
  <si>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14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</si>
  <si>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</si>
  <si>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Социальная поддержка социальных работников муниципальных учреждений, проживающих и работающих за пределами городов, осуществляющих социальное обслуживание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 и государственных образовательных учреждениях Республики Карелия), за исключением социального обслуживания указанных категорий граждан в государственных учреждениях социального обслуживания Республики Карелия</t>
  </si>
  <si>
    <t>Районная программа "Адресная соцпомощь"</t>
  </si>
  <si>
    <t>регулирование цен (тарифов) на отдельные виды продукции, товаров и услуг</t>
  </si>
  <si>
    <t>Представление мер социальной поддержки и социального обслуживания инвалидов</t>
  </si>
  <si>
    <t>Приложение № 6</t>
  </si>
  <si>
    <t>субвенции на финансовое обеспечение социального обслуживания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</t>
  </si>
  <si>
    <t>Расчет и предоставление дотаций бюджетам поселений, входящих в состав соответствующего муниципального района</t>
  </si>
  <si>
    <t>Выравнивание бюджетной обеспеченности поселений</t>
  </si>
  <si>
    <t>Резервные фонды</t>
  </si>
  <si>
    <t>Резервные фонды местных администраций</t>
  </si>
  <si>
    <t>Другие вопросы в области национальной экономики</t>
  </si>
  <si>
    <t>Социальная поддержка детей-сирот, детей, оставшихся без попечения родителей, и лиц из числа дете-сирот и детей, оставшихся без попечения родителей, за исключением детей, находящихся и обучающихся в государственных учреждениях Республики Карелия (на содержание детского дома)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</si>
  <si>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</si>
  <si>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13</t>
  </si>
  <si>
    <t>Иные межбюджетные трансферты</t>
  </si>
  <si>
    <t>Осуществление первичного воинского учета на территориях, где отсутствуют военные комиссариаты</t>
  </si>
  <si>
    <t>образования "Суоярвский район"</t>
  </si>
  <si>
    <t xml:space="preserve">к решению Совета депутатов муниципального   </t>
  </si>
  <si>
    <t>(рублей)</t>
  </si>
  <si>
    <t>Создание комиссий по делам несовершеннолетних и защите их прав и организация деятельности таких комиссий</t>
  </si>
  <si>
    <t>Производство и оборот этилового спирта, алкогольной и спиртосодержащей продукции</t>
  </si>
  <si>
    <t>Обслуживание государственного и муниципального долга</t>
  </si>
  <si>
    <t>Развитие культуры на 2011-2015 гг</t>
  </si>
  <si>
    <t>Охрана семьи и детства</t>
  </si>
  <si>
    <t>Организация и осуществление деятельности по опеке и попечительству</t>
  </si>
  <si>
    <t>Физическая культура и спорт</t>
  </si>
  <si>
    <t>Районная программа "Развитие физической культуры и спорта на 2011-2015 гг"</t>
  </si>
  <si>
    <t>Средства массовой информации</t>
  </si>
  <si>
    <t>Периодические издания,  учрежденные органами  законодательной и исполнительной власти</t>
  </si>
  <si>
    <t>Обслуживание внутреннего государственного и муниципального долга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</si>
  <si>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</si>
  <si>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</si>
  <si>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Национальная оборона</t>
  </si>
  <si>
    <t>Мобилизационная и вневойсковая подготовка</t>
  </si>
  <si>
    <t>Другие вопросы в области физической культуры и спорта</t>
  </si>
  <si>
    <t xml:space="preserve">Культура, кинематография </t>
  </si>
  <si>
    <t>Процентные платежи по муниципальному долгу</t>
  </si>
  <si>
    <t xml:space="preserve">В соответствии с заключенными соглашениями межбюджетные трансферты из бюджета городского поселения бюджету муниципального района </t>
  </si>
  <si>
    <t>Программа оказания гражданам государственной социальной помощи "Адресная социальная помощь"</t>
  </si>
  <si>
    <t>за счет собственных</t>
  </si>
  <si>
    <t>за сч.платных</t>
  </si>
  <si>
    <t>за сч целевых от РК</t>
  </si>
  <si>
    <t>за сч целевых от поселений</t>
  </si>
  <si>
    <t>Энергосбережение и повышение энергетической эффективности до 2015 года</t>
  </si>
  <si>
    <t>за счет остатка на 01.01.2011 года</t>
  </si>
  <si>
    <t>530</t>
  </si>
  <si>
    <t>Меры социальной поддержки педагогическим работникам образовательных учреждений, расположенных в сельской местности</t>
  </si>
  <si>
    <t>Субсидии на обеспечение молоком (заменяющими продуктами) обучающихся общеобразовательных учреждений</t>
  </si>
  <si>
    <t>Программа "Энергосбережение и повышение энергетической эффективности до 2015 года"</t>
  </si>
  <si>
    <t>Районная программа "Развитие и поддержка малого и среднего предпринимательства"</t>
  </si>
  <si>
    <t>МКУ "Хозяйственная группа"</t>
  </si>
  <si>
    <t>870</t>
  </si>
  <si>
    <t>В соответствии с заключенными соглашениями межбюджетные трансферты из бюджетов сельских поселений бюджету муниципального района (Вешкельское сельское поселение)</t>
  </si>
  <si>
    <t xml:space="preserve">Средства,передаваемые бюджету муниципального района на организацию библиотечного обслуживания населения.комплектование библиотечных фондов библиотек поселений(Найстенъярвское поселение) </t>
  </si>
  <si>
    <t>"Подписка на 2013-2015 года"</t>
  </si>
  <si>
    <t>"Комплектование библиотечных фондов на 2013-2015 года"</t>
  </si>
  <si>
    <t>Социальная поддержка детей-сирот, детей, оставшихся без попечения родителей, и лиц из числа дете-сирот и детей, оставшихся без попечения родителей, за исключением детей, находящихся и обучающихся в государственных учреждениях Республики Карелия (на приемные семьи и опекунские)</t>
  </si>
  <si>
    <t>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</si>
  <si>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Молодежная политика и оздоровление детей</t>
  </si>
  <si>
    <t>Районная программа "Молодежь Суоярвского района"</t>
  </si>
  <si>
    <t>Районная программа " Ветеран"</t>
  </si>
  <si>
    <t>612</t>
  </si>
  <si>
    <t>Субсидии бюджетным учреждениям на иные цели</t>
  </si>
  <si>
    <t>30 0 1202</t>
  </si>
  <si>
    <t>Депутаты Совета муниципального образования</t>
  </si>
  <si>
    <t>30 0 1201</t>
  </si>
  <si>
    <t>Закупка товаров, работ и услуг в сфере информационно-коммуникационных технологий</t>
  </si>
  <si>
    <t>Прочие закупки товаров, работ и услуг для государственных (муниципальных) нужд</t>
  </si>
  <si>
    <t xml:space="preserve">Расчет на 2014 год </t>
  </si>
  <si>
    <t>242</t>
  </si>
  <si>
    <t>244</t>
  </si>
  <si>
    <t>Фонд оплаты труда муниципальных органов и взносы по обязательному социальному страхованию</t>
  </si>
  <si>
    <t>121</t>
  </si>
  <si>
    <t>Средства, передаваемые бюджету муниципального района на организацию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характера, по мобилизационной подготовке муниципальных предприятий и учреждений, по осуществлению мероприятий по обеспечению безопасности людей на водных объектах, охране их жизни и здоровья, организация деятельности аварийно-спасательных служб и аварийно-спасательных формирований на территории поселения</t>
  </si>
  <si>
    <t>30 0 6203</t>
  </si>
  <si>
    <t>Средства, передаваемые бюджету муниципального района на формирование и исполнение бюджетов сельских поселений</t>
  </si>
  <si>
    <t>30 0 6204</t>
  </si>
  <si>
    <t>Средства, передаваемые бюджету муниципального района по осуществлению муниципального жилищного контроля, по осуществлению муниципального контроля за сохранностью автомобильных дорог местного значения в границах населенных пунктов поселения, по осуществлению муниципального контроля на территории особой экономической зоны; по осуществлению муниципального лесного контроля; по осуществлению муниципального контроля за проведением муниципальных лотерей; по осуществлению муниципального земельного контроля за использованием земель Найстенъярвского сельского поселения; по осуществлению муниципального контроля в области использования и охраны особо охраняемых природных территорий местного значения</t>
  </si>
  <si>
    <t>30 0 6206</t>
  </si>
  <si>
    <t>Коммунальное хозяйство</t>
  </si>
  <si>
    <t>Средства, передаваемые бюджету муниципального района на организацию и осуществление мероприятий по организации в границах поселения электро-, тепло-, газо- и водоснабжения населения, водоотведения, снабжения населения топливом</t>
  </si>
  <si>
    <t>07 0 6205</t>
  </si>
  <si>
    <t>Благоустройство</t>
  </si>
  <si>
    <t>Средства, передаваемые бюджету муниципального района на организацию уличного освещения в границах населенных пунктов поселения</t>
  </si>
  <si>
    <t>07 0 6207</t>
  </si>
  <si>
    <t>Осуществление полномочий местной администрацией (исполнительно-распорядительного органа муниципального образования)</t>
  </si>
  <si>
    <t>30 0 1208</t>
  </si>
  <si>
    <t>01 0 4202</t>
  </si>
  <si>
    <t>09 0 4212</t>
  </si>
  <si>
    <t>09 0 4213</t>
  </si>
  <si>
    <t>06 0 4215</t>
  </si>
  <si>
    <t>Иные выплаты персоналу, за исключением фонда оплаты труда</t>
  </si>
  <si>
    <t xml:space="preserve">01 </t>
  </si>
  <si>
    <t>122</t>
  </si>
  <si>
    <t>Субвенции</t>
  </si>
  <si>
    <t>Мероприятия по обеспечению безопасности людей на водных объектах от Суоярвского городского поселения</t>
  </si>
  <si>
    <t>08 0 6218</t>
  </si>
  <si>
    <t>Мероприятия по гражданской обороне , защите населения и террит.поселения от ЧС от Суоярвского городского поселения</t>
  </si>
  <si>
    <t>08 0 6219</t>
  </si>
  <si>
    <t>Создание, содержание и организация деятельности аварийно-спасательных служб от Суоярвского городского поселения</t>
  </si>
  <si>
    <t>08 0 6302</t>
  </si>
  <si>
    <t>06 0 7050</t>
  </si>
  <si>
    <t>Резервные средства</t>
  </si>
  <si>
    <t>Уплата налога на имущество организаций и земельного налога</t>
  </si>
  <si>
    <t>831</t>
  </si>
  <si>
    <t>Уплата прочих налогов, сборов и иных обязательных платежей</t>
  </si>
  <si>
    <t>851</t>
  </si>
  <si>
    <t>852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</si>
  <si>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</si>
  <si>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Фонд оплаты труда казенных учреждений и взносы по обязательному социальному страхованию</t>
  </si>
  <si>
    <t>30 0 2203</t>
  </si>
  <si>
    <t>111</t>
  </si>
  <si>
    <t>112</t>
  </si>
  <si>
    <t>Иные выплаты персоналу казенных учреждений,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</si>
  <si>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</si>
  <si>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30 1 7795</t>
  </si>
  <si>
    <t>30 0 5118</t>
  </si>
  <si>
    <t>09 1 7795</t>
  </si>
  <si>
    <t>Реализация районных программ "Комплексная программа по профилактике правонарушений"</t>
  </si>
  <si>
    <t>09 2 7795</t>
  </si>
  <si>
    <t>Районная программа "Чистая вода"</t>
  </si>
  <si>
    <t>07 1 7795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</si>
  <si>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</si>
  <si>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07 0 7352</t>
  </si>
  <si>
    <t>Субсидии некоммерческим организациям (за исключением государственных (муниципальных) учреждений)</t>
  </si>
  <si>
    <t>630</t>
  </si>
  <si>
    <t>Районная программа "Обеспечение жильем молодых семей" на 2011-2015 гг</t>
  </si>
  <si>
    <t>07 2 7795</t>
  </si>
  <si>
    <t>01 0 2420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</si>
  <si>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</si>
  <si>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</si>
  <si>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01 0 4204</t>
  </si>
  <si>
    <t>01 0 4210</t>
  </si>
  <si>
    <t>01 0 4207</t>
  </si>
  <si>
    <t>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</si>
  <si>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01 0 4205</t>
  </si>
  <si>
    <t>Приобретение товаров, работ, услуг в пользу граждан в целях их социального обеспечения</t>
  </si>
  <si>
    <t>323</t>
  </si>
  <si>
    <t>01 0 2421</t>
  </si>
  <si>
    <t>01 0 2423</t>
  </si>
  <si>
    <t>Платные услуги по ДОУ</t>
  </si>
  <si>
    <t>01 0 2111</t>
  </si>
  <si>
    <t>Платные услуги по школам</t>
  </si>
  <si>
    <t>01 0 2112</t>
  </si>
  <si>
    <t>Платные услуги по детскому дому</t>
  </si>
  <si>
    <t>01 0 2113</t>
  </si>
  <si>
    <t>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</si>
  <si>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02 1 7795</t>
  </si>
  <si>
    <t xml:space="preserve">Учреждения, обеспечивающие предоставление услуг в сфере образования </t>
  </si>
  <si>
    <t>01 0 2435</t>
  </si>
  <si>
    <t>Развитие образования в Суоярвском районе</t>
  </si>
  <si>
    <t>01 2 7795</t>
  </si>
  <si>
    <t>01 3 7795</t>
  </si>
  <si>
    <t>03 0 6443</t>
  </si>
  <si>
    <t>03 0 6444</t>
  </si>
  <si>
    <t>03 0 6445</t>
  </si>
  <si>
    <t>Платные услуги по библиотеке</t>
  </si>
  <si>
    <t>03 0 2114</t>
  </si>
  <si>
    <t>03 0 2442</t>
  </si>
  <si>
    <t>03 4 7795</t>
  </si>
  <si>
    <t>03 3 7795</t>
  </si>
  <si>
    <t>03 5 7795</t>
  </si>
  <si>
    <t>03 6 7795</t>
  </si>
  <si>
    <t>04 0 8491</t>
  </si>
  <si>
    <t>Пособия, компенсации, меры социальной поддержки по публичным нормативным обязательствам</t>
  </si>
  <si>
    <t>313</t>
  </si>
  <si>
    <t>Иные пенсии, социальные доплаты к пенсиям</t>
  </si>
  <si>
    <t>312</t>
  </si>
  <si>
    <t>04 0 4208</t>
  </si>
  <si>
    <t>04 0 4211</t>
  </si>
  <si>
    <t>04 0 4210</t>
  </si>
  <si>
    <t>04 0 4</t>
  </si>
  <si>
    <t>04 1 8795</t>
  </si>
  <si>
    <t>04 2 8795</t>
  </si>
  <si>
    <t>04 0 4207</t>
  </si>
  <si>
    <t>04 0 4209</t>
  </si>
  <si>
    <t>04 0 4203</t>
  </si>
  <si>
    <t>04 0 5082</t>
  </si>
  <si>
    <t>04 0 43</t>
  </si>
  <si>
    <t xml:space="preserve">10 </t>
  </si>
  <si>
    <t>05 1 7795</t>
  </si>
  <si>
    <t>03 0 2457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</si>
  <si>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</si>
  <si>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</si>
  <si>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06 3 7065</t>
  </si>
  <si>
    <t>Обслуживание муниципального долга</t>
  </si>
  <si>
    <t>730</t>
  </si>
  <si>
    <t>06 4 6130</t>
  </si>
  <si>
    <t xml:space="preserve">Дотации на выравнивание бюджетной обеспеченности </t>
  </si>
  <si>
    <t>511</t>
  </si>
  <si>
    <t>06 4 4309</t>
  </si>
  <si>
    <t>Обеспечение пожарной безопасности</t>
  </si>
  <si>
    <t>Средства,передаваемые для компенсации дополнительных расходов,возникающих в результате решений,принятых органами власти другого уровня (Вешкелица на ПСД по строительству пожарного депо)</t>
  </si>
  <si>
    <t>Национальная безопасность и правоохранительная деятельность</t>
  </si>
  <si>
    <t>04 0 6520</t>
  </si>
  <si>
    <t>540</t>
  </si>
  <si>
    <t>Субсидия на выравнивание бюджетной обеспеченности</t>
  </si>
  <si>
    <t>01 0 4215</t>
  </si>
  <si>
    <t>суб на вырав БО 8159</t>
  </si>
  <si>
    <t>2-фасад березки,2-кнопки пожар</t>
  </si>
  <si>
    <t>спортзал сред-3</t>
  </si>
  <si>
    <t>Средства, передаваемые бюджету муниципального района на организацию и осуществление мероприятий по организации в границах поселения электро-, тепло-, газо- и водоснабжения населения, водоотведения, снабжения населения топливом (Лоймола- 20 и Вешкелица - 20)</t>
  </si>
  <si>
    <t>Ведомственная структура расходов бюджета муниципального образования "Суоярвский район" на 2014 год по разделам и подразделам, целевым статьям и видам расходов классификации расходов бюджетов</t>
  </si>
  <si>
    <t xml:space="preserve">Распределение бюджетных ассигнований по разделам и подразделам, целевым статьям и видам расходов классификации расходов бюджетов на 2014 год </t>
  </si>
  <si>
    <t xml:space="preserve">В соответствии с заключенными соглашениями межбюджетные трансферты из бюджета Лоймольского сельского  поселения бюджету муниципального района </t>
  </si>
  <si>
    <t>03 0 6446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</si>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</sst>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_ ;[Red]\-#,##0\ "/>
    <numFmt numFmtId="170" formatCode="0_ ;[Red]\-0\ "/>
    <numFmt numFmtId="171" formatCode="#,##0.0"/>
    <numFmt numFmtId="172" formatCode="000000"/>
    <numFmt numFmtId="173" formatCode="#,##0;[Red]#,##0"/>
    <numFmt numFmtId="174" formatCode="#,##0.000"/>
    <numFmt numFmtId="175" formatCode="#,##0.0000"/>
    <numFmt numFmtId="176" formatCode="00\.00\.00"/>
    <numFmt numFmtId="177" formatCode="000"/>
  </numFmts>
  <fonts count="60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2"/>
      <name val="Times New Roman"/>
      <family val="1"/>
    </font>
    <font>
      <sz val="10"/>
      <color indexed="8"/>
      <name val="Times New Roman"/>
      <family val="1"/>
    </font>
    <font>
      <sz val="10"/>
      <color indexed="48"/>
      <name val="Times New Roman"/>
      <family val="1"/>
    </font>
    <font>
      <i/>
      <sz val="10"/>
      <color indexed="12"/>
      <name val="Times New Roman"/>
      <family val="1"/>
    </font>
    <font>
      <sz val="10"/>
      <color indexed="17"/>
      <name val="Times New Roman"/>
      <family val="1"/>
    </font>
    <font>
      <b/>
      <sz val="12"/>
      <color indexed="10"/>
      <name val="Times New Roman"/>
      <family val="1"/>
    </font>
    <font>
      <sz val="10"/>
      <color indexed="57"/>
      <name val="Times New Roman"/>
      <family val="1"/>
    </font>
    <font>
      <sz val="8"/>
      <name val="Arial Cyr"/>
      <family val="0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0"/>
      <color indexed="20"/>
      <name val="Times New Roman"/>
      <family val="1"/>
    </font>
    <font>
      <sz val="10"/>
      <name val="Arial"/>
      <family val="2"/>
    </font>
    <font>
      <sz val="8"/>
      <color indexed="17"/>
      <name val="Times New Roman"/>
      <family val="1"/>
    </font>
    <font>
      <sz val="10"/>
      <color indexed="36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9900"/>
      <name val="Times New Roman"/>
      <family val="1"/>
    </font>
    <font>
      <sz val="10"/>
      <color rgb="FF800080"/>
      <name val="Times New Roman"/>
      <family val="1"/>
    </font>
    <font>
      <sz val="10"/>
      <color rgb="FF0000FF"/>
      <name val="Times New Roman"/>
      <family val="1"/>
    </font>
    <font>
      <sz val="9"/>
      <color rgb="FF80008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17" fillId="0" borderId="0">
      <alignment/>
      <protection/>
    </xf>
    <xf numFmtId="0" fontId="5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284">
    <xf numFmtId="0" fontId="0" fillId="0" borderId="0" xfId="0" applyAlignment="1">
      <alignment/>
    </xf>
    <xf numFmtId="0" fontId="2" fillId="0" borderId="0" xfId="0" applyFont="1" applyBorder="1" applyAlignment="1" applyProtection="1">
      <alignment vertical="top"/>
      <protection/>
    </xf>
    <xf numFmtId="49" fontId="2" fillId="0" borderId="0" xfId="0" applyNumberFormat="1" applyFont="1" applyBorder="1" applyAlignment="1">
      <alignment horizontal="centerContinuous" vertical="top"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 horizontal="center" vertical="top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Fill="1" applyBorder="1" applyAlignment="1" applyProtection="1">
      <alignment horizontal="center" vertical="top"/>
      <protection/>
    </xf>
    <xf numFmtId="49" fontId="6" fillId="0" borderId="10" xfId="0" applyNumberFormat="1" applyFont="1" applyBorder="1" applyAlignment="1" applyProtection="1">
      <alignment horizontal="center" vertical="top"/>
      <protection locked="0"/>
    </xf>
    <xf numFmtId="49" fontId="2" fillId="0" borderId="10" xfId="0" applyNumberFormat="1" applyFont="1" applyBorder="1" applyAlignment="1" applyProtection="1">
      <alignment horizontal="center" vertical="top"/>
      <protection locked="0"/>
    </xf>
    <xf numFmtId="49" fontId="2" fillId="0" borderId="1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 applyProtection="1">
      <alignment horizontal="center" vertical="top"/>
      <protection locked="0"/>
    </xf>
    <xf numFmtId="49" fontId="8" fillId="0" borderId="10" xfId="0" applyNumberFormat="1" applyFont="1" applyBorder="1" applyAlignment="1" applyProtection="1">
      <alignment horizontal="center" vertical="top"/>
      <protection locked="0"/>
    </xf>
    <xf numFmtId="49" fontId="10" fillId="0" borderId="10" xfId="0" applyNumberFormat="1" applyFont="1" applyBorder="1" applyAlignment="1" applyProtection="1">
      <alignment horizontal="center" vertical="top"/>
      <protection locked="0"/>
    </xf>
    <xf numFmtId="0" fontId="2" fillId="0" borderId="11" xfId="0" applyFont="1" applyBorder="1" applyAlignment="1">
      <alignment horizontal="left" vertical="top" wrapText="1"/>
    </xf>
    <xf numFmtId="49" fontId="11" fillId="32" borderId="10" xfId="0" applyNumberFormat="1" applyFont="1" applyFill="1" applyBorder="1" applyAlignment="1" applyProtection="1">
      <alignment horizontal="center" vertical="top"/>
      <protection locked="0"/>
    </xf>
    <xf numFmtId="49" fontId="12" fillId="0" borderId="10" xfId="0" applyNumberFormat="1" applyFont="1" applyBorder="1" applyAlignment="1" applyProtection="1">
      <alignment horizontal="center" vertical="top"/>
      <protection locked="0"/>
    </xf>
    <xf numFmtId="49" fontId="6" fillId="0" borderId="10" xfId="0" applyNumberFormat="1" applyFont="1" applyFill="1" applyBorder="1" applyAlignment="1" applyProtection="1">
      <alignment horizontal="center" vertical="top"/>
      <protection locked="0"/>
    </xf>
    <xf numFmtId="49" fontId="2" fillId="0" borderId="10" xfId="0" applyNumberFormat="1" applyFont="1" applyFill="1" applyBorder="1" applyAlignment="1" applyProtection="1">
      <alignment horizontal="center" vertical="top"/>
      <protection locked="0"/>
    </xf>
    <xf numFmtId="4" fontId="10" fillId="0" borderId="10" xfId="0" applyNumberFormat="1" applyFont="1" applyBorder="1" applyAlignment="1">
      <alignment vertical="top"/>
    </xf>
    <xf numFmtId="4" fontId="2" fillId="0" borderId="10" xfId="0" applyNumberFormat="1" applyFont="1" applyBorder="1" applyAlignment="1">
      <alignment vertical="top"/>
    </xf>
    <xf numFmtId="4" fontId="6" fillId="0" borderId="10" xfId="0" applyNumberFormat="1" applyFont="1" applyBorder="1" applyAlignment="1">
      <alignment vertical="top"/>
    </xf>
    <xf numFmtId="4" fontId="11" fillId="32" borderId="10" xfId="0" applyNumberFormat="1" applyFont="1" applyFill="1" applyBorder="1" applyAlignment="1">
      <alignment vertical="top"/>
    </xf>
    <xf numFmtId="4" fontId="8" fillId="0" borderId="10" xfId="0" applyNumberFormat="1" applyFont="1" applyBorder="1" applyAlignment="1">
      <alignment vertical="top"/>
    </xf>
    <xf numFmtId="4" fontId="2" fillId="0" borderId="12" xfId="0" applyNumberFormat="1" applyFont="1" applyBorder="1" applyAlignment="1">
      <alignment vertical="top"/>
    </xf>
    <xf numFmtId="4" fontId="2" fillId="0" borderId="12" xfId="0" applyNumberFormat="1" applyFont="1" applyFill="1" applyBorder="1" applyAlignment="1">
      <alignment vertical="top"/>
    </xf>
    <xf numFmtId="49" fontId="7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13" xfId="0" applyNumberFormat="1" applyFont="1" applyFill="1" applyBorder="1" applyAlignment="1" applyProtection="1">
      <alignment horizontal="center" vertical="center" textRotation="90" wrapText="1"/>
      <protection/>
    </xf>
    <xf numFmtId="3" fontId="15" fillId="0" borderId="14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49" fontId="2" fillId="0" borderId="0" xfId="0" applyNumberFormat="1" applyFont="1" applyFill="1" applyBorder="1" applyAlignment="1" applyProtection="1">
      <alignment horizontal="center" vertical="top"/>
      <protection locked="0"/>
    </xf>
    <xf numFmtId="49" fontId="16" fillId="0" borderId="10" xfId="0" applyNumberFormat="1" applyFont="1" applyBorder="1" applyAlignment="1" applyProtection="1">
      <alignment horizontal="center" vertical="top"/>
      <protection locked="0"/>
    </xf>
    <xf numFmtId="4" fontId="16" fillId="0" borderId="10" xfId="0" applyNumberFormat="1" applyFont="1" applyBorder="1" applyAlignment="1">
      <alignment vertical="top"/>
    </xf>
    <xf numFmtId="49" fontId="16" fillId="0" borderId="10" xfId="0" applyNumberFormat="1" applyFont="1" applyFill="1" applyBorder="1" applyAlignment="1" applyProtection="1">
      <alignment horizontal="center" vertical="top"/>
      <protection locked="0"/>
    </xf>
    <xf numFmtId="0" fontId="16" fillId="0" borderId="11" xfId="0" applyFont="1" applyBorder="1" applyAlignment="1">
      <alignment horizontal="left" vertical="top" wrapText="1"/>
    </xf>
    <xf numFmtId="49" fontId="16" fillId="0" borderId="15" xfId="0" applyNumberFormat="1" applyFont="1" applyFill="1" applyBorder="1" applyAlignment="1" applyProtection="1">
      <alignment horizontal="center" vertical="top"/>
      <protection locked="0"/>
    </xf>
    <xf numFmtId="49" fontId="6" fillId="0" borderId="15" xfId="0" applyNumberFormat="1" applyFont="1" applyFill="1" applyBorder="1" applyAlignment="1" applyProtection="1">
      <alignment horizontal="center" vertical="top"/>
      <protection/>
    </xf>
    <xf numFmtId="49" fontId="2" fillId="0" borderId="15" xfId="0" applyNumberFormat="1" applyFont="1" applyFill="1" applyBorder="1" applyAlignment="1" applyProtection="1">
      <alignment horizontal="center" vertical="top"/>
      <protection/>
    </xf>
    <xf numFmtId="49" fontId="16" fillId="0" borderId="15" xfId="0" applyNumberFormat="1" applyFont="1" applyFill="1" applyBorder="1" applyAlignment="1" applyProtection="1">
      <alignment horizontal="center" vertical="top"/>
      <protection/>
    </xf>
    <xf numFmtId="49" fontId="6" fillId="0" borderId="15" xfId="0" applyNumberFormat="1" applyFont="1" applyFill="1" applyBorder="1" applyAlignment="1" applyProtection="1">
      <alignment horizontal="center" vertical="top"/>
      <protection locked="0"/>
    </xf>
    <xf numFmtId="49" fontId="10" fillId="0" borderId="15" xfId="0" applyNumberFormat="1" applyFont="1" applyFill="1" applyBorder="1" applyAlignment="1" applyProtection="1">
      <alignment horizontal="center" vertical="top"/>
      <protection locked="0"/>
    </xf>
    <xf numFmtId="49" fontId="2" fillId="0" borderId="15" xfId="0" applyNumberFormat="1" applyFont="1" applyFill="1" applyBorder="1" applyAlignment="1" applyProtection="1">
      <alignment horizontal="center" vertical="top"/>
      <protection locked="0"/>
    </xf>
    <xf numFmtId="49" fontId="8" fillId="0" borderId="15" xfId="0" applyNumberFormat="1" applyFont="1" applyFill="1" applyBorder="1" applyAlignment="1" applyProtection="1">
      <alignment horizontal="center" vertical="top"/>
      <protection locked="0"/>
    </xf>
    <xf numFmtId="49" fontId="6" fillId="0" borderId="15" xfId="0" applyNumberFormat="1" applyFont="1" applyFill="1" applyBorder="1" applyAlignment="1">
      <alignment horizontal="center" vertical="top"/>
    </xf>
    <xf numFmtId="49" fontId="16" fillId="0" borderId="15" xfId="0" applyNumberFormat="1" applyFont="1" applyFill="1" applyBorder="1" applyAlignment="1">
      <alignment horizontal="center" vertical="top"/>
    </xf>
    <xf numFmtId="49" fontId="2" fillId="0" borderId="15" xfId="0" applyNumberFormat="1" applyFont="1" applyFill="1" applyBorder="1" applyAlignment="1">
      <alignment horizontal="center" vertical="top"/>
    </xf>
    <xf numFmtId="49" fontId="10" fillId="0" borderId="15" xfId="0" applyNumberFormat="1" applyFont="1" applyFill="1" applyBorder="1" applyAlignment="1">
      <alignment horizontal="center" vertical="top"/>
    </xf>
    <xf numFmtId="49" fontId="7" fillId="0" borderId="15" xfId="0" applyNumberFormat="1" applyFont="1" applyFill="1" applyBorder="1" applyAlignment="1" applyProtection="1">
      <alignment horizontal="center" vertical="top"/>
      <protection/>
    </xf>
    <xf numFmtId="49" fontId="11" fillId="32" borderId="15" xfId="0" applyNumberFormat="1" applyFont="1" applyFill="1" applyBorder="1" applyAlignment="1" applyProtection="1">
      <alignment horizontal="center" vertical="top"/>
      <protection/>
    </xf>
    <xf numFmtId="49" fontId="16" fillId="0" borderId="14" xfId="0" applyNumberFormat="1" applyFont="1" applyFill="1" applyBorder="1" applyAlignment="1" applyProtection="1">
      <alignment horizontal="center" vertical="top"/>
      <protection/>
    </xf>
    <xf numFmtId="49" fontId="2" fillId="0" borderId="15" xfId="0" applyNumberFormat="1" applyFont="1" applyFill="1" applyBorder="1" applyAlignment="1" applyProtection="1">
      <alignment horizontal="center" vertical="top"/>
      <protection locked="0"/>
    </xf>
    <xf numFmtId="49" fontId="6" fillId="0" borderId="16" xfId="0" applyNumberFormat="1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left" vertical="center" wrapText="1"/>
    </xf>
    <xf numFmtId="0" fontId="16" fillId="0" borderId="16" xfId="0" applyFont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left" vertical="center" wrapText="1"/>
    </xf>
    <xf numFmtId="49" fontId="16" fillId="0" borderId="16" xfId="0" applyNumberFormat="1" applyFont="1" applyFill="1" applyBorder="1" applyAlignment="1">
      <alignment horizontal="left" vertical="center" wrapText="1"/>
    </xf>
    <xf numFmtId="0" fontId="11" fillId="32" borderId="11" xfId="0" applyFont="1" applyFill="1" applyBorder="1" applyAlignment="1">
      <alignment horizontal="left" vertical="top" wrapText="1"/>
    </xf>
    <xf numFmtId="1" fontId="2" fillId="0" borderId="16" xfId="0" applyNumberFormat="1" applyFont="1" applyFill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49" fontId="16" fillId="0" borderId="15" xfId="0" applyNumberFormat="1" applyFont="1" applyBorder="1" applyAlignment="1" applyProtection="1">
      <alignment horizontal="center" vertical="top"/>
      <protection locked="0"/>
    </xf>
    <xf numFmtId="49" fontId="16" fillId="0" borderId="10" xfId="0" applyNumberFormat="1" applyFont="1" applyFill="1" applyBorder="1" applyAlignment="1" applyProtection="1">
      <alignment horizontal="center" vertical="top"/>
      <protection/>
    </xf>
    <xf numFmtId="49" fontId="2" fillId="0" borderId="10" xfId="0" applyNumberFormat="1" applyFont="1" applyFill="1" applyBorder="1" applyAlignment="1" applyProtection="1">
      <alignment horizontal="center" vertical="top"/>
      <protection/>
    </xf>
    <xf numFmtId="49" fontId="6" fillId="0" borderId="10" xfId="0" applyNumberFormat="1" applyFont="1" applyFill="1" applyBorder="1" applyAlignment="1">
      <alignment horizontal="center" vertical="top"/>
    </xf>
    <xf numFmtId="49" fontId="16" fillId="0" borderId="10" xfId="0" applyNumberFormat="1" applyFont="1" applyFill="1" applyBorder="1" applyAlignment="1">
      <alignment horizontal="center" vertical="top"/>
    </xf>
    <xf numFmtId="49" fontId="10" fillId="0" borderId="10" xfId="0" applyNumberFormat="1" applyFont="1" applyFill="1" applyBorder="1" applyAlignment="1">
      <alignment horizontal="center" vertical="top"/>
    </xf>
    <xf numFmtId="49" fontId="2" fillId="0" borderId="12" xfId="0" applyNumberFormat="1" applyFont="1" applyFill="1" applyBorder="1" applyAlignment="1" applyProtection="1">
      <alignment horizontal="center" vertical="top"/>
      <protection/>
    </xf>
    <xf numFmtId="49" fontId="2" fillId="0" borderId="17" xfId="0" applyNumberFormat="1" applyFont="1" applyBorder="1" applyAlignment="1" applyProtection="1">
      <alignment horizontal="center" vertical="top"/>
      <protection locked="0"/>
    </xf>
    <xf numFmtId="49" fontId="10" fillId="0" borderId="17" xfId="0" applyNumberFormat="1" applyFont="1" applyBorder="1" applyAlignment="1" applyProtection="1">
      <alignment horizontal="center" vertical="top"/>
      <protection locked="0"/>
    </xf>
    <xf numFmtId="49" fontId="16" fillId="0" borderId="17" xfId="0" applyNumberFormat="1" applyFont="1" applyBorder="1" applyAlignment="1" applyProtection="1">
      <alignment horizontal="center" vertical="top"/>
      <protection locked="0"/>
    </xf>
    <xf numFmtId="49" fontId="16" fillId="0" borderId="17" xfId="0" applyNumberFormat="1" applyFont="1" applyFill="1" applyBorder="1" applyAlignment="1">
      <alignment horizontal="center" wrapText="1"/>
    </xf>
    <xf numFmtId="1" fontId="16" fillId="0" borderId="18" xfId="0" applyNumberFormat="1" applyFont="1" applyFill="1" applyBorder="1" applyAlignment="1">
      <alignment horizontal="left" vertical="center" wrapText="1"/>
    </xf>
    <xf numFmtId="49" fontId="16" fillId="0" borderId="10" xfId="0" applyNumberFormat="1" applyFont="1" applyFill="1" applyBorder="1" applyAlignment="1">
      <alignment horizontal="center" wrapText="1"/>
    </xf>
    <xf numFmtId="1" fontId="16" fillId="0" borderId="19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 applyProtection="1">
      <alignment horizontal="center" vertical="top"/>
      <protection/>
    </xf>
    <xf numFmtId="49" fontId="3" fillId="33" borderId="10" xfId="0" applyNumberFormat="1" applyFont="1" applyFill="1" applyBorder="1" applyAlignment="1" applyProtection="1">
      <alignment horizontal="center" vertical="top"/>
      <protection/>
    </xf>
    <xf numFmtId="49" fontId="3" fillId="33" borderId="10" xfId="0" applyNumberFormat="1" applyFont="1" applyFill="1" applyBorder="1" applyAlignment="1" applyProtection="1">
      <alignment horizontal="center" vertical="top"/>
      <protection locked="0"/>
    </xf>
    <xf numFmtId="0" fontId="16" fillId="0" borderId="10" xfId="0" applyFont="1" applyBorder="1" applyAlignment="1">
      <alignment wrapText="1"/>
    </xf>
    <xf numFmtId="49" fontId="2" fillId="0" borderId="10" xfId="0" applyNumberFormat="1" applyFont="1" applyFill="1" applyBorder="1" applyAlignment="1">
      <alignment horizontal="left" vertical="center" wrapText="1"/>
    </xf>
    <xf numFmtId="4" fontId="2" fillId="0" borderId="20" xfId="0" applyNumberFormat="1" applyFont="1" applyBorder="1" applyAlignment="1">
      <alignment vertical="top"/>
    </xf>
    <xf numFmtId="49" fontId="2" fillId="0" borderId="21" xfId="0" applyNumberFormat="1" applyFont="1" applyFill="1" applyBorder="1" applyAlignment="1" applyProtection="1">
      <alignment horizontal="center" vertical="top"/>
      <protection/>
    </xf>
    <xf numFmtId="49" fontId="11" fillId="33" borderId="10" xfId="0" applyNumberFormat="1" applyFont="1" applyFill="1" applyBorder="1" applyAlignment="1">
      <alignment horizontal="left" vertical="center" wrapText="1"/>
    </xf>
    <xf numFmtId="49" fontId="11" fillId="33" borderId="15" xfId="0" applyNumberFormat="1" applyFont="1" applyFill="1" applyBorder="1" applyAlignment="1" applyProtection="1">
      <alignment horizontal="center" vertical="top"/>
      <protection locked="0"/>
    </xf>
    <xf numFmtId="49" fontId="3" fillId="33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49" fontId="6" fillId="0" borderId="17" xfId="0" applyNumberFormat="1" applyFont="1" applyFill="1" applyBorder="1" applyAlignment="1" applyProtection="1">
      <alignment horizontal="center" vertical="top"/>
      <protection locked="0"/>
    </xf>
    <xf numFmtId="49" fontId="2" fillId="0" borderId="22" xfId="0" applyNumberFormat="1" applyFont="1" applyFill="1" applyBorder="1" applyAlignment="1" applyProtection="1">
      <alignment horizontal="center" vertical="top"/>
      <protection locked="0"/>
    </xf>
    <xf numFmtId="49" fontId="7" fillId="0" borderId="14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7" xfId="0" applyNumberFormat="1" applyFont="1" applyBorder="1" applyAlignment="1" applyProtection="1">
      <alignment horizontal="center" vertical="top"/>
      <protection locked="0"/>
    </xf>
    <xf numFmtId="0" fontId="16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6" xfId="0" applyFont="1" applyBorder="1" applyAlignment="1">
      <alignment/>
    </xf>
    <xf numFmtId="49" fontId="2" fillId="0" borderId="23" xfId="0" applyNumberFormat="1" applyFont="1" applyBorder="1" applyAlignment="1" applyProtection="1">
      <alignment horizontal="center" vertical="top"/>
      <protection locked="0"/>
    </xf>
    <xf numFmtId="49" fontId="12" fillId="0" borderId="17" xfId="0" applyNumberFormat="1" applyFont="1" applyBorder="1" applyAlignment="1" applyProtection="1">
      <alignment horizontal="center" vertical="top"/>
      <protection locked="0"/>
    </xf>
    <xf numFmtId="49" fontId="3" fillId="33" borderId="17" xfId="0" applyNumberFormat="1" applyFont="1" applyFill="1" applyBorder="1" applyAlignment="1" applyProtection="1">
      <alignment horizontal="center" vertical="top"/>
      <protection locked="0"/>
    </xf>
    <xf numFmtId="49" fontId="11" fillId="32" borderId="17" xfId="0" applyNumberFormat="1" applyFont="1" applyFill="1" applyBorder="1" applyAlignment="1" applyProtection="1">
      <alignment horizontal="center" vertical="top"/>
      <protection locked="0"/>
    </xf>
    <xf numFmtId="49" fontId="6" fillId="0" borderId="17" xfId="0" applyNumberFormat="1" applyFont="1" applyBorder="1" applyAlignment="1">
      <alignment horizontal="center" vertical="top"/>
    </xf>
    <xf numFmtId="49" fontId="10" fillId="0" borderId="17" xfId="0" applyNumberFormat="1" applyFont="1" applyBorder="1" applyAlignment="1">
      <alignment horizontal="center" vertical="top"/>
    </xf>
    <xf numFmtId="49" fontId="16" fillId="0" borderId="17" xfId="0" applyNumberFormat="1" applyFont="1" applyBorder="1" applyAlignment="1">
      <alignment horizontal="center" vertical="top"/>
    </xf>
    <xf numFmtId="49" fontId="2" fillId="0" borderId="17" xfId="0" applyNumberFormat="1" applyFont="1" applyBorder="1" applyAlignment="1">
      <alignment horizontal="center" vertical="top"/>
    </xf>
    <xf numFmtId="49" fontId="16" fillId="0" borderId="22" xfId="0" applyNumberFormat="1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>
      <alignment horizontal="left" vertical="top" wrapText="1"/>
    </xf>
    <xf numFmtId="49" fontId="8" fillId="0" borderId="17" xfId="0" applyNumberFormat="1" applyFont="1" applyBorder="1" applyAlignment="1" applyProtection="1">
      <alignment horizontal="center" vertical="top"/>
      <protection locked="0"/>
    </xf>
    <xf numFmtId="0" fontId="1" fillId="0" borderId="0" xfId="0" applyFont="1" applyAlignment="1">
      <alignment horizontal="center"/>
    </xf>
    <xf numFmtId="0" fontId="16" fillId="0" borderId="11" xfId="0" applyNumberFormat="1" applyFont="1" applyBorder="1" applyAlignment="1">
      <alignment horizontal="left" vertical="top" wrapText="1"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49" fontId="14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/>
    </xf>
    <xf numFmtId="0" fontId="16" fillId="0" borderId="10" xfId="0" applyFont="1" applyBorder="1" applyAlignment="1">
      <alignment horizontal="left" vertical="top" wrapText="1"/>
    </xf>
    <xf numFmtId="0" fontId="3" fillId="33" borderId="24" xfId="0" applyFont="1" applyFill="1" applyBorder="1" applyAlignment="1">
      <alignment horizontal="left" vertical="top" wrapText="1"/>
    </xf>
    <xf numFmtId="49" fontId="3" fillId="33" borderId="15" xfId="0" applyNumberFormat="1" applyFont="1" applyFill="1" applyBorder="1" applyAlignment="1">
      <alignment horizontal="center" vertical="top"/>
    </xf>
    <xf numFmtId="49" fontId="3" fillId="33" borderId="17" xfId="0" applyNumberFormat="1" applyFont="1" applyFill="1" applyBorder="1" applyAlignment="1">
      <alignment horizontal="center" vertical="top"/>
    </xf>
    <xf numFmtId="4" fontId="3" fillId="33" borderId="10" xfId="0" applyNumberFormat="1" applyFont="1" applyFill="1" applyBorder="1" applyAlignment="1">
      <alignment vertical="top"/>
    </xf>
    <xf numFmtId="0" fontId="6" fillId="0" borderId="10" xfId="0" applyFont="1" applyBorder="1" applyAlignment="1">
      <alignment horizontal="left" vertical="top" wrapText="1"/>
    </xf>
    <xf numFmtId="49" fontId="11" fillId="33" borderId="15" xfId="0" applyNumberFormat="1" applyFont="1" applyFill="1" applyBorder="1" applyAlignment="1" applyProtection="1">
      <alignment horizontal="center" vertical="top"/>
      <protection/>
    </xf>
    <xf numFmtId="49" fontId="11" fillId="33" borderId="10" xfId="0" applyNumberFormat="1" applyFont="1" applyFill="1" applyBorder="1" applyAlignment="1" applyProtection="1">
      <alignment horizontal="center" vertical="top"/>
      <protection locked="0"/>
    </xf>
    <xf numFmtId="49" fontId="11" fillId="33" borderId="17" xfId="0" applyNumberFormat="1" applyFont="1" applyFill="1" applyBorder="1" applyAlignment="1" applyProtection="1">
      <alignment horizontal="center" vertical="top"/>
      <protection locked="0"/>
    </xf>
    <xf numFmtId="4" fontId="11" fillId="33" borderId="20" xfId="0" applyNumberFormat="1" applyFont="1" applyFill="1" applyBorder="1" applyAlignment="1">
      <alignment vertical="top"/>
    </xf>
    <xf numFmtId="0" fontId="11" fillId="33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4" fontId="6" fillId="0" borderId="20" xfId="0" applyNumberFormat="1" applyFont="1" applyFill="1" applyBorder="1" applyAlignment="1">
      <alignment vertical="top"/>
    </xf>
    <xf numFmtId="4" fontId="16" fillId="0" borderId="20" xfId="0" applyNumberFormat="1" applyFont="1" applyBorder="1" applyAlignment="1">
      <alignment vertical="top"/>
    </xf>
    <xf numFmtId="4" fontId="11" fillId="33" borderId="10" xfId="0" applyNumberFormat="1" applyFont="1" applyFill="1" applyBorder="1" applyAlignment="1">
      <alignment vertical="top"/>
    </xf>
    <xf numFmtId="0" fontId="6" fillId="0" borderId="19" xfId="0" applyFont="1" applyBorder="1" applyAlignment="1">
      <alignment horizontal="left" vertical="top" wrapText="1"/>
    </xf>
    <xf numFmtId="49" fontId="6" fillId="0" borderId="25" xfId="0" applyNumberFormat="1" applyFont="1" applyFill="1" applyBorder="1" applyAlignment="1" applyProtection="1">
      <alignment horizontal="center" vertical="top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49" fontId="12" fillId="0" borderId="10" xfId="0" applyNumberFormat="1" applyFont="1" applyFill="1" applyBorder="1" applyAlignment="1" applyProtection="1">
      <alignment horizontal="center" vertical="top"/>
      <protection/>
    </xf>
    <xf numFmtId="49" fontId="11" fillId="32" borderId="10" xfId="0" applyNumberFormat="1" applyFont="1" applyFill="1" applyBorder="1" applyAlignment="1">
      <alignment horizontal="center" vertical="top"/>
    </xf>
    <xf numFmtId="0" fontId="11" fillId="32" borderId="10" xfId="0" applyFont="1" applyFill="1" applyBorder="1" applyAlignment="1">
      <alignment horizontal="left" vertical="top" wrapText="1"/>
    </xf>
    <xf numFmtId="49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Font="1" applyAlignment="1">
      <alignment wrapText="1"/>
    </xf>
    <xf numFmtId="4" fontId="0" fillId="0" borderId="0" xfId="0" applyNumberFormat="1" applyAlignment="1">
      <alignment/>
    </xf>
    <xf numFmtId="0" fontId="16" fillId="0" borderId="17" xfId="0" applyFont="1" applyBorder="1" applyAlignment="1">
      <alignment wrapText="1"/>
    </xf>
    <xf numFmtId="49" fontId="1" fillId="0" borderId="15" xfId="0" applyNumberFormat="1" applyFont="1" applyFill="1" applyBorder="1" applyAlignment="1">
      <alignment horizontal="center" vertical="top"/>
    </xf>
    <xf numFmtId="49" fontId="16" fillId="0" borderId="10" xfId="0" applyNumberFormat="1" applyFont="1" applyFill="1" applyBorder="1" applyAlignment="1">
      <alignment horizontal="left" vertical="center" wrapText="1"/>
    </xf>
    <xf numFmtId="49" fontId="16" fillId="0" borderId="15" xfId="0" applyNumberFormat="1" applyFont="1" applyFill="1" applyBorder="1" applyAlignment="1" applyProtection="1">
      <alignment horizontal="center" vertical="center"/>
      <protection/>
    </xf>
    <xf numFmtId="49" fontId="16" fillId="0" borderId="10" xfId="0" applyNumberFormat="1" applyFont="1" applyBorder="1" applyAlignment="1" applyProtection="1">
      <alignment horizontal="center" vertical="center"/>
      <protection locked="0"/>
    </xf>
    <xf numFmtId="49" fontId="16" fillId="0" borderId="17" xfId="0" applyNumberFormat="1" applyFont="1" applyBorder="1" applyAlignment="1" applyProtection="1">
      <alignment horizontal="center" vertical="center"/>
      <protection locked="0"/>
    </xf>
    <xf numFmtId="4" fontId="16" fillId="0" borderId="10" xfId="0" applyNumberFormat="1" applyFont="1" applyFill="1" applyBorder="1" applyAlignment="1">
      <alignment horizontal="right" vertical="center"/>
    </xf>
    <xf numFmtId="49" fontId="2" fillId="0" borderId="15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7" xfId="0" applyNumberFormat="1" applyFont="1" applyBorder="1" applyAlignment="1" applyProtection="1">
      <alignment horizontal="center" vertical="center"/>
      <protection locked="0"/>
    </xf>
    <xf numFmtId="4" fontId="2" fillId="0" borderId="10" xfId="0" applyNumberFormat="1" applyFont="1" applyFill="1" applyBorder="1" applyAlignment="1">
      <alignment horizontal="right" vertical="center"/>
    </xf>
    <xf numFmtId="0" fontId="16" fillId="0" borderId="11" xfId="0" applyFont="1" applyBorder="1" applyAlignment="1">
      <alignment horizontal="left" vertical="center" wrapText="1"/>
    </xf>
    <xf numFmtId="49" fontId="19" fillId="0" borderId="10" xfId="0" applyNumberFormat="1" applyFont="1" applyBorder="1" applyAlignment="1" applyProtection="1">
      <alignment horizontal="center" vertical="top"/>
      <protection locked="0"/>
    </xf>
    <xf numFmtId="49" fontId="16" fillId="0" borderId="26" xfId="0" applyNumberFormat="1" applyFont="1" applyFill="1" applyBorder="1" applyAlignment="1" applyProtection="1">
      <alignment horizontal="center" vertical="top"/>
      <protection/>
    </xf>
    <xf numFmtId="49" fontId="16" fillId="0" borderId="23" xfId="0" applyNumberFormat="1" applyFont="1" applyBorder="1" applyAlignment="1" applyProtection="1">
      <alignment horizontal="center" vertical="top"/>
      <protection locked="0"/>
    </xf>
    <xf numFmtId="4" fontId="16" fillId="0" borderId="26" xfId="0" applyNumberFormat="1" applyFont="1" applyBorder="1" applyAlignment="1">
      <alignment vertical="top"/>
    </xf>
    <xf numFmtId="0" fontId="19" fillId="0" borderId="10" xfId="0" applyFont="1" applyBorder="1" applyAlignment="1">
      <alignment wrapText="1"/>
    </xf>
    <xf numFmtId="49" fontId="19" fillId="0" borderId="10" xfId="0" applyNumberFormat="1" applyFont="1" applyFill="1" applyBorder="1" applyAlignment="1" applyProtection="1">
      <alignment horizontal="center" vertical="top"/>
      <protection/>
    </xf>
    <xf numFmtId="4" fontId="20" fillId="0" borderId="0" xfId="0" applyNumberFormat="1" applyFont="1" applyFill="1" applyBorder="1" applyAlignment="1">
      <alignment horizontal="right" vertical="center"/>
    </xf>
    <xf numFmtId="0" fontId="9" fillId="0" borderId="11" xfId="0" applyFont="1" applyBorder="1" applyAlignment="1">
      <alignment horizontal="left" vertical="center" wrapText="1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4" fontId="6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wrapText="1"/>
    </xf>
    <xf numFmtId="49" fontId="11" fillId="32" borderId="17" xfId="0" applyNumberFormat="1" applyFont="1" applyFill="1" applyBorder="1" applyAlignment="1">
      <alignment horizontal="center" vertical="top"/>
    </xf>
    <xf numFmtId="49" fontId="19" fillId="0" borderId="17" xfId="0" applyNumberFormat="1" applyFont="1" applyBorder="1" applyAlignment="1" applyProtection="1">
      <alignment horizontal="center" vertical="top"/>
      <protection locked="0"/>
    </xf>
    <xf numFmtId="49" fontId="11" fillId="33" borderId="24" xfId="0" applyNumberFormat="1" applyFont="1" applyFill="1" applyBorder="1" applyAlignment="1" applyProtection="1">
      <alignment horizontal="center" vertical="top"/>
      <protection locked="0"/>
    </xf>
    <xf numFmtId="49" fontId="3" fillId="33" borderId="24" xfId="0" applyNumberFormat="1" applyFont="1" applyFill="1" applyBorder="1" applyAlignment="1" applyProtection="1">
      <alignment horizontal="center" vertical="top"/>
      <protection locked="0"/>
    </xf>
    <xf numFmtId="49" fontId="6" fillId="0" borderId="24" xfId="0" applyNumberFormat="1" applyFont="1" applyBorder="1" applyAlignment="1" applyProtection="1">
      <alignment horizontal="center" vertical="top"/>
      <protection locked="0"/>
    </xf>
    <xf numFmtId="49" fontId="16" fillId="0" borderId="24" xfId="0" applyNumberFormat="1" applyFont="1" applyBorder="1" applyAlignment="1" applyProtection="1">
      <alignment horizontal="center" vertical="top"/>
      <protection locked="0"/>
    </xf>
    <xf numFmtId="49" fontId="6" fillId="0" borderId="17" xfId="0" applyNumberFormat="1" applyFont="1" applyBorder="1" applyAlignment="1" applyProtection="1">
      <alignment horizontal="center" vertical="center"/>
      <protection locked="0"/>
    </xf>
    <xf numFmtId="49" fontId="10" fillId="0" borderId="24" xfId="0" applyNumberFormat="1" applyFont="1" applyBorder="1" applyAlignment="1" applyProtection="1">
      <alignment horizontal="center" vertical="top"/>
      <protection locked="0"/>
    </xf>
    <xf numFmtId="49" fontId="16" fillId="0" borderId="17" xfId="0" applyNumberFormat="1" applyFont="1" applyBorder="1" applyAlignment="1" applyProtection="1">
      <alignment horizontal="center" vertical="top"/>
      <protection locked="0"/>
    </xf>
    <xf numFmtId="49" fontId="2" fillId="0" borderId="17" xfId="0" applyNumberFormat="1" applyFont="1" applyBorder="1" applyAlignment="1" applyProtection="1">
      <alignment horizontal="center" vertical="top"/>
      <protection locked="0"/>
    </xf>
    <xf numFmtId="49" fontId="6" fillId="0" borderId="27" xfId="0" applyNumberFormat="1" applyFont="1" applyFill="1" applyBorder="1" applyAlignment="1" applyProtection="1">
      <alignment horizontal="center" vertical="top"/>
      <protection locked="0"/>
    </xf>
    <xf numFmtId="49" fontId="11" fillId="32" borderId="15" xfId="0" applyNumberFormat="1" applyFont="1" applyFill="1" applyBorder="1" applyAlignment="1">
      <alignment horizontal="center" vertical="top"/>
    </xf>
    <xf numFmtId="49" fontId="2" fillId="0" borderId="24" xfId="0" applyNumberFormat="1" applyFont="1" applyBorder="1" applyAlignment="1" applyProtection="1">
      <alignment horizontal="center" vertical="top"/>
      <protection locked="0"/>
    </xf>
    <xf numFmtId="49" fontId="19" fillId="0" borderId="15" xfId="0" applyNumberFormat="1" applyFont="1" applyBorder="1" applyAlignment="1" applyProtection="1">
      <alignment horizontal="center" vertical="top"/>
      <protection locked="0"/>
    </xf>
    <xf numFmtId="49" fontId="16" fillId="0" borderId="28" xfId="0" applyNumberFormat="1" applyFont="1" applyBorder="1" applyAlignment="1" applyProtection="1">
      <alignment horizontal="center" vertical="top"/>
      <protection locked="0"/>
    </xf>
    <xf numFmtId="49" fontId="2" fillId="0" borderId="28" xfId="0" applyNumberFormat="1" applyFont="1" applyBorder="1" applyAlignment="1" applyProtection="1">
      <alignment horizontal="center" vertical="top"/>
      <protection locked="0"/>
    </xf>
    <xf numFmtId="49" fontId="16" fillId="0" borderId="24" xfId="0" applyNumberFormat="1" applyFont="1" applyBorder="1" applyAlignment="1" applyProtection="1">
      <alignment horizontal="center" vertical="center"/>
      <protection locked="0"/>
    </xf>
    <xf numFmtId="49" fontId="2" fillId="0" borderId="24" xfId="0" applyNumberFormat="1" applyFont="1" applyBorder="1" applyAlignment="1" applyProtection="1">
      <alignment horizontal="center" vertical="center"/>
      <protection locked="0"/>
    </xf>
    <xf numFmtId="49" fontId="12" fillId="0" borderId="24" xfId="0" applyNumberFormat="1" applyFont="1" applyBorder="1" applyAlignment="1" applyProtection="1">
      <alignment horizontal="center" vertical="top"/>
      <protection locked="0"/>
    </xf>
    <xf numFmtId="49" fontId="6" fillId="0" borderId="29" xfId="0" applyNumberFormat="1" applyFont="1" applyBorder="1" applyAlignment="1" applyProtection="1">
      <alignment horizontal="center" vertical="top"/>
      <protection locked="0"/>
    </xf>
    <xf numFmtId="49" fontId="16" fillId="0" borderId="29" xfId="0" applyNumberFormat="1" applyFont="1" applyBorder="1" applyAlignment="1" applyProtection="1">
      <alignment horizontal="center" vertical="top"/>
      <protection locked="0"/>
    </xf>
    <xf numFmtId="49" fontId="2" fillId="0" borderId="29" xfId="0" applyNumberFormat="1" applyFont="1" applyBorder="1" applyAlignment="1" applyProtection="1">
      <alignment horizontal="center" vertical="top"/>
      <protection locked="0"/>
    </xf>
    <xf numFmtId="49" fontId="2" fillId="0" borderId="15" xfId="0" applyNumberFormat="1" applyFont="1" applyBorder="1" applyAlignment="1" applyProtection="1">
      <alignment horizontal="center" vertical="top"/>
      <protection locked="0"/>
    </xf>
    <xf numFmtId="49" fontId="11" fillId="32" borderId="24" xfId="0" applyNumberFormat="1" applyFont="1" applyFill="1" applyBorder="1" applyAlignment="1" applyProtection="1">
      <alignment horizontal="center" vertical="top"/>
      <protection locked="0"/>
    </xf>
    <xf numFmtId="49" fontId="3" fillId="0" borderId="24" xfId="0" applyNumberFormat="1" applyFont="1" applyBorder="1" applyAlignment="1" applyProtection="1">
      <alignment horizontal="center" vertical="top"/>
      <protection locked="0"/>
    </xf>
    <xf numFmtId="49" fontId="16" fillId="0" borderId="24" xfId="0" applyNumberFormat="1" applyFont="1" applyBorder="1" applyAlignment="1">
      <alignment horizontal="center" vertical="top"/>
    </xf>
    <xf numFmtId="49" fontId="2" fillId="0" borderId="24" xfId="0" applyNumberFormat="1" applyFont="1" applyBorder="1" applyAlignment="1">
      <alignment horizontal="center" vertical="top"/>
    </xf>
    <xf numFmtId="49" fontId="6" fillId="0" borderId="24" xfId="0" applyNumberFormat="1" applyFont="1" applyBorder="1" applyAlignment="1">
      <alignment horizontal="center" vertical="top"/>
    </xf>
    <xf numFmtId="49" fontId="10" fillId="0" borderId="24" xfId="0" applyNumberFormat="1" applyFont="1" applyBorder="1" applyAlignment="1">
      <alignment horizontal="center" vertical="top"/>
    </xf>
    <xf numFmtId="49" fontId="2" fillId="0" borderId="24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 applyProtection="1">
      <alignment horizontal="center" vertical="top"/>
      <protection locked="0"/>
    </xf>
    <xf numFmtId="49" fontId="8" fillId="0" borderId="24" xfId="0" applyNumberFormat="1" applyFont="1" applyBorder="1" applyAlignment="1" applyProtection="1">
      <alignment horizontal="center" vertical="top"/>
      <protection locked="0"/>
    </xf>
    <xf numFmtId="49" fontId="16" fillId="0" borderId="24" xfId="0" applyNumberFormat="1" applyFont="1" applyBorder="1" applyAlignment="1">
      <alignment horizontal="center" vertical="center"/>
    </xf>
    <xf numFmtId="49" fontId="3" fillId="33" borderId="24" xfId="0" applyNumberFormat="1" applyFont="1" applyFill="1" applyBorder="1" applyAlignment="1">
      <alignment horizontal="center" vertical="top"/>
    </xf>
    <xf numFmtId="49" fontId="6" fillId="0" borderId="24" xfId="0" applyNumberFormat="1" applyFont="1" applyFill="1" applyBorder="1" applyAlignment="1" applyProtection="1">
      <alignment horizontal="center" vertical="top"/>
      <protection locked="0"/>
    </xf>
    <xf numFmtId="49" fontId="6" fillId="0" borderId="0" xfId="0" applyNumberFormat="1" applyFont="1" applyFill="1" applyBorder="1" applyAlignment="1" applyProtection="1">
      <alignment horizontal="center" vertical="top"/>
      <protection locked="0"/>
    </xf>
    <xf numFmtId="49" fontId="16" fillId="0" borderId="24" xfId="0" applyNumberFormat="1" applyFont="1" applyFill="1" applyBorder="1" applyAlignment="1" applyProtection="1">
      <alignment horizontal="center" vertical="top"/>
      <protection locked="0"/>
    </xf>
    <xf numFmtId="49" fontId="56" fillId="0" borderId="10" xfId="0" applyNumberFormat="1" applyFont="1" applyFill="1" applyBorder="1" applyAlignment="1">
      <alignment horizontal="left" vertical="center" wrapText="1"/>
    </xf>
    <xf numFmtId="49" fontId="56" fillId="0" borderId="10" xfId="0" applyNumberFormat="1" applyFont="1" applyBorder="1" applyAlignment="1" applyProtection="1">
      <alignment horizontal="center" vertical="top"/>
      <protection locked="0"/>
    </xf>
    <xf numFmtId="49" fontId="56" fillId="0" borderId="24" xfId="0" applyNumberFormat="1" applyFont="1" applyBorder="1" applyAlignment="1" applyProtection="1">
      <alignment horizontal="center" vertical="top"/>
      <protection locked="0"/>
    </xf>
    <xf numFmtId="4" fontId="56" fillId="0" borderId="10" xfId="0" applyNumberFormat="1" applyFont="1" applyBorder="1" applyAlignment="1">
      <alignment vertical="top"/>
    </xf>
    <xf numFmtId="49" fontId="2" fillId="0" borderId="0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 applyProtection="1">
      <alignment horizontal="center" vertical="top"/>
      <protection locked="0"/>
    </xf>
    <xf numFmtId="49" fontId="11" fillId="0" borderId="24" xfId="0" applyNumberFormat="1" applyFont="1" applyFill="1" applyBorder="1" applyAlignment="1" applyProtection="1">
      <alignment horizontal="center" vertical="top"/>
      <protection locked="0"/>
    </xf>
    <xf numFmtId="49" fontId="16" fillId="0" borderId="25" xfId="0" applyNumberFormat="1" applyFont="1" applyFill="1" applyBorder="1" applyAlignment="1" applyProtection="1">
      <alignment horizontal="center" vertical="top"/>
      <protection/>
    </xf>
    <xf numFmtId="49" fontId="57" fillId="0" borderId="10" xfId="0" applyNumberFormat="1" applyFont="1" applyBorder="1" applyAlignment="1" applyProtection="1">
      <alignment horizontal="center" vertical="top"/>
      <protection locked="0"/>
    </xf>
    <xf numFmtId="49" fontId="57" fillId="0" borderId="10" xfId="0" applyNumberFormat="1" applyFont="1" applyFill="1" applyBorder="1" applyAlignment="1" applyProtection="1">
      <alignment horizontal="center" vertical="top"/>
      <protection locked="0"/>
    </xf>
    <xf numFmtId="49" fontId="57" fillId="0" borderId="24" xfId="0" applyNumberFormat="1" applyFont="1" applyFill="1" applyBorder="1" applyAlignment="1" applyProtection="1">
      <alignment horizontal="center" vertical="top"/>
      <protection locked="0"/>
    </xf>
    <xf numFmtId="4" fontId="57" fillId="0" borderId="10" xfId="0" applyNumberFormat="1" applyFont="1" applyFill="1" applyBorder="1" applyAlignment="1">
      <alignment vertical="top"/>
    </xf>
    <xf numFmtId="49" fontId="58" fillId="0" borderId="10" xfId="0" applyNumberFormat="1" applyFont="1" applyBorder="1" applyAlignment="1">
      <alignment horizontal="center" vertical="center"/>
    </xf>
    <xf numFmtId="4" fontId="58" fillId="0" borderId="10" xfId="0" applyNumberFormat="1" applyFont="1" applyFill="1" applyBorder="1" applyAlignment="1">
      <alignment vertical="top"/>
    </xf>
    <xf numFmtId="0" fontId="57" fillId="0" borderId="11" xfId="0" applyFont="1" applyBorder="1" applyAlignment="1">
      <alignment horizontal="left" vertical="top" wrapText="1"/>
    </xf>
    <xf numFmtId="49" fontId="57" fillId="0" borderId="10" xfId="0" applyNumberFormat="1" applyFont="1" applyFill="1" applyBorder="1" applyAlignment="1">
      <alignment horizontal="left" vertical="center" wrapText="1"/>
    </xf>
    <xf numFmtId="49" fontId="57" fillId="0" borderId="10" xfId="0" applyNumberFormat="1" applyFont="1" applyFill="1" applyBorder="1" applyAlignment="1" applyProtection="1">
      <alignment horizontal="center" vertical="top"/>
      <protection/>
    </xf>
    <xf numFmtId="49" fontId="57" fillId="0" borderId="17" xfId="0" applyNumberFormat="1" applyFont="1" applyBorder="1" applyAlignment="1" applyProtection="1">
      <alignment horizontal="center" vertical="top"/>
      <protection locked="0"/>
    </xf>
    <xf numFmtId="49" fontId="57" fillId="0" borderId="24" xfId="0" applyNumberFormat="1" applyFont="1" applyBorder="1" applyAlignment="1" applyProtection="1">
      <alignment horizontal="center" vertical="top"/>
      <protection locked="0"/>
    </xf>
    <xf numFmtId="4" fontId="57" fillId="0" borderId="10" xfId="0" applyNumberFormat="1" applyFont="1" applyBorder="1" applyAlignment="1">
      <alignment vertical="top"/>
    </xf>
    <xf numFmtId="49" fontId="57" fillId="0" borderId="15" xfId="0" applyNumberFormat="1" applyFont="1" applyFill="1" applyBorder="1" applyAlignment="1" applyProtection="1">
      <alignment horizontal="center" vertical="top"/>
      <protection/>
    </xf>
    <xf numFmtId="49" fontId="57" fillId="0" borderId="11" xfId="0" applyNumberFormat="1" applyFont="1" applyFill="1" applyBorder="1" applyAlignment="1">
      <alignment horizontal="left" vertical="center" wrapText="1"/>
    </xf>
    <xf numFmtId="49" fontId="2" fillId="0" borderId="24" xfId="0" applyNumberFormat="1" applyFont="1" applyFill="1" applyBorder="1" applyAlignment="1">
      <alignment horizontal="center" vertical="top"/>
    </xf>
    <xf numFmtId="49" fontId="57" fillId="0" borderId="24" xfId="0" applyNumberFormat="1" applyFont="1" applyFill="1" applyBorder="1" applyAlignment="1">
      <alignment horizontal="center" vertical="top"/>
    </xf>
    <xf numFmtId="49" fontId="57" fillId="0" borderId="10" xfId="0" applyNumberFormat="1" applyFont="1" applyBorder="1" applyAlignment="1">
      <alignment horizontal="center" vertical="top"/>
    </xf>
    <xf numFmtId="49" fontId="58" fillId="0" borderId="10" xfId="0" applyNumberFormat="1" applyFont="1" applyBorder="1" applyAlignment="1" applyProtection="1">
      <alignment horizontal="center" vertical="top"/>
      <protection locked="0"/>
    </xf>
    <xf numFmtId="49" fontId="58" fillId="0" borderId="24" xfId="0" applyNumberFormat="1" applyFont="1" applyBorder="1" applyAlignment="1" applyProtection="1">
      <alignment horizontal="center" vertical="top"/>
      <protection locked="0"/>
    </xf>
    <xf numFmtId="4" fontId="58" fillId="0" borderId="10" xfId="0" applyNumberFormat="1" applyFont="1" applyBorder="1" applyAlignment="1">
      <alignment vertical="top"/>
    </xf>
    <xf numFmtId="0" fontId="57" fillId="0" borderId="11" xfId="0" applyFont="1" applyBorder="1" applyAlignment="1">
      <alignment wrapText="1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57" fillId="0" borderId="10" xfId="0" applyFont="1" applyBorder="1" applyAlignment="1">
      <alignment wrapText="1"/>
    </xf>
    <xf numFmtId="49" fontId="2" fillId="0" borderId="10" xfId="0" applyNumberFormat="1" applyFont="1" applyFill="1" applyBorder="1" applyAlignment="1">
      <alignment horizontal="center" vertical="top"/>
    </xf>
    <xf numFmtId="49" fontId="57" fillId="0" borderId="15" xfId="0" applyNumberFormat="1" applyFont="1" applyFill="1" applyBorder="1" applyAlignment="1">
      <alignment horizontal="center" vertical="top"/>
    </xf>
    <xf numFmtId="49" fontId="57" fillId="0" borderId="17" xfId="0" applyNumberFormat="1" applyFont="1" applyBorder="1" applyAlignment="1">
      <alignment horizontal="center" vertical="top"/>
    </xf>
    <xf numFmtId="49" fontId="56" fillId="0" borderId="15" xfId="0" applyNumberFormat="1" applyFont="1" applyFill="1" applyBorder="1" applyAlignment="1">
      <alignment horizontal="center" vertical="top"/>
    </xf>
    <xf numFmtId="49" fontId="56" fillId="0" borderId="17" xfId="0" applyNumberFormat="1" applyFont="1" applyBorder="1" applyAlignment="1">
      <alignment horizontal="center" vertical="top"/>
    </xf>
    <xf numFmtId="49" fontId="10" fillId="0" borderId="30" xfId="0" applyNumberFormat="1" applyFont="1" applyFill="1" applyBorder="1" applyAlignment="1">
      <alignment horizontal="center" vertical="top"/>
    </xf>
    <xf numFmtId="0" fontId="56" fillId="0" borderId="10" xfId="0" applyFont="1" applyBorder="1" applyAlignment="1">
      <alignment wrapText="1"/>
    </xf>
    <xf numFmtId="0" fontId="57" fillId="0" borderId="11" xfId="0" applyNumberFormat="1" applyFont="1" applyBorder="1" applyAlignment="1">
      <alignment horizontal="left" vertical="top" wrapText="1"/>
    </xf>
    <xf numFmtId="176" fontId="59" fillId="0" borderId="10" xfId="53" applyNumberFormat="1" applyFont="1" applyFill="1" applyBorder="1" applyAlignment="1" applyProtection="1">
      <alignment horizontal="left" vertical="top" wrapText="1"/>
      <protection hidden="1"/>
    </xf>
    <xf numFmtId="0" fontId="6" fillId="34" borderId="10" xfId="0" applyFont="1" applyFill="1" applyBorder="1" applyAlignment="1">
      <alignment/>
    </xf>
    <xf numFmtId="49" fontId="16" fillId="0" borderId="11" xfId="0" applyNumberFormat="1" applyFont="1" applyFill="1" applyBorder="1" applyAlignment="1">
      <alignment horizontal="left" vertical="center" wrapText="1"/>
    </xf>
    <xf numFmtId="0" fontId="11" fillId="35" borderId="10" xfId="0" applyFont="1" applyFill="1" applyBorder="1" applyAlignment="1">
      <alignment wrapText="1"/>
    </xf>
    <xf numFmtId="49" fontId="2" fillId="35" borderId="24" xfId="0" applyNumberFormat="1" applyFont="1" applyFill="1" applyBorder="1" applyAlignment="1" applyProtection="1">
      <alignment horizontal="center" vertical="top"/>
      <protection locked="0"/>
    </xf>
    <xf numFmtId="49" fontId="2" fillId="35" borderId="10" xfId="0" applyNumberFormat="1" applyFont="1" applyFill="1" applyBorder="1" applyAlignment="1" applyProtection="1">
      <alignment horizontal="center" vertical="top"/>
      <protection locked="0"/>
    </xf>
    <xf numFmtId="4" fontId="11" fillId="35" borderId="10" xfId="0" applyNumberFormat="1" applyFont="1" applyFill="1" applyBorder="1" applyAlignment="1">
      <alignment vertical="top"/>
    </xf>
    <xf numFmtId="0" fontId="11" fillId="35" borderId="11" xfId="0" applyFont="1" applyFill="1" applyBorder="1" applyAlignment="1">
      <alignment horizontal="left" vertical="top" wrapText="1"/>
    </xf>
    <xf numFmtId="49" fontId="11" fillId="35" borderId="15" xfId="0" applyNumberFormat="1" applyFont="1" applyFill="1" applyBorder="1" applyAlignment="1" applyProtection="1">
      <alignment horizontal="center" vertical="top"/>
      <protection locked="0"/>
    </xf>
    <xf numFmtId="49" fontId="11" fillId="35" borderId="17" xfId="0" applyNumberFormat="1" applyFont="1" applyFill="1" applyBorder="1" applyAlignment="1" applyProtection="1">
      <alignment horizontal="center" vertical="top"/>
      <protection locked="0"/>
    </xf>
    <xf numFmtId="49" fontId="11" fillId="35" borderId="10" xfId="0" applyNumberFormat="1" applyFont="1" applyFill="1" applyBorder="1" applyAlignment="1" applyProtection="1">
      <alignment horizontal="center" vertical="top"/>
      <protection locked="0"/>
    </xf>
    <xf numFmtId="49" fontId="11" fillId="35" borderId="24" xfId="0" applyNumberFormat="1" applyFont="1" applyFill="1" applyBorder="1" applyAlignment="1" applyProtection="1">
      <alignment horizontal="center" vertical="top"/>
      <protection locked="0"/>
    </xf>
    <xf numFmtId="49" fontId="11" fillId="35" borderId="15" xfId="0" applyNumberFormat="1" applyFont="1" applyFill="1" applyBorder="1" applyAlignment="1" applyProtection="1">
      <alignment horizontal="center" vertical="top"/>
      <protection/>
    </xf>
    <xf numFmtId="4" fontId="3" fillId="35" borderId="10" xfId="0" applyNumberFormat="1" applyFont="1" applyFill="1" applyBorder="1" applyAlignment="1">
      <alignment vertical="top"/>
    </xf>
    <xf numFmtId="0" fontId="3" fillId="35" borderId="31" xfId="0" applyFont="1" applyFill="1" applyBorder="1" applyAlignment="1" applyProtection="1">
      <alignment horizontal="right" vertical="top" wrapText="1"/>
      <protection/>
    </xf>
    <xf numFmtId="49" fontId="3" fillId="35" borderId="32" xfId="0" applyNumberFormat="1" applyFont="1" applyFill="1" applyBorder="1" applyAlignment="1">
      <alignment horizontal="left" vertical="top"/>
    </xf>
    <xf numFmtId="49" fontId="3" fillId="35" borderId="33" xfId="0" applyNumberFormat="1" applyFont="1" applyFill="1" applyBorder="1" applyAlignment="1">
      <alignment horizontal="left" vertical="top"/>
    </xf>
    <xf numFmtId="49" fontId="3" fillId="35" borderId="10" xfId="0" applyNumberFormat="1" applyFont="1" applyFill="1" applyBorder="1" applyAlignment="1">
      <alignment horizontal="center" vertical="top"/>
    </xf>
    <xf numFmtId="49" fontId="3" fillId="35" borderId="34" xfId="0" applyNumberFormat="1" applyFont="1" applyFill="1" applyBorder="1" applyAlignment="1">
      <alignment horizontal="center" vertical="top"/>
    </xf>
    <xf numFmtId="4" fontId="11" fillId="35" borderId="35" xfId="0" applyNumberFormat="1" applyFont="1" applyFill="1" applyBorder="1" applyAlignment="1">
      <alignment vertical="top"/>
    </xf>
    <xf numFmtId="49" fontId="2" fillId="0" borderId="17" xfId="0" applyNumberFormat="1" applyFont="1" applyFill="1" applyBorder="1" applyAlignment="1">
      <alignment horizontal="left" vertical="center" wrapText="1"/>
    </xf>
    <xf numFmtId="0" fontId="16" fillId="0" borderId="19" xfId="0" applyFont="1" applyBorder="1" applyAlignment="1">
      <alignment horizontal="left" vertical="top" wrapText="1"/>
    </xf>
    <xf numFmtId="0" fontId="10" fillId="0" borderId="19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wrapText="1"/>
    </xf>
    <xf numFmtId="0" fontId="18" fillId="0" borderId="36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37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7" fillId="0" borderId="38" xfId="0" applyFont="1" applyFill="1" applyBorder="1" applyAlignment="1" applyProtection="1">
      <alignment horizontal="center" vertical="center" wrapText="1"/>
      <protection/>
    </xf>
    <xf numFmtId="0" fontId="7" fillId="0" borderId="39" xfId="0" applyFont="1" applyFill="1" applyBorder="1" applyAlignment="1" applyProtection="1">
      <alignment horizontal="center" vertical="center" wrapText="1"/>
      <protection/>
    </xf>
    <xf numFmtId="0" fontId="7" fillId="0" borderId="40" xfId="0" applyFont="1" applyFill="1" applyBorder="1" applyAlignment="1" applyProtection="1">
      <alignment horizontal="center" vertical="center" wrapText="1"/>
      <protection/>
    </xf>
    <xf numFmtId="49" fontId="7" fillId="0" borderId="41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25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42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35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43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36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/>
    </xf>
    <xf numFmtId="49" fontId="7" fillId="0" borderId="44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45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46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0" xfId="0" applyFont="1" applyAlignment="1">
      <alignment horizontal="center" wrapText="1"/>
    </xf>
    <xf numFmtId="0" fontId="7" fillId="0" borderId="47" xfId="0" applyFont="1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>
      <alignment horizontal="center" vertical="center" textRotation="90" wrapText="1"/>
    </xf>
    <xf numFmtId="0" fontId="0" fillId="0" borderId="26" xfId="0" applyBorder="1" applyAlignment="1">
      <alignment/>
    </xf>
    <xf numFmtId="0" fontId="18" fillId="0" borderId="26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3"/>
  <sheetViews>
    <sheetView zoomScalePageLayoutView="0" workbookViewId="0" topLeftCell="A260">
      <selection activeCell="C268" sqref="C268:F273"/>
    </sheetView>
  </sheetViews>
  <sheetFormatPr defaultColWidth="9.00390625" defaultRowHeight="12.75"/>
  <cols>
    <col min="1" max="1" width="62.125" style="0" customWidth="1"/>
    <col min="2" max="2" width="6.875" style="0" customWidth="1"/>
    <col min="3" max="3" width="6.375" style="0" customWidth="1"/>
    <col min="4" max="4" width="14.375" style="0" customWidth="1"/>
    <col min="5" max="5" width="5.875" style="0" customWidth="1"/>
    <col min="6" max="6" width="17.875" style="0" customWidth="1"/>
  </cols>
  <sheetData>
    <row r="1" spans="1:6" ht="21.75" customHeight="1">
      <c r="A1" s="264" t="s">
        <v>115</v>
      </c>
      <c r="B1" s="264"/>
      <c r="C1" s="264"/>
      <c r="D1" s="264"/>
      <c r="E1" s="264"/>
      <c r="F1" s="107"/>
    </row>
    <row r="2" spans="1:6" ht="13.5" thickBot="1">
      <c r="A2" s="1"/>
      <c r="B2" s="2"/>
      <c r="C2" s="2"/>
      <c r="D2" s="4"/>
      <c r="E2" s="4"/>
      <c r="F2" s="3" t="s">
        <v>65</v>
      </c>
    </row>
    <row r="3" spans="1:6" ht="12.75" customHeight="1">
      <c r="A3" s="265" t="s">
        <v>0</v>
      </c>
      <c r="B3" s="268" t="s">
        <v>1</v>
      </c>
      <c r="C3" s="271" t="s">
        <v>10</v>
      </c>
      <c r="D3" s="274" t="s">
        <v>20</v>
      </c>
      <c r="E3" s="276" t="s">
        <v>21</v>
      </c>
      <c r="F3" s="261" t="s">
        <v>22</v>
      </c>
    </row>
    <row r="4" spans="1:6" ht="12.75">
      <c r="A4" s="266"/>
      <c r="B4" s="269"/>
      <c r="C4" s="272"/>
      <c r="D4" s="275"/>
      <c r="E4" s="277"/>
      <c r="F4" s="262"/>
    </row>
    <row r="5" spans="1:6" ht="12.75">
      <c r="A5" s="266"/>
      <c r="B5" s="269"/>
      <c r="C5" s="272"/>
      <c r="D5" s="275"/>
      <c r="E5" s="277"/>
      <c r="F5" s="262"/>
    </row>
    <row r="6" spans="1:6" ht="12.75">
      <c r="A6" s="266"/>
      <c r="B6" s="269"/>
      <c r="C6" s="272"/>
      <c r="D6" s="275"/>
      <c r="E6" s="277"/>
      <c r="F6" s="262"/>
    </row>
    <row r="7" spans="1:6" ht="12.75">
      <c r="A7" s="266"/>
      <c r="B7" s="269"/>
      <c r="C7" s="272"/>
      <c r="D7" s="275"/>
      <c r="E7" s="277"/>
      <c r="F7" s="262"/>
    </row>
    <row r="8" spans="1:6" ht="13.5" thickBot="1">
      <c r="A8" s="267"/>
      <c r="B8" s="270"/>
      <c r="C8" s="273"/>
      <c r="D8" s="275"/>
      <c r="E8" s="278"/>
      <c r="F8" s="263"/>
    </row>
    <row r="9" spans="1:6" ht="15.75">
      <c r="A9" s="133" t="s">
        <v>16</v>
      </c>
      <c r="B9" s="132" t="s">
        <v>2</v>
      </c>
      <c r="C9" s="161"/>
      <c r="D9" s="132"/>
      <c r="E9" s="172"/>
      <c r="F9" s="21">
        <f>F10+F13+F47+F50</f>
        <v>31348804</v>
      </c>
    </row>
    <row r="10" spans="1:6" ht="37.5" customHeight="1">
      <c r="A10" s="52" t="s">
        <v>46</v>
      </c>
      <c r="B10" s="37" t="s">
        <v>2</v>
      </c>
      <c r="C10" s="92" t="s">
        <v>11</v>
      </c>
      <c r="D10" s="7"/>
      <c r="E10" s="165"/>
      <c r="F10" s="20">
        <f>F11</f>
        <v>184500</v>
      </c>
    </row>
    <row r="11" spans="1:6" ht="18" customHeight="1">
      <c r="A11" s="219" t="s">
        <v>111</v>
      </c>
      <c r="B11" s="218" t="s">
        <v>2</v>
      </c>
      <c r="C11" s="215" t="s">
        <v>11</v>
      </c>
      <c r="D11" s="206" t="s">
        <v>112</v>
      </c>
      <c r="E11" s="216"/>
      <c r="F11" s="217">
        <f>F12</f>
        <v>184500</v>
      </c>
    </row>
    <row r="12" spans="1:6" ht="30" customHeight="1">
      <c r="A12" s="80" t="s">
        <v>114</v>
      </c>
      <c r="B12" s="38" t="s">
        <v>2</v>
      </c>
      <c r="C12" s="69" t="s">
        <v>11</v>
      </c>
      <c r="D12" s="8" t="s">
        <v>112</v>
      </c>
      <c r="E12" s="173" t="s">
        <v>117</v>
      </c>
      <c r="F12" s="19">
        <v>184500</v>
      </c>
    </row>
    <row r="13" spans="1:6" ht="28.5" customHeight="1">
      <c r="A13" s="28" t="s">
        <v>35</v>
      </c>
      <c r="B13" s="37" t="s">
        <v>2</v>
      </c>
      <c r="C13" s="92" t="s">
        <v>12</v>
      </c>
      <c r="D13" s="7"/>
      <c r="E13" s="165"/>
      <c r="F13" s="20">
        <f>F14+F19+F21+F24+F27+F30+F34+F36+F38+F40+F42+F45</f>
        <v>17575612</v>
      </c>
    </row>
    <row r="14" spans="1:6" ht="35.25" customHeight="1">
      <c r="A14" s="213" t="s">
        <v>132</v>
      </c>
      <c r="B14" s="218" t="s">
        <v>2</v>
      </c>
      <c r="C14" s="215" t="s">
        <v>12</v>
      </c>
      <c r="D14" s="206" t="s">
        <v>110</v>
      </c>
      <c r="E14" s="216"/>
      <c r="F14" s="217">
        <f>SUM(F15:F18)</f>
        <v>15096612</v>
      </c>
    </row>
    <row r="15" spans="1:6" ht="30.75" customHeight="1">
      <c r="A15" s="80" t="s">
        <v>118</v>
      </c>
      <c r="B15" s="38" t="s">
        <v>2</v>
      </c>
      <c r="C15" s="69" t="s">
        <v>12</v>
      </c>
      <c r="D15" s="8" t="s">
        <v>110</v>
      </c>
      <c r="E15" s="173" t="s">
        <v>119</v>
      </c>
      <c r="F15" s="19">
        <f>13244000*95%</f>
        <v>12581800</v>
      </c>
    </row>
    <row r="16" spans="1:6" ht="21" customHeight="1">
      <c r="A16" s="80" t="s">
        <v>138</v>
      </c>
      <c r="B16" s="38" t="s">
        <v>139</v>
      </c>
      <c r="C16" s="69" t="s">
        <v>12</v>
      </c>
      <c r="D16" s="8" t="s">
        <v>110</v>
      </c>
      <c r="E16" s="173" t="s">
        <v>140</v>
      </c>
      <c r="F16" s="19">
        <v>133000</v>
      </c>
    </row>
    <row r="17" spans="1:6" ht="30.75" customHeight="1">
      <c r="A17" s="80" t="s">
        <v>113</v>
      </c>
      <c r="B17" s="38" t="s">
        <v>139</v>
      </c>
      <c r="C17" s="69" t="s">
        <v>12</v>
      </c>
      <c r="D17" s="8" t="s">
        <v>110</v>
      </c>
      <c r="E17" s="173" t="s">
        <v>116</v>
      </c>
      <c r="F17" s="19">
        <v>100000</v>
      </c>
    </row>
    <row r="18" spans="1:6" ht="28.5" customHeight="1">
      <c r="A18" s="80" t="s">
        <v>114</v>
      </c>
      <c r="B18" s="38" t="s">
        <v>2</v>
      </c>
      <c r="C18" s="69" t="s">
        <v>12</v>
      </c>
      <c r="D18" s="8" t="s">
        <v>110</v>
      </c>
      <c r="E18" s="173" t="s">
        <v>117</v>
      </c>
      <c r="F18" s="19">
        <f>2282000-188</f>
        <v>2281812</v>
      </c>
    </row>
    <row r="19" spans="1:6" ht="28.5" customHeight="1">
      <c r="A19" s="212" t="s">
        <v>43</v>
      </c>
      <c r="B19" s="39" t="s">
        <v>2</v>
      </c>
      <c r="C19" s="71" t="s">
        <v>12</v>
      </c>
      <c r="D19" s="32" t="s">
        <v>133</v>
      </c>
      <c r="E19" s="166"/>
      <c r="F19" s="33">
        <f>F20</f>
        <v>1209000</v>
      </c>
    </row>
    <row r="20" spans="1:6" ht="28.5" customHeight="1">
      <c r="A20" s="80" t="s">
        <v>118</v>
      </c>
      <c r="B20" s="64" t="s">
        <v>2</v>
      </c>
      <c r="C20" s="69" t="s">
        <v>12</v>
      </c>
      <c r="D20" s="8" t="s">
        <v>133</v>
      </c>
      <c r="E20" s="173" t="s">
        <v>119</v>
      </c>
      <c r="F20" s="19">
        <v>1209000</v>
      </c>
    </row>
    <row r="21" spans="1:6" ht="28.5" customHeight="1">
      <c r="A21" s="79" t="s">
        <v>66</v>
      </c>
      <c r="B21" s="39" t="s">
        <v>2</v>
      </c>
      <c r="C21" s="71" t="s">
        <v>12</v>
      </c>
      <c r="D21" s="32" t="s">
        <v>134</v>
      </c>
      <c r="E21" s="166"/>
      <c r="F21" s="33">
        <f>F22+F23</f>
        <v>346000</v>
      </c>
    </row>
    <row r="22" spans="1:6" ht="28.5" customHeight="1">
      <c r="A22" s="80" t="s">
        <v>118</v>
      </c>
      <c r="B22" s="38" t="s">
        <v>2</v>
      </c>
      <c r="C22" s="69" t="s">
        <v>12</v>
      </c>
      <c r="D22" s="8" t="s">
        <v>134</v>
      </c>
      <c r="E22" s="173" t="s">
        <v>119</v>
      </c>
      <c r="F22" s="19">
        <v>265000</v>
      </c>
    </row>
    <row r="23" spans="1:6" ht="28.5" customHeight="1">
      <c r="A23" s="80" t="s">
        <v>114</v>
      </c>
      <c r="B23" s="38" t="s">
        <v>2</v>
      </c>
      <c r="C23" s="69" t="s">
        <v>12</v>
      </c>
      <c r="D23" s="8" t="s">
        <v>134</v>
      </c>
      <c r="E23" s="173" t="s">
        <v>117</v>
      </c>
      <c r="F23" s="19">
        <v>81000</v>
      </c>
    </row>
    <row r="24" spans="1:6" ht="28.5" customHeight="1">
      <c r="A24" s="56" t="s">
        <v>49</v>
      </c>
      <c r="B24" s="39" t="s">
        <v>2</v>
      </c>
      <c r="C24" s="71" t="s">
        <v>12</v>
      </c>
      <c r="D24" s="32" t="s">
        <v>135</v>
      </c>
      <c r="E24" s="166"/>
      <c r="F24" s="33">
        <f>F25+F26</f>
        <v>65000</v>
      </c>
    </row>
    <row r="25" spans="1:6" ht="28.5" customHeight="1">
      <c r="A25" s="80" t="s">
        <v>118</v>
      </c>
      <c r="B25" s="38" t="s">
        <v>2</v>
      </c>
      <c r="C25" s="69" t="s">
        <v>12</v>
      </c>
      <c r="D25" s="8" t="s">
        <v>135</v>
      </c>
      <c r="E25" s="173" t="s">
        <v>119</v>
      </c>
      <c r="F25" s="19">
        <v>64000</v>
      </c>
    </row>
    <row r="26" spans="1:6" ht="28.5" customHeight="1">
      <c r="A26" s="80" t="s">
        <v>114</v>
      </c>
      <c r="B26" s="38" t="s">
        <v>2</v>
      </c>
      <c r="C26" s="69" t="s">
        <v>12</v>
      </c>
      <c r="D26" s="8" t="s">
        <v>135</v>
      </c>
      <c r="E26" s="173" t="s">
        <v>117</v>
      </c>
      <c r="F26" s="19">
        <v>1000</v>
      </c>
    </row>
    <row r="27" spans="1:6" ht="28.5" customHeight="1">
      <c r="A27" s="54" t="s">
        <v>67</v>
      </c>
      <c r="B27" s="39" t="s">
        <v>2</v>
      </c>
      <c r="C27" s="71" t="s">
        <v>12</v>
      </c>
      <c r="D27" s="32" t="s">
        <v>136</v>
      </c>
      <c r="E27" s="166"/>
      <c r="F27" s="33">
        <f>F28+F29</f>
        <v>89000</v>
      </c>
    </row>
    <row r="28" spans="1:6" ht="28.5" customHeight="1">
      <c r="A28" s="80" t="s">
        <v>118</v>
      </c>
      <c r="B28" s="38" t="s">
        <v>2</v>
      </c>
      <c r="C28" s="69" t="s">
        <v>12</v>
      </c>
      <c r="D28" s="8" t="s">
        <v>136</v>
      </c>
      <c r="E28" s="173" t="s">
        <v>119</v>
      </c>
      <c r="F28" s="19">
        <v>82000</v>
      </c>
    </row>
    <row r="29" spans="1:6" ht="28.5" customHeight="1">
      <c r="A29" s="80" t="s">
        <v>114</v>
      </c>
      <c r="B29" s="38" t="s">
        <v>2</v>
      </c>
      <c r="C29" s="69" t="s">
        <v>12</v>
      </c>
      <c r="D29" s="8" t="s">
        <v>136</v>
      </c>
      <c r="E29" s="173" t="s">
        <v>117</v>
      </c>
      <c r="F29" s="19">
        <v>7000</v>
      </c>
    </row>
    <row r="30" spans="1:6" ht="42" customHeight="1">
      <c r="A30" s="153" t="s">
        <v>104</v>
      </c>
      <c r="B30" s="154" t="s">
        <v>2</v>
      </c>
      <c r="C30" s="162" t="s">
        <v>12</v>
      </c>
      <c r="D30" s="149" t="s">
        <v>137</v>
      </c>
      <c r="E30" s="174"/>
      <c r="F30" s="33">
        <f>SUM(F31:F33)</f>
        <v>372000</v>
      </c>
    </row>
    <row r="31" spans="1:6" ht="28.5" customHeight="1">
      <c r="A31" s="80" t="s">
        <v>118</v>
      </c>
      <c r="B31" s="38" t="s">
        <v>2</v>
      </c>
      <c r="C31" s="69" t="s">
        <v>12</v>
      </c>
      <c r="D31" s="8" t="s">
        <v>137</v>
      </c>
      <c r="E31" s="173" t="s">
        <v>119</v>
      </c>
      <c r="F31" s="19">
        <v>255000</v>
      </c>
    </row>
    <row r="32" spans="1:6" ht="28.5" customHeight="1">
      <c r="A32" s="80" t="s">
        <v>114</v>
      </c>
      <c r="B32" s="38" t="s">
        <v>2</v>
      </c>
      <c r="C32" s="69" t="s">
        <v>12</v>
      </c>
      <c r="D32" s="8" t="s">
        <v>137</v>
      </c>
      <c r="E32" s="173" t="s">
        <v>117</v>
      </c>
      <c r="F32" s="19">
        <v>92000</v>
      </c>
    </row>
    <row r="33" spans="1:6" ht="21" customHeight="1">
      <c r="A33" s="80" t="s">
        <v>141</v>
      </c>
      <c r="B33" s="38" t="s">
        <v>2</v>
      </c>
      <c r="C33" s="69" t="s">
        <v>12</v>
      </c>
      <c r="D33" s="8" t="s">
        <v>137</v>
      </c>
      <c r="E33" s="173" t="s">
        <v>92</v>
      </c>
      <c r="F33" s="19">
        <v>25000</v>
      </c>
    </row>
    <row r="34" spans="1:6" ht="114.75" customHeight="1">
      <c r="A34" s="213" t="s">
        <v>120</v>
      </c>
      <c r="B34" s="218" t="s">
        <v>2</v>
      </c>
      <c r="C34" s="215" t="s">
        <v>12</v>
      </c>
      <c r="D34" s="206" t="s">
        <v>121</v>
      </c>
      <c r="E34" s="216"/>
      <c r="F34" s="217">
        <f>F35</f>
        <v>50000</v>
      </c>
    </row>
    <row r="35" spans="1:6" ht="34.5" customHeight="1">
      <c r="A35" s="80" t="s">
        <v>118</v>
      </c>
      <c r="B35" s="38" t="s">
        <v>2</v>
      </c>
      <c r="C35" s="69" t="s">
        <v>12</v>
      </c>
      <c r="D35" s="8" t="s">
        <v>121</v>
      </c>
      <c r="E35" s="173" t="s">
        <v>119</v>
      </c>
      <c r="F35" s="19">
        <v>50000</v>
      </c>
    </row>
    <row r="36" spans="1:6" ht="34.5" customHeight="1">
      <c r="A36" s="213" t="s">
        <v>122</v>
      </c>
      <c r="B36" s="218" t="s">
        <v>2</v>
      </c>
      <c r="C36" s="215" t="s">
        <v>12</v>
      </c>
      <c r="D36" s="206" t="s">
        <v>123</v>
      </c>
      <c r="E36" s="216"/>
      <c r="F36" s="217">
        <f>F37</f>
        <v>240000</v>
      </c>
    </row>
    <row r="37" spans="1:6" ht="33.75" customHeight="1">
      <c r="A37" s="80" t="s">
        <v>114</v>
      </c>
      <c r="B37" s="38" t="s">
        <v>2</v>
      </c>
      <c r="C37" s="69" t="s">
        <v>12</v>
      </c>
      <c r="D37" s="8" t="s">
        <v>123</v>
      </c>
      <c r="E37" s="173" t="s">
        <v>117</v>
      </c>
      <c r="F37" s="19">
        <v>240000</v>
      </c>
    </row>
    <row r="38" spans="1:6" ht="151.5" customHeight="1">
      <c r="A38" s="213" t="s">
        <v>124</v>
      </c>
      <c r="B38" s="214" t="s">
        <v>2</v>
      </c>
      <c r="C38" s="215" t="s">
        <v>12</v>
      </c>
      <c r="D38" s="206" t="s">
        <v>125</v>
      </c>
      <c r="E38" s="216"/>
      <c r="F38" s="217">
        <f>F39</f>
        <v>20000</v>
      </c>
    </row>
    <row r="39" spans="1:6" ht="33" customHeight="1">
      <c r="A39" s="80" t="s">
        <v>114</v>
      </c>
      <c r="B39" s="38" t="s">
        <v>2</v>
      </c>
      <c r="C39" s="69" t="s">
        <v>12</v>
      </c>
      <c r="D39" s="8" t="s">
        <v>125</v>
      </c>
      <c r="E39" s="173" t="s">
        <v>117</v>
      </c>
      <c r="F39" s="19">
        <v>20000</v>
      </c>
    </row>
    <row r="40" spans="1:6" ht="27" customHeight="1">
      <c r="A40" s="135" t="s">
        <v>142</v>
      </c>
      <c r="B40" s="150" t="s">
        <v>2</v>
      </c>
      <c r="C40" s="151" t="s">
        <v>12</v>
      </c>
      <c r="D40" s="32" t="s">
        <v>143</v>
      </c>
      <c r="E40" s="175"/>
      <c r="F40" s="152">
        <f>F41</f>
        <v>11000</v>
      </c>
    </row>
    <row r="41" spans="1:6" ht="30" customHeight="1">
      <c r="A41" s="80" t="s">
        <v>118</v>
      </c>
      <c r="B41" s="38" t="s">
        <v>2</v>
      </c>
      <c r="C41" s="69" t="s">
        <v>12</v>
      </c>
      <c r="D41" s="8" t="s">
        <v>143</v>
      </c>
      <c r="E41" s="173" t="s">
        <v>119</v>
      </c>
      <c r="F41" s="19">
        <v>11000</v>
      </c>
    </row>
    <row r="42" spans="1:6" ht="29.25" customHeight="1">
      <c r="A42" s="135" t="s">
        <v>144</v>
      </c>
      <c r="B42" s="63" t="s">
        <v>2</v>
      </c>
      <c r="C42" s="71" t="s">
        <v>12</v>
      </c>
      <c r="D42" s="32" t="s">
        <v>145</v>
      </c>
      <c r="E42" s="166"/>
      <c r="F42" s="33">
        <f>SUM(F43:F44)</f>
        <v>66000</v>
      </c>
    </row>
    <row r="43" spans="1:6" ht="29.25" customHeight="1">
      <c r="A43" s="80" t="s">
        <v>118</v>
      </c>
      <c r="B43" s="38" t="s">
        <v>2</v>
      </c>
      <c r="C43" s="69" t="s">
        <v>12</v>
      </c>
      <c r="D43" s="8" t="s">
        <v>145</v>
      </c>
      <c r="E43" s="173" t="s">
        <v>119</v>
      </c>
      <c r="F43" s="19">
        <v>63000</v>
      </c>
    </row>
    <row r="44" spans="1:6" ht="32.25" customHeight="1">
      <c r="A44" s="80" t="s">
        <v>114</v>
      </c>
      <c r="B44" s="38" t="s">
        <v>2</v>
      </c>
      <c r="C44" s="69" t="s">
        <v>12</v>
      </c>
      <c r="D44" s="8" t="s">
        <v>145</v>
      </c>
      <c r="E44" s="173" t="s">
        <v>117</v>
      </c>
      <c r="F44" s="19">
        <v>3000</v>
      </c>
    </row>
    <row r="45" spans="1:6" ht="28.5" customHeight="1">
      <c r="A45" s="135" t="s">
        <v>146</v>
      </c>
      <c r="B45" s="63" t="s">
        <v>2</v>
      </c>
      <c r="C45" s="71" t="s">
        <v>12</v>
      </c>
      <c r="D45" s="32" t="s">
        <v>147</v>
      </c>
      <c r="E45" s="166"/>
      <c r="F45" s="33">
        <f>F46</f>
        <v>11000</v>
      </c>
    </row>
    <row r="46" spans="1:6" ht="33.75" customHeight="1">
      <c r="A46" s="80" t="s">
        <v>118</v>
      </c>
      <c r="B46" s="64" t="s">
        <v>2</v>
      </c>
      <c r="C46" s="69" t="s">
        <v>12</v>
      </c>
      <c r="D46" s="8" t="s">
        <v>147</v>
      </c>
      <c r="E46" s="173" t="s">
        <v>119</v>
      </c>
      <c r="F46" s="19">
        <v>11000</v>
      </c>
    </row>
    <row r="47" spans="1:6" ht="19.5" customHeight="1">
      <c r="A47" s="94" t="s">
        <v>55</v>
      </c>
      <c r="B47" s="37" t="s">
        <v>2</v>
      </c>
      <c r="C47" s="92" t="s">
        <v>38</v>
      </c>
      <c r="D47" s="7"/>
      <c r="E47" s="165"/>
      <c r="F47" s="20">
        <f>F48</f>
        <v>1000000</v>
      </c>
    </row>
    <row r="48" spans="1:6" ht="18.75" customHeight="1">
      <c r="A48" s="93" t="s">
        <v>56</v>
      </c>
      <c r="B48" s="39" t="s">
        <v>2</v>
      </c>
      <c r="C48" s="71" t="s">
        <v>38</v>
      </c>
      <c r="D48" s="32" t="s">
        <v>148</v>
      </c>
      <c r="E48" s="166"/>
      <c r="F48" s="33">
        <f>F49</f>
        <v>1000000</v>
      </c>
    </row>
    <row r="49" spans="1:6" ht="15" customHeight="1">
      <c r="A49" s="95" t="s">
        <v>149</v>
      </c>
      <c r="B49" s="82" t="s">
        <v>2</v>
      </c>
      <c r="C49" s="96" t="s">
        <v>38</v>
      </c>
      <c r="D49" s="8" t="s">
        <v>148</v>
      </c>
      <c r="E49" s="176" t="s">
        <v>98</v>
      </c>
      <c r="F49" s="19">
        <v>1000000</v>
      </c>
    </row>
    <row r="50" spans="1:6" ht="18.75" customHeight="1">
      <c r="A50" s="28" t="s">
        <v>17</v>
      </c>
      <c r="B50" s="37" t="s">
        <v>2</v>
      </c>
      <c r="C50" s="92" t="s">
        <v>60</v>
      </c>
      <c r="D50" s="7"/>
      <c r="E50" s="165"/>
      <c r="F50" s="20">
        <f>F51+F58+F65</f>
        <v>12588692</v>
      </c>
    </row>
    <row r="51" spans="1:6" ht="32.25" customHeight="1">
      <c r="A51" s="213" t="s">
        <v>132</v>
      </c>
      <c r="B51" s="218" t="s">
        <v>2</v>
      </c>
      <c r="C51" s="215" t="s">
        <v>60</v>
      </c>
      <c r="D51" s="206" t="s">
        <v>110</v>
      </c>
      <c r="E51" s="216"/>
      <c r="F51" s="217">
        <f>SUM(F52:F57)</f>
        <v>7820000</v>
      </c>
    </row>
    <row r="52" spans="1:6" ht="36.75" customHeight="1">
      <c r="A52" s="80" t="s">
        <v>113</v>
      </c>
      <c r="B52" s="38" t="s">
        <v>139</v>
      </c>
      <c r="C52" s="69" t="s">
        <v>60</v>
      </c>
      <c r="D52" s="8" t="s">
        <v>110</v>
      </c>
      <c r="E52" s="173" t="s">
        <v>116</v>
      </c>
      <c r="F52" s="19"/>
    </row>
    <row r="53" spans="1:6" ht="30" customHeight="1">
      <c r="A53" s="80" t="s">
        <v>114</v>
      </c>
      <c r="B53" s="38" t="s">
        <v>2</v>
      </c>
      <c r="C53" s="69" t="s">
        <v>60</v>
      </c>
      <c r="D53" s="8" t="s">
        <v>110</v>
      </c>
      <c r="E53" s="173" t="s">
        <v>117</v>
      </c>
      <c r="F53" s="19">
        <v>920000</v>
      </c>
    </row>
    <row r="54" spans="1:6" ht="74.25" customHeight="1">
      <c r="A54" s="80" t="s">
        <v>155</v>
      </c>
      <c r="B54" s="38" t="s">
        <v>2</v>
      </c>
      <c r="C54" s="69" t="s">
        <v>60</v>
      </c>
      <c r="D54" s="8" t="s">
        <v>110</v>
      </c>
      <c r="E54" s="173" t="s">
        <v>151</v>
      </c>
      <c r="F54" s="19"/>
    </row>
    <row r="55" spans="1:6" ht="18.75" customHeight="1">
      <c r="A55" s="80" t="s">
        <v>150</v>
      </c>
      <c r="B55" s="38" t="s">
        <v>2</v>
      </c>
      <c r="C55" s="69" t="s">
        <v>60</v>
      </c>
      <c r="D55" s="8" t="s">
        <v>110</v>
      </c>
      <c r="E55" s="173" t="s">
        <v>153</v>
      </c>
      <c r="F55" s="19">
        <v>140000</v>
      </c>
    </row>
    <row r="56" spans="1:6" ht="18.75" customHeight="1">
      <c r="A56" s="80" t="s">
        <v>152</v>
      </c>
      <c r="B56" s="38" t="s">
        <v>2</v>
      </c>
      <c r="C56" s="69" t="s">
        <v>60</v>
      </c>
      <c r="D56" s="8" t="s">
        <v>110</v>
      </c>
      <c r="E56" s="173" t="s">
        <v>154</v>
      </c>
      <c r="F56" s="19"/>
    </row>
    <row r="57" spans="1:6" ht="18.75" customHeight="1">
      <c r="A57" s="95" t="s">
        <v>149</v>
      </c>
      <c r="B57" s="38" t="s">
        <v>2</v>
      </c>
      <c r="C57" s="69" t="s">
        <v>60</v>
      </c>
      <c r="D57" s="8" t="s">
        <v>110</v>
      </c>
      <c r="E57" s="173" t="s">
        <v>98</v>
      </c>
      <c r="F57" s="19">
        <v>6760000</v>
      </c>
    </row>
    <row r="58" spans="1:6" ht="18.75" customHeight="1">
      <c r="A58" s="139" t="s">
        <v>97</v>
      </c>
      <c r="B58" s="140" t="s">
        <v>2</v>
      </c>
      <c r="C58" s="142" t="s">
        <v>60</v>
      </c>
      <c r="D58" s="141" t="s">
        <v>157</v>
      </c>
      <c r="E58" s="177"/>
      <c r="F58" s="143">
        <f>SUM(F59:F64)</f>
        <v>4268692</v>
      </c>
    </row>
    <row r="59" spans="1:6" ht="33.75" customHeight="1">
      <c r="A59" s="80" t="s">
        <v>156</v>
      </c>
      <c r="B59" s="227" t="s">
        <v>2</v>
      </c>
      <c r="C59" s="145" t="s">
        <v>60</v>
      </c>
      <c r="D59" s="145" t="s">
        <v>157</v>
      </c>
      <c r="E59" s="178" t="s">
        <v>158</v>
      </c>
      <c r="F59" s="147">
        <f>2682000*95%</f>
        <v>2547900</v>
      </c>
    </row>
    <row r="60" spans="1:6" ht="29.25" customHeight="1">
      <c r="A60" s="80" t="s">
        <v>160</v>
      </c>
      <c r="B60" s="227" t="s">
        <v>2</v>
      </c>
      <c r="C60" s="145" t="s">
        <v>60</v>
      </c>
      <c r="D60" s="145" t="s">
        <v>157</v>
      </c>
      <c r="E60" s="178" t="s">
        <v>159</v>
      </c>
      <c r="F60" s="147">
        <v>10000</v>
      </c>
    </row>
    <row r="61" spans="1:6" ht="32.25" customHeight="1">
      <c r="A61" s="80" t="s">
        <v>113</v>
      </c>
      <c r="B61" s="227" t="s">
        <v>2</v>
      </c>
      <c r="C61" s="145" t="s">
        <v>60</v>
      </c>
      <c r="D61" s="145" t="s">
        <v>157</v>
      </c>
      <c r="E61" s="178" t="s">
        <v>116</v>
      </c>
      <c r="F61" s="147">
        <v>10000</v>
      </c>
    </row>
    <row r="62" spans="1:6" ht="30.75" customHeight="1">
      <c r="A62" s="53" t="s">
        <v>161</v>
      </c>
      <c r="B62" s="227" t="s">
        <v>2</v>
      </c>
      <c r="C62" s="145" t="s">
        <v>60</v>
      </c>
      <c r="D62" s="145" t="s">
        <v>157</v>
      </c>
      <c r="E62" s="178" t="s">
        <v>117</v>
      </c>
      <c r="F62" s="147">
        <f>1619000-208</f>
        <v>1618792</v>
      </c>
    </row>
    <row r="63" spans="1:6" ht="19.5" customHeight="1">
      <c r="A63" s="80" t="s">
        <v>150</v>
      </c>
      <c r="B63" s="38" t="s">
        <v>2</v>
      </c>
      <c r="C63" s="69" t="s">
        <v>60</v>
      </c>
      <c r="D63" s="8" t="s">
        <v>110</v>
      </c>
      <c r="E63" s="173" t="s">
        <v>153</v>
      </c>
      <c r="F63" s="19">
        <v>80000</v>
      </c>
    </row>
    <row r="64" spans="1:6" ht="21.75" customHeight="1">
      <c r="A64" s="80" t="s">
        <v>152</v>
      </c>
      <c r="B64" s="38" t="s">
        <v>2</v>
      </c>
      <c r="C64" s="69" t="s">
        <v>60</v>
      </c>
      <c r="D64" s="8" t="s">
        <v>110</v>
      </c>
      <c r="E64" s="173" t="s">
        <v>154</v>
      </c>
      <c r="F64" s="19">
        <v>2000</v>
      </c>
    </row>
    <row r="65" spans="1:6" ht="30" customHeight="1">
      <c r="A65" s="35" t="s">
        <v>95</v>
      </c>
      <c r="B65" s="45" t="s">
        <v>2</v>
      </c>
      <c r="C65" s="71" t="s">
        <v>60</v>
      </c>
      <c r="D65" s="32" t="s">
        <v>162</v>
      </c>
      <c r="E65" s="166"/>
      <c r="F65" s="33">
        <f>F66</f>
        <v>500000</v>
      </c>
    </row>
    <row r="66" spans="1:6" ht="32.25" customHeight="1">
      <c r="A66" s="53" t="s">
        <v>161</v>
      </c>
      <c r="B66" s="46" t="s">
        <v>2</v>
      </c>
      <c r="C66" s="69" t="s">
        <v>60</v>
      </c>
      <c r="D66" s="8" t="s">
        <v>162</v>
      </c>
      <c r="E66" s="173" t="s">
        <v>117</v>
      </c>
      <c r="F66" s="19">
        <v>500000</v>
      </c>
    </row>
    <row r="67" spans="1:6" ht="18.75" customHeight="1">
      <c r="A67" s="83" t="s">
        <v>79</v>
      </c>
      <c r="B67" s="84" t="s">
        <v>9</v>
      </c>
      <c r="C67" s="163"/>
      <c r="D67" s="119"/>
      <c r="E67" s="163"/>
      <c r="F67" s="126">
        <f>F68</f>
        <v>592000</v>
      </c>
    </row>
    <row r="68" spans="1:6" ht="16.5" customHeight="1">
      <c r="A68" s="127" t="s">
        <v>80</v>
      </c>
      <c r="B68" s="128" t="s">
        <v>9</v>
      </c>
      <c r="C68" s="92" t="s">
        <v>11</v>
      </c>
      <c r="D68" s="7"/>
      <c r="E68" s="180"/>
      <c r="F68" s="20">
        <f>F69</f>
        <v>592000</v>
      </c>
    </row>
    <row r="69" spans="1:6" ht="24.75" customHeight="1">
      <c r="A69" s="79" t="s">
        <v>62</v>
      </c>
      <c r="B69" s="39" t="s">
        <v>9</v>
      </c>
      <c r="C69" s="71" t="s">
        <v>11</v>
      </c>
      <c r="D69" s="32" t="s">
        <v>163</v>
      </c>
      <c r="E69" s="181"/>
      <c r="F69" s="33">
        <f>F70</f>
        <v>592000</v>
      </c>
    </row>
    <row r="70" spans="1:6" ht="16.5" customHeight="1">
      <c r="A70" s="80" t="s">
        <v>141</v>
      </c>
      <c r="B70" s="38" t="s">
        <v>9</v>
      </c>
      <c r="C70" s="69" t="s">
        <v>11</v>
      </c>
      <c r="D70" s="8" t="s">
        <v>163</v>
      </c>
      <c r="E70" s="182" t="s">
        <v>92</v>
      </c>
      <c r="F70" s="19">
        <v>592000</v>
      </c>
    </row>
    <row r="71" spans="1:6" ht="36.75" customHeight="1">
      <c r="A71" s="240" t="s">
        <v>240</v>
      </c>
      <c r="B71" s="84" t="s">
        <v>11</v>
      </c>
      <c r="C71" s="241"/>
      <c r="D71" s="242"/>
      <c r="E71" s="241"/>
      <c r="F71" s="126">
        <f>F72</f>
        <v>250000</v>
      </c>
    </row>
    <row r="72" spans="1:6" ht="18" customHeight="1">
      <c r="A72" s="238" t="s">
        <v>238</v>
      </c>
      <c r="B72" s="128" t="s">
        <v>11</v>
      </c>
      <c r="C72" s="92" t="s">
        <v>7</v>
      </c>
      <c r="D72" s="7"/>
      <c r="E72" s="180"/>
      <c r="F72" s="20">
        <f>F73</f>
        <v>250000</v>
      </c>
    </row>
    <row r="73" spans="1:6" ht="47.25" customHeight="1">
      <c r="A73" s="239" t="s">
        <v>239</v>
      </c>
      <c r="B73" s="39" t="s">
        <v>11</v>
      </c>
      <c r="C73" s="71" t="s">
        <v>7</v>
      </c>
      <c r="D73" s="32" t="s">
        <v>241</v>
      </c>
      <c r="E73" s="181"/>
      <c r="F73" s="33">
        <f>F74</f>
        <v>250000</v>
      </c>
    </row>
    <row r="74" spans="1:6" ht="16.5" customHeight="1">
      <c r="A74" s="55" t="s">
        <v>61</v>
      </c>
      <c r="B74" s="38" t="s">
        <v>11</v>
      </c>
      <c r="C74" s="69" t="s">
        <v>7</v>
      </c>
      <c r="D74" s="8" t="s">
        <v>241</v>
      </c>
      <c r="E74" s="182" t="s">
        <v>242</v>
      </c>
      <c r="F74" s="19">
        <v>250000</v>
      </c>
    </row>
    <row r="75" spans="1:6" ht="17.25" customHeight="1">
      <c r="A75" s="83" t="s">
        <v>36</v>
      </c>
      <c r="B75" s="84" t="s">
        <v>12</v>
      </c>
      <c r="C75" s="164"/>
      <c r="D75" s="78"/>
      <c r="E75" s="164"/>
      <c r="F75" s="243">
        <f>F76</f>
        <v>68000</v>
      </c>
    </row>
    <row r="76" spans="1:6" ht="18" customHeight="1">
      <c r="A76" s="86" t="s">
        <v>57</v>
      </c>
      <c r="B76" s="40" t="s">
        <v>12</v>
      </c>
      <c r="C76" s="165" t="s">
        <v>6</v>
      </c>
      <c r="D76" s="7"/>
      <c r="E76" s="165"/>
      <c r="F76" s="20">
        <f>F77+F79</f>
        <v>68000</v>
      </c>
    </row>
    <row r="77" spans="1:6" ht="26.25" customHeight="1">
      <c r="A77" s="137" t="s">
        <v>96</v>
      </c>
      <c r="B77" s="34" t="s">
        <v>12</v>
      </c>
      <c r="C77" s="166" t="s">
        <v>6</v>
      </c>
      <c r="D77" s="32" t="s">
        <v>164</v>
      </c>
      <c r="E77" s="166"/>
      <c r="F77" s="33">
        <f>F78</f>
        <v>53000</v>
      </c>
    </row>
    <row r="78" spans="1:6" ht="27.75" customHeight="1">
      <c r="A78" s="53" t="s">
        <v>161</v>
      </c>
      <c r="B78" s="17" t="s">
        <v>12</v>
      </c>
      <c r="C78" s="69" t="s">
        <v>6</v>
      </c>
      <c r="D78" s="8" t="s">
        <v>164</v>
      </c>
      <c r="E78" s="183" t="s">
        <v>117</v>
      </c>
      <c r="F78" s="19">
        <v>53000</v>
      </c>
    </row>
    <row r="79" spans="1:6" ht="31.5" customHeight="1">
      <c r="A79" s="112" t="s">
        <v>165</v>
      </c>
      <c r="B79" s="34" t="s">
        <v>12</v>
      </c>
      <c r="C79" s="71" t="s">
        <v>6</v>
      </c>
      <c r="D79" s="32" t="s">
        <v>166</v>
      </c>
      <c r="E79" s="62"/>
      <c r="F79" s="33">
        <f>F80</f>
        <v>15000</v>
      </c>
    </row>
    <row r="80" spans="1:6" ht="29.25" customHeight="1">
      <c r="A80" s="53" t="s">
        <v>161</v>
      </c>
      <c r="B80" s="17" t="s">
        <v>12</v>
      </c>
      <c r="C80" s="69" t="s">
        <v>6</v>
      </c>
      <c r="D80" s="8" t="s">
        <v>166</v>
      </c>
      <c r="E80" s="183" t="s">
        <v>117</v>
      </c>
      <c r="F80" s="19">
        <v>15000</v>
      </c>
    </row>
    <row r="81" spans="1:6" ht="18.75" customHeight="1">
      <c r="A81" s="244" t="s">
        <v>32</v>
      </c>
      <c r="B81" s="245" t="s">
        <v>8</v>
      </c>
      <c r="C81" s="246"/>
      <c r="D81" s="247"/>
      <c r="E81" s="248"/>
      <c r="F81" s="243">
        <f>F82+F89+F92</f>
        <v>6570000</v>
      </c>
    </row>
    <row r="82" spans="1:6" ht="18.75" customHeight="1">
      <c r="A82" s="156" t="s">
        <v>126</v>
      </c>
      <c r="B82" s="157" t="s">
        <v>8</v>
      </c>
      <c r="C82" s="210" t="s">
        <v>9</v>
      </c>
      <c r="D82" s="203"/>
      <c r="E82" s="204"/>
      <c r="F82" s="211">
        <f>F83+F85+F87</f>
        <v>6491000</v>
      </c>
    </row>
    <row r="83" spans="1:6" ht="53.25" customHeight="1">
      <c r="A83" s="135" t="s">
        <v>127</v>
      </c>
      <c r="B83" s="205" t="s">
        <v>8</v>
      </c>
      <c r="C83" s="206" t="s">
        <v>9</v>
      </c>
      <c r="D83" s="207" t="s">
        <v>128</v>
      </c>
      <c r="E83" s="208"/>
      <c r="F83" s="209">
        <f>F84</f>
        <v>40000</v>
      </c>
    </row>
    <row r="84" spans="1:6" ht="32.25" customHeight="1">
      <c r="A84" s="80" t="s">
        <v>114</v>
      </c>
      <c r="B84" s="38" t="s">
        <v>8</v>
      </c>
      <c r="C84" s="69" t="s">
        <v>9</v>
      </c>
      <c r="D84" s="8" t="s">
        <v>128</v>
      </c>
      <c r="E84" s="173" t="s">
        <v>117</v>
      </c>
      <c r="F84" s="19">
        <v>40000</v>
      </c>
    </row>
    <row r="85" spans="1:6" ht="18" customHeight="1">
      <c r="A85" s="135" t="s">
        <v>167</v>
      </c>
      <c r="B85" s="205" t="s">
        <v>8</v>
      </c>
      <c r="C85" s="206" t="s">
        <v>9</v>
      </c>
      <c r="D85" s="207" t="s">
        <v>168</v>
      </c>
      <c r="E85" s="208"/>
      <c r="F85" s="209">
        <f>F86</f>
        <v>451000</v>
      </c>
    </row>
    <row r="86" spans="1:6" ht="32.25" customHeight="1">
      <c r="A86" s="80" t="s">
        <v>114</v>
      </c>
      <c r="B86" s="38" t="s">
        <v>8</v>
      </c>
      <c r="C86" s="69" t="s">
        <v>9</v>
      </c>
      <c r="D86" s="8" t="s">
        <v>168</v>
      </c>
      <c r="E86" s="173" t="s">
        <v>117</v>
      </c>
      <c r="F86" s="19">
        <v>451000</v>
      </c>
    </row>
    <row r="87" spans="1:6" ht="41.25" customHeight="1">
      <c r="A87" s="228" t="s">
        <v>169</v>
      </c>
      <c r="B87" s="214" t="s">
        <v>8</v>
      </c>
      <c r="C87" s="206" t="s">
        <v>9</v>
      </c>
      <c r="D87" s="206" t="s">
        <v>170</v>
      </c>
      <c r="E87" s="216"/>
      <c r="F87" s="217">
        <f>F88</f>
        <v>6000000</v>
      </c>
    </row>
    <row r="88" spans="1:6" ht="32.25" customHeight="1">
      <c r="A88" s="80" t="s">
        <v>171</v>
      </c>
      <c r="B88" s="64" t="s">
        <v>8</v>
      </c>
      <c r="C88" s="8" t="s">
        <v>9</v>
      </c>
      <c r="D88" s="8" t="s">
        <v>170</v>
      </c>
      <c r="E88" s="173" t="s">
        <v>172</v>
      </c>
      <c r="F88" s="19">
        <v>6000000</v>
      </c>
    </row>
    <row r="89" spans="1:6" ht="21" customHeight="1">
      <c r="A89" s="30" t="s">
        <v>129</v>
      </c>
      <c r="B89" s="44" t="s">
        <v>8</v>
      </c>
      <c r="C89" s="223" t="s">
        <v>11</v>
      </c>
      <c r="D89" s="223"/>
      <c r="E89" s="224"/>
      <c r="F89" s="225">
        <f>F90</f>
        <v>40000</v>
      </c>
    </row>
    <row r="90" spans="1:6" ht="24" customHeight="1">
      <c r="A90" s="226" t="s">
        <v>130</v>
      </c>
      <c r="B90" s="221" t="s">
        <v>8</v>
      </c>
      <c r="C90" s="222" t="s">
        <v>11</v>
      </c>
      <c r="D90" s="206" t="s">
        <v>131</v>
      </c>
      <c r="E90" s="216"/>
      <c r="F90" s="217">
        <f>F91</f>
        <v>40000</v>
      </c>
    </row>
    <row r="91" spans="1:6" ht="32.25" customHeight="1">
      <c r="A91" s="80" t="s">
        <v>114</v>
      </c>
      <c r="B91" s="220" t="s">
        <v>8</v>
      </c>
      <c r="C91" s="9" t="s">
        <v>11</v>
      </c>
      <c r="D91" s="8" t="s">
        <v>131</v>
      </c>
      <c r="E91" s="173" t="s">
        <v>117</v>
      </c>
      <c r="F91" s="19">
        <v>40000</v>
      </c>
    </row>
    <row r="92" spans="1:6" ht="15.75" customHeight="1">
      <c r="A92" s="30" t="s">
        <v>33</v>
      </c>
      <c r="B92" s="44" t="s">
        <v>8</v>
      </c>
      <c r="C92" s="92" t="s">
        <v>8</v>
      </c>
      <c r="D92" s="7"/>
      <c r="E92" s="165"/>
      <c r="F92" s="22">
        <f>F93</f>
        <v>39000</v>
      </c>
    </row>
    <row r="93" spans="1:6" ht="15" customHeight="1">
      <c r="A93" s="35" t="s">
        <v>173</v>
      </c>
      <c r="B93" s="39" t="s">
        <v>8</v>
      </c>
      <c r="C93" s="71" t="s">
        <v>8</v>
      </c>
      <c r="D93" s="32" t="s">
        <v>174</v>
      </c>
      <c r="E93" s="166"/>
      <c r="F93" s="33">
        <f>F94</f>
        <v>39000</v>
      </c>
    </row>
    <row r="94" spans="1:6" ht="29.25" customHeight="1">
      <c r="A94" s="80" t="s">
        <v>114</v>
      </c>
      <c r="B94" s="42" t="s">
        <v>8</v>
      </c>
      <c r="C94" s="69" t="s">
        <v>8</v>
      </c>
      <c r="D94" s="8" t="s">
        <v>174</v>
      </c>
      <c r="E94" s="173" t="s">
        <v>117</v>
      </c>
      <c r="F94" s="19">
        <v>39000</v>
      </c>
    </row>
    <row r="95" spans="1:6" ht="16.5" customHeight="1">
      <c r="A95" s="244" t="s">
        <v>23</v>
      </c>
      <c r="B95" s="245" t="s">
        <v>3</v>
      </c>
      <c r="C95" s="246"/>
      <c r="D95" s="247"/>
      <c r="E95" s="248"/>
      <c r="F95" s="243">
        <f>F96+F123+F163+F166</f>
        <v>269215196</v>
      </c>
    </row>
    <row r="96" spans="1:6" ht="16.5" customHeight="1">
      <c r="A96" s="30" t="s">
        <v>24</v>
      </c>
      <c r="B96" s="43" t="s">
        <v>3</v>
      </c>
      <c r="C96" s="106" t="s">
        <v>2</v>
      </c>
      <c r="D96" s="10"/>
      <c r="E96" s="185"/>
      <c r="F96" s="22">
        <f>F97+F99+F108+F114+F117+F121</f>
        <v>65848696</v>
      </c>
    </row>
    <row r="97" spans="1:6" ht="16.5" customHeight="1">
      <c r="A97" s="29" t="s">
        <v>187</v>
      </c>
      <c r="B97" s="41" t="s">
        <v>3</v>
      </c>
      <c r="C97" s="70" t="s">
        <v>2</v>
      </c>
      <c r="D97" s="12" t="s">
        <v>188</v>
      </c>
      <c r="E97" s="168"/>
      <c r="F97" s="18">
        <f>F98</f>
        <v>10285000</v>
      </c>
    </row>
    <row r="98" spans="1:6" ht="29.25" customHeight="1">
      <c r="A98" s="80" t="s">
        <v>161</v>
      </c>
      <c r="B98" s="42" t="s">
        <v>3</v>
      </c>
      <c r="C98" s="69" t="s">
        <v>2</v>
      </c>
      <c r="D98" s="8" t="s">
        <v>188</v>
      </c>
      <c r="E98" s="173" t="s">
        <v>117</v>
      </c>
      <c r="F98" s="19">
        <v>10285000</v>
      </c>
    </row>
    <row r="99" spans="1:7" ht="15" customHeight="1">
      <c r="A99" s="29" t="s">
        <v>25</v>
      </c>
      <c r="B99" s="41" t="s">
        <v>3</v>
      </c>
      <c r="C99" s="70" t="s">
        <v>2</v>
      </c>
      <c r="D99" s="12" t="s">
        <v>175</v>
      </c>
      <c r="E99" s="168"/>
      <c r="F99" s="18">
        <f>SUM(F100:F107)</f>
        <v>21517696</v>
      </c>
      <c r="G99">
        <v>26691</v>
      </c>
    </row>
    <row r="100" spans="1:6" ht="30.75" customHeight="1">
      <c r="A100" s="80" t="s">
        <v>156</v>
      </c>
      <c r="B100" s="46" t="s">
        <v>3</v>
      </c>
      <c r="C100" s="103" t="s">
        <v>2</v>
      </c>
      <c r="D100" s="8" t="s">
        <v>175</v>
      </c>
      <c r="E100" s="178" t="s">
        <v>158</v>
      </c>
      <c r="F100" s="19">
        <f>(17773000*95%)+346</f>
        <v>16884696</v>
      </c>
    </row>
    <row r="101" spans="1:6" ht="31.5" customHeight="1">
      <c r="A101" s="80" t="s">
        <v>160</v>
      </c>
      <c r="B101" s="46" t="s">
        <v>3</v>
      </c>
      <c r="C101" s="103" t="s">
        <v>2</v>
      </c>
      <c r="D101" s="8" t="s">
        <v>175</v>
      </c>
      <c r="E101" s="178" t="s">
        <v>159</v>
      </c>
      <c r="F101" s="19">
        <v>640000</v>
      </c>
    </row>
    <row r="102" spans="1:6" ht="28.5" customHeight="1">
      <c r="A102" s="80" t="s">
        <v>113</v>
      </c>
      <c r="B102" s="46" t="s">
        <v>3</v>
      </c>
      <c r="C102" s="103" t="s">
        <v>2</v>
      </c>
      <c r="D102" s="8" t="s">
        <v>175</v>
      </c>
      <c r="E102" s="178" t="s">
        <v>116</v>
      </c>
      <c r="F102" s="19">
        <v>100000</v>
      </c>
    </row>
    <row r="103" spans="1:6" ht="27.75" customHeight="1">
      <c r="A103" s="80" t="s">
        <v>161</v>
      </c>
      <c r="B103" s="46" t="s">
        <v>3</v>
      </c>
      <c r="C103" s="103" t="s">
        <v>2</v>
      </c>
      <c r="D103" s="8" t="s">
        <v>175</v>
      </c>
      <c r="E103" s="178" t="s">
        <v>117</v>
      </c>
      <c r="F103" s="19">
        <f>4583000-1220000</f>
        <v>3363000</v>
      </c>
    </row>
    <row r="104" spans="1:6" ht="40.5" customHeight="1">
      <c r="A104" s="202" t="s">
        <v>176</v>
      </c>
      <c r="B104" s="229" t="s">
        <v>3</v>
      </c>
      <c r="C104" s="103" t="s">
        <v>2</v>
      </c>
      <c r="D104" s="8" t="s">
        <v>175</v>
      </c>
      <c r="E104" s="178" t="s">
        <v>177</v>
      </c>
      <c r="F104" s="19">
        <f>300000*95%</f>
        <v>285000</v>
      </c>
    </row>
    <row r="105" spans="1:6" ht="75" customHeight="1">
      <c r="A105" s="80" t="s">
        <v>155</v>
      </c>
      <c r="B105" s="46" t="s">
        <v>3</v>
      </c>
      <c r="C105" s="103" t="s">
        <v>2</v>
      </c>
      <c r="D105" s="8" t="s">
        <v>175</v>
      </c>
      <c r="E105" s="178" t="s">
        <v>151</v>
      </c>
      <c r="F105" s="19">
        <v>20000</v>
      </c>
    </row>
    <row r="106" spans="1:6" ht="16.5" customHeight="1">
      <c r="A106" s="80" t="s">
        <v>150</v>
      </c>
      <c r="B106" s="46" t="s">
        <v>3</v>
      </c>
      <c r="C106" s="103" t="s">
        <v>2</v>
      </c>
      <c r="D106" s="8" t="s">
        <v>175</v>
      </c>
      <c r="E106" s="173" t="s">
        <v>153</v>
      </c>
      <c r="F106" s="19">
        <v>200000</v>
      </c>
    </row>
    <row r="107" spans="1:6" ht="17.25" customHeight="1">
      <c r="A107" s="80" t="s">
        <v>152</v>
      </c>
      <c r="B107" s="46" t="s">
        <v>3</v>
      </c>
      <c r="C107" s="103" t="s">
        <v>2</v>
      </c>
      <c r="D107" s="8" t="s">
        <v>175</v>
      </c>
      <c r="E107" s="173" t="s">
        <v>154</v>
      </c>
      <c r="F107" s="19">
        <v>25000</v>
      </c>
    </row>
    <row r="108" spans="1:7" ht="51" customHeight="1">
      <c r="A108" s="228" t="s">
        <v>181</v>
      </c>
      <c r="B108" s="230" t="s">
        <v>3</v>
      </c>
      <c r="C108" s="231" t="s">
        <v>2</v>
      </c>
      <c r="D108" s="206" t="s">
        <v>182</v>
      </c>
      <c r="E108" s="216"/>
      <c r="F108" s="217">
        <f>SUM(F109:F113)</f>
        <v>29796000</v>
      </c>
      <c r="G108">
        <v>29796</v>
      </c>
    </row>
    <row r="109" spans="1:6" ht="32.25" customHeight="1">
      <c r="A109" s="80" t="s">
        <v>156</v>
      </c>
      <c r="B109" s="46" t="s">
        <v>3</v>
      </c>
      <c r="C109" s="103" t="s">
        <v>2</v>
      </c>
      <c r="D109" s="8" t="s">
        <v>182</v>
      </c>
      <c r="E109" s="178" t="s">
        <v>158</v>
      </c>
      <c r="F109" s="19">
        <v>27929000</v>
      </c>
    </row>
    <row r="110" spans="1:6" ht="33" customHeight="1">
      <c r="A110" s="80" t="s">
        <v>160</v>
      </c>
      <c r="B110" s="46" t="s">
        <v>3</v>
      </c>
      <c r="C110" s="103" t="s">
        <v>2</v>
      </c>
      <c r="D110" s="8" t="s">
        <v>182</v>
      </c>
      <c r="E110" s="178" t="s">
        <v>159</v>
      </c>
      <c r="F110" s="19">
        <v>100000</v>
      </c>
    </row>
    <row r="111" spans="1:6" ht="32.25" customHeight="1">
      <c r="A111" s="80" t="s">
        <v>113</v>
      </c>
      <c r="B111" s="46" t="s">
        <v>3</v>
      </c>
      <c r="C111" s="103" t="s">
        <v>2</v>
      </c>
      <c r="D111" s="8" t="s">
        <v>182</v>
      </c>
      <c r="E111" s="178" t="s">
        <v>116</v>
      </c>
      <c r="F111" s="19">
        <v>4000</v>
      </c>
    </row>
    <row r="112" spans="1:6" ht="37.5" customHeight="1">
      <c r="A112" s="80" t="s">
        <v>161</v>
      </c>
      <c r="B112" s="46" t="s">
        <v>3</v>
      </c>
      <c r="C112" s="103" t="s">
        <v>2</v>
      </c>
      <c r="D112" s="8" t="s">
        <v>182</v>
      </c>
      <c r="E112" s="178" t="s">
        <v>117</v>
      </c>
      <c r="F112" s="19">
        <v>760000</v>
      </c>
    </row>
    <row r="113" spans="1:6" ht="44.25" customHeight="1">
      <c r="A113" s="202" t="s">
        <v>176</v>
      </c>
      <c r="B113" s="229" t="s">
        <v>3</v>
      </c>
      <c r="C113" s="103" t="s">
        <v>2</v>
      </c>
      <c r="D113" s="8" t="s">
        <v>182</v>
      </c>
      <c r="E113" s="178" t="s">
        <v>177</v>
      </c>
      <c r="F113" s="19">
        <v>1003000</v>
      </c>
    </row>
    <row r="114" spans="1:6" ht="29.25" customHeight="1">
      <c r="A114" s="35" t="s">
        <v>93</v>
      </c>
      <c r="B114" s="39" t="s">
        <v>3</v>
      </c>
      <c r="C114" s="71" t="s">
        <v>2</v>
      </c>
      <c r="D114" s="32" t="s">
        <v>178</v>
      </c>
      <c r="E114" s="166"/>
      <c r="F114" s="33">
        <f>F115+F116</f>
        <v>500000</v>
      </c>
    </row>
    <row r="115" spans="1:6" ht="33" customHeight="1">
      <c r="A115" s="13" t="s">
        <v>160</v>
      </c>
      <c r="B115" s="38" t="s">
        <v>3</v>
      </c>
      <c r="C115" s="69" t="s">
        <v>2</v>
      </c>
      <c r="D115" s="8" t="s">
        <v>178</v>
      </c>
      <c r="E115" s="173" t="s">
        <v>159</v>
      </c>
      <c r="F115" s="19">
        <v>400000</v>
      </c>
    </row>
    <row r="116" spans="1:6" ht="18" customHeight="1">
      <c r="A116" s="13" t="s">
        <v>109</v>
      </c>
      <c r="B116" s="38" t="s">
        <v>3</v>
      </c>
      <c r="C116" s="69" t="s">
        <v>2</v>
      </c>
      <c r="D116" s="8" t="s">
        <v>178</v>
      </c>
      <c r="E116" s="173" t="s">
        <v>108</v>
      </c>
      <c r="F116" s="19">
        <v>100000</v>
      </c>
    </row>
    <row r="117" spans="1:6" ht="27" customHeight="1">
      <c r="A117" s="35" t="s">
        <v>50</v>
      </c>
      <c r="B117" s="39" t="s">
        <v>3</v>
      </c>
      <c r="C117" s="71" t="s">
        <v>2</v>
      </c>
      <c r="D117" s="32" t="s">
        <v>179</v>
      </c>
      <c r="E117" s="166"/>
      <c r="F117" s="33">
        <f>SUM(F118:F120)</f>
        <v>700000</v>
      </c>
    </row>
    <row r="118" spans="1:6" ht="27" customHeight="1">
      <c r="A118" s="80" t="s">
        <v>161</v>
      </c>
      <c r="B118" s="64" t="s">
        <v>3</v>
      </c>
      <c r="C118" s="8" t="s">
        <v>2</v>
      </c>
      <c r="D118" s="8" t="s">
        <v>179</v>
      </c>
      <c r="E118" s="8" t="s">
        <v>117</v>
      </c>
      <c r="F118" s="19">
        <v>500000</v>
      </c>
    </row>
    <row r="119" spans="1:6" ht="27" customHeight="1">
      <c r="A119" s="80" t="s">
        <v>156</v>
      </c>
      <c r="B119" s="64" t="s">
        <v>3</v>
      </c>
      <c r="C119" s="8" t="s">
        <v>2</v>
      </c>
      <c r="D119" s="8" t="s">
        <v>179</v>
      </c>
      <c r="E119" s="8" t="s">
        <v>158</v>
      </c>
      <c r="F119" s="19">
        <v>100000</v>
      </c>
    </row>
    <row r="120" spans="1:6" ht="18.75" customHeight="1">
      <c r="A120" s="13" t="s">
        <v>109</v>
      </c>
      <c r="B120" s="64" t="s">
        <v>3</v>
      </c>
      <c r="C120" s="8" t="s">
        <v>2</v>
      </c>
      <c r="D120" s="8" t="s">
        <v>179</v>
      </c>
      <c r="E120" s="8" t="s">
        <v>108</v>
      </c>
      <c r="F120" s="19">
        <v>100000</v>
      </c>
    </row>
    <row r="121" spans="1:6" ht="18.75" customHeight="1">
      <c r="A121" s="35" t="s">
        <v>243</v>
      </c>
      <c r="B121" s="39" t="s">
        <v>3</v>
      </c>
      <c r="C121" s="71" t="s">
        <v>2</v>
      </c>
      <c r="D121" s="32" t="s">
        <v>244</v>
      </c>
      <c r="E121" s="166"/>
      <c r="F121" s="33">
        <f>F122</f>
        <v>3050000</v>
      </c>
    </row>
    <row r="122" spans="1:6" ht="34.5" customHeight="1">
      <c r="A122" s="80" t="s">
        <v>161</v>
      </c>
      <c r="B122" s="38" t="s">
        <v>3</v>
      </c>
      <c r="C122" s="69" t="s">
        <v>2</v>
      </c>
      <c r="D122" s="8" t="s">
        <v>244</v>
      </c>
      <c r="E122" s="8" t="s">
        <v>117</v>
      </c>
      <c r="F122" s="19">
        <v>3050000</v>
      </c>
    </row>
    <row r="123" spans="1:6" ht="16.5" customHeight="1">
      <c r="A123" s="30" t="s">
        <v>26</v>
      </c>
      <c r="B123" s="44" t="s">
        <v>3</v>
      </c>
      <c r="C123" s="100" t="s">
        <v>9</v>
      </c>
      <c r="D123" s="7"/>
      <c r="E123" s="188"/>
      <c r="F123" s="22">
        <f>F124+F132+F134+F141+F143+F145+F147+F150+F154</f>
        <v>182512000</v>
      </c>
    </row>
    <row r="124" spans="1:7" ht="66" customHeight="1">
      <c r="A124" s="35" t="s">
        <v>58</v>
      </c>
      <c r="B124" s="45" t="s">
        <v>3</v>
      </c>
      <c r="C124" s="102" t="s">
        <v>9</v>
      </c>
      <c r="D124" s="32" t="s">
        <v>180</v>
      </c>
      <c r="E124" s="186"/>
      <c r="F124" s="33">
        <f>SUM(F125:F131)</f>
        <v>12411000</v>
      </c>
      <c r="G124">
        <v>12411</v>
      </c>
    </row>
    <row r="125" spans="1:6" ht="34.5" customHeight="1">
      <c r="A125" s="80" t="s">
        <v>156</v>
      </c>
      <c r="B125" s="46" t="s">
        <v>3</v>
      </c>
      <c r="C125" s="103" t="s">
        <v>9</v>
      </c>
      <c r="D125" s="8" t="s">
        <v>180</v>
      </c>
      <c r="E125" s="178" t="s">
        <v>158</v>
      </c>
      <c r="F125" s="19">
        <v>8000000</v>
      </c>
    </row>
    <row r="126" spans="1:6" ht="31.5" customHeight="1">
      <c r="A126" s="80" t="s">
        <v>160</v>
      </c>
      <c r="B126" s="46" t="s">
        <v>3</v>
      </c>
      <c r="C126" s="103" t="s">
        <v>9</v>
      </c>
      <c r="D126" s="8" t="s">
        <v>180</v>
      </c>
      <c r="E126" s="178" t="s">
        <v>159</v>
      </c>
      <c r="F126" s="19">
        <v>100000</v>
      </c>
    </row>
    <row r="127" spans="1:6" ht="28.5" customHeight="1">
      <c r="A127" s="80" t="s">
        <v>113</v>
      </c>
      <c r="B127" s="46" t="s">
        <v>3</v>
      </c>
      <c r="C127" s="103" t="s">
        <v>9</v>
      </c>
      <c r="D127" s="8" t="s">
        <v>180</v>
      </c>
      <c r="E127" s="178" t="s">
        <v>116</v>
      </c>
      <c r="F127" s="19">
        <v>500000</v>
      </c>
    </row>
    <row r="128" spans="1:6" ht="32.25" customHeight="1">
      <c r="A128" s="80" t="s">
        <v>161</v>
      </c>
      <c r="B128" s="46" t="s">
        <v>3</v>
      </c>
      <c r="C128" s="103" t="s">
        <v>9</v>
      </c>
      <c r="D128" s="8" t="s">
        <v>180</v>
      </c>
      <c r="E128" s="178" t="s">
        <v>117</v>
      </c>
      <c r="F128" s="19">
        <v>3536000</v>
      </c>
    </row>
    <row r="129" spans="1:6" ht="32.25" customHeight="1">
      <c r="A129" s="80" t="s">
        <v>183</v>
      </c>
      <c r="B129" s="46" t="s">
        <v>3</v>
      </c>
      <c r="C129" s="103" t="s">
        <v>9</v>
      </c>
      <c r="D129" s="8" t="s">
        <v>180</v>
      </c>
      <c r="E129" s="178" t="s">
        <v>184</v>
      </c>
      <c r="F129" s="19">
        <v>230000</v>
      </c>
    </row>
    <row r="130" spans="1:6" ht="23.25" customHeight="1">
      <c r="A130" s="80" t="s">
        <v>150</v>
      </c>
      <c r="B130" s="46" t="s">
        <v>3</v>
      </c>
      <c r="C130" s="103" t="s">
        <v>9</v>
      </c>
      <c r="D130" s="8" t="s">
        <v>180</v>
      </c>
      <c r="E130" s="173" t="s">
        <v>153</v>
      </c>
      <c r="F130" s="19">
        <v>35000</v>
      </c>
    </row>
    <row r="131" spans="1:6" ht="23.25" customHeight="1">
      <c r="A131" s="80" t="s">
        <v>152</v>
      </c>
      <c r="B131" s="46" t="s">
        <v>3</v>
      </c>
      <c r="C131" s="103" t="s">
        <v>9</v>
      </c>
      <c r="D131" s="8" t="s">
        <v>180</v>
      </c>
      <c r="E131" s="173" t="s">
        <v>154</v>
      </c>
      <c r="F131" s="19">
        <v>10000</v>
      </c>
    </row>
    <row r="132" spans="1:6" ht="23.25" customHeight="1">
      <c r="A132" s="198" t="s">
        <v>189</v>
      </c>
      <c r="B132" s="232" t="s">
        <v>3</v>
      </c>
      <c r="C132" s="233" t="s">
        <v>9</v>
      </c>
      <c r="D132" s="199" t="s">
        <v>190</v>
      </c>
      <c r="E132" s="200"/>
      <c r="F132" s="201">
        <f>F133</f>
        <v>2350000</v>
      </c>
    </row>
    <row r="133" spans="1:6" ht="26.25" customHeight="1">
      <c r="A133" s="80" t="s">
        <v>161</v>
      </c>
      <c r="B133" s="46" t="s">
        <v>3</v>
      </c>
      <c r="C133" s="103" t="s">
        <v>9</v>
      </c>
      <c r="D133" s="8" t="s">
        <v>190</v>
      </c>
      <c r="E133" s="173" t="s">
        <v>117</v>
      </c>
      <c r="F133" s="19">
        <v>2350000</v>
      </c>
    </row>
    <row r="134" spans="1:7" ht="19.5" customHeight="1">
      <c r="A134" s="29" t="s">
        <v>27</v>
      </c>
      <c r="B134" s="47" t="s">
        <v>3</v>
      </c>
      <c r="C134" s="101" t="s">
        <v>9</v>
      </c>
      <c r="D134" s="12" t="s">
        <v>185</v>
      </c>
      <c r="E134" s="189"/>
      <c r="F134" s="18">
        <f>SUM(F135:F140)</f>
        <v>11789000</v>
      </c>
      <c r="G134">
        <v>20016</v>
      </c>
    </row>
    <row r="135" spans="1:6" ht="32.25" customHeight="1">
      <c r="A135" s="80" t="s">
        <v>113</v>
      </c>
      <c r="B135" s="46" t="s">
        <v>3</v>
      </c>
      <c r="C135" s="103" t="s">
        <v>9</v>
      </c>
      <c r="D135" s="8" t="s">
        <v>185</v>
      </c>
      <c r="E135" s="178" t="s">
        <v>116</v>
      </c>
      <c r="F135" s="19">
        <v>500000</v>
      </c>
    </row>
    <row r="136" spans="1:6" ht="30" customHeight="1">
      <c r="A136" s="80" t="s">
        <v>161</v>
      </c>
      <c r="B136" s="46" t="s">
        <v>3</v>
      </c>
      <c r="C136" s="103" t="s">
        <v>9</v>
      </c>
      <c r="D136" s="8" t="s">
        <v>185</v>
      </c>
      <c r="E136" s="178" t="s">
        <v>117</v>
      </c>
      <c r="F136" s="19">
        <f>5876000-1953000</f>
        <v>3923000</v>
      </c>
    </row>
    <row r="137" spans="1:6" ht="40.5" customHeight="1">
      <c r="A137" s="202" t="s">
        <v>176</v>
      </c>
      <c r="B137" s="229" t="s">
        <v>3</v>
      </c>
      <c r="C137" s="103" t="s">
        <v>9</v>
      </c>
      <c r="D137" s="8" t="s">
        <v>185</v>
      </c>
      <c r="E137" s="178" t="s">
        <v>177</v>
      </c>
      <c r="F137" s="19">
        <f>7731000-1165000</f>
        <v>6566000</v>
      </c>
    </row>
    <row r="138" spans="1:6" ht="72" customHeight="1">
      <c r="A138" s="257" t="s">
        <v>155</v>
      </c>
      <c r="B138" s="229" t="s">
        <v>3</v>
      </c>
      <c r="C138" s="103" t="s">
        <v>9</v>
      </c>
      <c r="D138" s="8" t="s">
        <v>185</v>
      </c>
      <c r="E138" s="178" t="s">
        <v>151</v>
      </c>
      <c r="F138" s="19">
        <v>100000</v>
      </c>
    </row>
    <row r="139" spans="1:6" ht="17.25" customHeight="1">
      <c r="A139" s="257" t="s">
        <v>150</v>
      </c>
      <c r="B139" s="229" t="s">
        <v>3</v>
      </c>
      <c r="C139" s="103" t="s">
        <v>9</v>
      </c>
      <c r="D139" s="8" t="s">
        <v>185</v>
      </c>
      <c r="E139" s="173" t="s">
        <v>153</v>
      </c>
      <c r="F139" s="19">
        <v>600000</v>
      </c>
    </row>
    <row r="140" spans="1:6" ht="12.75">
      <c r="A140" s="257" t="s">
        <v>152</v>
      </c>
      <c r="B140" s="229" t="s">
        <v>3</v>
      </c>
      <c r="C140" s="103" t="s">
        <v>9</v>
      </c>
      <c r="D140" s="8" t="s">
        <v>185</v>
      </c>
      <c r="E140" s="173" t="s">
        <v>154</v>
      </c>
      <c r="F140" s="19">
        <v>100000</v>
      </c>
    </row>
    <row r="141" spans="1:6" ht="12.75">
      <c r="A141" s="258" t="s">
        <v>243</v>
      </c>
      <c r="B141" s="63" t="s">
        <v>3</v>
      </c>
      <c r="C141" s="71" t="s">
        <v>9</v>
      </c>
      <c r="D141" s="32" t="s">
        <v>244</v>
      </c>
      <c r="E141" s="166"/>
      <c r="F141" s="33">
        <f>F142</f>
        <v>5109000</v>
      </c>
    </row>
    <row r="142" spans="1:6" ht="25.5">
      <c r="A142" s="257" t="s">
        <v>161</v>
      </c>
      <c r="B142" s="64" t="s">
        <v>3</v>
      </c>
      <c r="C142" s="69" t="s">
        <v>9</v>
      </c>
      <c r="D142" s="8" t="s">
        <v>244</v>
      </c>
      <c r="E142" s="8" t="s">
        <v>117</v>
      </c>
      <c r="F142" s="19">
        <v>5109000</v>
      </c>
    </row>
    <row r="143" spans="1:6" ht="12.75">
      <c r="A143" s="259" t="s">
        <v>28</v>
      </c>
      <c r="B143" s="67" t="s">
        <v>3</v>
      </c>
      <c r="C143" s="101" t="s">
        <v>9</v>
      </c>
      <c r="D143" s="12" t="s">
        <v>186</v>
      </c>
      <c r="E143" s="189"/>
      <c r="F143" s="18">
        <f>F144</f>
        <v>16444000</v>
      </c>
    </row>
    <row r="144" spans="1:6" ht="38.25">
      <c r="A144" s="202" t="s">
        <v>176</v>
      </c>
      <c r="B144" s="229" t="s">
        <v>3</v>
      </c>
      <c r="C144" s="103" t="s">
        <v>9</v>
      </c>
      <c r="D144" s="8" t="s">
        <v>186</v>
      </c>
      <c r="E144" s="187" t="s">
        <v>177</v>
      </c>
      <c r="F144" s="19">
        <v>16444000</v>
      </c>
    </row>
    <row r="145" spans="1:6" ht="16.5" customHeight="1">
      <c r="A145" s="259" t="s">
        <v>191</v>
      </c>
      <c r="B145" s="67" t="s">
        <v>3</v>
      </c>
      <c r="C145" s="101" t="s">
        <v>9</v>
      </c>
      <c r="D145" s="12" t="s">
        <v>192</v>
      </c>
      <c r="E145" s="189"/>
      <c r="F145" s="18">
        <f>F146</f>
        <v>50000</v>
      </c>
    </row>
    <row r="146" spans="1:6" ht="36" customHeight="1">
      <c r="A146" s="257" t="s">
        <v>161</v>
      </c>
      <c r="B146" s="229" t="s">
        <v>3</v>
      </c>
      <c r="C146" s="103" t="s">
        <v>9</v>
      </c>
      <c r="D146" s="8" t="s">
        <v>192</v>
      </c>
      <c r="E146" s="187" t="s">
        <v>117</v>
      </c>
      <c r="F146" s="19">
        <v>50000</v>
      </c>
    </row>
    <row r="147" spans="1:6" ht="31.5" customHeight="1">
      <c r="A147" s="35" t="s">
        <v>93</v>
      </c>
      <c r="B147" s="39" t="s">
        <v>3</v>
      </c>
      <c r="C147" s="71" t="s">
        <v>9</v>
      </c>
      <c r="D147" s="32" t="s">
        <v>178</v>
      </c>
      <c r="E147" s="166"/>
      <c r="F147" s="33">
        <f>F148+F149</f>
        <v>6978000</v>
      </c>
    </row>
    <row r="148" spans="1:6" ht="16.5" customHeight="1">
      <c r="A148" s="13" t="s">
        <v>160</v>
      </c>
      <c r="B148" s="38" t="s">
        <v>3</v>
      </c>
      <c r="C148" s="69" t="s">
        <v>9</v>
      </c>
      <c r="D148" s="8" t="s">
        <v>178</v>
      </c>
      <c r="E148" s="173" t="s">
        <v>159</v>
      </c>
      <c r="F148" s="23">
        <v>5578000</v>
      </c>
    </row>
    <row r="149" spans="1:6" ht="17.25" customHeight="1">
      <c r="A149" s="13" t="s">
        <v>109</v>
      </c>
      <c r="B149" s="38" t="s">
        <v>3</v>
      </c>
      <c r="C149" s="69" t="s">
        <v>9</v>
      </c>
      <c r="D149" s="8" t="s">
        <v>178</v>
      </c>
      <c r="E149" s="173" t="s">
        <v>108</v>
      </c>
      <c r="F149" s="19">
        <v>1400000</v>
      </c>
    </row>
    <row r="150" spans="1:6" ht="32.25" customHeight="1">
      <c r="A150" s="35" t="s">
        <v>50</v>
      </c>
      <c r="B150" s="39" t="s">
        <v>3</v>
      </c>
      <c r="C150" s="71" t="s">
        <v>9</v>
      </c>
      <c r="D150" s="32" t="s">
        <v>179</v>
      </c>
      <c r="E150" s="166"/>
      <c r="F150" s="33">
        <f>SUM(F151:F153)</f>
        <v>107000</v>
      </c>
    </row>
    <row r="151" spans="1:6" ht="27" customHeight="1">
      <c r="A151" s="80" t="s">
        <v>161</v>
      </c>
      <c r="B151" s="64" t="s">
        <v>3</v>
      </c>
      <c r="C151" s="8" t="s">
        <v>9</v>
      </c>
      <c r="D151" s="8" t="s">
        <v>179</v>
      </c>
      <c r="E151" s="8" t="s">
        <v>117</v>
      </c>
      <c r="F151" s="19">
        <v>72000</v>
      </c>
    </row>
    <row r="152" spans="1:6" ht="28.5" customHeight="1">
      <c r="A152" s="80" t="s">
        <v>156</v>
      </c>
      <c r="B152" s="64" t="s">
        <v>3</v>
      </c>
      <c r="C152" s="8" t="s">
        <v>9</v>
      </c>
      <c r="D152" s="8" t="s">
        <v>179</v>
      </c>
      <c r="E152" s="8" t="s">
        <v>158</v>
      </c>
      <c r="F152" s="19">
        <v>15000</v>
      </c>
    </row>
    <row r="153" spans="1:6" ht="16.5" customHeight="1">
      <c r="A153" s="13" t="s">
        <v>109</v>
      </c>
      <c r="B153" s="64" t="s">
        <v>3</v>
      </c>
      <c r="C153" s="8" t="s">
        <v>9</v>
      </c>
      <c r="D153" s="8" t="s">
        <v>179</v>
      </c>
      <c r="E153" s="8" t="s">
        <v>108</v>
      </c>
      <c r="F153" s="19">
        <v>20000</v>
      </c>
    </row>
    <row r="154" spans="1:7" ht="70.5" customHeight="1">
      <c r="A154" s="235" t="s">
        <v>193</v>
      </c>
      <c r="B154" s="234" t="s">
        <v>3</v>
      </c>
      <c r="C154" s="101" t="s">
        <v>9</v>
      </c>
      <c r="D154" s="199" t="s">
        <v>182</v>
      </c>
      <c r="E154" s="189"/>
      <c r="F154" s="18">
        <f>SUM(F155:F162)</f>
        <v>127274000</v>
      </c>
      <c r="G154">
        <v>127274</v>
      </c>
    </row>
    <row r="155" spans="1:6" ht="39" customHeight="1">
      <c r="A155" s="80" t="s">
        <v>156</v>
      </c>
      <c r="B155" s="64" t="s">
        <v>3</v>
      </c>
      <c r="C155" s="8" t="s">
        <v>9</v>
      </c>
      <c r="D155" s="8" t="s">
        <v>182</v>
      </c>
      <c r="E155" s="178" t="s">
        <v>158</v>
      </c>
      <c r="F155" s="19">
        <v>68000000</v>
      </c>
    </row>
    <row r="156" spans="1:6" ht="31.5" customHeight="1">
      <c r="A156" s="80" t="s">
        <v>160</v>
      </c>
      <c r="B156" s="64" t="s">
        <v>3</v>
      </c>
      <c r="C156" s="8" t="s">
        <v>9</v>
      </c>
      <c r="D156" s="8" t="s">
        <v>182</v>
      </c>
      <c r="E156" s="178" t="s">
        <v>159</v>
      </c>
      <c r="F156" s="19">
        <v>1134000</v>
      </c>
    </row>
    <row r="157" spans="1:6" ht="32.25" customHeight="1">
      <c r="A157" s="80" t="s">
        <v>113</v>
      </c>
      <c r="B157" s="64" t="s">
        <v>3</v>
      </c>
      <c r="C157" s="8" t="s">
        <v>9</v>
      </c>
      <c r="D157" s="8" t="s">
        <v>182</v>
      </c>
      <c r="E157" s="178" t="s">
        <v>116</v>
      </c>
      <c r="F157" s="19">
        <v>1000000</v>
      </c>
    </row>
    <row r="158" spans="1:6" ht="30.75" customHeight="1">
      <c r="A158" s="80" t="s">
        <v>161</v>
      </c>
      <c r="B158" s="64" t="s">
        <v>3</v>
      </c>
      <c r="C158" s="8" t="s">
        <v>9</v>
      </c>
      <c r="D158" s="8" t="s">
        <v>182</v>
      </c>
      <c r="E158" s="178" t="s">
        <v>117</v>
      </c>
      <c r="F158" s="19">
        <v>500000</v>
      </c>
    </row>
    <row r="159" spans="1:6" ht="45" customHeight="1">
      <c r="A159" s="202" t="s">
        <v>176</v>
      </c>
      <c r="B159" s="64" t="s">
        <v>3</v>
      </c>
      <c r="C159" s="8" t="s">
        <v>9</v>
      </c>
      <c r="D159" s="8" t="s">
        <v>182</v>
      </c>
      <c r="E159" s="178" t="s">
        <v>177</v>
      </c>
      <c r="F159" s="19">
        <v>56000000</v>
      </c>
    </row>
    <row r="160" spans="1:6" ht="70.5" customHeight="1">
      <c r="A160" s="80" t="s">
        <v>155</v>
      </c>
      <c r="B160" s="64" t="s">
        <v>3</v>
      </c>
      <c r="C160" s="8" t="s">
        <v>9</v>
      </c>
      <c r="D160" s="8" t="s">
        <v>182</v>
      </c>
      <c r="E160" s="178" t="s">
        <v>151</v>
      </c>
      <c r="F160" s="19">
        <v>500000</v>
      </c>
    </row>
    <row r="161" spans="1:6" ht="17.25" customHeight="1">
      <c r="A161" s="80" t="s">
        <v>150</v>
      </c>
      <c r="B161" s="64" t="s">
        <v>3</v>
      </c>
      <c r="C161" s="8" t="s">
        <v>9</v>
      </c>
      <c r="D161" s="8" t="s">
        <v>182</v>
      </c>
      <c r="E161" s="173" t="s">
        <v>153</v>
      </c>
      <c r="F161" s="19">
        <v>120000</v>
      </c>
    </row>
    <row r="162" spans="1:6" ht="19.5" customHeight="1">
      <c r="A162" s="80" t="s">
        <v>152</v>
      </c>
      <c r="B162" s="64" t="s">
        <v>3</v>
      </c>
      <c r="C162" s="8" t="s">
        <v>9</v>
      </c>
      <c r="D162" s="8" t="s">
        <v>182</v>
      </c>
      <c r="E162" s="173" t="s">
        <v>154</v>
      </c>
      <c r="F162" s="19">
        <v>20000</v>
      </c>
    </row>
    <row r="163" spans="1:7" ht="17.25" customHeight="1">
      <c r="A163" s="156" t="s">
        <v>105</v>
      </c>
      <c r="B163" s="157" t="s">
        <v>3</v>
      </c>
      <c r="C163" s="167" t="s">
        <v>3</v>
      </c>
      <c r="D163" s="158"/>
      <c r="E163" s="190"/>
      <c r="F163" s="159">
        <f>F164</f>
        <v>314000</v>
      </c>
      <c r="G163" s="155"/>
    </row>
    <row r="164" spans="1:7" ht="17.25" customHeight="1">
      <c r="A164" s="112" t="s">
        <v>106</v>
      </c>
      <c r="B164" s="66" t="s">
        <v>3</v>
      </c>
      <c r="C164" s="71" t="s">
        <v>3</v>
      </c>
      <c r="D164" s="32" t="s">
        <v>194</v>
      </c>
      <c r="E164" s="62"/>
      <c r="F164" s="33">
        <f>F165</f>
        <v>314000</v>
      </c>
      <c r="G164" s="155"/>
    </row>
    <row r="165" spans="1:6" ht="29.25" customHeight="1">
      <c r="A165" s="80" t="s">
        <v>161</v>
      </c>
      <c r="B165" s="46" t="s">
        <v>3</v>
      </c>
      <c r="C165" s="103" t="s">
        <v>3</v>
      </c>
      <c r="D165" s="8" t="s">
        <v>194</v>
      </c>
      <c r="E165" s="187" t="s">
        <v>117</v>
      </c>
      <c r="F165" s="19">
        <v>314000</v>
      </c>
    </row>
    <row r="166" spans="1:6" ht="12.75">
      <c r="A166" s="30" t="s">
        <v>29</v>
      </c>
      <c r="B166" s="44" t="s">
        <v>3</v>
      </c>
      <c r="C166" s="92" t="s">
        <v>5</v>
      </c>
      <c r="D166" s="7"/>
      <c r="E166" s="165"/>
      <c r="F166" s="20">
        <f>F167+F175+F178</f>
        <v>20540500</v>
      </c>
    </row>
    <row r="167" spans="1:7" ht="25.5">
      <c r="A167" s="29" t="s">
        <v>195</v>
      </c>
      <c r="B167" s="47" t="s">
        <v>3</v>
      </c>
      <c r="C167" s="70" t="s">
        <v>5</v>
      </c>
      <c r="D167" s="12" t="s">
        <v>196</v>
      </c>
      <c r="E167" s="168"/>
      <c r="F167" s="18">
        <f>SUM(F168:F174)</f>
        <v>12540500</v>
      </c>
      <c r="G167">
        <v>10714</v>
      </c>
    </row>
    <row r="168" spans="1:6" ht="25.5">
      <c r="A168" s="80" t="s">
        <v>156</v>
      </c>
      <c r="B168" s="46" t="s">
        <v>3</v>
      </c>
      <c r="C168" s="69" t="s">
        <v>5</v>
      </c>
      <c r="D168" s="8" t="s">
        <v>196</v>
      </c>
      <c r="E168" s="178" t="s">
        <v>158</v>
      </c>
      <c r="F168" s="19">
        <f>9190000*95%</f>
        <v>8730500</v>
      </c>
    </row>
    <row r="169" spans="1:6" ht="25.5">
      <c r="A169" s="80" t="s">
        <v>160</v>
      </c>
      <c r="B169" s="46" t="s">
        <v>3</v>
      </c>
      <c r="C169" s="69" t="s">
        <v>5</v>
      </c>
      <c r="D169" s="8" t="s">
        <v>196</v>
      </c>
      <c r="E169" s="178" t="s">
        <v>159</v>
      </c>
      <c r="F169" s="19">
        <v>130000</v>
      </c>
    </row>
    <row r="170" spans="1:6" ht="25.5">
      <c r="A170" s="80" t="s">
        <v>113</v>
      </c>
      <c r="B170" s="46" t="s">
        <v>3</v>
      </c>
      <c r="C170" s="69" t="s">
        <v>5</v>
      </c>
      <c r="D170" s="8" t="s">
        <v>196</v>
      </c>
      <c r="E170" s="178" t="s">
        <v>116</v>
      </c>
      <c r="F170" s="19">
        <v>100000</v>
      </c>
    </row>
    <row r="171" spans="1:6" ht="25.5">
      <c r="A171" s="80" t="s">
        <v>161</v>
      </c>
      <c r="B171" s="46" t="s">
        <v>3</v>
      </c>
      <c r="C171" s="69" t="s">
        <v>5</v>
      </c>
      <c r="D171" s="8" t="s">
        <v>196</v>
      </c>
      <c r="E171" s="178" t="s">
        <v>117</v>
      </c>
      <c r="F171" s="19">
        <v>260000</v>
      </c>
    </row>
    <row r="172" spans="1:6" ht="16.5" customHeight="1">
      <c r="A172" s="80" t="s">
        <v>150</v>
      </c>
      <c r="B172" s="46" t="s">
        <v>3</v>
      </c>
      <c r="C172" s="69" t="s">
        <v>5</v>
      </c>
      <c r="D172" s="8" t="s">
        <v>196</v>
      </c>
      <c r="E172" s="173" t="s">
        <v>153</v>
      </c>
      <c r="F172" s="19">
        <v>300000</v>
      </c>
    </row>
    <row r="173" spans="1:6" ht="16.5" customHeight="1">
      <c r="A173" s="80" t="s">
        <v>152</v>
      </c>
      <c r="B173" s="46" t="s">
        <v>3</v>
      </c>
      <c r="C173" s="69" t="s">
        <v>5</v>
      </c>
      <c r="D173" s="8" t="s">
        <v>196</v>
      </c>
      <c r="E173" s="173" t="s">
        <v>154</v>
      </c>
      <c r="F173" s="19">
        <v>20000</v>
      </c>
    </row>
    <row r="174" spans="1:6" ht="16.5" customHeight="1">
      <c r="A174" s="95" t="s">
        <v>149</v>
      </c>
      <c r="B174" s="46" t="s">
        <v>3</v>
      </c>
      <c r="C174" s="69" t="s">
        <v>5</v>
      </c>
      <c r="D174" s="8" t="s">
        <v>196</v>
      </c>
      <c r="E174" s="173" t="s">
        <v>98</v>
      </c>
      <c r="F174" s="19">
        <v>3000000</v>
      </c>
    </row>
    <row r="175" spans="1:6" ht="17.25" customHeight="1">
      <c r="A175" s="35" t="s">
        <v>197</v>
      </c>
      <c r="B175" s="45" t="s">
        <v>3</v>
      </c>
      <c r="C175" s="71" t="s">
        <v>5</v>
      </c>
      <c r="D175" s="32" t="s">
        <v>198</v>
      </c>
      <c r="E175" s="166"/>
      <c r="F175" s="33">
        <f>F176+F177</f>
        <v>5600000</v>
      </c>
    </row>
    <row r="176" spans="1:7" ht="27.75" customHeight="1">
      <c r="A176" s="80" t="s">
        <v>161</v>
      </c>
      <c r="B176" s="46" t="s">
        <v>3</v>
      </c>
      <c r="C176" s="69" t="s">
        <v>5</v>
      </c>
      <c r="D176" s="8" t="s">
        <v>198</v>
      </c>
      <c r="E176" s="178" t="s">
        <v>117</v>
      </c>
      <c r="F176" s="19">
        <v>3200000</v>
      </c>
      <c r="G176" t="s">
        <v>246</v>
      </c>
    </row>
    <row r="177" spans="1:7" ht="19.5" customHeight="1">
      <c r="A177" s="13" t="s">
        <v>109</v>
      </c>
      <c r="B177" s="46" t="s">
        <v>3</v>
      </c>
      <c r="C177" s="69" t="s">
        <v>5</v>
      </c>
      <c r="D177" s="8" t="s">
        <v>198</v>
      </c>
      <c r="E177" s="178" t="s">
        <v>108</v>
      </c>
      <c r="F177" s="19">
        <v>2400000</v>
      </c>
      <c r="G177" t="s">
        <v>247</v>
      </c>
    </row>
    <row r="178" spans="1:6" ht="29.25" customHeight="1">
      <c r="A178" s="35" t="s">
        <v>90</v>
      </c>
      <c r="B178" s="45" t="s">
        <v>3</v>
      </c>
      <c r="C178" s="71" t="s">
        <v>5</v>
      </c>
      <c r="D178" s="32" t="s">
        <v>199</v>
      </c>
      <c r="E178" s="166"/>
      <c r="F178" s="33">
        <f>F179+F180</f>
        <v>2400000</v>
      </c>
    </row>
    <row r="179" spans="1:6" ht="30.75" customHeight="1">
      <c r="A179" s="80" t="s">
        <v>161</v>
      </c>
      <c r="B179" s="46" t="s">
        <v>3</v>
      </c>
      <c r="C179" s="69" t="s">
        <v>5</v>
      </c>
      <c r="D179" s="8" t="s">
        <v>199</v>
      </c>
      <c r="E179" s="178" t="s">
        <v>117</v>
      </c>
      <c r="F179" s="19">
        <v>1600000</v>
      </c>
    </row>
    <row r="180" spans="1:6" ht="18.75" customHeight="1">
      <c r="A180" s="13" t="s">
        <v>109</v>
      </c>
      <c r="B180" s="46" t="s">
        <v>3</v>
      </c>
      <c r="C180" s="69" t="s">
        <v>5</v>
      </c>
      <c r="D180" s="8" t="s">
        <v>199</v>
      </c>
      <c r="E180" s="178" t="s">
        <v>108</v>
      </c>
      <c r="F180" s="19">
        <v>800000</v>
      </c>
    </row>
    <row r="181" spans="1:6" ht="16.5" customHeight="1">
      <c r="A181" s="57" t="s">
        <v>82</v>
      </c>
      <c r="B181" s="49" t="s">
        <v>4</v>
      </c>
      <c r="C181" s="99"/>
      <c r="D181" s="14"/>
      <c r="E181" s="184"/>
      <c r="F181" s="21">
        <f>F182</f>
        <v>11588000</v>
      </c>
    </row>
    <row r="182" spans="1:6" ht="15.75" customHeight="1">
      <c r="A182" s="30" t="s">
        <v>30</v>
      </c>
      <c r="B182" s="40" t="s">
        <v>4</v>
      </c>
      <c r="C182" s="92" t="s">
        <v>2</v>
      </c>
      <c r="D182" s="7"/>
      <c r="E182" s="165"/>
      <c r="F182" s="22">
        <f>F183+F185+F189+F193+F197+F199+F206+F208+F210+F212</f>
        <v>11588000</v>
      </c>
    </row>
    <row r="183" spans="1:6" ht="44.25" customHeight="1">
      <c r="A183" s="148" t="s">
        <v>99</v>
      </c>
      <c r="B183" s="39" t="s">
        <v>4</v>
      </c>
      <c r="C183" s="71" t="s">
        <v>2</v>
      </c>
      <c r="D183" s="32" t="s">
        <v>200</v>
      </c>
      <c r="E183" s="166"/>
      <c r="F183" s="33">
        <f>F184</f>
        <v>10000</v>
      </c>
    </row>
    <row r="184" spans="1:6" ht="25.5">
      <c r="A184" s="80" t="s">
        <v>161</v>
      </c>
      <c r="B184" s="38" t="s">
        <v>4</v>
      </c>
      <c r="C184" s="69" t="s">
        <v>2</v>
      </c>
      <c r="D184" s="8" t="s">
        <v>200</v>
      </c>
      <c r="E184" s="173" t="s">
        <v>117</v>
      </c>
      <c r="F184" s="19">
        <v>10000</v>
      </c>
    </row>
    <row r="185" spans="1:6" ht="38.25">
      <c r="A185" s="148" t="s">
        <v>100</v>
      </c>
      <c r="B185" s="140" t="s">
        <v>4</v>
      </c>
      <c r="C185" s="142" t="s">
        <v>2</v>
      </c>
      <c r="D185" s="141" t="s">
        <v>201</v>
      </c>
      <c r="E185" s="177"/>
      <c r="F185" s="143">
        <f>SUM(F186:F188)</f>
        <v>500000</v>
      </c>
    </row>
    <row r="186" spans="1:6" ht="25.5">
      <c r="A186" s="80" t="s">
        <v>156</v>
      </c>
      <c r="B186" s="144" t="s">
        <v>4</v>
      </c>
      <c r="C186" s="146" t="s">
        <v>2</v>
      </c>
      <c r="D186" s="145" t="s">
        <v>201</v>
      </c>
      <c r="E186" s="178" t="s">
        <v>158</v>
      </c>
      <c r="F186" s="147">
        <v>440000</v>
      </c>
    </row>
    <row r="187" spans="1:6" ht="25.5">
      <c r="A187" s="80" t="s">
        <v>160</v>
      </c>
      <c r="B187" s="144" t="s">
        <v>4</v>
      </c>
      <c r="C187" s="146" t="s">
        <v>2</v>
      </c>
      <c r="D187" s="145" t="s">
        <v>201</v>
      </c>
      <c r="E187" s="178" t="s">
        <v>159</v>
      </c>
      <c r="F187" s="147">
        <v>4000</v>
      </c>
    </row>
    <row r="188" spans="1:6" ht="25.5">
      <c r="A188" s="80" t="s">
        <v>161</v>
      </c>
      <c r="B188" s="144" t="s">
        <v>4</v>
      </c>
      <c r="C188" s="146" t="s">
        <v>2</v>
      </c>
      <c r="D188" s="145" t="s">
        <v>201</v>
      </c>
      <c r="E188" s="173" t="s">
        <v>117</v>
      </c>
      <c r="F188" s="147">
        <v>56000</v>
      </c>
    </row>
    <row r="189" spans="1:6" ht="34.5" customHeight="1">
      <c r="A189" s="35" t="s">
        <v>84</v>
      </c>
      <c r="B189" s="39" t="s">
        <v>4</v>
      </c>
      <c r="C189" s="71" t="s">
        <v>2</v>
      </c>
      <c r="D189" s="32" t="s">
        <v>202</v>
      </c>
      <c r="E189" s="166"/>
      <c r="F189" s="33">
        <f>SUM(F190:F192)</f>
        <v>280000</v>
      </c>
    </row>
    <row r="190" spans="1:6" ht="30" customHeight="1">
      <c r="A190" s="80" t="s">
        <v>156</v>
      </c>
      <c r="B190" s="144" t="s">
        <v>4</v>
      </c>
      <c r="C190" s="146" t="s">
        <v>2</v>
      </c>
      <c r="D190" s="145" t="s">
        <v>202</v>
      </c>
      <c r="E190" s="178" t="s">
        <v>158</v>
      </c>
      <c r="F190" s="147">
        <v>160000</v>
      </c>
    </row>
    <row r="191" spans="1:6" ht="30" customHeight="1">
      <c r="A191" s="80" t="s">
        <v>160</v>
      </c>
      <c r="B191" s="144" t="s">
        <v>4</v>
      </c>
      <c r="C191" s="146" t="s">
        <v>2</v>
      </c>
      <c r="D191" s="145" t="s">
        <v>202</v>
      </c>
      <c r="E191" s="178" t="s">
        <v>159</v>
      </c>
      <c r="F191" s="147">
        <v>4000</v>
      </c>
    </row>
    <row r="192" spans="1:6" ht="25.5">
      <c r="A192" s="80" t="s">
        <v>161</v>
      </c>
      <c r="B192" s="144" t="s">
        <v>4</v>
      </c>
      <c r="C192" s="146" t="s">
        <v>2</v>
      </c>
      <c r="D192" s="145" t="s">
        <v>202</v>
      </c>
      <c r="E192" s="173" t="s">
        <v>117</v>
      </c>
      <c r="F192" s="147">
        <v>116000</v>
      </c>
    </row>
    <row r="193" spans="1:6" ht="38.25">
      <c r="A193" s="35" t="s">
        <v>251</v>
      </c>
      <c r="B193" s="39" t="s">
        <v>4</v>
      </c>
      <c r="C193" s="71" t="s">
        <v>2</v>
      </c>
      <c r="D193" s="32" t="s">
        <v>252</v>
      </c>
      <c r="E193" s="166"/>
      <c r="F193" s="33">
        <f>SUM(F194:F196)</f>
        <v>500000</v>
      </c>
    </row>
    <row r="194" spans="1:6" ht="25.5">
      <c r="A194" s="80" t="s">
        <v>156</v>
      </c>
      <c r="B194" s="144" t="s">
        <v>4</v>
      </c>
      <c r="C194" s="146" t="s">
        <v>2</v>
      </c>
      <c r="D194" s="145" t="s">
        <v>252</v>
      </c>
      <c r="E194" s="178" t="s">
        <v>158</v>
      </c>
      <c r="F194" s="147">
        <v>330000</v>
      </c>
    </row>
    <row r="195" spans="1:6" ht="25.5">
      <c r="A195" s="80" t="s">
        <v>160</v>
      </c>
      <c r="B195" s="144" t="s">
        <v>4</v>
      </c>
      <c r="C195" s="146" t="s">
        <v>2</v>
      </c>
      <c r="D195" s="145" t="s">
        <v>252</v>
      </c>
      <c r="E195" s="178" t="s">
        <v>159</v>
      </c>
      <c r="F195" s="147">
        <v>10000</v>
      </c>
    </row>
    <row r="196" spans="1:6" ht="25.5">
      <c r="A196" s="80" t="s">
        <v>161</v>
      </c>
      <c r="B196" s="144" t="s">
        <v>4</v>
      </c>
      <c r="C196" s="146" t="s">
        <v>2</v>
      </c>
      <c r="D196" s="145" t="s">
        <v>252</v>
      </c>
      <c r="E196" s="173" t="s">
        <v>117</v>
      </c>
      <c r="F196" s="147">
        <v>160000</v>
      </c>
    </row>
    <row r="197" spans="1:6" ht="12.75">
      <c r="A197" s="212" t="s">
        <v>203</v>
      </c>
      <c r="B197" s="39" t="s">
        <v>4</v>
      </c>
      <c r="C197" s="71" t="s">
        <v>2</v>
      </c>
      <c r="D197" s="32" t="s">
        <v>204</v>
      </c>
      <c r="E197" s="166"/>
      <c r="F197" s="33">
        <f>F198</f>
        <v>315000</v>
      </c>
    </row>
    <row r="198" spans="1:6" ht="25.5">
      <c r="A198" s="80" t="s">
        <v>161</v>
      </c>
      <c r="B198" s="48" t="s">
        <v>4</v>
      </c>
      <c r="C198" s="69" t="s">
        <v>2</v>
      </c>
      <c r="D198" s="8" t="s">
        <v>204</v>
      </c>
      <c r="E198" s="173" t="s">
        <v>117</v>
      </c>
      <c r="F198" s="19">
        <v>315000</v>
      </c>
    </row>
    <row r="199" spans="1:7" ht="12.75">
      <c r="A199" s="212" t="s">
        <v>31</v>
      </c>
      <c r="B199" s="39" t="s">
        <v>4</v>
      </c>
      <c r="C199" s="71" t="s">
        <v>2</v>
      </c>
      <c r="D199" s="32" t="s">
        <v>205</v>
      </c>
      <c r="E199" s="166"/>
      <c r="F199" s="33">
        <f>SUM(F200:F205)</f>
        <v>9423000</v>
      </c>
      <c r="G199">
        <v>10077</v>
      </c>
    </row>
    <row r="200" spans="1:6" ht="25.5">
      <c r="A200" s="80" t="s">
        <v>156</v>
      </c>
      <c r="B200" s="48" t="s">
        <v>4</v>
      </c>
      <c r="C200" s="69" t="s">
        <v>2</v>
      </c>
      <c r="D200" s="8" t="s">
        <v>205</v>
      </c>
      <c r="E200" s="178" t="s">
        <v>158</v>
      </c>
      <c r="F200" s="19">
        <f>8600000*95%</f>
        <v>8170000</v>
      </c>
    </row>
    <row r="201" spans="1:6" ht="25.5">
      <c r="A201" s="80" t="s">
        <v>160</v>
      </c>
      <c r="B201" s="48" t="s">
        <v>4</v>
      </c>
      <c r="C201" s="69" t="s">
        <v>2</v>
      </c>
      <c r="D201" s="8" t="s">
        <v>205</v>
      </c>
      <c r="E201" s="178" t="s">
        <v>159</v>
      </c>
      <c r="F201" s="19">
        <v>80000</v>
      </c>
    </row>
    <row r="202" spans="1:6" ht="25.5">
      <c r="A202" s="80" t="s">
        <v>113</v>
      </c>
      <c r="B202" s="48" t="s">
        <v>4</v>
      </c>
      <c r="C202" s="69" t="s">
        <v>2</v>
      </c>
      <c r="D202" s="8" t="s">
        <v>205</v>
      </c>
      <c r="E202" s="178" t="s">
        <v>116</v>
      </c>
      <c r="F202" s="19">
        <v>100000</v>
      </c>
    </row>
    <row r="203" spans="1:6" ht="25.5">
      <c r="A203" s="80" t="s">
        <v>161</v>
      </c>
      <c r="B203" s="48" t="s">
        <v>4</v>
      </c>
      <c r="C203" s="69" t="s">
        <v>2</v>
      </c>
      <c r="D203" s="8" t="s">
        <v>205</v>
      </c>
      <c r="E203" s="173" t="s">
        <v>117</v>
      </c>
      <c r="F203" s="19">
        <f>1257000-224000</f>
        <v>1033000</v>
      </c>
    </row>
    <row r="204" spans="1:6" ht="12.75">
      <c r="A204" s="80" t="s">
        <v>150</v>
      </c>
      <c r="B204" s="48" t="s">
        <v>4</v>
      </c>
      <c r="C204" s="69" t="s">
        <v>2</v>
      </c>
      <c r="D204" s="8" t="s">
        <v>205</v>
      </c>
      <c r="E204" s="173" t="s">
        <v>153</v>
      </c>
      <c r="F204" s="19">
        <v>30000</v>
      </c>
    </row>
    <row r="205" spans="1:6" ht="12.75">
      <c r="A205" s="80" t="s">
        <v>152</v>
      </c>
      <c r="B205" s="48" t="s">
        <v>4</v>
      </c>
      <c r="C205" s="69" t="s">
        <v>2</v>
      </c>
      <c r="D205" s="8" t="s">
        <v>205</v>
      </c>
      <c r="E205" s="173" t="s">
        <v>154</v>
      </c>
      <c r="F205" s="19">
        <v>10000</v>
      </c>
    </row>
    <row r="206" spans="1:6" ht="15" customHeight="1">
      <c r="A206" s="35" t="s">
        <v>69</v>
      </c>
      <c r="B206" s="45" t="s">
        <v>4</v>
      </c>
      <c r="C206" s="71" t="s">
        <v>2</v>
      </c>
      <c r="D206" s="32" t="s">
        <v>206</v>
      </c>
      <c r="E206" s="166"/>
      <c r="F206" s="33">
        <f>F207</f>
        <v>100000</v>
      </c>
    </row>
    <row r="207" spans="1:6" ht="25.5">
      <c r="A207" s="80" t="s">
        <v>161</v>
      </c>
      <c r="B207" s="46" t="s">
        <v>4</v>
      </c>
      <c r="C207" s="69" t="s">
        <v>2</v>
      </c>
      <c r="D207" s="8" t="s">
        <v>206</v>
      </c>
      <c r="E207" s="173" t="s">
        <v>117</v>
      </c>
      <c r="F207" s="19">
        <v>100000</v>
      </c>
    </row>
    <row r="208" spans="1:6" ht="25.5">
      <c r="A208" s="35" t="s">
        <v>90</v>
      </c>
      <c r="B208" s="45" t="s">
        <v>4</v>
      </c>
      <c r="C208" s="71" t="s">
        <v>2</v>
      </c>
      <c r="D208" s="32" t="s">
        <v>207</v>
      </c>
      <c r="E208" s="166"/>
      <c r="F208" s="33">
        <f>F209</f>
        <v>150000</v>
      </c>
    </row>
    <row r="209" spans="1:6" ht="25.5">
      <c r="A209" s="80" t="s">
        <v>161</v>
      </c>
      <c r="B209" s="46" t="s">
        <v>4</v>
      </c>
      <c r="C209" s="69" t="s">
        <v>2</v>
      </c>
      <c r="D209" s="8" t="s">
        <v>207</v>
      </c>
      <c r="E209" s="173" t="s">
        <v>117</v>
      </c>
      <c r="F209" s="19">
        <v>150000</v>
      </c>
    </row>
    <row r="210" spans="1:6" ht="12.75">
      <c r="A210" s="35" t="s">
        <v>101</v>
      </c>
      <c r="B210" s="45" t="s">
        <v>4</v>
      </c>
      <c r="C210" s="71" t="s">
        <v>2</v>
      </c>
      <c r="D210" s="32" t="s">
        <v>208</v>
      </c>
      <c r="E210" s="166"/>
      <c r="F210" s="33">
        <f>F211</f>
        <v>200000</v>
      </c>
    </row>
    <row r="211" spans="1:6" ht="25.5">
      <c r="A211" s="80" t="s">
        <v>161</v>
      </c>
      <c r="B211" s="46" t="s">
        <v>4</v>
      </c>
      <c r="C211" s="69" t="s">
        <v>2</v>
      </c>
      <c r="D211" s="8" t="s">
        <v>208</v>
      </c>
      <c r="E211" s="173" t="s">
        <v>117</v>
      </c>
      <c r="F211" s="19">
        <v>200000</v>
      </c>
    </row>
    <row r="212" spans="1:6" ht="12.75">
      <c r="A212" s="35" t="s">
        <v>102</v>
      </c>
      <c r="B212" s="45" t="s">
        <v>4</v>
      </c>
      <c r="C212" s="71" t="s">
        <v>2</v>
      </c>
      <c r="D212" s="32" t="s">
        <v>209</v>
      </c>
      <c r="E212" s="166"/>
      <c r="F212" s="33">
        <f>F213</f>
        <v>110000</v>
      </c>
    </row>
    <row r="213" spans="1:6" ht="25.5">
      <c r="A213" s="80" t="s">
        <v>161</v>
      </c>
      <c r="B213" s="46" t="s">
        <v>4</v>
      </c>
      <c r="C213" s="69" t="s">
        <v>2</v>
      </c>
      <c r="D213" s="8" t="s">
        <v>209</v>
      </c>
      <c r="E213" s="173" t="s">
        <v>117</v>
      </c>
      <c r="F213" s="19">
        <v>110000</v>
      </c>
    </row>
    <row r="214" spans="1:6" ht="13.5" customHeight="1">
      <c r="A214" s="244" t="s">
        <v>13</v>
      </c>
      <c r="B214" s="249" t="s">
        <v>7</v>
      </c>
      <c r="C214" s="246"/>
      <c r="D214" s="247"/>
      <c r="E214" s="248"/>
      <c r="F214" s="250">
        <f>F215+F218+F223+F232</f>
        <v>51166000</v>
      </c>
    </row>
    <row r="215" spans="1:6" ht="12.75">
      <c r="A215" s="28" t="s">
        <v>18</v>
      </c>
      <c r="B215" s="37" t="s">
        <v>7</v>
      </c>
      <c r="C215" s="92" t="s">
        <v>2</v>
      </c>
      <c r="D215" s="7"/>
      <c r="E215" s="165"/>
      <c r="F215" s="20">
        <f>F216</f>
        <v>4000000</v>
      </c>
    </row>
    <row r="216" spans="1:6" ht="12.75">
      <c r="A216" s="35" t="s">
        <v>37</v>
      </c>
      <c r="B216" s="39" t="s">
        <v>7</v>
      </c>
      <c r="C216" s="71" t="s">
        <v>2</v>
      </c>
      <c r="D216" s="32" t="s">
        <v>210</v>
      </c>
      <c r="E216" s="166"/>
      <c r="F216" s="33">
        <f>F217</f>
        <v>4000000</v>
      </c>
    </row>
    <row r="217" spans="1:6" ht="17.25" customHeight="1">
      <c r="A217" s="13" t="s">
        <v>213</v>
      </c>
      <c r="B217" s="48" t="s">
        <v>7</v>
      </c>
      <c r="C217" s="69" t="s">
        <v>2</v>
      </c>
      <c r="D217" s="8" t="s">
        <v>210</v>
      </c>
      <c r="E217" s="173" t="s">
        <v>214</v>
      </c>
      <c r="F217" s="19">
        <v>4000000</v>
      </c>
    </row>
    <row r="218" spans="1:6" ht="12.75">
      <c r="A218" s="28" t="s">
        <v>14</v>
      </c>
      <c r="B218" s="37" t="s">
        <v>7</v>
      </c>
      <c r="C218" s="92" t="s">
        <v>9</v>
      </c>
      <c r="D218" s="8"/>
      <c r="E218" s="173"/>
      <c r="F218" s="20">
        <f>F219+F221</f>
        <v>22731000</v>
      </c>
    </row>
    <row r="219" spans="1:6" ht="50.25" customHeight="1">
      <c r="A219" s="237" t="s">
        <v>52</v>
      </c>
      <c r="B219" s="214" t="s">
        <v>7</v>
      </c>
      <c r="C219" s="216" t="s">
        <v>9</v>
      </c>
      <c r="D219" s="206" t="s">
        <v>215</v>
      </c>
      <c r="E219" s="216"/>
      <c r="F219" s="217">
        <f>F220</f>
        <v>21887000</v>
      </c>
    </row>
    <row r="220" spans="1:6" ht="38.25" customHeight="1">
      <c r="A220" s="58" t="s">
        <v>176</v>
      </c>
      <c r="B220" s="38" t="s">
        <v>7</v>
      </c>
      <c r="C220" s="69" t="s">
        <v>9</v>
      </c>
      <c r="D220" s="8" t="s">
        <v>215</v>
      </c>
      <c r="E220" s="173" t="s">
        <v>177</v>
      </c>
      <c r="F220" s="19">
        <v>21887000</v>
      </c>
    </row>
    <row r="221" spans="1:6" ht="132.75" customHeight="1">
      <c r="A221" s="236" t="s">
        <v>47</v>
      </c>
      <c r="B221" s="39" t="s">
        <v>7</v>
      </c>
      <c r="C221" s="71" t="s">
        <v>9</v>
      </c>
      <c r="D221" s="32" t="s">
        <v>216</v>
      </c>
      <c r="E221" s="166"/>
      <c r="F221" s="33">
        <f>F222</f>
        <v>844000</v>
      </c>
    </row>
    <row r="222" spans="1:6" ht="24.75" customHeight="1">
      <c r="A222" s="13" t="s">
        <v>211</v>
      </c>
      <c r="B222" s="38" t="s">
        <v>7</v>
      </c>
      <c r="C222" s="69" t="s">
        <v>9</v>
      </c>
      <c r="D222" s="8" t="s">
        <v>216</v>
      </c>
      <c r="E222" s="173" t="s">
        <v>212</v>
      </c>
      <c r="F222" s="23">
        <v>844000</v>
      </c>
    </row>
    <row r="223" spans="1:6" ht="12.75">
      <c r="A223" s="28" t="s">
        <v>15</v>
      </c>
      <c r="B223" s="37" t="s">
        <v>7</v>
      </c>
      <c r="C223" s="92" t="s">
        <v>11</v>
      </c>
      <c r="D223" s="8"/>
      <c r="E223" s="173"/>
      <c r="F223" s="20">
        <f>F224+F226+F228+F230</f>
        <v>860000</v>
      </c>
    </row>
    <row r="224" spans="1:6" ht="25.5">
      <c r="A224" s="35" t="s">
        <v>50</v>
      </c>
      <c r="B224" s="39" t="s">
        <v>7</v>
      </c>
      <c r="C224" s="71" t="s">
        <v>11</v>
      </c>
      <c r="D224" s="32" t="s">
        <v>217</v>
      </c>
      <c r="E224" s="166"/>
      <c r="F224" s="33">
        <f>F225</f>
        <v>40000</v>
      </c>
    </row>
    <row r="225" spans="1:6" ht="27.75" customHeight="1">
      <c r="A225" s="13" t="s">
        <v>211</v>
      </c>
      <c r="B225" s="38" t="s">
        <v>7</v>
      </c>
      <c r="C225" s="69" t="s">
        <v>11</v>
      </c>
      <c r="D225" s="8" t="s">
        <v>217</v>
      </c>
      <c r="E225" s="173" t="s">
        <v>212</v>
      </c>
      <c r="F225" s="23">
        <v>40000</v>
      </c>
    </row>
    <row r="226" spans="1:6" ht="25.5">
      <c r="A226" s="35" t="s">
        <v>85</v>
      </c>
      <c r="B226" s="39" t="s">
        <v>7</v>
      </c>
      <c r="C226" s="71" t="s">
        <v>11</v>
      </c>
      <c r="D226" s="32" t="s">
        <v>218</v>
      </c>
      <c r="E226" s="166"/>
      <c r="F226" s="33">
        <f>F227</f>
        <v>0</v>
      </c>
    </row>
    <row r="227" spans="1:6" ht="25.5">
      <c r="A227" s="13" t="s">
        <v>211</v>
      </c>
      <c r="B227" s="48" t="s">
        <v>7</v>
      </c>
      <c r="C227" s="69" t="s">
        <v>11</v>
      </c>
      <c r="D227" s="8" t="s">
        <v>218</v>
      </c>
      <c r="E227" s="173" t="s">
        <v>212</v>
      </c>
      <c r="F227" s="19"/>
    </row>
    <row r="228" spans="1:6" ht="12.75">
      <c r="A228" s="35" t="s">
        <v>48</v>
      </c>
      <c r="B228" s="50" t="s">
        <v>7</v>
      </c>
      <c r="C228" s="104" t="s">
        <v>11</v>
      </c>
      <c r="D228" s="32" t="s">
        <v>219</v>
      </c>
      <c r="E228" s="191"/>
      <c r="F228" s="33">
        <f>F229</f>
        <v>600000</v>
      </c>
    </row>
    <row r="229" spans="1:6" ht="25.5">
      <c r="A229" s="13" t="s">
        <v>211</v>
      </c>
      <c r="B229" s="38" t="s">
        <v>7</v>
      </c>
      <c r="C229" s="69" t="s">
        <v>11</v>
      </c>
      <c r="D229" s="8" t="s">
        <v>219</v>
      </c>
      <c r="E229" s="173" t="s">
        <v>212</v>
      </c>
      <c r="F229" s="81">
        <v>600000</v>
      </c>
    </row>
    <row r="230" spans="1:6" ht="12.75">
      <c r="A230" s="35" t="s">
        <v>107</v>
      </c>
      <c r="B230" s="50" t="s">
        <v>7</v>
      </c>
      <c r="C230" s="104" t="s">
        <v>11</v>
      </c>
      <c r="D230" s="32" t="s">
        <v>220</v>
      </c>
      <c r="E230" s="191"/>
      <c r="F230" s="33">
        <f>F231</f>
        <v>220000</v>
      </c>
    </row>
    <row r="231" spans="1:6" ht="25.5">
      <c r="A231" s="13" t="s">
        <v>211</v>
      </c>
      <c r="B231" s="38" t="s">
        <v>7</v>
      </c>
      <c r="C231" s="69" t="s">
        <v>11</v>
      </c>
      <c r="D231" s="8" t="s">
        <v>220</v>
      </c>
      <c r="E231" s="173" t="s">
        <v>212</v>
      </c>
      <c r="F231" s="81">
        <v>220000</v>
      </c>
    </row>
    <row r="232" spans="1:6" ht="12.75">
      <c r="A232" s="28" t="s">
        <v>70</v>
      </c>
      <c r="B232" s="37" t="s">
        <v>7</v>
      </c>
      <c r="C232" s="92" t="s">
        <v>12</v>
      </c>
      <c r="D232" s="11"/>
      <c r="E232" s="192"/>
      <c r="F232" s="20">
        <f>F233+F235+F240+F243+F245</f>
        <v>23575000</v>
      </c>
    </row>
    <row r="233" spans="1:6" ht="67.5" customHeight="1">
      <c r="A233" s="35" t="s">
        <v>103</v>
      </c>
      <c r="B233" s="45" t="s">
        <v>7</v>
      </c>
      <c r="C233" s="102" t="s">
        <v>12</v>
      </c>
      <c r="D233" s="32" t="s">
        <v>221</v>
      </c>
      <c r="E233" s="186"/>
      <c r="F233" s="33">
        <f>F234</f>
        <v>17948000</v>
      </c>
    </row>
    <row r="234" spans="1:6" ht="32.25" customHeight="1">
      <c r="A234" s="13" t="s">
        <v>211</v>
      </c>
      <c r="B234" s="46" t="s">
        <v>7</v>
      </c>
      <c r="C234" s="103" t="s">
        <v>12</v>
      </c>
      <c r="D234" s="8" t="s">
        <v>221</v>
      </c>
      <c r="E234" s="187" t="s">
        <v>212</v>
      </c>
      <c r="F234" s="19">
        <v>17948000</v>
      </c>
    </row>
    <row r="235" spans="1:6" ht="12.75">
      <c r="A235" s="108" t="s">
        <v>71</v>
      </c>
      <c r="B235" s="45" t="s">
        <v>7</v>
      </c>
      <c r="C235" s="102" t="s">
        <v>12</v>
      </c>
      <c r="D235" s="32" t="s">
        <v>222</v>
      </c>
      <c r="E235" s="186"/>
      <c r="F235" s="33">
        <f>SUM(F236:F239)</f>
        <v>590000</v>
      </c>
    </row>
    <row r="236" spans="1:6" ht="25.5">
      <c r="A236" s="80" t="s">
        <v>118</v>
      </c>
      <c r="B236" s="38" t="s">
        <v>7</v>
      </c>
      <c r="C236" s="69" t="s">
        <v>12</v>
      </c>
      <c r="D236" s="8" t="s">
        <v>222</v>
      </c>
      <c r="E236" s="173" t="s">
        <v>119</v>
      </c>
      <c r="F236" s="19">
        <v>500000</v>
      </c>
    </row>
    <row r="237" spans="1:6" ht="12.75">
      <c r="A237" s="80" t="s">
        <v>138</v>
      </c>
      <c r="B237" s="38" t="s">
        <v>7</v>
      </c>
      <c r="C237" s="69" t="s">
        <v>12</v>
      </c>
      <c r="D237" s="8" t="s">
        <v>222</v>
      </c>
      <c r="E237" s="173" t="s">
        <v>140</v>
      </c>
      <c r="F237" s="19">
        <v>20000</v>
      </c>
    </row>
    <row r="238" spans="1:6" ht="25.5">
      <c r="A238" s="80" t="s">
        <v>113</v>
      </c>
      <c r="B238" s="38" t="s">
        <v>7</v>
      </c>
      <c r="C238" s="69" t="s">
        <v>12</v>
      </c>
      <c r="D238" s="8" t="s">
        <v>222</v>
      </c>
      <c r="E238" s="173" t="s">
        <v>116</v>
      </c>
      <c r="F238" s="19">
        <v>10000</v>
      </c>
    </row>
    <row r="239" spans="1:6" ht="31.5" customHeight="1">
      <c r="A239" s="80" t="s">
        <v>114</v>
      </c>
      <c r="B239" s="38" t="s">
        <v>7</v>
      </c>
      <c r="C239" s="69" t="s">
        <v>12</v>
      </c>
      <c r="D239" s="8" t="s">
        <v>222</v>
      </c>
      <c r="E239" s="173" t="s">
        <v>117</v>
      </c>
      <c r="F239" s="19">
        <v>60000</v>
      </c>
    </row>
    <row r="240" spans="1:6" ht="51">
      <c r="A240" s="35" t="s">
        <v>59</v>
      </c>
      <c r="B240" s="45" t="s">
        <v>7</v>
      </c>
      <c r="C240" s="102" t="s">
        <v>12</v>
      </c>
      <c r="D240" s="32" t="s">
        <v>223</v>
      </c>
      <c r="E240" s="186"/>
      <c r="F240" s="33">
        <f>F241+F242</f>
        <v>2975000</v>
      </c>
    </row>
    <row r="241" spans="1:6" ht="25.5">
      <c r="A241" s="13" t="s">
        <v>211</v>
      </c>
      <c r="B241" s="46" t="s">
        <v>7</v>
      </c>
      <c r="C241" s="103" t="s">
        <v>12</v>
      </c>
      <c r="D241" s="8" t="s">
        <v>223</v>
      </c>
      <c r="E241" s="187" t="s">
        <v>212</v>
      </c>
      <c r="F241" s="19">
        <v>2875000</v>
      </c>
    </row>
    <row r="242" spans="1:6" ht="12.75">
      <c r="A242" s="13" t="s">
        <v>109</v>
      </c>
      <c r="B242" s="46" t="s">
        <v>226</v>
      </c>
      <c r="C242" s="103" t="s">
        <v>12</v>
      </c>
      <c r="D242" s="8" t="s">
        <v>223</v>
      </c>
      <c r="E242" s="187" t="s">
        <v>108</v>
      </c>
      <c r="F242" s="19">
        <v>100000</v>
      </c>
    </row>
    <row r="243" spans="1:6" ht="38.25">
      <c r="A243" s="59" t="s">
        <v>44</v>
      </c>
      <c r="B243" s="36" t="s">
        <v>7</v>
      </c>
      <c r="C243" s="169" t="s">
        <v>12</v>
      </c>
      <c r="D243" s="141" t="s">
        <v>224</v>
      </c>
      <c r="E243" s="193"/>
      <c r="F243" s="143">
        <f>F244+F245</f>
        <v>2062000</v>
      </c>
    </row>
    <row r="244" spans="1:6" ht="25.5">
      <c r="A244" s="80" t="s">
        <v>114</v>
      </c>
      <c r="B244" s="51" t="s">
        <v>7</v>
      </c>
      <c r="C244" s="170" t="s">
        <v>12</v>
      </c>
      <c r="D244" s="145" t="s">
        <v>224</v>
      </c>
      <c r="E244" s="190" t="s">
        <v>117</v>
      </c>
      <c r="F244" s="147">
        <v>2062000</v>
      </c>
    </row>
    <row r="245" spans="1:6" ht="25.5">
      <c r="A245" s="108" t="s">
        <v>94</v>
      </c>
      <c r="B245" s="45" t="s">
        <v>7</v>
      </c>
      <c r="C245" s="102" t="s">
        <v>12</v>
      </c>
      <c r="D245" s="32" t="s">
        <v>225</v>
      </c>
      <c r="E245" s="186"/>
      <c r="F245" s="33">
        <f>F246</f>
        <v>0</v>
      </c>
    </row>
    <row r="246" spans="1:6" ht="25.5">
      <c r="A246" s="80" t="s">
        <v>114</v>
      </c>
      <c r="B246" s="46" t="s">
        <v>7</v>
      </c>
      <c r="C246" s="103" t="s">
        <v>12</v>
      </c>
      <c r="D246" s="8" t="s">
        <v>225</v>
      </c>
      <c r="E246" s="187" t="s">
        <v>117</v>
      </c>
      <c r="F246" s="19"/>
    </row>
    <row r="247" spans="1:6" ht="12.75">
      <c r="A247" s="13" t="s">
        <v>109</v>
      </c>
      <c r="B247" s="46" t="s">
        <v>7</v>
      </c>
      <c r="C247" s="103" t="s">
        <v>12</v>
      </c>
      <c r="D247" s="8" t="s">
        <v>225</v>
      </c>
      <c r="E247" s="187" t="s">
        <v>108</v>
      </c>
      <c r="F247" s="19"/>
    </row>
    <row r="248" spans="1:6" ht="12.75">
      <c r="A248" s="113" t="s">
        <v>72</v>
      </c>
      <c r="B248" s="114" t="s">
        <v>38</v>
      </c>
      <c r="C248" s="115"/>
      <c r="D248" s="78"/>
      <c r="E248" s="194"/>
      <c r="F248" s="116">
        <f>F249</f>
        <v>350000</v>
      </c>
    </row>
    <row r="249" spans="1:6" ht="12.75">
      <c r="A249" s="117" t="s">
        <v>81</v>
      </c>
      <c r="B249" s="65" t="s">
        <v>38</v>
      </c>
      <c r="C249" s="100" t="s">
        <v>8</v>
      </c>
      <c r="D249" s="7"/>
      <c r="E249" s="188"/>
      <c r="F249" s="20">
        <f>F250</f>
        <v>350000</v>
      </c>
    </row>
    <row r="250" spans="1:6" ht="25.5">
      <c r="A250" s="35" t="s">
        <v>73</v>
      </c>
      <c r="B250" s="50" t="s">
        <v>38</v>
      </c>
      <c r="C250" s="104" t="s">
        <v>8</v>
      </c>
      <c r="D250" s="32" t="s">
        <v>227</v>
      </c>
      <c r="E250" s="191"/>
      <c r="F250" s="33">
        <f>F251</f>
        <v>350000</v>
      </c>
    </row>
    <row r="251" spans="1:6" ht="25.5">
      <c r="A251" s="80" t="s">
        <v>114</v>
      </c>
      <c r="B251" s="38" t="s">
        <v>38</v>
      </c>
      <c r="C251" s="69" t="s">
        <v>8</v>
      </c>
      <c r="D251" s="8" t="s">
        <v>227</v>
      </c>
      <c r="E251" s="173" t="s">
        <v>117</v>
      </c>
      <c r="F251" s="81">
        <v>350000</v>
      </c>
    </row>
    <row r="252" spans="1:6" ht="12.75">
      <c r="A252" s="87" t="s">
        <v>74</v>
      </c>
      <c r="B252" s="85" t="s">
        <v>6</v>
      </c>
      <c r="C252" s="115"/>
      <c r="D252" s="78"/>
      <c r="E252" s="194"/>
      <c r="F252" s="116">
        <f>F253</f>
        <v>600000</v>
      </c>
    </row>
    <row r="253" spans="1:6" ht="12.75">
      <c r="A253" s="117" t="s">
        <v>34</v>
      </c>
      <c r="B253" s="65" t="s">
        <v>6</v>
      </c>
      <c r="C253" s="100" t="s">
        <v>9</v>
      </c>
      <c r="D253" s="7"/>
      <c r="E253" s="188"/>
      <c r="F253" s="20">
        <f>F254</f>
        <v>600000</v>
      </c>
    </row>
    <row r="254" spans="1:6" ht="29.25" customHeight="1">
      <c r="A254" s="160" t="s">
        <v>75</v>
      </c>
      <c r="B254" s="131" t="s">
        <v>6</v>
      </c>
      <c r="C254" s="97" t="s">
        <v>9</v>
      </c>
      <c r="D254" s="15" t="s">
        <v>228</v>
      </c>
      <c r="E254" s="179"/>
      <c r="F254" s="18">
        <f>F255</f>
        <v>600000</v>
      </c>
    </row>
    <row r="255" spans="1:6" ht="49.5" customHeight="1">
      <c r="A255" s="53" t="s">
        <v>229</v>
      </c>
      <c r="B255" s="38" t="s">
        <v>6</v>
      </c>
      <c r="C255" s="69" t="s">
        <v>9</v>
      </c>
      <c r="D255" s="8" t="s">
        <v>228</v>
      </c>
      <c r="E255" s="173" t="s">
        <v>230</v>
      </c>
      <c r="F255" s="81">
        <v>600000</v>
      </c>
    </row>
    <row r="256" spans="1:6" ht="18" customHeight="1">
      <c r="A256" s="122" t="s">
        <v>68</v>
      </c>
      <c r="B256" s="118" t="s">
        <v>60</v>
      </c>
      <c r="C256" s="120"/>
      <c r="D256" s="119"/>
      <c r="E256" s="163"/>
      <c r="F256" s="121">
        <f>F257</f>
        <v>2000000</v>
      </c>
    </row>
    <row r="257" spans="1:6" ht="12.75">
      <c r="A257" s="123" t="s">
        <v>76</v>
      </c>
      <c r="B257" s="37" t="s">
        <v>60</v>
      </c>
      <c r="C257" s="89" t="s">
        <v>2</v>
      </c>
      <c r="D257" s="16"/>
      <c r="E257" s="195"/>
      <c r="F257" s="124">
        <f>F258</f>
        <v>2000000</v>
      </c>
    </row>
    <row r="258" spans="1:6" ht="12.75">
      <c r="A258" s="112" t="s">
        <v>83</v>
      </c>
      <c r="B258" s="39" t="s">
        <v>60</v>
      </c>
      <c r="C258" s="71" t="s">
        <v>2</v>
      </c>
      <c r="D258" s="32" t="s">
        <v>231</v>
      </c>
      <c r="E258" s="166"/>
      <c r="F258" s="125">
        <f>F259</f>
        <v>2000000</v>
      </c>
    </row>
    <row r="259" spans="1:6" ht="12.75">
      <c r="A259" s="105" t="s">
        <v>232</v>
      </c>
      <c r="B259" s="38" t="s">
        <v>60</v>
      </c>
      <c r="C259" s="69" t="s">
        <v>2</v>
      </c>
      <c r="D259" s="8" t="s">
        <v>231</v>
      </c>
      <c r="E259" s="173" t="s">
        <v>233</v>
      </c>
      <c r="F259" s="81">
        <v>2000000</v>
      </c>
    </row>
    <row r="260" spans="1:6" ht="27.75" customHeight="1">
      <c r="A260" s="87" t="s">
        <v>77</v>
      </c>
      <c r="B260" s="77" t="s">
        <v>45</v>
      </c>
      <c r="C260" s="98"/>
      <c r="D260" s="78"/>
      <c r="E260" s="164"/>
      <c r="F260" s="116">
        <f>F261</f>
        <v>8384000</v>
      </c>
    </row>
    <row r="261" spans="1:6" ht="25.5">
      <c r="A261" s="60" t="s">
        <v>78</v>
      </c>
      <c r="B261" s="76" t="s">
        <v>45</v>
      </c>
      <c r="C261" s="171" t="s">
        <v>2</v>
      </c>
      <c r="D261" s="16"/>
      <c r="E261" s="196"/>
      <c r="F261" s="20">
        <f>F262+F264</f>
        <v>8384000</v>
      </c>
    </row>
    <row r="262" spans="1:6" ht="12.75">
      <c r="A262" s="75" t="s">
        <v>54</v>
      </c>
      <c r="B262" s="72" t="s">
        <v>45</v>
      </c>
      <c r="C262" s="72" t="s">
        <v>2</v>
      </c>
      <c r="D262" s="74" t="s">
        <v>234</v>
      </c>
      <c r="E262" s="197"/>
      <c r="F262" s="33">
        <f>F263</f>
        <v>4000000</v>
      </c>
    </row>
    <row r="263" spans="1:6" ht="12.75">
      <c r="A263" s="260" t="s">
        <v>235</v>
      </c>
      <c r="B263" s="6" t="s">
        <v>45</v>
      </c>
      <c r="C263" s="90" t="s">
        <v>2</v>
      </c>
      <c r="D263" s="17" t="s">
        <v>234</v>
      </c>
      <c r="E263" s="31" t="s">
        <v>236</v>
      </c>
      <c r="F263" s="24">
        <v>4000000</v>
      </c>
    </row>
    <row r="264" spans="1:6" ht="25.5">
      <c r="A264" s="73" t="s">
        <v>53</v>
      </c>
      <c r="B264" s="72" t="s">
        <v>45</v>
      </c>
      <c r="C264" s="72" t="s">
        <v>2</v>
      </c>
      <c r="D264" s="74" t="s">
        <v>237</v>
      </c>
      <c r="E264" s="197"/>
      <c r="F264" s="33">
        <f>F265</f>
        <v>4384000</v>
      </c>
    </row>
    <row r="265" spans="1:6" ht="13.5" thickBot="1">
      <c r="A265" s="61" t="s">
        <v>235</v>
      </c>
      <c r="B265" s="68" t="s">
        <v>45</v>
      </c>
      <c r="C265" s="90" t="s">
        <v>2</v>
      </c>
      <c r="D265" s="17" t="s">
        <v>237</v>
      </c>
      <c r="E265" s="31" t="s">
        <v>236</v>
      </c>
      <c r="F265" s="24">
        <v>4384000</v>
      </c>
    </row>
    <row r="266" spans="1:7" ht="16.5" thickBot="1">
      <c r="A266" s="251" t="s">
        <v>19</v>
      </c>
      <c r="B266" s="252"/>
      <c r="C266" s="253"/>
      <c r="D266" s="254"/>
      <c r="E266" s="255"/>
      <c r="F266" s="256">
        <f>F9+F67+F71+F75+F81+F95+F181+F214+F248+F252+F256+F260</f>
        <v>382132000</v>
      </c>
      <c r="G266">
        <v>381987</v>
      </c>
    </row>
    <row r="268" spans="1:6" ht="12.75">
      <c r="A268" t="s">
        <v>245</v>
      </c>
      <c r="C268" t="s">
        <v>86</v>
      </c>
      <c r="F268" s="136">
        <f>F12+F14+F19+F49+F51+F58+F65+F74+F77+F79+F85+F87+F93+F99+F134+F143+F165+F167+F175+F178+F199+F206+F208+F210+F212+F217+F229+F231+F251+F255+F259+F263</f>
        <v>129245000</v>
      </c>
    </row>
    <row r="269" spans="3:6" ht="12.75">
      <c r="C269" t="s">
        <v>91</v>
      </c>
      <c r="F269" s="136"/>
    </row>
    <row r="270" spans="3:6" ht="12.75">
      <c r="C270" t="s">
        <v>87</v>
      </c>
      <c r="F270" s="136">
        <f>F97+F132+F145+F197</f>
        <v>13000000</v>
      </c>
    </row>
    <row r="271" spans="3:6" ht="12.75">
      <c r="C271" t="s">
        <v>88</v>
      </c>
      <c r="F271" s="136">
        <f>F21+F24+F27+F30+F70+F108+F114+F117+F121+F124+F141+F147+F150+F154+F220+F222+F225+F234+F235+F240+F243+F264</f>
        <v>238119000</v>
      </c>
    </row>
    <row r="272" spans="3:6" ht="12.75">
      <c r="C272" t="s">
        <v>89</v>
      </c>
      <c r="F272" s="136">
        <f>F34+F36+F38+F40+F42+F45+F83+F90+F183+F185+F189+F193</f>
        <v>1768000</v>
      </c>
    </row>
    <row r="273" ht="12.75">
      <c r="F273" s="136">
        <f>SUM(F268:F272)</f>
        <v>382132000</v>
      </c>
    </row>
  </sheetData>
  <sheetProtection/>
  <mergeCells count="7">
    <mergeCell ref="F3:F8"/>
    <mergeCell ref="A1:E1"/>
    <mergeCell ref="A3:A8"/>
    <mergeCell ref="B3:B8"/>
    <mergeCell ref="C3:C8"/>
    <mergeCell ref="D3:D8"/>
    <mergeCell ref="E3:E8"/>
  </mergeCells>
  <printOptions/>
  <pageMargins left="0.75" right="0.17" top="0.52" bottom="0.25" header="0.5" footer="0.17"/>
  <pageSetup fitToHeight="0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1"/>
  <sheetViews>
    <sheetView zoomScalePageLayoutView="0" workbookViewId="0" topLeftCell="A1">
      <selection activeCell="A191" sqref="A191"/>
    </sheetView>
  </sheetViews>
  <sheetFormatPr defaultColWidth="9.00390625" defaultRowHeight="12.75"/>
  <cols>
    <col min="1" max="1" width="73.125" style="0" customWidth="1"/>
    <col min="2" max="2" width="6.125" style="0" customWidth="1"/>
    <col min="3" max="3" width="6.875" style="0" customWidth="1"/>
    <col min="4" max="4" width="6.375" style="0" customWidth="1"/>
    <col min="5" max="5" width="12.75390625" style="0" customWidth="1"/>
    <col min="6" max="6" width="5.875" style="0" customWidth="1"/>
    <col min="7" max="7" width="19.00390625" style="0" customWidth="1"/>
  </cols>
  <sheetData>
    <row r="1" ht="12.75">
      <c r="E1" s="5" t="s">
        <v>51</v>
      </c>
    </row>
    <row r="2" ht="12.75">
      <c r="E2" s="5" t="s">
        <v>64</v>
      </c>
    </row>
    <row r="3" ht="12.75">
      <c r="E3" s="5" t="s">
        <v>63</v>
      </c>
    </row>
    <row r="4" ht="12.75">
      <c r="G4" s="5"/>
    </row>
    <row r="5" spans="1:7" ht="27.75" customHeight="1">
      <c r="A5" s="279" t="s">
        <v>249</v>
      </c>
      <c r="B5" s="279"/>
      <c r="C5" s="279"/>
      <c r="D5" s="279"/>
      <c r="E5" s="279"/>
      <c r="F5" s="279"/>
      <c r="G5" s="279"/>
    </row>
    <row r="6" spans="1:7" ht="13.5" thickBot="1">
      <c r="A6" s="1"/>
      <c r="B6" s="1"/>
      <c r="C6" s="2"/>
      <c r="D6" s="2"/>
      <c r="E6" s="4"/>
      <c r="F6" s="4"/>
      <c r="G6" s="3" t="s">
        <v>65</v>
      </c>
    </row>
    <row r="7" spans="1:7" ht="12.75" customHeight="1">
      <c r="A7" s="265" t="s">
        <v>0</v>
      </c>
      <c r="B7" s="280" t="s">
        <v>41</v>
      </c>
      <c r="C7" s="268" t="s">
        <v>1</v>
      </c>
      <c r="D7" s="271" t="s">
        <v>10</v>
      </c>
      <c r="E7" s="274" t="s">
        <v>20</v>
      </c>
      <c r="F7" s="276" t="s">
        <v>21</v>
      </c>
      <c r="G7" s="261" t="s">
        <v>22</v>
      </c>
    </row>
    <row r="8" spans="1:7" ht="12.75">
      <c r="A8" s="266"/>
      <c r="B8" s="281"/>
      <c r="C8" s="269"/>
      <c r="D8" s="272"/>
      <c r="E8" s="275"/>
      <c r="F8" s="277"/>
      <c r="G8" s="262"/>
    </row>
    <row r="9" spans="1:7" ht="12.75">
      <c r="A9" s="266"/>
      <c r="B9" s="281"/>
      <c r="C9" s="269"/>
      <c r="D9" s="272"/>
      <c r="E9" s="275"/>
      <c r="F9" s="277"/>
      <c r="G9" s="262"/>
    </row>
    <row r="10" spans="1:7" ht="12.75">
      <c r="A10" s="266"/>
      <c r="B10" s="281"/>
      <c r="C10" s="269"/>
      <c r="D10" s="272"/>
      <c r="E10" s="275"/>
      <c r="F10" s="277"/>
      <c r="G10" s="262"/>
    </row>
    <row r="11" spans="1:7" ht="12.75">
      <c r="A11" s="266"/>
      <c r="B11" s="281"/>
      <c r="C11" s="269"/>
      <c r="D11" s="272"/>
      <c r="E11" s="275"/>
      <c r="F11" s="277"/>
      <c r="G11" s="262"/>
    </row>
    <row r="12" spans="1:7" ht="12.75">
      <c r="A12" s="266"/>
      <c r="B12" s="281"/>
      <c r="C12" s="269"/>
      <c r="D12" s="272"/>
      <c r="E12" s="282"/>
      <c r="F12" s="277"/>
      <c r="G12" s="283"/>
    </row>
    <row r="13" spans="1:7" ht="37.5">
      <c r="A13" s="109" t="s">
        <v>39</v>
      </c>
      <c r="B13" s="110" t="s">
        <v>42</v>
      </c>
      <c r="C13" s="91"/>
      <c r="D13" s="25"/>
      <c r="E13" s="111"/>
      <c r="F13" s="26"/>
      <c r="G13" s="27">
        <f>G271</f>
        <v>382132000</v>
      </c>
    </row>
    <row r="14" spans="1:7" ht="15.75">
      <c r="A14" s="133" t="s">
        <v>16</v>
      </c>
      <c r="B14" s="130" t="s">
        <v>42</v>
      </c>
      <c r="C14" s="132" t="s">
        <v>2</v>
      </c>
      <c r="D14" s="161"/>
      <c r="E14" s="132"/>
      <c r="F14" s="172"/>
      <c r="G14" s="21">
        <f>G15+G18+G52+G55</f>
        <v>30348804</v>
      </c>
    </row>
    <row r="15" spans="1:7" ht="32.25" customHeight="1">
      <c r="A15" s="52" t="s">
        <v>46</v>
      </c>
      <c r="B15" s="129" t="s">
        <v>42</v>
      </c>
      <c r="C15" s="37" t="s">
        <v>2</v>
      </c>
      <c r="D15" s="92" t="s">
        <v>11</v>
      </c>
      <c r="E15" s="7"/>
      <c r="F15" s="165"/>
      <c r="G15" s="20">
        <f>G16</f>
        <v>334500</v>
      </c>
    </row>
    <row r="16" spans="1:7" ht="21.75" customHeight="1">
      <c r="A16" s="219" t="s">
        <v>111</v>
      </c>
      <c r="B16" s="129" t="s">
        <v>42</v>
      </c>
      <c r="C16" s="218" t="s">
        <v>2</v>
      </c>
      <c r="D16" s="215" t="s">
        <v>11</v>
      </c>
      <c r="E16" s="206" t="s">
        <v>112</v>
      </c>
      <c r="F16" s="216"/>
      <c r="G16" s="217">
        <f>G17</f>
        <v>334500</v>
      </c>
    </row>
    <row r="17" spans="1:7" ht="14.25" customHeight="1">
      <c r="A17" s="80" t="s">
        <v>114</v>
      </c>
      <c r="B17" s="129" t="s">
        <v>42</v>
      </c>
      <c r="C17" s="38" t="s">
        <v>2</v>
      </c>
      <c r="D17" s="69" t="s">
        <v>11</v>
      </c>
      <c r="E17" s="8" t="s">
        <v>112</v>
      </c>
      <c r="F17" s="173" t="s">
        <v>117</v>
      </c>
      <c r="G17" s="19">
        <f>184500+150000</f>
        <v>334500</v>
      </c>
    </row>
    <row r="18" spans="1:7" ht="29.25" customHeight="1">
      <c r="A18" s="28" t="s">
        <v>35</v>
      </c>
      <c r="B18" s="129" t="s">
        <v>42</v>
      </c>
      <c r="C18" s="37" t="s">
        <v>2</v>
      </c>
      <c r="D18" s="92" t="s">
        <v>12</v>
      </c>
      <c r="E18" s="7"/>
      <c r="F18" s="165"/>
      <c r="G18" s="20">
        <f>G19+G24+G26+G29+G32+G35+G39+G41+G43+G45+G47+G50</f>
        <v>17575612</v>
      </c>
    </row>
    <row r="19" spans="1:7" ht="30.75" customHeight="1">
      <c r="A19" s="213" t="s">
        <v>132</v>
      </c>
      <c r="B19" s="129" t="s">
        <v>42</v>
      </c>
      <c r="C19" s="218" t="s">
        <v>2</v>
      </c>
      <c r="D19" s="215" t="s">
        <v>12</v>
      </c>
      <c r="E19" s="206" t="s">
        <v>110</v>
      </c>
      <c r="F19" s="216"/>
      <c r="G19" s="217">
        <f>SUM(G20:G23)</f>
        <v>15096612</v>
      </c>
    </row>
    <row r="20" spans="1:7" ht="27" customHeight="1">
      <c r="A20" s="80" t="s">
        <v>118</v>
      </c>
      <c r="B20" s="129" t="s">
        <v>42</v>
      </c>
      <c r="C20" s="38" t="s">
        <v>2</v>
      </c>
      <c r="D20" s="69" t="s">
        <v>12</v>
      </c>
      <c r="E20" s="8" t="s">
        <v>110</v>
      </c>
      <c r="F20" s="173" t="s">
        <v>119</v>
      </c>
      <c r="G20" s="19">
        <f>13244000*95%</f>
        <v>12581800</v>
      </c>
    </row>
    <row r="21" spans="1:7" ht="16.5" customHeight="1">
      <c r="A21" s="80" t="s">
        <v>138</v>
      </c>
      <c r="B21" s="129" t="s">
        <v>42</v>
      </c>
      <c r="C21" s="38" t="s">
        <v>139</v>
      </c>
      <c r="D21" s="69" t="s">
        <v>12</v>
      </c>
      <c r="E21" s="8" t="s">
        <v>110</v>
      </c>
      <c r="F21" s="173" t="s">
        <v>140</v>
      </c>
      <c r="G21" s="19">
        <v>133000</v>
      </c>
    </row>
    <row r="22" spans="1:7" ht="17.25" customHeight="1">
      <c r="A22" s="80" t="s">
        <v>113</v>
      </c>
      <c r="B22" s="129" t="s">
        <v>42</v>
      </c>
      <c r="C22" s="38" t="s">
        <v>139</v>
      </c>
      <c r="D22" s="69" t="s">
        <v>12</v>
      </c>
      <c r="E22" s="8" t="s">
        <v>110</v>
      </c>
      <c r="F22" s="173" t="s">
        <v>116</v>
      </c>
      <c r="G22" s="19">
        <v>100000</v>
      </c>
    </row>
    <row r="23" spans="1:7" ht="24.75" customHeight="1">
      <c r="A23" s="80" t="s">
        <v>114</v>
      </c>
      <c r="B23" s="129" t="s">
        <v>42</v>
      </c>
      <c r="C23" s="38" t="s">
        <v>2</v>
      </c>
      <c r="D23" s="69" t="s">
        <v>12</v>
      </c>
      <c r="E23" s="8" t="s">
        <v>110</v>
      </c>
      <c r="F23" s="173" t="s">
        <v>117</v>
      </c>
      <c r="G23" s="19">
        <f>2282000-188</f>
        <v>2281812</v>
      </c>
    </row>
    <row r="24" spans="1:7" ht="34.5" customHeight="1">
      <c r="A24" s="212" t="s">
        <v>43</v>
      </c>
      <c r="B24" s="134" t="s">
        <v>42</v>
      </c>
      <c r="C24" s="39" t="s">
        <v>2</v>
      </c>
      <c r="D24" s="71" t="s">
        <v>12</v>
      </c>
      <c r="E24" s="32" t="s">
        <v>133</v>
      </c>
      <c r="F24" s="166"/>
      <c r="G24" s="33">
        <f>G25</f>
        <v>1209000</v>
      </c>
    </row>
    <row r="25" spans="1:7" ht="40.5" customHeight="1">
      <c r="A25" s="80" t="s">
        <v>118</v>
      </c>
      <c r="B25" s="134" t="s">
        <v>42</v>
      </c>
      <c r="C25" s="64" t="s">
        <v>2</v>
      </c>
      <c r="D25" s="69" t="s">
        <v>12</v>
      </c>
      <c r="E25" s="8" t="s">
        <v>133</v>
      </c>
      <c r="F25" s="173" t="s">
        <v>119</v>
      </c>
      <c r="G25" s="19">
        <v>1209000</v>
      </c>
    </row>
    <row r="26" spans="1:7" ht="28.5" customHeight="1">
      <c r="A26" s="79" t="s">
        <v>66</v>
      </c>
      <c r="B26" s="134" t="s">
        <v>42</v>
      </c>
      <c r="C26" s="39" t="s">
        <v>2</v>
      </c>
      <c r="D26" s="71" t="s">
        <v>12</v>
      </c>
      <c r="E26" s="32" t="s">
        <v>134</v>
      </c>
      <c r="F26" s="166"/>
      <c r="G26" s="33">
        <f>G27+G28</f>
        <v>346000</v>
      </c>
    </row>
    <row r="27" spans="1:7" ht="25.5" customHeight="1">
      <c r="A27" s="80" t="s">
        <v>118</v>
      </c>
      <c r="B27" s="129" t="s">
        <v>42</v>
      </c>
      <c r="C27" s="38" t="s">
        <v>2</v>
      </c>
      <c r="D27" s="69" t="s">
        <v>12</v>
      </c>
      <c r="E27" s="8" t="s">
        <v>134</v>
      </c>
      <c r="F27" s="173" t="s">
        <v>119</v>
      </c>
      <c r="G27" s="19">
        <v>265000</v>
      </c>
    </row>
    <row r="28" spans="1:7" ht="23.25" customHeight="1">
      <c r="A28" s="80" t="s">
        <v>114</v>
      </c>
      <c r="B28" s="129" t="s">
        <v>42</v>
      </c>
      <c r="C28" s="38" t="s">
        <v>2</v>
      </c>
      <c r="D28" s="69" t="s">
        <v>12</v>
      </c>
      <c r="E28" s="8" t="s">
        <v>134</v>
      </c>
      <c r="F28" s="173" t="s">
        <v>117</v>
      </c>
      <c r="G28" s="19">
        <v>81000</v>
      </c>
    </row>
    <row r="29" spans="1:7" ht="20.25" customHeight="1">
      <c r="A29" s="56" t="s">
        <v>49</v>
      </c>
      <c r="B29" s="129" t="s">
        <v>42</v>
      </c>
      <c r="C29" s="39" t="s">
        <v>2</v>
      </c>
      <c r="D29" s="71" t="s">
        <v>12</v>
      </c>
      <c r="E29" s="32" t="s">
        <v>135</v>
      </c>
      <c r="F29" s="166"/>
      <c r="G29" s="33">
        <f>G30+G31</f>
        <v>65000</v>
      </c>
    </row>
    <row r="30" spans="1:7" ht="26.25" customHeight="1">
      <c r="A30" s="80" t="s">
        <v>118</v>
      </c>
      <c r="B30" s="129" t="s">
        <v>42</v>
      </c>
      <c r="C30" s="38" t="s">
        <v>2</v>
      </c>
      <c r="D30" s="69" t="s">
        <v>12</v>
      </c>
      <c r="E30" s="8" t="s">
        <v>135</v>
      </c>
      <c r="F30" s="173" t="s">
        <v>119</v>
      </c>
      <c r="G30" s="19">
        <v>64000</v>
      </c>
    </row>
    <row r="31" spans="1:7" ht="17.25" customHeight="1">
      <c r="A31" s="80" t="s">
        <v>114</v>
      </c>
      <c r="B31" s="129" t="s">
        <v>42</v>
      </c>
      <c r="C31" s="38" t="s">
        <v>2</v>
      </c>
      <c r="D31" s="69" t="s">
        <v>12</v>
      </c>
      <c r="E31" s="8" t="s">
        <v>135</v>
      </c>
      <c r="F31" s="173" t="s">
        <v>117</v>
      </c>
      <c r="G31" s="19">
        <v>1000</v>
      </c>
    </row>
    <row r="32" spans="1:7" ht="17.25" customHeight="1">
      <c r="A32" s="54" t="s">
        <v>67</v>
      </c>
      <c r="B32" s="129" t="s">
        <v>42</v>
      </c>
      <c r="C32" s="39" t="s">
        <v>2</v>
      </c>
      <c r="D32" s="71" t="s">
        <v>12</v>
      </c>
      <c r="E32" s="32" t="s">
        <v>136</v>
      </c>
      <c r="F32" s="166"/>
      <c r="G32" s="33">
        <f>G33+G34</f>
        <v>89000</v>
      </c>
    </row>
    <row r="33" spans="1:7" ht="27" customHeight="1">
      <c r="A33" s="80" t="s">
        <v>118</v>
      </c>
      <c r="B33" s="129" t="s">
        <v>42</v>
      </c>
      <c r="C33" s="38" t="s">
        <v>2</v>
      </c>
      <c r="D33" s="69" t="s">
        <v>12</v>
      </c>
      <c r="E33" s="8" t="s">
        <v>136</v>
      </c>
      <c r="F33" s="173" t="s">
        <v>119</v>
      </c>
      <c r="G33" s="19">
        <v>82000</v>
      </c>
    </row>
    <row r="34" spans="1:7" ht="21.75" customHeight="1">
      <c r="A34" s="80" t="s">
        <v>114</v>
      </c>
      <c r="B34" s="129" t="s">
        <v>42</v>
      </c>
      <c r="C34" s="38" t="s">
        <v>2</v>
      </c>
      <c r="D34" s="69" t="s">
        <v>12</v>
      </c>
      <c r="E34" s="8" t="s">
        <v>136</v>
      </c>
      <c r="F34" s="173" t="s">
        <v>117</v>
      </c>
      <c r="G34" s="19">
        <v>7000</v>
      </c>
    </row>
    <row r="35" spans="1:7" ht="38.25" customHeight="1">
      <c r="A35" s="153" t="s">
        <v>104</v>
      </c>
      <c r="B35" s="129" t="s">
        <v>42</v>
      </c>
      <c r="C35" s="154" t="s">
        <v>2</v>
      </c>
      <c r="D35" s="162" t="s">
        <v>12</v>
      </c>
      <c r="E35" s="149" t="s">
        <v>137</v>
      </c>
      <c r="F35" s="174"/>
      <c r="G35" s="33">
        <f>SUM(G36:G38)</f>
        <v>372000</v>
      </c>
    </row>
    <row r="36" spans="1:7" ht="30" customHeight="1">
      <c r="A36" s="80" t="s">
        <v>118</v>
      </c>
      <c r="B36" s="129" t="s">
        <v>42</v>
      </c>
      <c r="C36" s="38" t="s">
        <v>2</v>
      </c>
      <c r="D36" s="69" t="s">
        <v>12</v>
      </c>
      <c r="E36" s="8" t="s">
        <v>137</v>
      </c>
      <c r="F36" s="173" t="s">
        <v>119</v>
      </c>
      <c r="G36" s="19">
        <v>255000</v>
      </c>
    </row>
    <row r="37" spans="1:7" ht="23.25" customHeight="1">
      <c r="A37" s="80" t="s">
        <v>114</v>
      </c>
      <c r="B37" s="129" t="s">
        <v>42</v>
      </c>
      <c r="C37" s="38" t="s">
        <v>2</v>
      </c>
      <c r="D37" s="69" t="s">
        <v>12</v>
      </c>
      <c r="E37" s="8" t="s">
        <v>137</v>
      </c>
      <c r="F37" s="173" t="s">
        <v>117</v>
      </c>
      <c r="G37" s="19">
        <v>92000</v>
      </c>
    </row>
    <row r="38" spans="1:7" ht="22.5" customHeight="1">
      <c r="A38" s="80" t="s">
        <v>141</v>
      </c>
      <c r="B38" s="129" t="s">
        <v>42</v>
      </c>
      <c r="C38" s="38" t="s">
        <v>2</v>
      </c>
      <c r="D38" s="69" t="s">
        <v>12</v>
      </c>
      <c r="E38" s="8" t="s">
        <v>137</v>
      </c>
      <c r="F38" s="173" t="s">
        <v>92</v>
      </c>
      <c r="G38" s="19">
        <v>25000</v>
      </c>
    </row>
    <row r="39" spans="1:7" ht="97.5" customHeight="1">
      <c r="A39" s="213" t="s">
        <v>120</v>
      </c>
      <c r="B39" s="129" t="s">
        <v>42</v>
      </c>
      <c r="C39" s="218" t="s">
        <v>2</v>
      </c>
      <c r="D39" s="215" t="s">
        <v>12</v>
      </c>
      <c r="E39" s="206" t="s">
        <v>121</v>
      </c>
      <c r="F39" s="216"/>
      <c r="G39" s="217">
        <f>G40</f>
        <v>50000</v>
      </c>
    </row>
    <row r="40" spans="1:7" ht="25.5">
      <c r="A40" s="80" t="s">
        <v>118</v>
      </c>
      <c r="B40" s="129" t="s">
        <v>42</v>
      </c>
      <c r="C40" s="38" t="s">
        <v>2</v>
      </c>
      <c r="D40" s="69" t="s">
        <v>12</v>
      </c>
      <c r="E40" s="8" t="s">
        <v>121</v>
      </c>
      <c r="F40" s="173" t="s">
        <v>119</v>
      </c>
      <c r="G40" s="19">
        <v>50000</v>
      </c>
    </row>
    <row r="41" spans="1:7" ht="24.75" customHeight="1">
      <c r="A41" s="213" t="s">
        <v>122</v>
      </c>
      <c r="B41" s="129" t="s">
        <v>42</v>
      </c>
      <c r="C41" s="218" t="s">
        <v>2</v>
      </c>
      <c r="D41" s="215" t="s">
        <v>12</v>
      </c>
      <c r="E41" s="206" t="s">
        <v>123</v>
      </c>
      <c r="F41" s="216"/>
      <c r="G41" s="217">
        <f>G42</f>
        <v>240000</v>
      </c>
    </row>
    <row r="42" spans="1:7" ht="21" customHeight="1">
      <c r="A42" s="80" t="s">
        <v>114</v>
      </c>
      <c r="B42" s="129" t="s">
        <v>42</v>
      </c>
      <c r="C42" s="38" t="s">
        <v>2</v>
      </c>
      <c r="D42" s="69" t="s">
        <v>12</v>
      </c>
      <c r="E42" s="8" t="s">
        <v>123</v>
      </c>
      <c r="F42" s="173" t="s">
        <v>117</v>
      </c>
      <c r="G42" s="19">
        <v>240000</v>
      </c>
    </row>
    <row r="43" spans="1:7" ht="136.5" customHeight="1">
      <c r="A43" s="213" t="s">
        <v>124</v>
      </c>
      <c r="B43" s="129" t="s">
        <v>42</v>
      </c>
      <c r="C43" s="214" t="s">
        <v>2</v>
      </c>
      <c r="D43" s="215" t="s">
        <v>12</v>
      </c>
      <c r="E43" s="206" t="s">
        <v>125</v>
      </c>
      <c r="F43" s="216"/>
      <c r="G43" s="217">
        <f>G44</f>
        <v>20000</v>
      </c>
    </row>
    <row r="44" spans="1:7" ht="18.75" customHeight="1">
      <c r="A44" s="80" t="s">
        <v>114</v>
      </c>
      <c r="B44" s="129" t="s">
        <v>42</v>
      </c>
      <c r="C44" s="38" t="s">
        <v>2</v>
      </c>
      <c r="D44" s="69" t="s">
        <v>12</v>
      </c>
      <c r="E44" s="8" t="s">
        <v>125</v>
      </c>
      <c r="F44" s="173" t="s">
        <v>117</v>
      </c>
      <c r="G44" s="19">
        <v>20000</v>
      </c>
    </row>
    <row r="45" spans="1:7" ht="27.75" customHeight="1">
      <c r="A45" s="135" t="s">
        <v>142</v>
      </c>
      <c r="B45" s="129" t="s">
        <v>42</v>
      </c>
      <c r="C45" s="150" t="s">
        <v>2</v>
      </c>
      <c r="D45" s="151" t="s">
        <v>12</v>
      </c>
      <c r="E45" s="32" t="s">
        <v>143</v>
      </c>
      <c r="F45" s="175"/>
      <c r="G45" s="152">
        <f>G46</f>
        <v>11000</v>
      </c>
    </row>
    <row r="46" spans="1:7" ht="26.25" customHeight="1">
      <c r="A46" s="80" t="s">
        <v>118</v>
      </c>
      <c r="B46" s="129" t="s">
        <v>42</v>
      </c>
      <c r="C46" s="38" t="s">
        <v>2</v>
      </c>
      <c r="D46" s="69" t="s">
        <v>12</v>
      </c>
      <c r="E46" s="8" t="s">
        <v>143</v>
      </c>
      <c r="F46" s="173" t="s">
        <v>119</v>
      </c>
      <c r="G46" s="19">
        <v>11000</v>
      </c>
    </row>
    <row r="47" spans="1:7" ht="28.5" customHeight="1">
      <c r="A47" s="135" t="s">
        <v>144</v>
      </c>
      <c r="B47" s="129" t="s">
        <v>42</v>
      </c>
      <c r="C47" s="63" t="s">
        <v>2</v>
      </c>
      <c r="D47" s="71" t="s">
        <v>12</v>
      </c>
      <c r="E47" s="32" t="s">
        <v>145</v>
      </c>
      <c r="F47" s="166"/>
      <c r="G47" s="33">
        <f>SUM(G48:G49)</f>
        <v>66000</v>
      </c>
    </row>
    <row r="48" spans="1:7" ht="27" customHeight="1">
      <c r="A48" s="80" t="s">
        <v>118</v>
      </c>
      <c r="B48" s="129" t="s">
        <v>42</v>
      </c>
      <c r="C48" s="38" t="s">
        <v>2</v>
      </c>
      <c r="D48" s="69" t="s">
        <v>12</v>
      </c>
      <c r="E48" s="8" t="s">
        <v>145</v>
      </c>
      <c r="F48" s="173" t="s">
        <v>119</v>
      </c>
      <c r="G48" s="19">
        <v>63000</v>
      </c>
    </row>
    <row r="49" spans="1:7" ht="15" customHeight="1">
      <c r="A49" s="80" t="s">
        <v>114</v>
      </c>
      <c r="B49" s="129" t="s">
        <v>42</v>
      </c>
      <c r="C49" s="38" t="s">
        <v>2</v>
      </c>
      <c r="D49" s="69" t="s">
        <v>12</v>
      </c>
      <c r="E49" s="8" t="s">
        <v>145</v>
      </c>
      <c r="F49" s="173" t="s">
        <v>117</v>
      </c>
      <c r="G49" s="19">
        <v>3000</v>
      </c>
    </row>
    <row r="50" spans="1:7" ht="28.5" customHeight="1">
      <c r="A50" s="135" t="s">
        <v>146</v>
      </c>
      <c r="B50" s="129" t="s">
        <v>42</v>
      </c>
      <c r="C50" s="63" t="s">
        <v>2</v>
      </c>
      <c r="D50" s="71" t="s">
        <v>12</v>
      </c>
      <c r="E50" s="32" t="s">
        <v>147</v>
      </c>
      <c r="F50" s="166"/>
      <c r="G50" s="33">
        <f>G51</f>
        <v>11000</v>
      </c>
    </row>
    <row r="51" spans="1:7" ht="12" customHeight="1">
      <c r="A51" s="80" t="s">
        <v>118</v>
      </c>
      <c r="B51" s="129" t="s">
        <v>42</v>
      </c>
      <c r="C51" s="64" t="s">
        <v>2</v>
      </c>
      <c r="D51" s="69" t="s">
        <v>12</v>
      </c>
      <c r="E51" s="8" t="s">
        <v>147</v>
      </c>
      <c r="F51" s="173" t="s">
        <v>119</v>
      </c>
      <c r="G51" s="19">
        <v>11000</v>
      </c>
    </row>
    <row r="52" spans="1:7" ht="18" customHeight="1">
      <c r="A52" s="94" t="s">
        <v>55</v>
      </c>
      <c r="B52" s="129" t="s">
        <v>42</v>
      </c>
      <c r="C52" s="37" t="s">
        <v>2</v>
      </c>
      <c r="D52" s="92" t="s">
        <v>38</v>
      </c>
      <c r="E52" s="7"/>
      <c r="F52" s="165"/>
      <c r="G52" s="20">
        <f>G53</f>
        <v>1000000</v>
      </c>
    </row>
    <row r="53" spans="1:7" ht="15" customHeight="1">
      <c r="A53" s="93" t="s">
        <v>56</v>
      </c>
      <c r="B53" s="129" t="s">
        <v>42</v>
      </c>
      <c r="C53" s="39" t="s">
        <v>2</v>
      </c>
      <c r="D53" s="71" t="s">
        <v>38</v>
      </c>
      <c r="E53" s="32" t="s">
        <v>148</v>
      </c>
      <c r="F53" s="166"/>
      <c r="G53" s="33">
        <f>G54</f>
        <v>1000000</v>
      </c>
    </row>
    <row r="54" spans="1:7" ht="17.25" customHeight="1">
      <c r="A54" s="95" t="s">
        <v>149</v>
      </c>
      <c r="B54" s="129" t="s">
        <v>42</v>
      </c>
      <c r="C54" s="82" t="s">
        <v>2</v>
      </c>
      <c r="D54" s="96" t="s">
        <v>38</v>
      </c>
      <c r="E54" s="8" t="s">
        <v>148</v>
      </c>
      <c r="F54" s="176" t="s">
        <v>98</v>
      </c>
      <c r="G54" s="19">
        <v>1000000</v>
      </c>
    </row>
    <row r="55" spans="1:7" ht="16.5" customHeight="1">
      <c r="A55" s="28" t="s">
        <v>17</v>
      </c>
      <c r="B55" s="129" t="s">
        <v>42</v>
      </c>
      <c r="C55" s="37" t="s">
        <v>2</v>
      </c>
      <c r="D55" s="92" t="s">
        <v>60</v>
      </c>
      <c r="E55" s="7"/>
      <c r="F55" s="165"/>
      <c r="G55" s="20">
        <f>G56+G63+G70</f>
        <v>11438692</v>
      </c>
    </row>
    <row r="56" spans="1:7" ht="30" customHeight="1">
      <c r="A56" s="213" t="s">
        <v>132</v>
      </c>
      <c r="B56" s="129" t="s">
        <v>42</v>
      </c>
      <c r="C56" s="218" t="s">
        <v>2</v>
      </c>
      <c r="D56" s="215" t="s">
        <v>60</v>
      </c>
      <c r="E56" s="206" t="s">
        <v>110</v>
      </c>
      <c r="F56" s="216"/>
      <c r="G56" s="217">
        <f>SUM(G57:G62)</f>
        <v>6670000</v>
      </c>
    </row>
    <row r="57" spans="1:7" ht="15.75" customHeight="1">
      <c r="A57" s="80" t="s">
        <v>113</v>
      </c>
      <c r="B57" s="129" t="s">
        <v>42</v>
      </c>
      <c r="C57" s="38" t="s">
        <v>139</v>
      </c>
      <c r="D57" s="69" t="s">
        <v>60</v>
      </c>
      <c r="E57" s="8" t="s">
        <v>110</v>
      </c>
      <c r="F57" s="173" t="s">
        <v>116</v>
      </c>
      <c r="G57" s="19"/>
    </row>
    <row r="58" spans="1:7" ht="15.75" customHeight="1">
      <c r="A58" s="80" t="s">
        <v>114</v>
      </c>
      <c r="B58" s="129" t="s">
        <v>42</v>
      </c>
      <c r="C58" s="38" t="s">
        <v>2</v>
      </c>
      <c r="D58" s="69" t="s">
        <v>60</v>
      </c>
      <c r="E58" s="8" t="s">
        <v>110</v>
      </c>
      <c r="F58" s="173" t="s">
        <v>117</v>
      </c>
      <c r="G58" s="19">
        <v>920000</v>
      </c>
    </row>
    <row r="59" spans="1:7" ht="68.25" customHeight="1">
      <c r="A59" s="80" t="s">
        <v>155</v>
      </c>
      <c r="B59" s="129" t="s">
        <v>42</v>
      </c>
      <c r="C59" s="38" t="s">
        <v>2</v>
      </c>
      <c r="D59" s="69" t="s">
        <v>60</v>
      </c>
      <c r="E59" s="8" t="s">
        <v>110</v>
      </c>
      <c r="F59" s="173" t="s">
        <v>151</v>
      </c>
      <c r="G59" s="19"/>
    </row>
    <row r="60" spans="1:7" ht="18.75" customHeight="1">
      <c r="A60" s="80" t="s">
        <v>150</v>
      </c>
      <c r="B60" s="129" t="s">
        <v>42</v>
      </c>
      <c r="C60" s="38" t="s">
        <v>2</v>
      </c>
      <c r="D60" s="69" t="s">
        <v>60</v>
      </c>
      <c r="E60" s="8" t="s">
        <v>110</v>
      </c>
      <c r="F60" s="173" t="s">
        <v>153</v>
      </c>
      <c r="G60" s="19">
        <v>140000</v>
      </c>
    </row>
    <row r="61" spans="1:7" ht="17.25" customHeight="1">
      <c r="A61" s="80" t="s">
        <v>152</v>
      </c>
      <c r="B61" s="129" t="s">
        <v>42</v>
      </c>
      <c r="C61" s="38" t="s">
        <v>2</v>
      </c>
      <c r="D61" s="69" t="s">
        <v>60</v>
      </c>
      <c r="E61" s="8" t="s">
        <v>110</v>
      </c>
      <c r="F61" s="173" t="s">
        <v>154</v>
      </c>
      <c r="G61" s="19"/>
    </row>
    <row r="62" spans="1:7" ht="17.25" customHeight="1">
      <c r="A62" s="95" t="s">
        <v>149</v>
      </c>
      <c r="B62" s="129" t="s">
        <v>42</v>
      </c>
      <c r="C62" s="38" t="s">
        <v>2</v>
      </c>
      <c r="D62" s="69" t="s">
        <v>60</v>
      </c>
      <c r="E62" s="8" t="s">
        <v>110</v>
      </c>
      <c r="F62" s="173" t="s">
        <v>98</v>
      </c>
      <c r="G62" s="19">
        <f>6760000-1150000</f>
        <v>5610000</v>
      </c>
    </row>
    <row r="63" spans="1:7" ht="16.5" customHeight="1">
      <c r="A63" s="139" t="s">
        <v>97</v>
      </c>
      <c r="B63" s="129" t="s">
        <v>42</v>
      </c>
      <c r="C63" s="140" t="s">
        <v>2</v>
      </c>
      <c r="D63" s="142" t="s">
        <v>60</v>
      </c>
      <c r="E63" s="141" t="s">
        <v>157</v>
      </c>
      <c r="F63" s="177"/>
      <c r="G63" s="143">
        <f>SUM(G64:G69)</f>
        <v>4268692</v>
      </c>
    </row>
    <row r="64" spans="1:7" ht="27.75" customHeight="1">
      <c r="A64" s="80" t="s">
        <v>156</v>
      </c>
      <c r="B64" s="129" t="s">
        <v>42</v>
      </c>
      <c r="C64" s="227" t="s">
        <v>2</v>
      </c>
      <c r="D64" s="145" t="s">
        <v>60</v>
      </c>
      <c r="E64" s="145" t="s">
        <v>157</v>
      </c>
      <c r="F64" s="178" t="s">
        <v>158</v>
      </c>
      <c r="G64" s="147">
        <f>2682000*95%</f>
        <v>2547900</v>
      </c>
    </row>
    <row r="65" spans="1:7" ht="15.75" customHeight="1">
      <c r="A65" s="80" t="s">
        <v>160</v>
      </c>
      <c r="B65" s="129" t="s">
        <v>42</v>
      </c>
      <c r="C65" s="227" t="s">
        <v>2</v>
      </c>
      <c r="D65" s="145" t="s">
        <v>60</v>
      </c>
      <c r="E65" s="145" t="s">
        <v>157</v>
      </c>
      <c r="F65" s="178" t="s">
        <v>159</v>
      </c>
      <c r="G65" s="147">
        <v>10000</v>
      </c>
    </row>
    <row r="66" spans="1:7" ht="30" customHeight="1">
      <c r="A66" s="80" t="s">
        <v>113</v>
      </c>
      <c r="B66" s="129" t="s">
        <v>42</v>
      </c>
      <c r="C66" s="227" t="s">
        <v>2</v>
      </c>
      <c r="D66" s="145" t="s">
        <v>60</v>
      </c>
      <c r="E66" s="145" t="s">
        <v>157</v>
      </c>
      <c r="F66" s="178" t="s">
        <v>116</v>
      </c>
      <c r="G66" s="147">
        <v>10000</v>
      </c>
    </row>
    <row r="67" spans="1:7" ht="30" customHeight="1">
      <c r="A67" s="53" t="s">
        <v>161</v>
      </c>
      <c r="B67" s="129" t="s">
        <v>42</v>
      </c>
      <c r="C67" s="227" t="s">
        <v>2</v>
      </c>
      <c r="D67" s="145" t="s">
        <v>60</v>
      </c>
      <c r="E67" s="145" t="s">
        <v>157</v>
      </c>
      <c r="F67" s="178" t="s">
        <v>117</v>
      </c>
      <c r="G67" s="147">
        <f>1619000-208</f>
        <v>1618792</v>
      </c>
    </row>
    <row r="68" spans="1:7" ht="19.5" customHeight="1">
      <c r="A68" s="80" t="s">
        <v>150</v>
      </c>
      <c r="B68" s="129" t="s">
        <v>42</v>
      </c>
      <c r="C68" s="38" t="s">
        <v>2</v>
      </c>
      <c r="D68" s="69" t="s">
        <v>60</v>
      </c>
      <c r="E68" s="8" t="s">
        <v>110</v>
      </c>
      <c r="F68" s="173" t="s">
        <v>153</v>
      </c>
      <c r="G68" s="19">
        <v>80000</v>
      </c>
    </row>
    <row r="69" spans="1:7" ht="16.5" customHeight="1">
      <c r="A69" s="80" t="s">
        <v>152</v>
      </c>
      <c r="B69" s="129" t="s">
        <v>42</v>
      </c>
      <c r="C69" s="38" t="s">
        <v>2</v>
      </c>
      <c r="D69" s="69" t="s">
        <v>60</v>
      </c>
      <c r="E69" s="8" t="s">
        <v>110</v>
      </c>
      <c r="F69" s="173" t="s">
        <v>154</v>
      </c>
      <c r="G69" s="19">
        <v>2000</v>
      </c>
    </row>
    <row r="70" spans="1:7" ht="17.25" customHeight="1">
      <c r="A70" s="35" t="s">
        <v>95</v>
      </c>
      <c r="B70" s="129" t="s">
        <v>42</v>
      </c>
      <c r="C70" s="45" t="s">
        <v>2</v>
      </c>
      <c r="D70" s="71" t="s">
        <v>60</v>
      </c>
      <c r="E70" s="32" t="s">
        <v>162</v>
      </c>
      <c r="F70" s="166"/>
      <c r="G70" s="33">
        <f>G71</f>
        <v>500000</v>
      </c>
    </row>
    <row r="71" spans="1:7" ht="28.5" customHeight="1">
      <c r="A71" s="53" t="s">
        <v>161</v>
      </c>
      <c r="B71" s="129" t="s">
        <v>42</v>
      </c>
      <c r="C71" s="46" t="s">
        <v>2</v>
      </c>
      <c r="D71" s="69" t="s">
        <v>60</v>
      </c>
      <c r="E71" s="8" t="s">
        <v>162</v>
      </c>
      <c r="F71" s="173" t="s">
        <v>117</v>
      </c>
      <c r="G71" s="19">
        <v>500000</v>
      </c>
    </row>
    <row r="72" spans="1:7" ht="18.75" customHeight="1">
      <c r="A72" s="83" t="s">
        <v>79</v>
      </c>
      <c r="B72" s="130" t="s">
        <v>42</v>
      </c>
      <c r="C72" s="84" t="s">
        <v>9</v>
      </c>
      <c r="D72" s="163"/>
      <c r="E72" s="119"/>
      <c r="F72" s="163"/>
      <c r="G72" s="126">
        <f>G73</f>
        <v>592000</v>
      </c>
    </row>
    <row r="73" spans="1:7" ht="16.5" customHeight="1">
      <c r="A73" s="127" t="s">
        <v>80</v>
      </c>
      <c r="B73" s="129" t="s">
        <v>42</v>
      </c>
      <c r="C73" s="128" t="s">
        <v>9</v>
      </c>
      <c r="D73" s="92" t="s">
        <v>11</v>
      </c>
      <c r="E73" s="7"/>
      <c r="F73" s="180"/>
      <c r="G73" s="20">
        <f>G74</f>
        <v>592000</v>
      </c>
    </row>
    <row r="74" spans="1:7" ht="28.5" customHeight="1">
      <c r="A74" s="79" t="s">
        <v>62</v>
      </c>
      <c r="B74" s="129" t="s">
        <v>42</v>
      </c>
      <c r="C74" s="39" t="s">
        <v>9</v>
      </c>
      <c r="D74" s="71" t="s">
        <v>11</v>
      </c>
      <c r="E74" s="32" t="s">
        <v>163</v>
      </c>
      <c r="F74" s="181"/>
      <c r="G74" s="33">
        <f>G75</f>
        <v>592000</v>
      </c>
    </row>
    <row r="75" spans="1:7" ht="17.25" customHeight="1">
      <c r="A75" s="80" t="s">
        <v>141</v>
      </c>
      <c r="B75" s="129" t="s">
        <v>42</v>
      </c>
      <c r="C75" s="38" t="s">
        <v>9</v>
      </c>
      <c r="D75" s="69" t="s">
        <v>11</v>
      </c>
      <c r="E75" s="8" t="s">
        <v>163</v>
      </c>
      <c r="F75" s="182" t="s">
        <v>92</v>
      </c>
      <c r="G75" s="19">
        <v>592000</v>
      </c>
    </row>
    <row r="76" spans="1:7" ht="15" customHeight="1">
      <c r="A76" s="240" t="s">
        <v>240</v>
      </c>
      <c r="B76" s="130" t="s">
        <v>42</v>
      </c>
      <c r="C76" s="84" t="s">
        <v>11</v>
      </c>
      <c r="D76" s="241"/>
      <c r="E76" s="242"/>
      <c r="F76" s="241"/>
      <c r="G76" s="126">
        <f>G77</f>
        <v>250000</v>
      </c>
    </row>
    <row r="77" spans="1:7" ht="18.75" customHeight="1">
      <c r="A77" s="238" t="s">
        <v>238</v>
      </c>
      <c r="B77" s="129" t="s">
        <v>42</v>
      </c>
      <c r="C77" s="128" t="s">
        <v>11</v>
      </c>
      <c r="D77" s="92" t="s">
        <v>7</v>
      </c>
      <c r="E77" s="7"/>
      <c r="F77" s="180"/>
      <c r="G77" s="20">
        <f>G78</f>
        <v>250000</v>
      </c>
    </row>
    <row r="78" spans="1:7" ht="25.5" customHeight="1">
      <c r="A78" s="239" t="s">
        <v>239</v>
      </c>
      <c r="B78" s="129" t="s">
        <v>42</v>
      </c>
      <c r="C78" s="39" t="s">
        <v>11</v>
      </c>
      <c r="D78" s="71" t="s">
        <v>7</v>
      </c>
      <c r="E78" s="32" t="s">
        <v>241</v>
      </c>
      <c r="F78" s="181"/>
      <c r="G78" s="33">
        <f>G79</f>
        <v>250000</v>
      </c>
    </row>
    <row r="79" spans="1:7" ht="18" customHeight="1">
      <c r="A79" s="55" t="s">
        <v>61</v>
      </c>
      <c r="B79" s="129" t="s">
        <v>42</v>
      </c>
      <c r="C79" s="38" t="s">
        <v>11</v>
      </c>
      <c r="D79" s="69" t="s">
        <v>7</v>
      </c>
      <c r="E79" s="8" t="s">
        <v>241</v>
      </c>
      <c r="F79" s="182" t="s">
        <v>242</v>
      </c>
      <c r="G79" s="19">
        <v>250000</v>
      </c>
    </row>
    <row r="80" spans="1:7" ht="18.75" customHeight="1">
      <c r="A80" s="83" t="s">
        <v>36</v>
      </c>
      <c r="B80" s="130" t="s">
        <v>42</v>
      </c>
      <c r="C80" s="84" t="s">
        <v>12</v>
      </c>
      <c r="D80" s="164"/>
      <c r="E80" s="78"/>
      <c r="F80" s="164"/>
      <c r="G80" s="243">
        <f>G81</f>
        <v>68000</v>
      </c>
    </row>
    <row r="81" spans="1:7" ht="21" customHeight="1">
      <c r="A81" s="86" t="s">
        <v>57</v>
      </c>
      <c r="B81" s="129" t="s">
        <v>42</v>
      </c>
      <c r="C81" s="40" t="s">
        <v>12</v>
      </c>
      <c r="D81" s="165" t="s">
        <v>6</v>
      </c>
      <c r="E81" s="7"/>
      <c r="F81" s="165"/>
      <c r="G81" s="20">
        <f>G82+G84</f>
        <v>68000</v>
      </c>
    </row>
    <row r="82" spans="1:7" ht="17.25" customHeight="1">
      <c r="A82" s="137" t="s">
        <v>96</v>
      </c>
      <c r="B82" s="129" t="s">
        <v>42</v>
      </c>
      <c r="C82" s="34" t="s">
        <v>12</v>
      </c>
      <c r="D82" s="166" t="s">
        <v>6</v>
      </c>
      <c r="E82" s="32" t="s">
        <v>164</v>
      </c>
      <c r="F82" s="166"/>
      <c r="G82" s="33">
        <f>G83</f>
        <v>53000</v>
      </c>
    </row>
    <row r="83" spans="1:7" ht="28.5" customHeight="1">
      <c r="A83" s="53" t="s">
        <v>161</v>
      </c>
      <c r="B83" s="129" t="s">
        <v>42</v>
      </c>
      <c r="C83" s="17" t="s">
        <v>12</v>
      </c>
      <c r="D83" s="69" t="s">
        <v>6</v>
      </c>
      <c r="E83" s="8" t="s">
        <v>164</v>
      </c>
      <c r="F83" s="183" t="s">
        <v>117</v>
      </c>
      <c r="G83" s="19">
        <v>53000</v>
      </c>
    </row>
    <row r="84" spans="1:7" ht="17.25" customHeight="1">
      <c r="A84" s="112" t="s">
        <v>165</v>
      </c>
      <c r="B84" s="129" t="s">
        <v>42</v>
      </c>
      <c r="C84" s="34" t="s">
        <v>12</v>
      </c>
      <c r="D84" s="71" t="s">
        <v>6</v>
      </c>
      <c r="E84" s="32" t="s">
        <v>166</v>
      </c>
      <c r="F84" s="62"/>
      <c r="G84" s="33">
        <f>G85</f>
        <v>15000</v>
      </c>
    </row>
    <row r="85" spans="1:7" ht="27" customHeight="1">
      <c r="A85" s="53" t="s">
        <v>161</v>
      </c>
      <c r="B85" s="129" t="s">
        <v>42</v>
      </c>
      <c r="C85" s="17" t="s">
        <v>12</v>
      </c>
      <c r="D85" s="69" t="s">
        <v>6</v>
      </c>
      <c r="E85" s="8" t="s">
        <v>166</v>
      </c>
      <c r="F85" s="183" t="s">
        <v>117</v>
      </c>
      <c r="G85" s="19">
        <v>15000</v>
      </c>
    </row>
    <row r="86" spans="1:7" ht="21.75" customHeight="1">
      <c r="A86" s="244" t="s">
        <v>32</v>
      </c>
      <c r="B86" s="130" t="s">
        <v>42</v>
      </c>
      <c r="C86" s="245" t="s">
        <v>8</v>
      </c>
      <c r="D86" s="246"/>
      <c r="E86" s="247"/>
      <c r="F86" s="248"/>
      <c r="G86" s="243">
        <f>G87+G94+G97</f>
        <v>6570000</v>
      </c>
    </row>
    <row r="87" spans="1:7" ht="18.75" customHeight="1">
      <c r="A87" s="156" t="s">
        <v>126</v>
      </c>
      <c r="B87" s="129" t="s">
        <v>42</v>
      </c>
      <c r="C87" s="157" t="s">
        <v>8</v>
      </c>
      <c r="D87" s="210" t="s">
        <v>9</v>
      </c>
      <c r="E87" s="203"/>
      <c r="F87" s="204"/>
      <c r="G87" s="211">
        <f>G88+G90+G92</f>
        <v>6491000</v>
      </c>
    </row>
    <row r="88" spans="1:7" ht="54" customHeight="1">
      <c r="A88" s="135" t="s">
        <v>248</v>
      </c>
      <c r="B88" s="129" t="s">
        <v>42</v>
      </c>
      <c r="C88" s="205" t="s">
        <v>8</v>
      </c>
      <c r="D88" s="206" t="s">
        <v>9</v>
      </c>
      <c r="E88" s="207" t="s">
        <v>128</v>
      </c>
      <c r="F88" s="208"/>
      <c r="G88" s="209">
        <f>G89</f>
        <v>40000</v>
      </c>
    </row>
    <row r="89" spans="1:7" ht="17.25" customHeight="1">
      <c r="A89" s="80" t="s">
        <v>114</v>
      </c>
      <c r="B89" s="129" t="s">
        <v>42</v>
      </c>
      <c r="C89" s="38" t="s">
        <v>8</v>
      </c>
      <c r="D89" s="69" t="s">
        <v>9</v>
      </c>
      <c r="E89" s="8" t="s">
        <v>128</v>
      </c>
      <c r="F89" s="173" t="s">
        <v>117</v>
      </c>
      <c r="G89" s="19">
        <v>40000</v>
      </c>
    </row>
    <row r="90" spans="1:7" ht="18" customHeight="1">
      <c r="A90" s="135" t="s">
        <v>167</v>
      </c>
      <c r="B90" s="129" t="s">
        <v>42</v>
      </c>
      <c r="C90" s="205" t="s">
        <v>8</v>
      </c>
      <c r="D90" s="206" t="s">
        <v>9</v>
      </c>
      <c r="E90" s="207" t="s">
        <v>168</v>
      </c>
      <c r="F90" s="208"/>
      <c r="G90" s="209">
        <f>G91</f>
        <v>451000</v>
      </c>
    </row>
    <row r="91" spans="1:7" ht="26.25" customHeight="1">
      <c r="A91" s="80" t="s">
        <v>114</v>
      </c>
      <c r="B91" s="129" t="s">
        <v>42</v>
      </c>
      <c r="C91" s="38" t="s">
        <v>8</v>
      </c>
      <c r="D91" s="69" t="s">
        <v>9</v>
      </c>
      <c r="E91" s="8" t="s">
        <v>168</v>
      </c>
      <c r="F91" s="173" t="s">
        <v>117</v>
      </c>
      <c r="G91" s="19">
        <v>451000</v>
      </c>
    </row>
    <row r="92" spans="1:7" ht="29.25" customHeight="1">
      <c r="A92" s="228" t="s">
        <v>169</v>
      </c>
      <c r="B92" s="129" t="s">
        <v>42</v>
      </c>
      <c r="C92" s="214" t="s">
        <v>8</v>
      </c>
      <c r="D92" s="206" t="s">
        <v>9</v>
      </c>
      <c r="E92" s="206" t="s">
        <v>170</v>
      </c>
      <c r="F92" s="216"/>
      <c r="G92" s="217">
        <f>G93</f>
        <v>6000000</v>
      </c>
    </row>
    <row r="93" spans="1:7" ht="27" customHeight="1">
      <c r="A93" s="80" t="s">
        <v>254</v>
      </c>
      <c r="B93" s="129" t="s">
        <v>42</v>
      </c>
      <c r="C93" s="64" t="s">
        <v>8</v>
      </c>
      <c r="D93" s="8" t="s">
        <v>9</v>
      </c>
      <c r="E93" s="8" t="s">
        <v>170</v>
      </c>
      <c r="F93" s="173" t="s">
        <v>253</v>
      </c>
      <c r="G93" s="19">
        <v>6000000</v>
      </c>
    </row>
    <row r="94" spans="1:7" ht="16.5" customHeight="1">
      <c r="A94" s="30" t="s">
        <v>129</v>
      </c>
      <c r="B94" s="129" t="s">
        <v>42</v>
      </c>
      <c r="C94" s="44" t="s">
        <v>8</v>
      </c>
      <c r="D94" s="223" t="s">
        <v>11</v>
      </c>
      <c r="E94" s="223"/>
      <c r="F94" s="224"/>
      <c r="G94" s="225">
        <f>G95</f>
        <v>40000</v>
      </c>
    </row>
    <row r="95" spans="1:7" ht="25.5" customHeight="1">
      <c r="A95" s="226" t="s">
        <v>130</v>
      </c>
      <c r="B95" s="129" t="s">
        <v>42</v>
      </c>
      <c r="C95" s="221" t="s">
        <v>8</v>
      </c>
      <c r="D95" s="222" t="s">
        <v>11</v>
      </c>
      <c r="E95" s="206" t="s">
        <v>131</v>
      </c>
      <c r="F95" s="216"/>
      <c r="G95" s="217">
        <f>G96</f>
        <v>40000</v>
      </c>
    </row>
    <row r="96" spans="1:7" ht="16.5" customHeight="1">
      <c r="A96" s="80" t="s">
        <v>114</v>
      </c>
      <c r="B96" s="129" t="s">
        <v>42</v>
      </c>
      <c r="C96" s="220" t="s">
        <v>8</v>
      </c>
      <c r="D96" s="9" t="s">
        <v>11</v>
      </c>
      <c r="E96" s="8" t="s">
        <v>131</v>
      </c>
      <c r="F96" s="173" t="s">
        <v>117</v>
      </c>
      <c r="G96" s="19">
        <v>40000</v>
      </c>
    </row>
    <row r="97" spans="1:7" ht="15.75" customHeight="1">
      <c r="A97" s="30" t="s">
        <v>33</v>
      </c>
      <c r="B97" s="129" t="s">
        <v>42</v>
      </c>
      <c r="C97" s="44" t="s">
        <v>8</v>
      </c>
      <c r="D97" s="92" t="s">
        <v>8</v>
      </c>
      <c r="E97" s="7"/>
      <c r="F97" s="165"/>
      <c r="G97" s="22">
        <f>G98</f>
        <v>39000</v>
      </c>
    </row>
    <row r="98" spans="1:7" ht="17.25" customHeight="1">
      <c r="A98" s="35" t="s">
        <v>173</v>
      </c>
      <c r="B98" s="129" t="s">
        <v>42</v>
      </c>
      <c r="C98" s="39" t="s">
        <v>8</v>
      </c>
      <c r="D98" s="71" t="s">
        <v>8</v>
      </c>
      <c r="E98" s="32" t="s">
        <v>174</v>
      </c>
      <c r="F98" s="166"/>
      <c r="G98" s="33">
        <f>G99</f>
        <v>39000</v>
      </c>
    </row>
    <row r="99" spans="1:7" ht="16.5" customHeight="1">
      <c r="A99" s="80" t="s">
        <v>114</v>
      </c>
      <c r="B99" s="129" t="s">
        <v>42</v>
      </c>
      <c r="C99" s="42" t="s">
        <v>8</v>
      </c>
      <c r="D99" s="69" t="s">
        <v>8</v>
      </c>
      <c r="E99" s="8" t="s">
        <v>174</v>
      </c>
      <c r="F99" s="173" t="s">
        <v>117</v>
      </c>
      <c r="G99" s="19">
        <v>39000</v>
      </c>
    </row>
    <row r="100" spans="1:7" ht="16.5" customHeight="1">
      <c r="A100" s="244" t="s">
        <v>23</v>
      </c>
      <c r="B100" s="130" t="s">
        <v>42</v>
      </c>
      <c r="C100" s="245" t="s">
        <v>3</v>
      </c>
      <c r="D100" s="246"/>
      <c r="E100" s="247"/>
      <c r="F100" s="248"/>
      <c r="G100" s="243">
        <f>G101+G128+G168+G171</f>
        <v>270215196</v>
      </c>
    </row>
    <row r="101" spans="1:7" ht="16.5" customHeight="1">
      <c r="A101" s="30" t="s">
        <v>24</v>
      </c>
      <c r="B101" s="129" t="s">
        <v>42</v>
      </c>
      <c r="C101" s="43" t="s">
        <v>3</v>
      </c>
      <c r="D101" s="106" t="s">
        <v>2</v>
      </c>
      <c r="E101" s="10"/>
      <c r="F101" s="185"/>
      <c r="G101" s="22">
        <f>G102+G104+G113+G119+G122+G126</f>
        <v>65848696</v>
      </c>
    </row>
    <row r="102" spans="1:7" ht="15" customHeight="1">
      <c r="A102" s="29" t="s">
        <v>187</v>
      </c>
      <c r="B102" s="129" t="s">
        <v>42</v>
      </c>
      <c r="C102" s="41" t="s">
        <v>3</v>
      </c>
      <c r="D102" s="70" t="s">
        <v>2</v>
      </c>
      <c r="E102" s="12" t="s">
        <v>188</v>
      </c>
      <c r="F102" s="168"/>
      <c r="G102" s="18">
        <f>G103</f>
        <v>10285000</v>
      </c>
    </row>
    <row r="103" spans="1:7" ht="12.75" customHeight="1">
      <c r="A103" s="80" t="s">
        <v>161</v>
      </c>
      <c r="B103" s="129" t="s">
        <v>42</v>
      </c>
      <c r="C103" s="42" t="s">
        <v>3</v>
      </c>
      <c r="D103" s="69" t="s">
        <v>2</v>
      </c>
      <c r="E103" s="8" t="s">
        <v>188</v>
      </c>
      <c r="F103" s="173" t="s">
        <v>117</v>
      </c>
      <c r="G103" s="19">
        <v>10285000</v>
      </c>
    </row>
    <row r="104" spans="1:7" ht="15.75" customHeight="1">
      <c r="A104" s="29" t="s">
        <v>25</v>
      </c>
      <c r="B104" s="129" t="s">
        <v>42</v>
      </c>
      <c r="C104" s="41" t="s">
        <v>3</v>
      </c>
      <c r="D104" s="70" t="s">
        <v>2</v>
      </c>
      <c r="E104" s="12" t="s">
        <v>175</v>
      </c>
      <c r="F104" s="168"/>
      <c r="G104" s="18">
        <f>SUM(G105:G112)</f>
        <v>21517696</v>
      </c>
    </row>
    <row r="105" spans="1:7" ht="29.25" customHeight="1">
      <c r="A105" s="80" t="s">
        <v>156</v>
      </c>
      <c r="B105" s="129" t="s">
        <v>42</v>
      </c>
      <c r="C105" s="46" t="s">
        <v>3</v>
      </c>
      <c r="D105" s="103" t="s">
        <v>2</v>
      </c>
      <c r="E105" s="8" t="s">
        <v>175</v>
      </c>
      <c r="F105" s="178" t="s">
        <v>158</v>
      </c>
      <c r="G105" s="19">
        <f>(17773000*95%)+346</f>
        <v>16884696</v>
      </c>
    </row>
    <row r="106" spans="1:7" ht="15.75" customHeight="1">
      <c r="A106" s="80" t="s">
        <v>160</v>
      </c>
      <c r="B106" s="129" t="s">
        <v>42</v>
      </c>
      <c r="C106" s="46" t="s">
        <v>3</v>
      </c>
      <c r="D106" s="103" t="s">
        <v>2</v>
      </c>
      <c r="E106" s="8" t="s">
        <v>175</v>
      </c>
      <c r="F106" s="178" t="s">
        <v>159</v>
      </c>
      <c r="G106" s="19">
        <v>640000</v>
      </c>
    </row>
    <row r="107" spans="1:7" ht="16.5" customHeight="1">
      <c r="A107" s="80" t="s">
        <v>113</v>
      </c>
      <c r="B107" s="129" t="s">
        <v>42</v>
      </c>
      <c r="C107" s="46" t="s">
        <v>3</v>
      </c>
      <c r="D107" s="103" t="s">
        <v>2</v>
      </c>
      <c r="E107" s="8" t="s">
        <v>175</v>
      </c>
      <c r="F107" s="178" t="s">
        <v>116</v>
      </c>
      <c r="G107" s="19">
        <v>100000</v>
      </c>
    </row>
    <row r="108" spans="1:7" ht="27" customHeight="1">
      <c r="A108" s="80" t="s">
        <v>161</v>
      </c>
      <c r="B108" s="129" t="s">
        <v>42</v>
      </c>
      <c r="C108" s="46" t="s">
        <v>3</v>
      </c>
      <c r="D108" s="103" t="s">
        <v>2</v>
      </c>
      <c r="E108" s="8" t="s">
        <v>175</v>
      </c>
      <c r="F108" s="178" t="s">
        <v>117</v>
      </c>
      <c r="G108" s="19">
        <f>4583000-1220000</f>
        <v>3363000</v>
      </c>
    </row>
    <row r="109" spans="1:7" ht="45" customHeight="1">
      <c r="A109" s="202" t="s">
        <v>176</v>
      </c>
      <c r="B109" s="129" t="s">
        <v>42</v>
      </c>
      <c r="C109" s="229" t="s">
        <v>3</v>
      </c>
      <c r="D109" s="103" t="s">
        <v>2</v>
      </c>
      <c r="E109" s="8" t="s">
        <v>175</v>
      </c>
      <c r="F109" s="178" t="s">
        <v>177</v>
      </c>
      <c r="G109" s="19">
        <f>300000*95%</f>
        <v>285000</v>
      </c>
    </row>
    <row r="110" spans="1:7" ht="72" customHeight="1">
      <c r="A110" s="80" t="s">
        <v>155</v>
      </c>
      <c r="B110" s="129" t="s">
        <v>42</v>
      </c>
      <c r="C110" s="46" t="s">
        <v>3</v>
      </c>
      <c r="D110" s="103" t="s">
        <v>2</v>
      </c>
      <c r="E110" s="8" t="s">
        <v>175</v>
      </c>
      <c r="F110" s="178" t="s">
        <v>151</v>
      </c>
      <c r="G110" s="19">
        <v>20000</v>
      </c>
    </row>
    <row r="111" spans="1:7" ht="16.5" customHeight="1">
      <c r="A111" s="80" t="s">
        <v>150</v>
      </c>
      <c r="B111" s="129" t="s">
        <v>42</v>
      </c>
      <c r="C111" s="46" t="s">
        <v>3</v>
      </c>
      <c r="D111" s="103" t="s">
        <v>2</v>
      </c>
      <c r="E111" s="8" t="s">
        <v>175</v>
      </c>
      <c r="F111" s="173" t="s">
        <v>153</v>
      </c>
      <c r="G111" s="19">
        <v>200000</v>
      </c>
    </row>
    <row r="112" spans="1:7" ht="27" customHeight="1">
      <c r="A112" s="80" t="s">
        <v>152</v>
      </c>
      <c r="B112" s="129" t="s">
        <v>42</v>
      </c>
      <c r="C112" s="46" t="s">
        <v>3</v>
      </c>
      <c r="D112" s="103" t="s">
        <v>2</v>
      </c>
      <c r="E112" s="8" t="s">
        <v>175</v>
      </c>
      <c r="F112" s="173" t="s">
        <v>154</v>
      </c>
      <c r="G112" s="19">
        <v>25000</v>
      </c>
    </row>
    <row r="113" spans="1:7" ht="39" customHeight="1">
      <c r="A113" s="228" t="s">
        <v>181</v>
      </c>
      <c r="B113" s="129" t="s">
        <v>42</v>
      </c>
      <c r="C113" s="230" t="s">
        <v>3</v>
      </c>
      <c r="D113" s="231" t="s">
        <v>2</v>
      </c>
      <c r="E113" s="206" t="s">
        <v>182</v>
      </c>
      <c r="F113" s="216"/>
      <c r="G113" s="217">
        <f>SUM(G114:G118)</f>
        <v>29796000</v>
      </c>
    </row>
    <row r="114" spans="1:7" ht="24.75" customHeight="1">
      <c r="A114" s="80" t="s">
        <v>156</v>
      </c>
      <c r="B114" s="129" t="s">
        <v>42</v>
      </c>
      <c r="C114" s="46" t="s">
        <v>3</v>
      </c>
      <c r="D114" s="103" t="s">
        <v>2</v>
      </c>
      <c r="E114" s="8" t="s">
        <v>182</v>
      </c>
      <c r="F114" s="178" t="s">
        <v>158</v>
      </c>
      <c r="G114" s="19">
        <v>27929000</v>
      </c>
    </row>
    <row r="115" spans="1:7" ht="15" customHeight="1">
      <c r="A115" s="80" t="s">
        <v>160</v>
      </c>
      <c r="B115" s="129" t="s">
        <v>42</v>
      </c>
      <c r="C115" s="46" t="s">
        <v>3</v>
      </c>
      <c r="D115" s="103" t="s">
        <v>2</v>
      </c>
      <c r="E115" s="8" t="s">
        <v>182</v>
      </c>
      <c r="F115" s="178" t="s">
        <v>159</v>
      </c>
      <c r="G115" s="19">
        <v>100000</v>
      </c>
    </row>
    <row r="116" spans="1:7" ht="16.5" customHeight="1">
      <c r="A116" s="80" t="s">
        <v>113</v>
      </c>
      <c r="B116" s="138" t="s">
        <v>42</v>
      </c>
      <c r="C116" s="46" t="s">
        <v>3</v>
      </c>
      <c r="D116" s="103" t="s">
        <v>2</v>
      </c>
      <c r="E116" s="8" t="s">
        <v>182</v>
      </c>
      <c r="F116" s="178" t="s">
        <v>116</v>
      </c>
      <c r="G116" s="19">
        <v>4000</v>
      </c>
    </row>
    <row r="117" spans="1:7" ht="24.75" customHeight="1">
      <c r="A117" s="80" t="s">
        <v>161</v>
      </c>
      <c r="B117" s="129" t="s">
        <v>42</v>
      </c>
      <c r="C117" s="46" t="s">
        <v>3</v>
      </c>
      <c r="D117" s="103" t="s">
        <v>2</v>
      </c>
      <c r="E117" s="8" t="s">
        <v>182</v>
      </c>
      <c r="F117" s="178" t="s">
        <v>117</v>
      </c>
      <c r="G117" s="19">
        <v>760000</v>
      </c>
    </row>
    <row r="118" spans="1:7" ht="44.25" customHeight="1">
      <c r="A118" s="202" t="s">
        <v>176</v>
      </c>
      <c r="B118" s="129" t="s">
        <v>42</v>
      </c>
      <c r="C118" s="229" t="s">
        <v>3</v>
      </c>
      <c r="D118" s="103" t="s">
        <v>2</v>
      </c>
      <c r="E118" s="8" t="s">
        <v>182</v>
      </c>
      <c r="F118" s="178" t="s">
        <v>177</v>
      </c>
      <c r="G118" s="19">
        <v>1003000</v>
      </c>
    </row>
    <row r="119" spans="1:7" ht="16.5" customHeight="1">
      <c r="A119" s="35" t="s">
        <v>93</v>
      </c>
      <c r="B119" s="129" t="s">
        <v>42</v>
      </c>
      <c r="C119" s="39" t="s">
        <v>3</v>
      </c>
      <c r="D119" s="71" t="s">
        <v>2</v>
      </c>
      <c r="E119" s="32" t="s">
        <v>178</v>
      </c>
      <c r="F119" s="166"/>
      <c r="G119" s="33">
        <f>G120+G121</f>
        <v>500000</v>
      </c>
    </row>
    <row r="120" spans="1:7" ht="17.25" customHeight="1">
      <c r="A120" s="13" t="s">
        <v>160</v>
      </c>
      <c r="B120" s="129" t="s">
        <v>42</v>
      </c>
      <c r="C120" s="38" t="s">
        <v>3</v>
      </c>
      <c r="D120" s="69" t="s">
        <v>2</v>
      </c>
      <c r="E120" s="8" t="s">
        <v>178</v>
      </c>
      <c r="F120" s="173" t="s">
        <v>159</v>
      </c>
      <c r="G120" s="19">
        <v>400000</v>
      </c>
    </row>
    <row r="121" spans="1:7" ht="16.5" customHeight="1">
      <c r="A121" s="13" t="s">
        <v>109</v>
      </c>
      <c r="B121" s="129" t="s">
        <v>42</v>
      </c>
      <c r="C121" s="38" t="s">
        <v>3</v>
      </c>
      <c r="D121" s="69" t="s">
        <v>2</v>
      </c>
      <c r="E121" s="8" t="s">
        <v>178</v>
      </c>
      <c r="F121" s="173" t="s">
        <v>108</v>
      </c>
      <c r="G121" s="19">
        <v>100000</v>
      </c>
    </row>
    <row r="122" spans="1:7" ht="15" customHeight="1">
      <c r="A122" s="35" t="s">
        <v>50</v>
      </c>
      <c r="B122" s="129" t="s">
        <v>42</v>
      </c>
      <c r="C122" s="39" t="s">
        <v>3</v>
      </c>
      <c r="D122" s="71" t="s">
        <v>2</v>
      </c>
      <c r="E122" s="32" t="s">
        <v>179</v>
      </c>
      <c r="F122" s="166"/>
      <c r="G122" s="33">
        <f>SUM(G123:G125)</f>
        <v>700000</v>
      </c>
    </row>
    <row r="123" spans="1:7" ht="27" customHeight="1">
      <c r="A123" s="80" t="s">
        <v>161</v>
      </c>
      <c r="B123" s="129" t="s">
        <v>42</v>
      </c>
      <c r="C123" s="64" t="s">
        <v>3</v>
      </c>
      <c r="D123" s="8" t="s">
        <v>2</v>
      </c>
      <c r="E123" s="8" t="s">
        <v>179</v>
      </c>
      <c r="F123" s="8" t="s">
        <v>117</v>
      </c>
      <c r="G123" s="19">
        <v>500000</v>
      </c>
    </row>
    <row r="124" spans="1:7" ht="24.75" customHeight="1">
      <c r="A124" s="80" t="s">
        <v>156</v>
      </c>
      <c r="B124" s="129" t="s">
        <v>42</v>
      </c>
      <c r="C124" s="64" t="s">
        <v>3</v>
      </c>
      <c r="D124" s="8" t="s">
        <v>2</v>
      </c>
      <c r="E124" s="8" t="s">
        <v>179</v>
      </c>
      <c r="F124" s="8" t="s">
        <v>158</v>
      </c>
      <c r="G124" s="19">
        <v>100000</v>
      </c>
    </row>
    <row r="125" spans="1:7" ht="18" customHeight="1">
      <c r="A125" s="13" t="s">
        <v>109</v>
      </c>
      <c r="B125" s="129" t="s">
        <v>42</v>
      </c>
      <c r="C125" s="64" t="s">
        <v>3</v>
      </c>
      <c r="D125" s="8" t="s">
        <v>2</v>
      </c>
      <c r="E125" s="8" t="s">
        <v>179</v>
      </c>
      <c r="F125" s="8" t="s">
        <v>108</v>
      </c>
      <c r="G125" s="19">
        <v>100000</v>
      </c>
    </row>
    <row r="126" spans="1:7" ht="19.5" customHeight="1">
      <c r="A126" s="35" t="s">
        <v>243</v>
      </c>
      <c r="B126" s="129" t="s">
        <v>42</v>
      </c>
      <c r="C126" s="39" t="s">
        <v>3</v>
      </c>
      <c r="D126" s="71" t="s">
        <v>2</v>
      </c>
      <c r="E126" s="32" t="s">
        <v>244</v>
      </c>
      <c r="F126" s="166"/>
      <c r="G126" s="33">
        <f>G127</f>
        <v>3050000</v>
      </c>
    </row>
    <row r="127" spans="1:7" ht="28.5" customHeight="1">
      <c r="A127" s="80" t="s">
        <v>161</v>
      </c>
      <c r="B127" s="129" t="s">
        <v>42</v>
      </c>
      <c r="C127" s="38" t="s">
        <v>3</v>
      </c>
      <c r="D127" s="69" t="s">
        <v>2</v>
      </c>
      <c r="E127" s="8" t="s">
        <v>244</v>
      </c>
      <c r="F127" s="8" t="s">
        <v>117</v>
      </c>
      <c r="G127" s="19">
        <v>3050000</v>
      </c>
    </row>
    <row r="128" spans="1:7" ht="15.75" customHeight="1">
      <c r="A128" s="30" t="s">
        <v>26</v>
      </c>
      <c r="B128" s="129" t="s">
        <v>42</v>
      </c>
      <c r="C128" s="44" t="s">
        <v>3</v>
      </c>
      <c r="D128" s="100" t="s">
        <v>9</v>
      </c>
      <c r="E128" s="7"/>
      <c r="F128" s="188"/>
      <c r="G128" s="22">
        <f>G129+G137+G139+G146+G148+G150+G152+G155+G159</f>
        <v>183512000</v>
      </c>
    </row>
    <row r="129" spans="1:7" ht="52.5" customHeight="1">
      <c r="A129" s="35" t="s">
        <v>58</v>
      </c>
      <c r="B129" s="129" t="s">
        <v>42</v>
      </c>
      <c r="C129" s="45" t="s">
        <v>3</v>
      </c>
      <c r="D129" s="102" t="s">
        <v>9</v>
      </c>
      <c r="E129" s="32" t="s">
        <v>180</v>
      </c>
      <c r="F129" s="186"/>
      <c r="G129" s="33">
        <f>SUM(G130:G136)</f>
        <v>12411000</v>
      </c>
    </row>
    <row r="130" spans="1:7" ht="31.5" customHeight="1">
      <c r="A130" s="80" t="s">
        <v>156</v>
      </c>
      <c r="B130" s="129" t="s">
        <v>42</v>
      </c>
      <c r="C130" s="46" t="s">
        <v>3</v>
      </c>
      <c r="D130" s="103" t="s">
        <v>9</v>
      </c>
      <c r="E130" s="8" t="s">
        <v>180</v>
      </c>
      <c r="F130" s="178" t="s">
        <v>158</v>
      </c>
      <c r="G130" s="19">
        <v>8000000</v>
      </c>
    </row>
    <row r="131" spans="1:7" ht="17.25" customHeight="1">
      <c r="A131" s="80" t="s">
        <v>160</v>
      </c>
      <c r="B131" s="129" t="s">
        <v>42</v>
      </c>
      <c r="C131" s="46" t="s">
        <v>3</v>
      </c>
      <c r="D131" s="103" t="s">
        <v>9</v>
      </c>
      <c r="E131" s="8" t="s">
        <v>180</v>
      </c>
      <c r="F131" s="178" t="s">
        <v>159</v>
      </c>
      <c r="G131" s="19">
        <v>100000</v>
      </c>
    </row>
    <row r="132" spans="1:7" ht="20.25" customHeight="1">
      <c r="A132" s="80" t="s">
        <v>113</v>
      </c>
      <c r="B132" s="129" t="s">
        <v>42</v>
      </c>
      <c r="C132" s="46" t="s">
        <v>3</v>
      </c>
      <c r="D132" s="103" t="s">
        <v>9</v>
      </c>
      <c r="E132" s="8" t="s">
        <v>180</v>
      </c>
      <c r="F132" s="178" t="s">
        <v>116</v>
      </c>
      <c r="G132" s="19">
        <v>500000</v>
      </c>
    </row>
    <row r="133" spans="1:7" ht="24.75" customHeight="1">
      <c r="A133" s="80" t="s">
        <v>161</v>
      </c>
      <c r="B133" s="129" t="s">
        <v>42</v>
      </c>
      <c r="C133" s="46" t="s">
        <v>3</v>
      </c>
      <c r="D133" s="103" t="s">
        <v>9</v>
      </c>
      <c r="E133" s="8" t="s">
        <v>180</v>
      </c>
      <c r="F133" s="178" t="s">
        <v>117</v>
      </c>
      <c r="G133" s="19">
        <v>3536000</v>
      </c>
    </row>
    <row r="134" spans="1:7" ht="27.75" customHeight="1">
      <c r="A134" s="80" t="s">
        <v>183</v>
      </c>
      <c r="B134" s="129" t="s">
        <v>42</v>
      </c>
      <c r="C134" s="46" t="s">
        <v>3</v>
      </c>
      <c r="D134" s="103" t="s">
        <v>9</v>
      </c>
      <c r="E134" s="8" t="s">
        <v>180</v>
      </c>
      <c r="F134" s="178" t="s">
        <v>184</v>
      </c>
      <c r="G134" s="19">
        <v>230000</v>
      </c>
    </row>
    <row r="135" spans="1:7" ht="17.25" customHeight="1">
      <c r="A135" s="80" t="s">
        <v>150</v>
      </c>
      <c r="B135" s="129" t="s">
        <v>42</v>
      </c>
      <c r="C135" s="46" t="s">
        <v>3</v>
      </c>
      <c r="D135" s="103" t="s">
        <v>9</v>
      </c>
      <c r="E135" s="8" t="s">
        <v>180</v>
      </c>
      <c r="F135" s="173" t="s">
        <v>153</v>
      </c>
      <c r="G135" s="19">
        <v>35000</v>
      </c>
    </row>
    <row r="136" spans="1:7" ht="18" customHeight="1">
      <c r="A136" s="80" t="s">
        <v>152</v>
      </c>
      <c r="B136" s="129" t="s">
        <v>42</v>
      </c>
      <c r="C136" s="46" t="s">
        <v>3</v>
      </c>
      <c r="D136" s="103" t="s">
        <v>9</v>
      </c>
      <c r="E136" s="8" t="s">
        <v>180</v>
      </c>
      <c r="F136" s="173" t="s">
        <v>154</v>
      </c>
      <c r="G136" s="19">
        <v>10000</v>
      </c>
    </row>
    <row r="137" spans="1:7" ht="18" customHeight="1">
      <c r="A137" s="198" t="s">
        <v>189</v>
      </c>
      <c r="B137" s="129" t="s">
        <v>42</v>
      </c>
      <c r="C137" s="232" t="s">
        <v>3</v>
      </c>
      <c r="D137" s="233" t="s">
        <v>9</v>
      </c>
      <c r="E137" s="199" t="s">
        <v>190</v>
      </c>
      <c r="F137" s="200"/>
      <c r="G137" s="201">
        <f>G138</f>
        <v>2350000</v>
      </c>
    </row>
    <row r="138" spans="1:7" ht="24" customHeight="1">
      <c r="A138" s="80" t="s">
        <v>161</v>
      </c>
      <c r="B138" s="129" t="s">
        <v>42</v>
      </c>
      <c r="C138" s="46" t="s">
        <v>3</v>
      </c>
      <c r="D138" s="103" t="s">
        <v>9</v>
      </c>
      <c r="E138" s="8" t="s">
        <v>190</v>
      </c>
      <c r="F138" s="173" t="s">
        <v>117</v>
      </c>
      <c r="G138" s="19">
        <v>2350000</v>
      </c>
    </row>
    <row r="139" spans="1:7" ht="12.75">
      <c r="A139" s="29" t="s">
        <v>27</v>
      </c>
      <c r="B139" s="129" t="s">
        <v>42</v>
      </c>
      <c r="C139" s="47" t="s">
        <v>3</v>
      </c>
      <c r="D139" s="101" t="s">
        <v>9</v>
      </c>
      <c r="E139" s="12" t="s">
        <v>185</v>
      </c>
      <c r="F139" s="189"/>
      <c r="G139" s="18">
        <f>SUM(G140:G145)</f>
        <v>11789000</v>
      </c>
    </row>
    <row r="140" spans="1:7" ht="25.5">
      <c r="A140" s="80" t="s">
        <v>113</v>
      </c>
      <c r="B140" s="129" t="s">
        <v>42</v>
      </c>
      <c r="C140" s="46" t="s">
        <v>3</v>
      </c>
      <c r="D140" s="103" t="s">
        <v>9</v>
      </c>
      <c r="E140" s="8" t="s">
        <v>185</v>
      </c>
      <c r="F140" s="178" t="s">
        <v>116</v>
      </c>
      <c r="G140" s="19">
        <v>500000</v>
      </c>
    </row>
    <row r="141" spans="1:7" ht="28.5" customHeight="1">
      <c r="A141" s="80" t="s">
        <v>161</v>
      </c>
      <c r="B141" s="129" t="s">
        <v>42</v>
      </c>
      <c r="C141" s="46" t="s">
        <v>3</v>
      </c>
      <c r="D141" s="103" t="s">
        <v>9</v>
      </c>
      <c r="E141" s="8" t="s">
        <v>185</v>
      </c>
      <c r="F141" s="178" t="s">
        <v>117</v>
      </c>
      <c r="G141" s="19">
        <f>5876000-1953000</f>
        <v>3923000</v>
      </c>
    </row>
    <row r="142" spans="1:7" ht="40.5" customHeight="1">
      <c r="A142" s="202" t="s">
        <v>176</v>
      </c>
      <c r="B142" s="129" t="s">
        <v>42</v>
      </c>
      <c r="C142" s="229" t="s">
        <v>3</v>
      </c>
      <c r="D142" s="103" t="s">
        <v>9</v>
      </c>
      <c r="E142" s="8" t="s">
        <v>185</v>
      </c>
      <c r="F142" s="178" t="s">
        <v>177</v>
      </c>
      <c r="G142" s="19">
        <f>7731000-1165000</f>
        <v>6566000</v>
      </c>
    </row>
    <row r="143" spans="1:7" ht="68.25" customHeight="1">
      <c r="A143" s="257" t="s">
        <v>155</v>
      </c>
      <c r="B143" s="129" t="s">
        <v>42</v>
      </c>
      <c r="C143" s="229" t="s">
        <v>3</v>
      </c>
      <c r="D143" s="103" t="s">
        <v>9</v>
      </c>
      <c r="E143" s="8" t="s">
        <v>185</v>
      </c>
      <c r="F143" s="178" t="s">
        <v>151</v>
      </c>
      <c r="G143" s="19">
        <v>100000</v>
      </c>
    </row>
    <row r="144" spans="1:7" ht="18" customHeight="1">
      <c r="A144" s="257" t="s">
        <v>150</v>
      </c>
      <c r="B144" s="129" t="s">
        <v>42</v>
      </c>
      <c r="C144" s="229" t="s">
        <v>3</v>
      </c>
      <c r="D144" s="103" t="s">
        <v>9</v>
      </c>
      <c r="E144" s="8" t="s">
        <v>185</v>
      </c>
      <c r="F144" s="173" t="s">
        <v>153</v>
      </c>
      <c r="G144" s="19">
        <v>600000</v>
      </c>
    </row>
    <row r="145" spans="1:7" ht="17.25" customHeight="1">
      <c r="A145" s="257" t="s">
        <v>152</v>
      </c>
      <c r="B145" s="129" t="s">
        <v>42</v>
      </c>
      <c r="C145" s="229" t="s">
        <v>3</v>
      </c>
      <c r="D145" s="103" t="s">
        <v>9</v>
      </c>
      <c r="E145" s="8" t="s">
        <v>185</v>
      </c>
      <c r="F145" s="173" t="s">
        <v>154</v>
      </c>
      <c r="G145" s="19">
        <v>100000</v>
      </c>
    </row>
    <row r="146" spans="1:7" ht="18" customHeight="1">
      <c r="A146" s="258" t="s">
        <v>243</v>
      </c>
      <c r="B146" s="129" t="s">
        <v>42</v>
      </c>
      <c r="C146" s="63" t="s">
        <v>3</v>
      </c>
      <c r="D146" s="71" t="s">
        <v>9</v>
      </c>
      <c r="E146" s="32" t="s">
        <v>244</v>
      </c>
      <c r="F146" s="166"/>
      <c r="G146" s="33">
        <f>G147</f>
        <v>5109000</v>
      </c>
    </row>
    <row r="147" spans="1:7" ht="27.75" customHeight="1">
      <c r="A147" s="257" t="s">
        <v>161</v>
      </c>
      <c r="B147" s="129" t="s">
        <v>42</v>
      </c>
      <c r="C147" s="64" t="s">
        <v>3</v>
      </c>
      <c r="D147" s="69" t="s">
        <v>9</v>
      </c>
      <c r="E147" s="8" t="s">
        <v>244</v>
      </c>
      <c r="F147" s="8" t="s">
        <v>117</v>
      </c>
      <c r="G147" s="19">
        <v>5109000</v>
      </c>
    </row>
    <row r="148" spans="1:7" ht="18" customHeight="1">
      <c r="A148" s="259" t="s">
        <v>28</v>
      </c>
      <c r="B148" s="129" t="s">
        <v>42</v>
      </c>
      <c r="C148" s="67" t="s">
        <v>3</v>
      </c>
      <c r="D148" s="101" t="s">
        <v>9</v>
      </c>
      <c r="E148" s="12" t="s">
        <v>186</v>
      </c>
      <c r="F148" s="189"/>
      <c r="G148" s="18">
        <f>G149</f>
        <v>17444000</v>
      </c>
    </row>
    <row r="149" spans="1:7" ht="40.5" customHeight="1">
      <c r="A149" s="202" t="s">
        <v>176</v>
      </c>
      <c r="B149" s="129" t="s">
        <v>42</v>
      </c>
      <c r="C149" s="229" t="s">
        <v>3</v>
      </c>
      <c r="D149" s="103" t="s">
        <v>9</v>
      </c>
      <c r="E149" s="8" t="s">
        <v>186</v>
      </c>
      <c r="F149" s="187" t="s">
        <v>177</v>
      </c>
      <c r="G149" s="19">
        <v>17444000</v>
      </c>
    </row>
    <row r="150" spans="1:7" ht="18" customHeight="1">
      <c r="A150" s="259" t="s">
        <v>191</v>
      </c>
      <c r="B150" s="129" t="s">
        <v>42</v>
      </c>
      <c r="C150" s="67" t="s">
        <v>3</v>
      </c>
      <c r="D150" s="101" t="s">
        <v>9</v>
      </c>
      <c r="E150" s="12" t="s">
        <v>192</v>
      </c>
      <c r="F150" s="189"/>
      <c r="G150" s="18">
        <f>G151</f>
        <v>50000</v>
      </c>
    </row>
    <row r="151" spans="1:7" ht="28.5" customHeight="1">
      <c r="A151" s="257" t="s">
        <v>161</v>
      </c>
      <c r="B151" s="129" t="s">
        <v>42</v>
      </c>
      <c r="C151" s="229" t="s">
        <v>3</v>
      </c>
      <c r="D151" s="103" t="s">
        <v>9</v>
      </c>
      <c r="E151" s="8" t="s">
        <v>192</v>
      </c>
      <c r="F151" s="187" t="s">
        <v>117</v>
      </c>
      <c r="G151" s="19">
        <v>50000</v>
      </c>
    </row>
    <row r="152" spans="1:7" ht="25.5">
      <c r="A152" s="35" t="s">
        <v>93</v>
      </c>
      <c r="B152" s="129" t="s">
        <v>42</v>
      </c>
      <c r="C152" s="39" t="s">
        <v>3</v>
      </c>
      <c r="D152" s="71" t="s">
        <v>9</v>
      </c>
      <c r="E152" s="32" t="s">
        <v>178</v>
      </c>
      <c r="F152" s="166"/>
      <c r="G152" s="33">
        <f>G153+G154</f>
        <v>6978000</v>
      </c>
    </row>
    <row r="153" spans="1:7" ht="17.25" customHeight="1">
      <c r="A153" s="13" t="s">
        <v>160</v>
      </c>
      <c r="B153" s="129" t="s">
        <v>42</v>
      </c>
      <c r="C153" s="38" t="s">
        <v>3</v>
      </c>
      <c r="D153" s="69" t="s">
        <v>9</v>
      </c>
      <c r="E153" s="8" t="s">
        <v>178</v>
      </c>
      <c r="F153" s="173" t="s">
        <v>159</v>
      </c>
      <c r="G153" s="23">
        <v>5578000</v>
      </c>
    </row>
    <row r="154" spans="1:7" ht="17.25" customHeight="1">
      <c r="A154" s="13" t="s">
        <v>109</v>
      </c>
      <c r="B154" s="129" t="s">
        <v>42</v>
      </c>
      <c r="C154" s="38" t="s">
        <v>3</v>
      </c>
      <c r="D154" s="69" t="s">
        <v>9</v>
      </c>
      <c r="E154" s="8" t="s">
        <v>178</v>
      </c>
      <c r="F154" s="173" t="s">
        <v>108</v>
      </c>
      <c r="G154" s="19">
        <v>1400000</v>
      </c>
    </row>
    <row r="155" spans="1:7" ht="20.25" customHeight="1">
      <c r="A155" s="35" t="s">
        <v>50</v>
      </c>
      <c r="B155" s="129" t="s">
        <v>42</v>
      </c>
      <c r="C155" s="39" t="s">
        <v>3</v>
      </c>
      <c r="D155" s="71" t="s">
        <v>9</v>
      </c>
      <c r="E155" s="32" t="s">
        <v>179</v>
      </c>
      <c r="F155" s="166"/>
      <c r="G155" s="33">
        <f>SUM(G156:G158)</f>
        <v>107000</v>
      </c>
    </row>
    <row r="156" spans="1:7" ht="28.5" customHeight="1">
      <c r="A156" s="80" t="s">
        <v>161</v>
      </c>
      <c r="B156" s="129" t="s">
        <v>42</v>
      </c>
      <c r="C156" s="64" t="s">
        <v>3</v>
      </c>
      <c r="D156" s="8" t="s">
        <v>9</v>
      </c>
      <c r="E156" s="8" t="s">
        <v>179</v>
      </c>
      <c r="F156" s="8" t="s">
        <v>117</v>
      </c>
      <c r="G156" s="19">
        <v>72000</v>
      </c>
    </row>
    <row r="157" spans="1:7" ht="34.5" customHeight="1">
      <c r="A157" s="80" t="s">
        <v>156</v>
      </c>
      <c r="B157" s="129" t="s">
        <v>42</v>
      </c>
      <c r="C157" s="64" t="s">
        <v>3</v>
      </c>
      <c r="D157" s="8" t="s">
        <v>9</v>
      </c>
      <c r="E157" s="8" t="s">
        <v>179</v>
      </c>
      <c r="F157" s="8" t="s">
        <v>158</v>
      </c>
      <c r="G157" s="19">
        <v>15000</v>
      </c>
    </row>
    <row r="158" spans="1:7" ht="24.75" customHeight="1">
      <c r="A158" s="13" t="s">
        <v>109</v>
      </c>
      <c r="B158" s="129" t="s">
        <v>42</v>
      </c>
      <c r="C158" s="64" t="s">
        <v>3</v>
      </c>
      <c r="D158" s="8" t="s">
        <v>9</v>
      </c>
      <c r="E158" s="8" t="s">
        <v>179</v>
      </c>
      <c r="F158" s="8" t="s">
        <v>108</v>
      </c>
      <c r="G158" s="19">
        <v>20000</v>
      </c>
    </row>
    <row r="159" spans="1:7" ht="66.75" customHeight="1">
      <c r="A159" s="235" t="s">
        <v>193</v>
      </c>
      <c r="B159" s="129" t="s">
        <v>42</v>
      </c>
      <c r="C159" s="234" t="s">
        <v>3</v>
      </c>
      <c r="D159" s="101" t="s">
        <v>9</v>
      </c>
      <c r="E159" s="199" t="s">
        <v>182</v>
      </c>
      <c r="F159" s="189"/>
      <c r="G159" s="18">
        <f>SUM(G160:G167)</f>
        <v>127274000</v>
      </c>
    </row>
    <row r="160" spans="1:7" ht="24" customHeight="1">
      <c r="A160" s="80" t="s">
        <v>156</v>
      </c>
      <c r="B160" s="129" t="s">
        <v>42</v>
      </c>
      <c r="C160" s="64" t="s">
        <v>3</v>
      </c>
      <c r="D160" s="8" t="s">
        <v>9</v>
      </c>
      <c r="E160" s="8" t="s">
        <v>182</v>
      </c>
      <c r="F160" s="178" t="s">
        <v>158</v>
      </c>
      <c r="G160" s="19">
        <v>68000000</v>
      </c>
    </row>
    <row r="161" spans="1:7" ht="12.75">
      <c r="A161" s="80" t="s">
        <v>160</v>
      </c>
      <c r="B161" s="129" t="s">
        <v>42</v>
      </c>
      <c r="C161" s="64" t="s">
        <v>3</v>
      </c>
      <c r="D161" s="8" t="s">
        <v>9</v>
      </c>
      <c r="E161" s="8" t="s">
        <v>182</v>
      </c>
      <c r="F161" s="178" t="s">
        <v>159</v>
      </c>
      <c r="G161" s="19">
        <v>1134000</v>
      </c>
    </row>
    <row r="162" spans="1:7" ht="15.75" customHeight="1">
      <c r="A162" s="80" t="s">
        <v>113</v>
      </c>
      <c r="B162" s="129" t="s">
        <v>42</v>
      </c>
      <c r="C162" s="64" t="s">
        <v>3</v>
      </c>
      <c r="D162" s="8" t="s">
        <v>9</v>
      </c>
      <c r="E162" s="8" t="s">
        <v>182</v>
      </c>
      <c r="F162" s="178" t="s">
        <v>116</v>
      </c>
      <c r="G162" s="19">
        <v>1000000</v>
      </c>
    </row>
    <row r="163" spans="1:7" ht="30" customHeight="1">
      <c r="A163" s="80" t="s">
        <v>161</v>
      </c>
      <c r="B163" s="129" t="s">
        <v>42</v>
      </c>
      <c r="C163" s="64" t="s">
        <v>3</v>
      </c>
      <c r="D163" s="8" t="s">
        <v>9</v>
      </c>
      <c r="E163" s="8" t="s">
        <v>182</v>
      </c>
      <c r="F163" s="178" t="s">
        <v>117</v>
      </c>
      <c r="G163" s="19">
        <v>500000</v>
      </c>
    </row>
    <row r="164" spans="1:7" ht="45" customHeight="1">
      <c r="A164" s="202" t="s">
        <v>176</v>
      </c>
      <c r="B164" s="129" t="s">
        <v>42</v>
      </c>
      <c r="C164" s="64" t="s">
        <v>3</v>
      </c>
      <c r="D164" s="8" t="s">
        <v>9</v>
      </c>
      <c r="E164" s="8" t="s">
        <v>182</v>
      </c>
      <c r="F164" s="178" t="s">
        <v>177</v>
      </c>
      <c r="G164" s="19">
        <v>56000000</v>
      </c>
    </row>
    <row r="165" spans="1:7" ht="69.75" customHeight="1">
      <c r="A165" s="80" t="s">
        <v>155</v>
      </c>
      <c r="B165" s="129" t="s">
        <v>42</v>
      </c>
      <c r="C165" s="64" t="s">
        <v>3</v>
      </c>
      <c r="D165" s="8" t="s">
        <v>9</v>
      </c>
      <c r="E165" s="8" t="s">
        <v>182</v>
      </c>
      <c r="F165" s="178" t="s">
        <v>151</v>
      </c>
      <c r="G165" s="19">
        <v>500000</v>
      </c>
    </row>
    <row r="166" spans="1:7" ht="16.5" customHeight="1">
      <c r="A166" s="80" t="s">
        <v>150</v>
      </c>
      <c r="B166" s="129" t="s">
        <v>42</v>
      </c>
      <c r="C166" s="64" t="s">
        <v>3</v>
      </c>
      <c r="D166" s="8" t="s">
        <v>9</v>
      </c>
      <c r="E166" s="8" t="s">
        <v>182</v>
      </c>
      <c r="F166" s="173" t="s">
        <v>153</v>
      </c>
      <c r="G166" s="19">
        <v>120000</v>
      </c>
    </row>
    <row r="167" spans="1:7" ht="17.25" customHeight="1">
      <c r="A167" s="80" t="s">
        <v>152</v>
      </c>
      <c r="B167" s="129" t="s">
        <v>42</v>
      </c>
      <c r="C167" s="64" t="s">
        <v>3</v>
      </c>
      <c r="D167" s="8" t="s">
        <v>9</v>
      </c>
      <c r="E167" s="8" t="s">
        <v>182</v>
      </c>
      <c r="F167" s="173" t="s">
        <v>154</v>
      </c>
      <c r="G167" s="19">
        <v>20000</v>
      </c>
    </row>
    <row r="168" spans="1:7" ht="18.75" customHeight="1">
      <c r="A168" s="156" t="s">
        <v>105</v>
      </c>
      <c r="B168" s="129" t="s">
        <v>42</v>
      </c>
      <c r="C168" s="157" t="s">
        <v>3</v>
      </c>
      <c r="D168" s="167" t="s">
        <v>3</v>
      </c>
      <c r="E168" s="158"/>
      <c r="F168" s="190"/>
      <c r="G168" s="159">
        <f>G169</f>
        <v>314000</v>
      </c>
    </row>
    <row r="169" spans="1:7" ht="16.5" customHeight="1">
      <c r="A169" s="112" t="s">
        <v>106</v>
      </c>
      <c r="B169" s="129" t="s">
        <v>42</v>
      </c>
      <c r="C169" s="66" t="s">
        <v>3</v>
      </c>
      <c r="D169" s="71" t="s">
        <v>3</v>
      </c>
      <c r="E169" s="32" t="s">
        <v>194</v>
      </c>
      <c r="F169" s="62"/>
      <c r="G169" s="33">
        <f>G170</f>
        <v>314000</v>
      </c>
    </row>
    <row r="170" spans="1:7" ht="28.5" customHeight="1">
      <c r="A170" s="80" t="s">
        <v>161</v>
      </c>
      <c r="B170" s="129" t="s">
        <v>42</v>
      </c>
      <c r="C170" s="46" t="s">
        <v>3</v>
      </c>
      <c r="D170" s="103" t="s">
        <v>3</v>
      </c>
      <c r="E170" s="8" t="s">
        <v>194</v>
      </c>
      <c r="F170" s="187" t="s">
        <v>117</v>
      </c>
      <c r="G170" s="19">
        <v>314000</v>
      </c>
    </row>
    <row r="171" spans="1:7" ht="12.75">
      <c r="A171" s="30" t="s">
        <v>29</v>
      </c>
      <c r="B171" s="129" t="s">
        <v>42</v>
      </c>
      <c r="C171" s="44" t="s">
        <v>3</v>
      </c>
      <c r="D171" s="92" t="s">
        <v>5</v>
      </c>
      <c r="E171" s="7"/>
      <c r="F171" s="165"/>
      <c r="G171" s="20">
        <f>G172+G180+G183</f>
        <v>20540500</v>
      </c>
    </row>
    <row r="172" spans="1:7" ht="20.25" customHeight="1">
      <c r="A172" s="29" t="s">
        <v>195</v>
      </c>
      <c r="B172" s="129" t="s">
        <v>42</v>
      </c>
      <c r="C172" s="47" t="s">
        <v>3</v>
      </c>
      <c r="D172" s="70" t="s">
        <v>5</v>
      </c>
      <c r="E172" s="12" t="s">
        <v>196</v>
      </c>
      <c r="F172" s="168"/>
      <c r="G172" s="18">
        <f>SUM(G173:G179)</f>
        <v>12540500</v>
      </c>
    </row>
    <row r="173" spans="1:7" ht="27" customHeight="1">
      <c r="A173" s="80" t="s">
        <v>156</v>
      </c>
      <c r="B173" s="129" t="s">
        <v>42</v>
      </c>
      <c r="C173" s="46" t="s">
        <v>3</v>
      </c>
      <c r="D173" s="69" t="s">
        <v>5</v>
      </c>
      <c r="E173" s="8" t="s">
        <v>196</v>
      </c>
      <c r="F173" s="178" t="s">
        <v>158</v>
      </c>
      <c r="G173" s="19">
        <f>9190000*95%</f>
        <v>8730500</v>
      </c>
    </row>
    <row r="174" spans="1:7" ht="12.75" customHeight="1">
      <c r="A174" s="80" t="s">
        <v>160</v>
      </c>
      <c r="B174" s="129" t="s">
        <v>42</v>
      </c>
      <c r="C174" s="46" t="s">
        <v>3</v>
      </c>
      <c r="D174" s="69" t="s">
        <v>5</v>
      </c>
      <c r="E174" s="8" t="s">
        <v>196</v>
      </c>
      <c r="F174" s="178" t="s">
        <v>159</v>
      </c>
      <c r="G174" s="19">
        <v>130000</v>
      </c>
    </row>
    <row r="175" spans="1:7" ht="20.25" customHeight="1">
      <c r="A175" s="80" t="s">
        <v>113</v>
      </c>
      <c r="B175" s="129" t="s">
        <v>42</v>
      </c>
      <c r="C175" s="46" t="s">
        <v>3</v>
      </c>
      <c r="D175" s="69" t="s">
        <v>5</v>
      </c>
      <c r="E175" s="8" t="s">
        <v>196</v>
      </c>
      <c r="F175" s="178" t="s">
        <v>116</v>
      </c>
      <c r="G175" s="19">
        <v>100000</v>
      </c>
    </row>
    <row r="176" spans="1:7" ht="28.5" customHeight="1">
      <c r="A176" s="80" t="s">
        <v>161</v>
      </c>
      <c r="B176" s="129" t="s">
        <v>42</v>
      </c>
      <c r="C176" s="46" t="s">
        <v>3</v>
      </c>
      <c r="D176" s="69" t="s">
        <v>5</v>
      </c>
      <c r="E176" s="8" t="s">
        <v>196</v>
      </c>
      <c r="F176" s="178" t="s">
        <v>117</v>
      </c>
      <c r="G176" s="19">
        <v>260000</v>
      </c>
    </row>
    <row r="177" spans="1:7" ht="12.75">
      <c r="A177" s="80" t="s">
        <v>150</v>
      </c>
      <c r="B177" s="129" t="s">
        <v>42</v>
      </c>
      <c r="C177" s="46" t="s">
        <v>3</v>
      </c>
      <c r="D177" s="69" t="s">
        <v>5</v>
      </c>
      <c r="E177" s="8" t="s">
        <v>196</v>
      </c>
      <c r="F177" s="173" t="s">
        <v>153</v>
      </c>
      <c r="G177" s="19">
        <v>300000</v>
      </c>
    </row>
    <row r="178" spans="1:7" ht="12.75">
      <c r="A178" s="80" t="s">
        <v>152</v>
      </c>
      <c r="B178" s="129" t="s">
        <v>42</v>
      </c>
      <c r="C178" s="46" t="s">
        <v>3</v>
      </c>
      <c r="D178" s="69" t="s">
        <v>5</v>
      </c>
      <c r="E178" s="8" t="s">
        <v>196</v>
      </c>
      <c r="F178" s="173" t="s">
        <v>154</v>
      </c>
      <c r="G178" s="19">
        <v>20000</v>
      </c>
    </row>
    <row r="179" spans="1:7" ht="15" customHeight="1">
      <c r="A179" s="95" t="s">
        <v>149</v>
      </c>
      <c r="B179" s="129" t="s">
        <v>42</v>
      </c>
      <c r="C179" s="46" t="s">
        <v>3</v>
      </c>
      <c r="D179" s="69" t="s">
        <v>5</v>
      </c>
      <c r="E179" s="8" t="s">
        <v>196</v>
      </c>
      <c r="F179" s="173" t="s">
        <v>98</v>
      </c>
      <c r="G179" s="19">
        <v>3000000</v>
      </c>
    </row>
    <row r="180" spans="1:7" ht="16.5" customHeight="1">
      <c r="A180" s="35" t="s">
        <v>197</v>
      </c>
      <c r="B180" s="129" t="s">
        <v>42</v>
      </c>
      <c r="C180" s="45" t="s">
        <v>3</v>
      </c>
      <c r="D180" s="71" t="s">
        <v>5</v>
      </c>
      <c r="E180" s="32" t="s">
        <v>198</v>
      </c>
      <c r="F180" s="166"/>
      <c r="G180" s="33">
        <f>G181+G182</f>
        <v>5600000</v>
      </c>
    </row>
    <row r="181" spans="1:7" ht="25.5" customHeight="1">
      <c r="A181" s="80" t="s">
        <v>161</v>
      </c>
      <c r="B181" s="129" t="s">
        <v>42</v>
      </c>
      <c r="C181" s="46" t="s">
        <v>3</v>
      </c>
      <c r="D181" s="69" t="s">
        <v>5</v>
      </c>
      <c r="E181" s="8" t="s">
        <v>198</v>
      </c>
      <c r="F181" s="178" t="s">
        <v>117</v>
      </c>
      <c r="G181" s="19">
        <v>3200000</v>
      </c>
    </row>
    <row r="182" spans="1:7" ht="19.5" customHeight="1">
      <c r="A182" s="13" t="s">
        <v>109</v>
      </c>
      <c r="B182" s="129" t="s">
        <v>42</v>
      </c>
      <c r="C182" s="46" t="s">
        <v>3</v>
      </c>
      <c r="D182" s="69" t="s">
        <v>5</v>
      </c>
      <c r="E182" s="8" t="s">
        <v>198</v>
      </c>
      <c r="F182" s="178" t="s">
        <v>108</v>
      </c>
      <c r="G182" s="19">
        <v>2400000</v>
      </c>
    </row>
    <row r="183" spans="1:7" ht="18" customHeight="1">
      <c r="A183" s="35" t="s">
        <v>90</v>
      </c>
      <c r="B183" s="129" t="s">
        <v>42</v>
      </c>
      <c r="C183" s="45" t="s">
        <v>3</v>
      </c>
      <c r="D183" s="71" t="s">
        <v>5</v>
      </c>
      <c r="E183" s="32" t="s">
        <v>199</v>
      </c>
      <c r="F183" s="166"/>
      <c r="G183" s="33">
        <f>G184+G185</f>
        <v>2400000</v>
      </c>
    </row>
    <row r="184" spans="1:7" ht="27" customHeight="1">
      <c r="A184" s="80" t="s">
        <v>161</v>
      </c>
      <c r="B184" s="129" t="s">
        <v>42</v>
      </c>
      <c r="C184" s="46" t="s">
        <v>3</v>
      </c>
      <c r="D184" s="69" t="s">
        <v>5</v>
      </c>
      <c r="E184" s="8" t="s">
        <v>199</v>
      </c>
      <c r="F184" s="178" t="s">
        <v>117</v>
      </c>
      <c r="G184" s="19">
        <v>1600000</v>
      </c>
    </row>
    <row r="185" spans="1:7" ht="17.25" customHeight="1">
      <c r="A185" s="13" t="s">
        <v>109</v>
      </c>
      <c r="B185" s="129" t="s">
        <v>42</v>
      </c>
      <c r="C185" s="46" t="s">
        <v>3</v>
      </c>
      <c r="D185" s="69" t="s">
        <v>5</v>
      </c>
      <c r="E185" s="8" t="s">
        <v>199</v>
      </c>
      <c r="F185" s="178" t="s">
        <v>108</v>
      </c>
      <c r="G185" s="19">
        <v>800000</v>
      </c>
    </row>
    <row r="186" spans="1:7" ht="18.75" customHeight="1">
      <c r="A186" s="57" t="s">
        <v>82</v>
      </c>
      <c r="B186" s="130" t="s">
        <v>42</v>
      </c>
      <c r="C186" s="49" t="s">
        <v>4</v>
      </c>
      <c r="D186" s="99"/>
      <c r="E186" s="14"/>
      <c r="F186" s="184"/>
      <c r="G186" s="21">
        <f>G187</f>
        <v>11588000</v>
      </c>
    </row>
    <row r="187" spans="1:7" ht="16.5" customHeight="1">
      <c r="A187" s="30" t="s">
        <v>30</v>
      </c>
      <c r="B187" s="129" t="s">
        <v>42</v>
      </c>
      <c r="C187" s="40" t="s">
        <v>4</v>
      </c>
      <c r="D187" s="92" t="s">
        <v>2</v>
      </c>
      <c r="E187" s="7"/>
      <c r="F187" s="165"/>
      <c r="G187" s="22">
        <f>G188+G190+G194+G198+G202+G204+G211+G213+G215+G217</f>
        <v>11588000</v>
      </c>
    </row>
    <row r="188" spans="1:7" ht="36.75" customHeight="1">
      <c r="A188" s="148" t="s">
        <v>99</v>
      </c>
      <c r="B188" s="129" t="s">
        <v>42</v>
      </c>
      <c r="C188" s="39" t="s">
        <v>4</v>
      </c>
      <c r="D188" s="71" t="s">
        <v>2</v>
      </c>
      <c r="E188" s="32" t="s">
        <v>200</v>
      </c>
      <c r="F188" s="166"/>
      <c r="G188" s="33">
        <f>G189</f>
        <v>10000</v>
      </c>
    </row>
    <row r="189" spans="1:7" ht="30" customHeight="1">
      <c r="A189" s="80" t="s">
        <v>161</v>
      </c>
      <c r="B189" s="129" t="s">
        <v>42</v>
      </c>
      <c r="C189" s="38" t="s">
        <v>4</v>
      </c>
      <c r="D189" s="69" t="s">
        <v>2</v>
      </c>
      <c r="E189" s="8" t="s">
        <v>200</v>
      </c>
      <c r="F189" s="173" t="s">
        <v>117</v>
      </c>
      <c r="G189" s="19">
        <v>10000</v>
      </c>
    </row>
    <row r="190" spans="1:7" ht="38.25">
      <c r="A190" s="148" t="s">
        <v>100</v>
      </c>
      <c r="B190" s="129" t="s">
        <v>42</v>
      </c>
      <c r="C190" s="140" t="s">
        <v>4</v>
      </c>
      <c r="D190" s="142" t="s">
        <v>2</v>
      </c>
      <c r="E190" s="141" t="s">
        <v>201</v>
      </c>
      <c r="F190" s="177"/>
      <c r="G190" s="143">
        <f>SUM(G191:G193)</f>
        <v>500000</v>
      </c>
    </row>
    <row r="191" spans="1:7" ht="25.5">
      <c r="A191" s="80" t="s">
        <v>156</v>
      </c>
      <c r="B191" s="129" t="s">
        <v>42</v>
      </c>
      <c r="C191" s="144" t="s">
        <v>4</v>
      </c>
      <c r="D191" s="146" t="s">
        <v>2</v>
      </c>
      <c r="E191" s="145" t="s">
        <v>201</v>
      </c>
      <c r="F191" s="178" t="s">
        <v>158</v>
      </c>
      <c r="G191" s="147">
        <v>440000</v>
      </c>
    </row>
    <row r="192" spans="1:7" ht="18.75" customHeight="1">
      <c r="A192" s="80" t="s">
        <v>160</v>
      </c>
      <c r="B192" s="129" t="s">
        <v>42</v>
      </c>
      <c r="C192" s="144" t="s">
        <v>4</v>
      </c>
      <c r="D192" s="146" t="s">
        <v>2</v>
      </c>
      <c r="E192" s="145" t="s">
        <v>201</v>
      </c>
      <c r="F192" s="178" t="s">
        <v>159</v>
      </c>
      <c r="G192" s="147">
        <v>4000</v>
      </c>
    </row>
    <row r="193" spans="1:7" ht="27.75" customHeight="1">
      <c r="A193" s="80" t="s">
        <v>161</v>
      </c>
      <c r="B193" s="129" t="s">
        <v>42</v>
      </c>
      <c r="C193" s="144" t="s">
        <v>4</v>
      </c>
      <c r="D193" s="146" t="s">
        <v>2</v>
      </c>
      <c r="E193" s="145" t="s">
        <v>201</v>
      </c>
      <c r="F193" s="173" t="s">
        <v>117</v>
      </c>
      <c r="G193" s="147">
        <v>56000</v>
      </c>
    </row>
    <row r="194" spans="1:7" ht="29.25" customHeight="1">
      <c r="A194" s="35" t="s">
        <v>84</v>
      </c>
      <c r="B194" s="129" t="s">
        <v>42</v>
      </c>
      <c r="C194" s="39" t="s">
        <v>4</v>
      </c>
      <c r="D194" s="71" t="s">
        <v>2</v>
      </c>
      <c r="E194" s="32" t="s">
        <v>202</v>
      </c>
      <c r="F194" s="166"/>
      <c r="G194" s="33">
        <f>SUM(G195:G197)</f>
        <v>280000</v>
      </c>
    </row>
    <row r="195" spans="1:7" ht="27" customHeight="1">
      <c r="A195" s="80" t="s">
        <v>156</v>
      </c>
      <c r="B195" s="129" t="s">
        <v>42</v>
      </c>
      <c r="C195" s="144" t="s">
        <v>4</v>
      </c>
      <c r="D195" s="146" t="s">
        <v>2</v>
      </c>
      <c r="E195" s="145" t="s">
        <v>202</v>
      </c>
      <c r="F195" s="178" t="s">
        <v>158</v>
      </c>
      <c r="G195" s="147">
        <v>160000</v>
      </c>
    </row>
    <row r="196" spans="1:7" ht="17.25" customHeight="1">
      <c r="A196" s="80" t="s">
        <v>160</v>
      </c>
      <c r="B196" s="129" t="s">
        <v>42</v>
      </c>
      <c r="C196" s="144" t="s">
        <v>4</v>
      </c>
      <c r="D196" s="146" t="s">
        <v>2</v>
      </c>
      <c r="E196" s="145" t="s">
        <v>202</v>
      </c>
      <c r="F196" s="178" t="s">
        <v>159</v>
      </c>
      <c r="G196" s="147">
        <v>4000</v>
      </c>
    </row>
    <row r="197" spans="1:7" ht="32.25" customHeight="1">
      <c r="A197" s="80" t="s">
        <v>161</v>
      </c>
      <c r="B197" s="129" t="s">
        <v>42</v>
      </c>
      <c r="C197" s="144" t="s">
        <v>4</v>
      </c>
      <c r="D197" s="146" t="s">
        <v>2</v>
      </c>
      <c r="E197" s="145" t="s">
        <v>202</v>
      </c>
      <c r="F197" s="173" t="s">
        <v>117</v>
      </c>
      <c r="G197" s="147">
        <v>116000</v>
      </c>
    </row>
    <row r="198" spans="1:7" ht="32.25" customHeight="1">
      <c r="A198" s="35" t="s">
        <v>251</v>
      </c>
      <c r="B198" s="129" t="s">
        <v>42</v>
      </c>
      <c r="C198" s="39" t="s">
        <v>4</v>
      </c>
      <c r="D198" s="71" t="s">
        <v>2</v>
      </c>
      <c r="E198" s="32" t="s">
        <v>252</v>
      </c>
      <c r="F198" s="166"/>
      <c r="G198" s="33">
        <f>SUM(G199:G201)</f>
        <v>500000</v>
      </c>
    </row>
    <row r="199" spans="1:7" ht="32.25" customHeight="1">
      <c r="A199" s="80" t="s">
        <v>156</v>
      </c>
      <c r="B199" s="129" t="s">
        <v>42</v>
      </c>
      <c r="C199" s="144" t="s">
        <v>4</v>
      </c>
      <c r="D199" s="146" t="s">
        <v>2</v>
      </c>
      <c r="E199" s="145" t="s">
        <v>252</v>
      </c>
      <c r="F199" s="178" t="s">
        <v>158</v>
      </c>
      <c r="G199" s="147">
        <v>330000</v>
      </c>
    </row>
    <row r="200" spans="1:7" ht="32.25" customHeight="1">
      <c r="A200" s="80" t="s">
        <v>160</v>
      </c>
      <c r="B200" s="129" t="s">
        <v>42</v>
      </c>
      <c r="C200" s="144" t="s">
        <v>4</v>
      </c>
      <c r="D200" s="146" t="s">
        <v>2</v>
      </c>
      <c r="E200" s="145" t="s">
        <v>252</v>
      </c>
      <c r="F200" s="178" t="s">
        <v>159</v>
      </c>
      <c r="G200" s="147">
        <v>10000</v>
      </c>
    </row>
    <row r="201" spans="1:7" ht="32.25" customHeight="1">
      <c r="A201" s="80" t="s">
        <v>161</v>
      </c>
      <c r="B201" s="129" t="s">
        <v>42</v>
      </c>
      <c r="C201" s="144" t="s">
        <v>4</v>
      </c>
      <c r="D201" s="146" t="s">
        <v>2</v>
      </c>
      <c r="E201" s="145" t="s">
        <v>252</v>
      </c>
      <c r="F201" s="173" t="s">
        <v>117</v>
      </c>
      <c r="G201" s="147">
        <v>160000</v>
      </c>
    </row>
    <row r="202" spans="1:7" ht="15.75" customHeight="1">
      <c r="A202" s="212" t="s">
        <v>203</v>
      </c>
      <c r="B202" s="129" t="s">
        <v>42</v>
      </c>
      <c r="C202" s="39" t="s">
        <v>4</v>
      </c>
      <c r="D202" s="71" t="s">
        <v>2</v>
      </c>
      <c r="E202" s="32" t="s">
        <v>204</v>
      </c>
      <c r="F202" s="166"/>
      <c r="G202" s="33">
        <f>G203</f>
        <v>315000</v>
      </c>
    </row>
    <row r="203" spans="1:7" ht="25.5">
      <c r="A203" s="80" t="s">
        <v>161</v>
      </c>
      <c r="B203" s="129" t="s">
        <v>42</v>
      </c>
      <c r="C203" s="48" t="s">
        <v>4</v>
      </c>
      <c r="D203" s="69" t="s">
        <v>2</v>
      </c>
      <c r="E203" s="8" t="s">
        <v>204</v>
      </c>
      <c r="F203" s="173" t="s">
        <v>117</v>
      </c>
      <c r="G203" s="19">
        <v>315000</v>
      </c>
    </row>
    <row r="204" spans="1:7" ht="12.75">
      <c r="A204" s="212" t="s">
        <v>31</v>
      </c>
      <c r="B204" s="129" t="s">
        <v>42</v>
      </c>
      <c r="C204" s="39" t="s">
        <v>4</v>
      </c>
      <c r="D204" s="71" t="s">
        <v>2</v>
      </c>
      <c r="E204" s="32" t="s">
        <v>205</v>
      </c>
      <c r="F204" s="166"/>
      <c r="G204" s="33">
        <f>SUM(G205:G210)</f>
        <v>9423000</v>
      </c>
    </row>
    <row r="205" spans="1:7" ht="25.5">
      <c r="A205" s="80" t="s">
        <v>156</v>
      </c>
      <c r="B205" s="129" t="s">
        <v>42</v>
      </c>
      <c r="C205" s="48" t="s">
        <v>4</v>
      </c>
      <c r="D205" s="69" t="s">
        <v>2</v>
      </c>
      <c r="E205" s="8" t="s">
        <v>205</v>
      </c>
      <c r="F205" s="178" t="s">
        <v>158</v>
      </c>
      <c r="G205" s="19">
        <f>8600000*95%</f>
        <v>8170000</v>
      </c>
    </row>
    <row r="206" spans="1:7" ht="12.75">
      <c r="A206" s="80" t="s">
        <v>160</v>
      </c>
      <c r="B206" s="129" t="s">
        <v>42</v>
      </c>
      <c r="C206" s="48" t="s">
        <v>4</v>
      </c>
      <c r="D206" s="69" t="s">
        <v>2</v>
      </c>
      <c r="E206" s="8" t="s">
        <v>205</v>
      </c>
      <c r="F206" s="178" t="s">
        <v>159</v>
      </c>
      <c r="G206" s="19">
        <v>80000</v>
      </c>
    </row>
    <row r="207" spans="1:7" ht="25.5">
      <c r="A207" s="80" t="s">
        <v>113</v>
      </c>
      <c r="B207" s="129" t="s">
        <v>42</v>
      </c>
      <c r="C207" s="48" t="s">
        <v>4</v>
      </c>
      <c r="D207" s="69" t="s">
        <v>2</v>
      </c>
      <c r="E207" s="8" t="s">
        <v>205</v>
      </c>
      <c r="F207" s="178" t="s">
        <v>116</v>
      </c>
      <c r="G207" s="19">
        <v>100000</v>
      </c>
    </row>
    <row r="208" spans="1:7" ht="25.5">
      <c r="A208" s="80" t="s">
        <v>161</v>
      </c>
      <c r="B208" s="129" t="s">
        <v>42</v>
      </c>
      <c r="C208" s="48" t="s">
        <v>4</v>
      </c>
      <c r="D208" s="69" t="s">
        <v>2</v>
      </c>
      <c r="E208" s="8" t="s">
        <v>205</v>
      </c>
      <c r="F208" s="173" t="s">
        <v>117</v>
      </c>
      <c r="G208" s="19">
        <f>1257000-224000</f>
        <v>1033000</v>
      </c>
    </row>
    <row r="209" spans="1:7" ht="12.75">
      <c r="A209" s="80" t="s">
        <v>150</v>
      </c>
      <c r="B209" s="129" t="s">
        <v>42</v>
      </c>
      <c r="C209" s="48" t="s">
        <v>4</v>
      </c>
      <c r="D209" s="69" t="s">
        <v>2</v>
      </c>
      <c r="E209" s="8" t="s">
        <v>205</v>
      </c>
      <c r="F209" s="173" t="s">
        <v>153</v>
      </c>
      <c r="G209" s="19">
        <v>30000</v>
      </c>
    </row>
    <row r="210" spans="1:7" ht="12.75">
      <c r="A210" s="80" t="s">
        <v>152</v>
      </c>
      <c r="B210" s="129" t="s">
        <v>42</v>
      </c>
      <c r="C210" s="48" t="s">
        <v>4</v>
      </c>
      <c r="D210" s="69" t="s">
        <v>2</v>
      </c>
      <c r="E210" s="8" t="s">
        <v>205</v>
      </c>
      <c r="F210" s="173" t="s">
        <v>154</v>
      </c>
      <c r="G210" s="19">
        <v>10000</v>
      </c>
    </row>
    <row r="211" spans="1:7" ht="12.75">
      <c r="A211" s="35" t="s">
        <v>69</v>
      </c>
      <c r="B211" s="129" t="s">
        <v>42</v>
      </c>
      <c r="C211" s="45" t="s">
        <v>4</v>
      </c>
      <c r="D211" s="71" t="s">
        <v>2</v>
      </c>
      <c r="E211" s="32" t="s">
        <v>206</v>
      </c>
      <c r="F211" s="166"/>
      <c r="G211" s="33">
        <f>G212</f>
        <v>100000</v>
      </c>
    </row>
    <row r="212" spans="1:7" ht="25.5">
      <c r="A212" s="80" t="s">
        <v>161</v>
      </c>
      <c r="B212" s="129" t="s">
        <v>42</v>
      </c>
      <c r="C212" s="46" t="s">
        <v>4</v>
      </c>
      <c r="D212" s="69" t="s">
        <v>2</v>
      </c>
      <c r="E212" s="8" t="s">
        <v>206</v>
      </c>
      <c r="F212" s="173" t="s">
        <v>117</v>
      </c>
      <c r="G212" s="19">
        <v>100000</v>
      </c>
    </row>
    <row r="213" spans="1:7" ht="12.75">
      <c r="A213" s="35" t="s">
        <v>90</v>
      </c>
      <c r="B213" s="129" t="s">
        <v>42</v>
      </c>
      <c r="C213" s="45" t="s">
        <v>4</v>
      </c>
      <c r="D213" s="71" t="s">
        <v>2</v>
      </c>
      <c r="E213" s="32" t="s">
        <v>207</v>
      </c>
      <c r="F213" s="166"/>
      <c r="G213" s="33">
        <f>G214</f>
        <v>150000</v>
      </c>
    </row>
    <row r="214" spans="1:7" ht="25.5">
      <c r="A214" s="80" t="s">
        <v>161</v>
      </c>
      <c r="B214" s="129" t="s">
        <v>42</v>
      </c>
      <c r="C214" s="46" t="s">
        <v>4</v>
      </c>
      <c r="D214" s="69" t="s">
        <v>2</v>
      </c>
      <c r="E214" s="8" t="s">
        <v>207</v>
      </c>
      <c r="F214" s="173" t="s">
        <v>117</v>
      </c>
      <c r="G214" s="19">
        <v>150000</v>
      </c>
    </row>
    <row r="215" spans="1:7" ht="12.75">
      <c r="A215" s="35" t="s">
        <v>101</v>
      </c>
      <c r="B215" s="129" t="s">
        <v>42</v>
      </c>
      <c r="C215" s="45" t="s">
        <v>4</v>
      </c>
      <c r="D215" s="71" t="s">
        <v>2</v>
      </c>
      <c r="E215" s="32" t="s">
        <v>208</v>
      </c>
      <c r="F215" s="166"/>
      <c r="G215" s="33">
        <f>G216</f>
        <v>200000</v>
      </c>
    </row>
    <row r="216" spans="1:7" ht="25.5">
      <c r="A216" s="80" t="s">
        <v>161</v>
      </c>
      <c r="B216" s="129" t="s">
        <v>42</v>
      </c>
      <c r="C216" s="46" t="s">
        <v>4</v>
      </c>
      <c r="D216" s="69" t="s">
        <v>2</v>
      </c>
      <c r="E216" s="8" t="s">
        <v>208</v>
      </c>
      <c r="F216" s="173" t="s">
        <v>117</v>
      </c>
      <c r="G216" s="19">
        <v>200000</v>
      </c>
    </row>
    <row r="217" spans="1:7" ht="12.75">
      <c r="A217" s="35" t="s">
        <v>102</v>
      </c>
      <c r="B217" s="129" t="s">
        <v>42</v>
      </c>
      <c r="C217" s="45" t="s">
        <v>4</v>
      </c>
      <c r="D217" s="71" t="s">
        <v>2</v>
      </c>
      <c r="E217" s="32" t="s">
        <v>209</v>
      </c>
      <c r="F217" s="166"/>
      <c r="G217" s="33">
        <f>G218</f>
        <v>110000</v>
      </c>
    </row>
    <row r="218" spans="1:7" ht="25.5">
      <c r="A218" s="80" t="s">
        <v>161</v>
      </c>
      <c r="B218" s="129" t="s">
        <v>42</v>
      </c>
      <c r="C218" s="46" t="s">
        <v>4</v>
      </c>
      <c r="D218" s="69" t="s">
        <v>2</v>
      </c>
      <c r="E218" s="8" t="s">
        <v>209</v>
      </c>
      <c r="F218" s="173" t="s">
        <v>117</v>
      </c>
      <c r="G218" s="19">
        <v>110000</v>
      </c>
    </row>
    <row r="219" spans="1:7" ht="15.75">
      <c r="A219" s="244" t="s">
        <v>13</v>
      </c>
      <c r="B219" s="130" t="s">
        <v>42</v>
      </c>
      <c r="C219" s="249" t="s">
        <v>7</v>
      </c>
      <c r="D219" s="246"/>
      <c r="E219" s="247"/>
      <c r="F219" s="248"/>
      <c r="G219" s="250">
        <f>G220+G223+G228+G237</f>
        <v>51166000</v>
      </c>
    </row>
    <row r="220" spans="1:7" ht="12.75">
      <c r="A220" s="28" t="s">
        <v>18</v>
      </c>
      <c r="B220" s="129" t="s">
        <v>42</v>
      </c>
      <c r="C220" s="37" t="s">
        <v>7</v>
      </c>
      <c r="D220" s="92" t="s">
        <v>2</v>
      </c>
      <c r="E220" s="7"/>
      <c r="F220" s="165"/>
      <c r="G220" s="20">
        <f>G221</f>
        <v>4000000</v>
      </c>
    </row>
    <row r="221" spans="1:7" ht="12.75">
      <c r="A221" s="35" t="s">
        <v>37</v>
      </c>
      <c r="B221" s="129" t="s">
        <v>42</v>
      </c>
      <c r="C221" s="39" t="s">
        <v>7</v>
      </c>
      <c r="D221" s="71" t="s">
        <v>2</v>
      </c>
      <c r="E221" s="32" t="s">
        <v>210</v>
      </c>
      <c r="F221" s="166"/>
      <c r="G221" s="33">
        <f>G222</f>
        <v>4000000</v>
      </c>
    </row>
    <row r="222" spans="1:7" ht="12.75">
      <c r="A222" s="13" t="s">
        <v>213</v>
      </c>
      <c r="B222" s="129" t="s">
        <v>42</v>
      </c>
      <c r="C222" s="48" t="s">
        <v>7</v>
      </c>
      <c r="D222" s="69" t="s">
        <v>2</v>
      </c>
      <c r="E222" s="8" t="s">
        <v>210</v>
      </c>
      <c r="F222" s="173" t="s">
        <v>214</v>
      </c>
      <c r="G222" s="19">
        <v>4000000</v>
      </c>
    </row>
    <row r="223" spans="1:7" ht="12.75">
      <c r="A223" s="28" t="s">
        <v>14</v>
      </c>
      <c r="B223" s="129" t="s">
        <v>42</v>
      </c>
      <c r="C223" s="37" t="s">
        <v>7</v>
      </c>
      <c r="D223" s="92" t="s">
        <v>9</v>
      </c>
      <c r="E223" s="8"/>
      <c r="F223" s="173"/>
      <c r="G223" s="20">
        <f>G224+G226</f>
        <v>22731000</v>
      </c>
    </row>
    <row r="224" spans="1:7" ht="48">
      <c r="A224" s="237" t="s">
        <v>52</v>
      </c>
      <c r="B224" s="129" t="s">
        <v>42</v>
      </c>
      <c r="C224" s="214" t="s">
        <v>7</v>
      </c>
      <c r="D224" s="216" t="s">
        <v>9</v>
      </c>
      <c r="E224" s="206" t="s">
        <v>215</v>
      </c>
      <c r="F224" s="216"/>
      <c r="G224" s="217">
        <f>G225</f>
        <v>21887000</v>
      </c>
    </row>
    <row r="225" spans="1:7" ht="38.25">
      <c r="A225" s="58" t="s">
        <v>176</v>
      </c>
      <c r="B225" s="129" t="s">
        <v>42</v>
      </c>
      <c r="C225" s="38" t="s">
        <v>7</v>
      </c>
      <c r="D225" s="69" t="s">
        <v>9</v>
      </c>
      <c r="E225" s="8" t="s">
        <v>215</v>
      </c>
      <c r="F225" s="173" t="s">
        <v>177</v>
      </c>
      <c r="G225" s="19">
        <v>21887000</v>
      </c>
    </row>
    <row r="226" spans="1:7" ht="114.75">
      <c r="A226" s="236" t="s">
        <v>47</v>
      </c>
      <c r="B226" s="129" t="s">
        <v>42</v>
      </c>
      <c r="C226" s="39" t="s">
        <v>7</v>
      </c>
      <c r="D226" s="71" t="s">
        <v>9</v>
      </c>
      <c r="E226" s="32" t="s">
        <v>216</v>
      </c>
      <c r="F226" s="166"/>
      <c r="G226" s="33">
        <f>G227</f>
        <v>844000</v>
      </c>
    </row>
    <row r="227" spans="1:7" ht="25.5">
      <c r="A227" s="13" t="s">
        <v>211</v>
      </c>
      <c r="B227" s="129" t="s">
        <v>42</v>
      </c>
      <c r="C227" s="38" t="s">
        <v>7</v>
      </c>
      <c r="D227" s="69" t="s">
        <v>9</v>
      </c>
      <c r="E227" s="8" t="s">
        <v>216</v>
      </c>
      <c r="F227" s="173" t="s">
        <v>212</v>
      </c>
      <c r="G227" s="23">
        <v>844000</v>
      </c>
    </row>
    <row r="228" spans="1:7" ht="12.75">
      <c r="A228" s="28" t="s">
        <v>15</v>
      </c>
      <c r="B228" s="129" t="s">
        <v>42</v>
      </c>
      <c r="C228" s="37" t="s">
        <v>7</v>
      </c>
      <c r="D228" s="92" t="s">
        <v>11</v>
      </c>
      <c r="E228" s="8"/>
      <c r="F228" s="173"/>
      <c r="G228" s="20">
        <f>G229+G231+G233+G235</f>
        <v>860000</v>
      </c>
    </row>
    <row r="229" spans="1:7" ht="12.75">
      <c r="A229" s="35" t="s">
        <v>50</v>
      </c>
      <c r="B229" s="129" t="s">
        <v>42</v>
      </c>
      <c r="C229" s="39" t="s">
        <v>7</v>
      </c>
      <c r="D229" s="71" t="s">
        <v>11</v>
      </c>
      <c r="E229" s="32" t="s">
        <v>217</v>
      </c>
      <c r="F229" s="166"/>
      <c r="G229" s="33">
        <f>G230</f>
        <v>40000</v>
      </c>
    </row>
    <row r="230" spans="1:7" ht="25.5">
      <c r="A230" s="13" t="s">
        <v>211</v>
      </c>
      <c r="B230" s="129" t="s">
        <v>42</v>
      </c>
      <c r="C230" s="38" t="s">
        <v>7</v>
      </c>
      <c r="D230" s="69" t="s">
        <v>11</v>
      </c>
      <c r="E230" s="8" t="s">
        <v>217</v>
      </c>
      <c r="F230" s="173" t="s">
        <v>212</v>
      </c>
      <c r="G230" s="23">
        <v>40000</v>
      </c>
    </row>
    <row r="231" spans="1:7" ht="25.5">
      <c r="A231" s="35" t="s">
        <v>85</v>
      </c>
      <c r="B231" s="129" t="s">
        <v>42</v>
      </c>
      <c r="C231" s="39" t="s">
        <v>7</v>
      </c>
      <c r="D231" s="71" t="s">
        <v>11</v>
      </c>
      <c r="E231" s="32" t="s">
        <v>218</v>
      </c>
      <c r="F231" s="166"/>
      <c r="G231" s="33">
        <f>G232</f>
        <v>0</v>
      </c>
    </row>
    <row r="232" spans="1:7" ht="25.5">
      <c r="A232" s="13" t="s">
        <v>211</v>
      </c>
      <c r="B232" s="129" t="s">
        <v>42</v>
      </c>
      <c r="C232" s="48" t="s">
        <v>7</v>
      </c>
      <c r="D232" s="69" t="s">
        <v>11</v>
      </c>
      <c r="E232" s="8" t="s">
        <v>218</v>
      </c>
      <c r="F232" s="173" t="s">
        <v>212</v>
      </c>
      <c r="G232" s="19"/>
    </row>
    <row r="233" spans="1:7" ht="12.75">
      <c r="A233" s="35" t="s">
        <v>48</v>
      </c>
      <c r="B233" s="129" t="s">
        <v>42</v>
      </c>
      <c r="C233" s="50" t="s">
        <v>7</v>
      </c>
      <c r="D233" s="104" t="s">
        <v>11</v>
      </c>
      <c r="E233" s="32" t="s">
        <v>219</v>
      </c>
      <c r="F233" s="191"/>
      <c r="G233" s="33">
        <f>G234</f>
        <v>600000</v>
      </c>
    </row>
    <row r="234" spans="1:7" ht="25.5">
      <c r="A234" s="13" t="s">
        <v>211</v>
      </c>
      <c r="B234" s="129" t="s">
        <v>42</v>
      </c>
      <c r="C234" s="38" t="s">
        <v>7</v>
      </c>
      <c r="D234" s="69" t="s">
        <v>11</v>
      </c>
      <c r="E234" s="8" t="s">
        <v>219</v>
      </c>
      <c r="F234" s="173" t="s">
        <v>212</v>
      </c>
      <c r="G234" s="81">
        <v>600000</v>
      </c>
    </row>
    <row r="235" spans="1:7" ht="12.75">
      <c r="A235" s="35" t="s">
        <v>107</v>
      </c>
      <c r="B235" s="129" t="s">
        <v>42</v>
      </c>
      <c r="C235" s="50" t="s">
        <v>7</v>
      </c>
      <c r="D235" s="104" t="s">
        <v>11</v>
      </c>
      <c r="E235" s="32" t="s">
        <v>220</v>
      </c>
      <c r="F235" s="191"/>
      <c r="G235" s="33">
        <f>G236</f>
        <v>220000</v>
      </c>
    </row>
    <row r="236" spans="1:7" ht="25.5">
      <c r="A236" s="13" t="s">
        <v>211</v>
      </c>
      <c r="B236" s="129" t="s">
        <v>42</v>
      </c>
      <c r="C236" s="38" t="s">
        <v>7</v>
      </c>
      <c r="D236" s="69" t="s">
        <v>11</v>
      </c>
      <c r="E236" s="8" t="s">
        <v>220</v>
      </c>
      <c r="F236" s="173" t="s">
        <v>212</v>
      </c>
      <c r="G236" s="81">
        <v>220000</v>
      </c>
    </row>
    <row r="237" spans="1:7" ht="12.75">
      <c r="A237" s="28" t="s">
        <v>70</v>
      </c>
      <c r="B237" s="129" t="s">
        <v>42</v>
      </c>
      <c r="C237" s="37" t="s">
        <v>7</v>
      </c>
      <c r="D237" s="92" t="s">
        <v>12</v>
      </c>
      <c r="E237" s="11"/>
      <c r="F237" s="192"/>
      <c r="G237" s="20">
        <f>G238+G240+G245+G248+G250</f>
        <v>23575000</v>
      </c>
    </row>
    <row r="238" spans="1:7" ht="51">
      <c r="A238" s="35" t="s">
        <v>103</v>
      </c>
      <c r="B238" s="129" t="s">
        <v>42</v>
      </c>
      <c r="C238" s="45" t="s">
        <v>7</v>
      </c>
      <c r="D238" s="102" t="s">
        <v>12</v>
      </c>
      <c r="E238" s="32" t="s">
        <v>221</v>
      </c>
      <c r="F238" s="186"/>
      <c r="G238" s="33">
        <f>G239</f>
        <v>17948000</v>
      </c>
    </row>
    <row r="239" spans="1:7" ht="25.5">
      <c r="A239" s="13" t="s">
        <v>211</v>
      </c>
      <c r="B239" s="129" t="s">
        <v>42</v>
      </c>
      <c r="C239" s="46" t="s">
        <v>7</v>
      </c>
      <c r="D239" s="103" t="s">
        <v>12</v>
      </c>
      <c r="E239" s="8" t="s">
        <v>221</v>
      </c>
      <c r="F239" s="187" t="s">
        <v>212</v>
      </c>
      <c r="G239" s="19">
        <v>17948000</v>
      </c>
    </row>
    <row r="240" spans="1:7" ht="12.75">
      <c r="A240" s="108" t="s">
        <v>71</v>
      </c>
      <c r="B240" s="129" t="s">
        <v>42</v>
      </c>
      <c r="C240" s="45" t="s">
        <v>7</v>
      </c>
      <c r="D240" s="102" t="s">
        <v>12</v>
      </c>
      <c r="E240" s="32" t="s">
        <v>222</v>
      </c>
      <c r="F240" s="186"/>
      <c r="G240" s="33">
        <f>SUM(G241:G244)</f>
        <v>590000</v>
      </c>
    </row>
    <row r="241" spans="1:7" ht="25.5">
      <c r="A241" s="80" t="s">
        <v>118</v>
      </c>
      <c r="B241" s="129" t="s">
        <v>42</v>
      </c>
      <c r="C241" s="38" t="s">
        <v>7</v>
      </c>
      <c r="D241" s="69" t="s">
        <v>12</v>
      </c>
      <c r="E241" s="8" t="s">
        <v>222</v>
      </c>
      <c r="F241" s="173" t="s">
        <v>119</v>
      </c>
      <c r="G241" s="19">
        <v>500000</v>
      </c>
    </row>
    <row r="242" spans="1:7" ht="12.75">
      <c r="A242" s="80" t="s">
        <v>138</v>
      </c>
      <c r="B242" s="129" t="s">
        <v>42</v>
      </c>
      <c r="C242" s="38" t="s">
        <v>7</v>
      </c>
      <c r="D242" s="69" t="s">
        <v>12</v>
      </c>
      <c r="E242" s="8" t="s">
        <v>222</v>
      </c>
      <c r="F242" s="173" t="s">
        <v>140</v>
      </c>
      <c r="G242" s="19">
        <v>20000</v>
      </c>
    </row>
    <row r="243" spans="1:7" ht="25.5">
      <c r="A243" s="80" t="s">
        <v>113</v>
      </c>
      <c r="B243" s="129" t="s">
        <v>42</v>
      </c>
      <c r="C243" s="38" t="s">
        <v>7</v>
      </c>
      <c r="D243" s="69" t="s">
        <v>12</v>
      </c>
      <c r="E243" s="8" t="s">
        <v>222</v>
      </c>
      <c r="F243" s="173" t="s">
        <v>116</v>
      </c>
      <c r="G243" s="19">
        <v>10000</v>
      </c>
    </row>
    <row r="244" spans="1:7" ht="12.75">
      <c r="A244" s="80" t="s">
        <v>114</v>
      </c>
      <c r="B244" s="129" t="s">
        <v>42</v>
      </c>
      <c r="C244" s="38" t="s">
        <v>7</v>
      </c>
      <c r="D244" s="69" t="s">
        <v>12</v>
      </c>
      <c r="E244" s="8" t="s">
        <v>222</v>
      </c>
      <c r="F244" s="173" t="s">
        <v>117</v>
      </c>
      <c r="G244" s="19">
        <v>60000</v>
      </c>
    </row>
    <row r="245" spans="1:7" ht="38.25">
      <c r="A245" s="35" t="s">
        <v>59</v>
      </c>
      <c r="B245" s="129" t="s">
        <v>42</v>
      </c>
      <c r="C245" s="45" t="s">
        <v>7</v>
      </c>
      <c r="D245" s="102" t="s">
        <v>12</v>
      </c>
      <c r="E245" s="32" t="s">
        <v>223</v>
      </c>
      <c r="F245" s="186"/>
      <c r="G245" s="33">
        <f>G246+G247</f>
        <v>2975000</v>
      </c>
    </row>
    <row r="246" spans="1:7" ht="25.5">
      <c r="A246" s="13" t="s">
        <v>211</v>
      </c>
      <c r="B246" s="129" t="s">
        <v>42</v>
      </c>
      <c r="C246" s="46" t="s">
        <v>7</v>
      </c>
      <c r="D246" s="103" t="s">
        <v>12</v>
      </c>
      <c r="E246" s="8" t="s">
        <v>223</v>
      </c>
      <c r="F246" s="187" t="s">
        <v>212</v>
      </c>
      <c r="G246" s="19">
        <v>2875000</v>
      </c>
    </row>
    <row r="247" spans="1:7" ht="12.75">
      <c r="A247" s="13" t="s">
        <v>109</v>
      </c>
      <c r="B247" s="129" t="s">
        <v>42</v>
      </c>
      <c r="C247" s="46" t="s">
        <v>226</v>
      </c>
      <c r="D247" s="103" t="s">
        <v>12</v>
      </c>
      <c r="E247" s="8" t="s">
        <v>223</v>
      </c>
      <c r="F247" s="187" t="s">
        <v>108</v>
      </c>
      <c r="G247" s="19">
        <v>100000</v>
      </c>
    </row>
    <row r="248" spans="1:7" ht="38.25">
      <c r="A248" s="59" t="s">
        <v>44</v>
      </c>
      <c r="B248" s="129" t="s">
        <v>42</v>
      </c>
      <c r="C248" s="36" t="s">
        <v>7</v>
      </c>
      <c r="D248" s="169" t="s">
        <v>12</v>
      </c>
      <c r="E248" s="141" t="s">
        <v>224</v>
      </c>
      <c r="F248" s="193"/>
      <c r="G248" s="143">
        <f>G249+G250</f>
        <v>2062000</v>
      </c>
    </row>
    <row r="249" spans="1:7" ht="12.75">
      <c r="A249" s="80" t="s">
        <v>114</v>
      </c>
      <c r="B249" s="129" t="s">
        <v>42</v>
      </c>
      <c r="C249" s="51" t="s">
        <v>7</v>
      </c>
      <c r="D249" s="170" t="s">
        <v>12</v>
      </c>
      <c r="E249" s="145" t="s">
        <v>224</v>
      </c>
      <c r="F249" s="190" t="s">
        <v>117</v>
      </c>
      <c r="G249" s="147">
        <v>2062000</v>
      </c>
    </row>
    <row r="250" spans="1:7" ht="25.5">
      <c r="A250" s="108" t="s">
        <v>94</v>
      </c>
      <c r="B250" s="129" t="s">
        <v>42</v>
      </c>
      <c r="C250" s="45" t="s">
        <v>7</v>
      </c>
      <c r="D250" s="102" t="s">
        <v>12</v>
      </c>
      <c r="E250" s="32" t="s">
        <v>225</v>
      </c>
      <c r="F250" s="186"/>
      <c r="G250" s="33">
        <f>G251</f>
        <v>0</v>
      </c>
    </row>
    <row r="251" spans="1:7" ht="12.75">
      <c r="A251" s="80" t="s">
        <v>114</v>
      </c>
      <c r="B251" s="129" t="s">
        <v>42</v>
      </c>
      <c r="C251" s="46" t="s">
        <v>7</v>
      </c>
      <c r="D251" s="103" t="s">
        <v>12</v>
      </c>
      <c r="E251" s="8" t="s">
        <v>225</v>
      </c>
      <c r="F251" s="187" t="s">
        <v>117</v>
      </c>
      <c r="G251" s="19"/>
    </row>
    <row r="252" spans="1:7" ht="12.75">
      <c r="A252" s="13" t="s">
        <v>109</v>
      </c>
      <c r="B252" s="129" t="s">
        <v>42</v>
      </c>
      <c r="C252" s="46" t="s">
        <v>7</v>
      </c>
      <c r="D252" s="103" t="s">
        <v>12</v>
      </c>
      <c r="E252" s="8" t="s">
        <v>225</v>
      </c>
      <c r="F252" s="187" t="s">
        <v>108</v>
      </c>
      <c r="G252" s="19"/>
    </row>
    <row r="253" spans="1:7" ht="12.75">
      <c r="A253" s="113" t="s">
        <v>72</v>
      </c>
      <c r="B253" s="130" t="s">
        <v>42</v>
      </c>
      <c r="C253" s="114" t="s">
        <v>38</v>
      </c>
      <c r="D253" s="115"/>
      <c r="E253" s="78"/>
      <c r="F253" s="194"/>
      <c r="G253" s="116">
        <f>G254</f>
        <v>350000</v>
      </c>
    </row>
    <row r="254" spans="1:7" ht="12.75">
      <c r="A254" s="117" t="s">
        <v>81</v>
      </c>
      <c r="B254" s="129" t="s">
        <v>42</v>
      </c>
      <c r="C254" s="65" t="s">
        <v>38</v>
      </c>
      <c r="D254" s="100" t="s">
        <v>8</v>
      </c>
      <c r="E254" s="7"/>
      <c r="F254" s="188"/>
      <c r="G254" s="20">
        <f>G255</f>
        <v>350000</v>
      </c>
    </row>
    <row r="255" spans="1:7" ht="12.75">
      <c r="A255" s="35" t="s">
        <v>73</v>
      </c>
      <c r="B255" s="129" t="s">
        <v>42</v>
      </c>
      <c r="C255" s="50" t="s">
        <v>38</v>
      </c>
      <c r="D255" s="104" t="s">
        <v>8</v>
      </c>
      <c r="E255" s="32" t="s">
        <v>227</v>
      </c>
      <c r="F255" s="191"/>
      <c r="G255" s="33">
        <f>G256</f>
        <v>350000</v>
      </c>
    </row>
    <row r="256" spans="1:7" ht="12.75">
      <c r="A256" s="80" t="s">
        <v>114</v>
      </c>
      <c r="B256" s="129" t="s">
        <v>42</v>
      </c>
      <c r="C256" s="38" t="s">
        <v>38</v>
      </c>
      <c r="D256" s="69" t="s">
        <v>8</v>
      </c>
      <c r="E256" s="8" t="s">
        <v>227</v>
      </c>
      <c r="F256" s="173" t="s">
        <v>117</v>
      </c>
      <c r="G256" s="81">
        <v>350000</v>
      </c>
    </row>
    <row r="257" spans="1:7" ht="12.75">
      <c r="A257" s="87" t="s">
        <v>74</v>
      </c>
      <c r="B257" s="130" t="s">
        <v>42</v>
      </c>
      <c r="C257" s="85" t="s">
        <v>6</v>
      </c>
      <c r="D257" s="115"/>
      <c r="E257" s="78"/>
      <c r="F257" s="194"/>
      <c r="G257" s="116">
        <f>G258</f>
        <v>600000</v>
      </c>
    </row>
    <row r="258" spans="1:7" ht="12.75">
      <c r="A258" s="117" t="s">
        <v>34</v>
      </c>
      <c r="B258" s="129" t="s">
        <v>42</v>
      </c>
      <c r="C258" s="65" t="s">
        <v>6</v>
      </c>
      <c r="D258" s="100" t="s">
        <v>9</v>
      </c>
      <c r="E258" s="7"/>
      <c r="F258" s="188"/>
      <c r="G258" s="20">
        <f>G259</f>
        <v>600000</v>
      </c>
    </row>
    <row r="259" spans="1:7" ht="25.5">
      <c r="A259" s="160" t="s">
        <v>75</v>
      </c>
      <c r="B259" s="129" t="s">
        <v>42</v>
      </c>
      <c r="C259" s="131" t="s">
        <v>6</v>
      </c>
      <c r="D259" s="97" t="s">
        <v>9</v>
      </c>
      <c r="E259" s="15" t="s">
        <v>228</v>
      </c>
      <c r="F259" s="179"/>
      <c r="G259" s="18">
        <f>G260</f>
        <v>600000</v>
      </c>
    </row>
    <row r="260" spans="1:7" ht="38.25">
      <c r="A260" s="53" t="s">
        <v>229</v>
      </c>
      <c r="B260" s="129" t="s">
        <v>42</v>
      </c>
      <c r="C260" s="38" t="s">
        <v>6</v>
      </c>
      <c r="D260" s="69" t="s">
        <v>9</v>
      </c>
      <c r="E260" s="8" t="s">
        <v>228</v>
      </c>
      <c r="F260" s="173" t="s">
        <v>230</v>
      </c>
      <c r="G260" s="81">
        <v>600000</v>
      </c>
    </row>
    <row r="261" spans="1:7" ht="15.75">
      <c r="A261" s="122" t="s">
        <v>68</v>
      </c>
      <c r="B261" s="130" t="s">
        <v>42</v>
      </c>
      <c r="C261" s="118" t="s">
        <v>60</v>
      </c>
      <c r="D261" s="120"/>
      <c r="E261" s="119"/>
      <c r="F261" s="163"/>
      <c r="G261" s="121">
        <f>G262</f>
        <v>2000000</v>
      </c>
    </row>
    <row r="262" spans="1:7" ht="12.75">
      <c r="A262" s="123" t="s">
        <v>76</v>
      </c>
      <c r="B262" s="129" t="s">
        <v>42</v>
      </c>
      <c r="C262" s="37" t="s">
        <v>60</v>
      </c>
      <c r="D262" s="89" t="s">
        <v>2</v>
      </c>
      <c r="E262" s="16"/>
      <c r="F262" s="195"/>
      <c r="G262" s="124">
        <f>G263</f>
        <v>2000000</v>
      </c>
    </row>
    <row r="263" spans="1:7" ht="12.75">
      <c r="A263" s="112" t="s">
        <v>83</v>
      </c>
      <c r="B263" s="129" t="s">
        <v>42</v>
      </c>
      <c r="C263" s="39" t="s">
        <v>60</v>
      </c>
      <c r="D263" s="71" t="s">
        <v>2</v>
      </c>
      <c r="E263" s="32" t="s">
        <v>231</v>
      </c>
      <c r="F263" s="166"/>
      <c r="G263" s="125">
        <f>G264</f>
        <v>2000000</v>
      </c>
    </row>
    <row r="264" spans="1:7" ht="12.75">
      <c r="A264" s="105" t="s">
        <v>232</v>
      </c>
      <c r="B264" s="129" t="s">
        <v>42</v>
      </c>
      <c r="C264" s="38" t="s">
        <v>60</v>
      </c>
      <c r="D264" s="69" t="s">
        <v>2</v>
      </c>
      <c r="E264" s="8" t="s">
        <v>231</v>
      </c>
      <c r="F264" s="173" t="s">
        <v>233</v>
      </c>
      <c r="G264" s="81">
        <v>2000000</v>
      </c>
    </row>
    <row r="265" spans="1:7" ht="25.5">
      <c r="A265" s="87" t="s">
        <v>77</v>
      </c>
      <c r="B265" s="130" t="s">
        <v>42</v>
      </c>
      <c r="C265" s="77" t="s">
        <v>45</v>
      </c>
      <c r="D265" s="98"/>
      <c r="E265" s="78"/>
      <c r="F265" s="164"/>
      <c r="G265" s="116">
        <f>G266</f>
        <v>8384000</v>
      </c>
    </row>
    <row r="266" spans="1:7" ht="25.5">
      <c r="A266" s="60" t="s">
        <v>78</v>
      </c>
      <c r="B266" s="129" t="s">
        <v>42</v>
      </c>
      <c r="C266" s="76" t="s">
        <v>45</v>
      </c>
      <c r="D266" s="171" t="s">
        <v>2</v>
      </c>
      <c r="E266" s="16"/>
      <c r="F266" s="196"/>
      <c r="G266" s="20">
        <f>G267+G269</f>
        <v>8384000</v>
      </c>
    </row>
    <row r="267" spans="1:7" ht="12.75">
      <c r="A267" s="75" t="s">
        <v>54</v>
      </c>
      <c r="B267" s="129" t="s">
        <v>42</v>
      </c>
      <c r="C267" s="72" t="s">
        <v>45</v>
      </c>
      <c r="D267" s="72" t="s">
        <v>2</v>
      </c>
      <c r="E267" s="74" t="s">
        <v>234</v>
      </c>
      <c r="F267" s="197"/>
      <c r="G267" s="33">
        <f>G268</f>
        <v>4000000</v>
      </c>
    </row>
    <row r="268" spans="1:7" ht="12.75">
      <c r="A268" s="88" t="s">
        <v>235</v>
      </c>
      <c r="B268" s="129" t="s">
        <v>42</v>
      </c>
      <c r="C268" s="6" t="s">
        <v>45</v>
      </c>
      <c r="D268" s="90" t="s">
        <v>2</v>
      </c>
      <c r="E268" s="17" t="s">
        <v>234</v>
      </c>
      <c r="F268" s="31" t="s">
        <v>236</v>
      </c>
      <c r="G268" s="24">
        <v>4000000</v>
      </c>
    </row>
    <row r="269" spans="1:7" ht="25.5">
      <c r="A269" s="73" t="s">
        <v>53</v>
      </c>
      <c r="B269" s="129" t="s">
        <v>42</v>
      </c>
      <c r="C269" s="72" t="s">
        <v>45</v>
      </c>
      <c r="D269" s="72" t="s">
        <v>2</v>
      </c>
      <c r="E269" s="74" t="s">
        <v>237</v>
      </c>
      <c r="F269" s="197"/>
      <c r="G269" s="33">
        <f>G270</f>
        <v>4384000</v>
      </c>
    </row>
    <row r="270" spans="1:7" ht="13.5" thickBot="1">
      <c r="A270" s="61" t="s">
        <v>235</v>
      </c>
      <c r="B270" s="129" t="s">
        <v>42</v>
      </c>
      <c r="C270" s="68" t="s">
        <v>45</v>
      </c>
      <c r="D270" s="90" t="s">
        <v>2</v>
      </c>
      <c r="E270" s="17" t="s">
        <v>237</v>
      </c>
      <c r="F270" s="31" t="s">
        <v>236</v>
      </c>
      <c r="G270" s="24">
        <v>4384000</v>
      </c>
    </row>
    <row r="271" spans="1:7" ht="16.5" thickBot="1">
      <c r="A271" s="251" t="s">
        <v>19</v>
      </c>
      <c r="B271" s="130" t="s">
        <v>42</v>
      </c>
      <c r="C271" s="252"/>
      <c r="D271" s="253"/>
      <c r="E271" s="254"/>
      <c r="F271" s="255"/>
      <c r="G271" s="256">
        <f>G14+G72+G76+G80+G86+G100+G186+G219+G253+G257+G261+G265</f>
        <v>382132000</v>
      </c>
    </row>
  </sheetData>
  <sheetProtection/>
  <mergeCells count="8">
    <mergeCell ref="A5:G5"/>
    <mergeCell ref="A7:A12"/>
    <mergeCell ref="B7:B12"/>
    <mergeCell ref="C7:C12"/>
    <mergeCell ref="D7:D12"/>
    <mergeCell ref="E7:E12"/>
    <mergeCell ref="F7:F12"/>
    <mergeCell ref="G7:G12"/>
  </mergeCells>
  <printOptions/>
  <pageMargins left="0.7874015748031497" right="0.2362204724409449" top="0.3937007874015748" bottom="0.2362204724409449" header="0.5118110236220472" footer="0.1968503937007874"/>
  <pageSetup fitToHeight="2" horizontalDpi="600" verticalDpi="600" orientation="portrait" paperSize="9" scale="70" r:id="rId1"/>
  <rowBreaks count="3" manualBreakCount="3">
    <brk id="47" max="6" man="1"/>
    <brk id="106" max="6" man="1"/>
    <brk id="155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277"/>
  <sheetViews>
    <sheetView tabSelected="1" zoomScalePageLayoutView="0" workbookViewId="0" topLeftCell="A82">
      <selection activeCell="A92" sqref="A92"/>
    </sheetView>
  </sheetViews>
  <sheetFormatPr defaultColWidth="9.00390625" defaultRowHeight="12.75"/>
  <cols>
    <col min="1" max="1" width="62.125" style="0" customWidth="1"/>
    <col min="2" max="2" width="6.875" style="0" customWidth="1"/>
    <col min="3" max="3" width="6.375" style="0" customWidth="1"/>
    <col min="4" max="4" width="12.25390625" style="0" customWidth="1"/>
    <col min="5" max="5" width="5.875" style="0" customWidth="1"/>
    <col min="6" max="6" width="17.875" style="0" customWidth="1"/>
  </cols>
  <sheetData>
    <row r="1" ht="12.75">
      <c r="D1" s="5" t="s">
        <v>40</v>
      </c>
    </row>
    <row r="2" ht="12.75">
      <c r="D2" s="5" t="s">
        <v>64</v>
      </c>
    </row>
    <row r="3" ht="12.75">
      <c r="D3" s="5" t="s">
        <v>63</v>
      </c>
    </row>
    <row r="4" ht="12.75">
      <c r="F4" s="5"/>
    </row>
    <row r="5" spans="1:6" ht="54" customHeight="1">
      <c r="A5" s="264" t="s">
        <v>250</v>
      </c>
      <c r="B5" s="264"/>
      <c r="C5" s="264"/>
      <c r="D5" s="264"/>
      <c r="E5" s="264"/>
      <c r="F5" s="107"/>
    </row>
    <row r="6" spans="1:6" ht="13.5" thickBot="1">
      <c r="A6" s="1"/>
      <c r="B6" s="2"/>
      <c r="C6" s="2"/>
      <c r="D6" s="4"/>
      <c r="E6" s="4"/>
      <c r="F6" s="3" t="s">
        <v>65</v>
      </c>
    </row>
    <row r="7" spans="1:6" ht="12.75" customHeight="1">
      <c r="A7" s="265" t="s">
        <v>0</v>
      </c>
      <c r="B7" s="268" t="s">
        <v>1</v>
      </c>
      <c r="C7" s="271" t="s">
        <v>10</v>
      </c>
      <c r="D7" s="274" t="s">
        <v>20</v>
      </c>
      <c r="E7" s="276" t="s">
        <v>21</v>
      </c>
      <c r="F7" s="261" t="s">
        <v>22</v>
      </c>
    </row>
    <row r="8" spans="1:6" ht="12.75">
      <c r="A8" s="266"/>
      <c r="B8" s="269"/>
      <c r="C8" s="272"/>
      <c r="D8" s="275"/>
      <c r="E8" s="277"/>
      <c r="F8" s="262"/>
    </row>
    <row r="9" spans="1:6" ht="12.75">
      <c r="A9" s="266"/>
      <c r="B9" s="269"/>
      <c r="C9" s="272"/>
      <c r="D9" s="275"/>
      <c r="E9" s="277"/>
      <c r="F9" s="262"/>
    </row>
    <row r="10" spans="1:6" ht="12.75">
      <c r="A10" s="266"/>
      <c r="B10" s="269"/>
      <c r="C10" s="272"/>
      <c r="D10" s="275"/>
      <c r="E10" s="277"/>
      <c r="F10" s="262"/>
    </row>
    <row r="11" spans="1:6" ht="12.75">
      <c r="A11" s="266"/>
      <c r="B11" s="269"/>
      <c r="C11" s="272"/>
      <c r="D11" s="275"/>
      <c r="E11" s="277"/>
      <c r="F11" s="262"/>
    </row>
    <row r="12" spans="1:6" ht="13.5" thickBot="1">
      <c r="A12" s="267"/>
      <c r="B12" s="270"/>
      <c r="C12" s="273"/>
      <c r="D12" s="282"/>
      <c r="E12" s="278"/>
      <c r="F12" s="263"/>
    </row>
    <row r="13" spans="1:6" ht="15.75">
      <c r="A13" s="133" t="s">
        <v>16</v>
      </c>
      <c r="B13" s="132" t="s">
        <v>2</v>
      </c>
      <c r="C13" s="161"/>
      <c r="D13" s="132"/>
      <c r="E13" s="172"/>
      <c r="F13" s="21">
        <f>F14+F17+F51+F54</f>
        <v>30348804</v>
      </c>
    </row>
    <row r="14" spans="1:6" ht="37.5" customHeight="1">
      <c r="A14" s="52" t="s">
        <v>46</v>
      </c>
      <c r="B14" s="37" t="s">
        <v>2</v>
      </c>
      <c r="C14" s="92" t="s">
        <v>11</v>
      </c>
      <c r="D14" s="7"/>
      <c r="E14" s="165"/>
      <c r="F14" s="20">
        <f>F15</f>
        <v>334500</v>
      </c>
    </row>
    <row r="15" spans="1:6" ht="15.75" customHeight="1">
      <c r="A15" s="219" t="s">
        <v>111</v>
      </c>
      <c r="B15" s="218" t="s">
        <v>2</v>
      </c>
      <c r="C15" s="215" t="s">
        <v>11</v>
      </c>
      <c r="D15" s="206" t="s">
        <v>112</v>
      </c>
      <c r="E15" s="216"/>
      <c r="F15" s="217">
        <f>F16</f>
        <v>334500</v>
      </c>
    </row>
    <row r="16" spans="1:6" ht="31.5" customHeight="1">
      <c r="A16" s="80" t="s">
        <v>114</v>
      </c>
      <c r="B16" s="38" t="s">
        <v>2</v>
      </c>
      <c r="C16" s="69" t="s">
        <v>11</v>
      </c>
      <c r="D16" s="8" t="s">
        <v>112</v>
      </c>
      <c r="E16" s="173" t="s">
        <v>117</v>
      </c>
      <c r="F16" s="19">
        <f>184500+150000</f>
        <v>334500</v>
      </c>
    </row>
    <row r="17" spans="1:6" ht="29.25" customHeight="1">
      <c r="A17" s="28" t="s">
        <v>35</v>
      </c>
      <c r="B17" s="37" t="s">
        <v>2</v>
      </c>
      <c r="C17" s="92" t="s">
        <v>12</v>
      </c>
      <c r="D17" s="7"/>
      <c r="E17" s="165"/>
      <c r="F17" s="20">
        <f>F18+F23+F25+F28+F31+F34+F38+F40+F42+F44+F46+F49</f>
        <v>17575612</v>
      </c>
    </row>
    <row r="18" spans="1:6" ht="28.5" customHeight="1">
      <c r="A18" s="213" t="s">
        <v>132</v>
      </c>
      <c r="B18" s="218" t="s">
        <v>2</v>
      </c>
      <c r="C18" s="215" t="s">
        <v>12</v>
      </c>
      <c r="D18" s="206" t="s">
        <v>110</v>
      </c>
      <c r="E18" s="216"/>
      <c r="F18" s="217">
        <f>SUM(F19:F22)</f>
        <v>15096612</v>
      </c>
    </row>
    <row r="19" spans="1:6" ht="35.25" customHeight="1">
      <c r="A19" s="80" t="s">
        <v>118</v>
      </c>
      <c r="B19" s="38" t="s">
        <v>2</v>
      </c>
      <c r="C19" s="69" t="s">
        <v>12</v>
      </c>
      <c r="D19" s="8" t="s">
        <v>110</v>
      </c>
      <c r="E19" s="173" t="s">
        <v>119</v>
      </c>
      <c r="F19" s="19">
        <f>13244000*95%</f>
        <v>12581800</v>
      </c>
    </row>
    <row r="20" spans="1:6" ht="13.5" customHeight="1">
      <c r="A20" s="80" t="s">
        <v>138</v>
      </c>
      <c r="B20" s="38" t="s">
        <v>139</v>
      </c>
      <c r="C20" s="69" t="s">
        <v>12</v>
      </c>
      <c r="D20" s="8" t="s">
        <v>110</v>
      </c>
      <c r="E20" s="173" t="s">
        <v>140</v>
      </c>
      <c r="F20" s="19">
        <v>133000</v>
      </c>
    </row>
    <row r="21" spans="1:6" ht="27.75" customHeight="1">
      <c r="A21" s="80" t="s">
        <v>113</v>
      </c>
      <c r="B21" s="38" t="s">
        <v>139</v>
      </c>
      <c r="C21" s="69" t="s">
        <v>12</v>
      </c>
      <c r="D21" s="8" t="s">
        <v>110</v>
      </c>
      <c r="E21" s="173" t="s">
        <v>116</v>
      </c>
      <c r="F21" s="19">
        <v>100000</v>
      </c>
    </row>
    <row r="22" spans="1:6" ht="36.75" customHeight="1">
      <c r="A22" s="80" t="s">
        <v>114</v>
      </c>
      <c r="B22" s="38" t="s">
        <v>2</v>
      </c>
      <c r="C22" s="69" t="s">
        <v>12</v>
      </c>
      <c r="D22" s="8" t="s">
        <v>110</v>
      </c>
      <c r="E22" s="173" t="s">
        <v>117</v>
      </c>
      <c r="F22" s="19">
        <f>2282000-188</f>
        <v>2281812</v>
      </c>
    </row>
    <row r="23" spans="1:6" ht="27" customHeight="1">
      <c r="A23" s="212" t="s">
        <v>43</v>
      </c>
      <c r="B23" s="39" t="s">
        <v>2</v>
      </c>
      <c r="C23" s="71" t="s">
        <v>12</v>
      </c>
      <c r="D23" s="32" t="s">
        <v>133</v>
      </c>
      <c r="E23" s="166"/>
      <c r="F23" s="33">
        <f>F24</f>
        <v>1209000</v>
      </c>
    </row>
    <row r="24" spans="1:6" ht="27" customHeight="1">
      <c r="A24" s="80" t="s">
        <v>118</v>
      </c>
      <c r="B24" s="64" t="s">
        <v>2</v>
      </c>
      <c r="C24" s="69" t="s">
        <v>12</v>
      </c>
      <c r="D24" s="8" t="s">
        <v>133</v>
      </c>
      <c r="E24" s="173" t="s">
        <v>119</v>
      </c>
      <c r="F24" s="19">
        <v>1209000</v>
      </c>
    </row>
    <row r="25" spans="1:6" ht="29.25" customHeight="1">
      <c r="A25" s="79" t="s">
        <v>66</v>
      </c>
      <c r="B25" s="39" t="s">
        <v>2</v>
      </c>
      <c r="C25" s="71" t="s">
        <v>12</v>
      </c>
      <c r="D25" s="32" t="s">
        <v>134</v>
      </c>
      <c r="E25" s="166"/>
      <c r="F25" s="33">
        <f>F26+F27</f>
        <v>346000</v>
      </c>
    </row>
    <row r="26" spans="1:6" ht="30" customHeight="1">
      <c r="A26" s="80" t="s">
        <v>118</v>
      </c>
      <c r="B26" s="38" t="s">
        <v>2</v>
      </c>
      <c r="C26" s="69" t="s">
        <v>12</v>
      </c>
      <c r="D26" s="8" t="s">
        <v>134</v>
      </c>
      <c r="E26" s="173" t="s">
        <v>119</v>
      </c>
      <c r="F26" s="19">
        <v>265000</v>
      </c>
    </row>
    <row r="27" spans="1:6" ht="29.25" customHeight="1">
      <c r="A27" s="80" t="s">
        <v>114</v>
      </c>
      <c r="B27" s="38" t="s">
        <v>2</v>
      </c>
      <c r="C27" s="69" t="s">
        <v>12</v>
      </c>
      <c r="D27" s="8" t="s">
        <v>134</v>
      </c>
      <c r="E27" s="173" t="s">
        <v>117</v>
      </c>
      <c r="F27" s="19">
        <v>81000</v>
      </c>
    </row>
    <row r="28" spans="1:6" ht="27" customHeight="1">
      <c r="A28" s="56" t="s">
        <v>49</v>
      </c>
      <c r="B28" s="39" t="s">
        <v>2</v>
      </c>
      <c r="C28" s="71" t="s">
        <v>12</v>
      </c>
      <c r="D28" s="32" t="s">
        <v>135</v>
      </c>
      <c r="E28" s="166"/>
      <c r="F28" s="33">
        <f>F29+F30</f>
        <v>65000</v>
      </c>
    </row>
    <row r="29" spans="1:6" ht="28.5" customHeight="1">
      <c r="A29" s="80" t="s">
        <v>118</v>
      </c>
      <c r="B29" s="38" t="s">
        <v>2</v>
      </c>
      <c r="C29" s="69" t="s">
        <v>12</v>
      </c>
      <c r="D29" s="8" t="s">
        <v>135</v>
      </c>
      <c r="E29" s="173" t="s">
        <v>119</v>
      </c>
      <c r="F29" s="19">
        <v>64000</v>
      </c>
    </row>
    <row r="30" spans="1:6" ht="24.75" customHeight="1">
      <c r="A30" s="80" t="s">
        <v>114</v>
      </c>
      <c r="B30" s="38" t="s">
        <v>2</v>
      </c>
      <c r="C30" s="69" t="s">
        <v>12</v>
      </c>
      <c r="D30" s="8" t="s">
        <v>135</v>
      </c>
      <c r="E30" s="173" t="s">
        <v>117</v>
      </c>
      <c r="F30" s="19">
        <v>1000</v>
      </c>
    </row>
    <row r="31" spans="1:6" ht="29.25" customHeight="1">
      <c r="A31" s="54" t="s">
        <v>67</v>
      </c>
      <c r="B31" s="39" t="s">
        <v>2</v>
      </c>
      <c r="C31" s="71" t="s">
        <v>12</v>
      </c>
      <c r="D31" s="32" t="s">
        <v>136</v>
      </c>
      <c r="E31" s="166"/>
      <c r="F31" s="33">
        <f>F32+F33</f>
        <v>89000</v>
      </c>
    </row>
    <row r="32" spans="1:6" ht="27" customHeight="1">
      <c r="A32" s="80" t="s">
        <v>118</v>
      </c>
      <c r="B32" s="38" t="s">
        <v>2</v>
      </c>
      <c r="C32" s="69" t="s">
        <v>12</v>
      </c>
      <c r="D32" s="8" t="s">
        <v>136</v>
      </c>
      <c r="E32" s="173" t="s">
        <v>119</v>
      </c>
      <c r="F32" s="19">
        <v>82000</v>
      </c>
    </row>
    <row r="33" spans="1:6" ht="27" customHeight="1">
      <c r="A33" s="80" t="s">
        <v>114</v>
      </c>
      <c r="B33" s="38" t="s">
        <v>2</v>
      </c>
      <c r="C33" s="69" t="s">
        <v>12</v>
      </c>
      <c r="D33" s="8" t="s">
        <v>136</v>
      </c>
      <c r="E33" s="173" t="s">
        <v>117</v>
      </c>
      <c r="F33" s="19">
        <v>7000</v>
      </c>
    </row>
    <row r="34" spans="1:6" ht="36.75" customHeight="1">
      <c r="A34" s="153" t="s">
        <v>104</v>
      </c>
      <c r="B34" s="154" t="s">
        <v>2</v>
      </c>
      <c r="C34" s="162" t="s">
        <v>12</v>
      </c>
      <c r="D34" s="149" t="s">
        <v>137</v>
      </c>
      <c r="E34" s="174"/>
      <c r="F34" s="33">
        <f>SUM(F35:F37)</f>
        <v>372000</v>
      </c>
    </row>
    <row r="35" spans="1:6" ht="31.5" customHeight="1">
      <c r="A35" s="80" t="s">
        <v>118</v>
      </c>
      <c r="B35" s="38" t="s">
        <v>2</v>
      </c>
      <c r="C35" s="69" t="s">
        <v>12</v>
      </c>
      <c r="D35" s="8" t="s">
        <v>137</v>
      </c>
      <c r="E35" s="173" t="s">
        <v>119</v>
      </c>
      <c r="F35" s="19">
        <v>255000</v>
      </c>
    </row>
    <row r="36" spans="1:6" ht="27" customHeight="1">
      <c r="A36" s="80" t="s">
        <v>114</v>
      </c>
      <c r="B36" s="38" t="s">
        <v>2</v>
      </c>
      <c r="C36" s="69" t="s">
        <v>12</v>
      </c>
      <c r="D36" s="8" t="s">
        <v>137</v>
      </c>
      <c r="E36" s="173" t="s">
        <v>117</v>
      </c>
      <c r="F36" s="19">
        <v>92000</v>
      </c>
    </row>
    <row r="37" spans="1:6" ht="18" customHeight="1">
      <c r="A37" s="80" t="s">
        <v>141</v>
      </c>
      <c r="B37" s="38" t="s">
        <v>2</v>
      </c>
      <c r="C37" s="69" t="s">
        <v>12</v>
      </c>
      <c r="D37" s="8" t="s">
        <v>137</v>
      </c>
      <c r="E37" s="173" t="s">
        <v>92</v>
      </c>
      <c r="F37" s="19">
        <v>25000</v>
      </c>
    </row>
    <row r="38" spans="1:6" ht="111" customHeight="1">
      <c r="A38" s="213" t="s">
        <v>120</v>
      </c>
      <c r="B38" s="218" t="s">
        <v>2</v>
      </c>
      <c r="C38" s="215" t="s">
        <v>12</v>
      </c>
      <c r="D38" s="206" t="s">
        <v>121</v>
      </c>
      <c r="E38" s="216"/>
      <c r="F38" s="217">
        <f>F39</f>
        <v>50000</v>
      </c>
    </row>
    <row r="39" spans="1:6" ht="27" customHeight="1">
      <c r="A39" s="80" t="s">
        <v>118</v>
      </c>
      <c r="B39" s="38" t="s">
        <v>2</v>
      </c>
      <c r="C39" s="69" t="s">
        <v>12</v>
      </c>
      <c r="D39" s="8" t="s">
        <v>121</v>
      </c>
      <c r="E39" s="173" t="s">
        <v>119</v>
      </c>
      <c r="F39" s="19">
        <v>50000</v>
      </c>
    </row>
    <row r="40" spans="1:6" ht="39" customHeight="1">
      <c r="A40" s="213" t="s">
        <v>122</v>
      </c>
      <c r="B40" s="218" t="s">
        <v>2</v>
      </c>
      <c r="C40" s="215" t="s">
        <v>12</v>
      </c>
      <c r="D40" s="206" t="s">
        <v>123</v>
      </c>
      <c r="E40" s="216"/>
      <c r="F40" s="217">
        <f>F41</f>
        <v>240000</v>
      </c>
    </row>
    <row r="41" spans="1:6" ht="29.25" customHeight="1">
      <c r="A41" s="80" t="s">
        <v>114</v>
      </c>
      <c r="B41" s="38" t="s">
        <v>2</v>
      </c>
      <c r="C41" s="69" t="s">
        <v>12</v>
      </c>
      <c r="D41" s="8" t="s">
        <v>123</v>
      </c>
      <c r="E41" s="173" t="s">
        <v>117</v>
      </c>
      <c r="F41" s="19">
        <v>240000</v>
      </c>
    </row>
    <row r="42" spans="1:6" ht="140.25" customHeight="1">
      <c r="A42" s="213" t="s">
        <v>124</v>
      </c>
      <c r="B42" s="214" t="s">
        <v>2</v>
      </c>
      <c r="C42" s="215" t="s">
        <v>12</v>
      </c>
      <c r="D42" s="206" t="s">
        <v>125</v>
      </c>
      <c r="E42" s="216"/>
      <c r="F42" s="217">
        <f>F43</f>
        <v>20000</v>
      </c>
    </row>
    <row r="43" spans="1:6" ht="30" customHeight="1">
      <c r="A43" s="80" t="s">
        <v>114</v>
      </c>
      <c r="B43" s="38" t="s">
        <v>2</v>
      </c>
      <c r="C43" s="69" t="s">
        <v>12</v>
      </c>
      <c r="D43" s="8" t="s">
        <v>125</v>
      </c>
      <c r="E43" s="173" t="s">
        <v>117</v>
      </c>
      <c r="F43" s="19">
        <v>20000</v>
      </c>
    </row>
    <row r="44" spans="1:6" ht="30.75" customHeight="1">
      <c r="A44" s="135" t="s">
        <v>142</v>
      </c>
      <c r="B44" s="150" t="s">
        <v>2</v>
      </c>
      <c r="C44" s="151" t="s">
        <v>12</v>
      </c>
      <c r="D44" s="32" t="s">
        <v>143</v>
      </c>
      <c r="E44" s="175"/>
      <c r="F44" s="152">
        <f>F45</f>
        <v>11000</v>
      </c>
    </row>
    <row r="45" spans="1:6" ht="32.25" customHeight="1">
      <c r="A45" s="80" t="s">
        <v>118</v>
      </c>
      <c r="B45" s="38" t="s">
        <v>2</v>
      </c>
      <c r="C45" s="69" t="s">
        <v>12</v>
      </c>
      <c r="D45" s="8" t="s">
        <v>143</v>
      </c>
      <c r="E45" s="173" t="s">
        <v>119</v>
      </c>
      <c r="F45" s="19">
        <v>11000</v>
      </c>
    </row>
    <row r="46" spans="1:6" ht="30.75" customHeight="1">
      <c r="A46" s="135" t="s">
        <v>144</v>
      </c>
      <c r="B46" s="63" t="s">
        <v>2</v>
      </c>
      <c r="C46" s="71" t="s">
        <v>12</v>
      </c>
      <c r="D46" s="32" t="s">
        <v>145</v>
      </c>
      <c r="E46" s="166"/>
      <c r="F46" s="33">
        <f>SUM(F47:F48)</f>
        <v>66000</v>
      </c>
    </row>
    <row r="47" spans="1:6" ht="28.5" customHeight="1">
      <c r="A47" s="80" t="s">
        <v>118</v>
      </c>
      <c r="B47" s="38" t="s">
        <v>2</v>
      </c>
      <c r="C47" s="69" t="s">
        <v>12</v>
      </c>
      <c r="D47" s="8" t="s">
        <v>145</v>
      </c>
      <c r="E47" s="173" t="s">
        <v>119</v>
      </c>
      <c r="F47" s="19">
        <v>63000</v>
      </c>
    </row>
    <row r="48" spans="1:6" ht="29.25" customHeight="1">
      <c r="A48" s="80" t="s">
        <v>114</v>
      </c>
      <c r="B48" s="38" t="s">
        <v>2</v>
      </c>
      <c r="C48" s="69" t="s">
        <v>12</v>
      </c>
      <c r="D48" s="8" t="s">
        <v>145</v>
      </c>
      <c r="E48" s="173" t="s">
        <v>117</v>
      </c>
      <c r="F48" s="19">
        <v>3000</v>
      </c>
    </row>
    <row r="49" spans="1:6" ht="27" customHeight="1">
      <c r="A49" s="135" t="s">
        <v>146</v>
      </c>
      <c r="B49" s="63" t="s">
        <v>2</v>
      </c>
      <c r="C49" s="71" t="s">
        <v>12</v>
      </c>
      <c r="D49" s="32" t="s">
        <v>147</v>
      </c>
      <c r="E49" s="166"/>
      <c r="F49" s="33">
        <f>F50</f>
        <v>11000</v>
      </c>
    </row>
    <row r="50" spans="1:6" ht="32.25" customHeight="1">
      <c r="A50" s="80" t="s">
        <v>118</v>
      </c>
      <c r="B50" s="64" t="s">
        <v>2</v>
      </c>
      <c r="C50" s="69" t="s">
        <v>12</v>
      </c>
      <c r="D50" s="8" t="s">
        <v>147</v>
      </c>
      <c r="E50" s="173" t="s">
        <v>119</v>
      </c>
      <c r="F50" s="19">
        <v>11000</v>
      </c>
    </row>
    <row r="51" spans="1:6" ht="18.75" customHeight="1">
      <c r="A51" s="94" t="s">
        <v>55</v>
      </c>
      <c r="B51" s="37" t="s">
        <v>2</v>
      </c>
      <c r="C51" s="92" t="s">
        <v>38</v>
      </c>
      <c r="D51" s="7"/>
      <c r="E51" s="165"/>
      <c r="F51" s="20">
        <f>F52</f>
        <v>1000000</v>
      </c>
    </row>
    <row r="52" spans="1:6" ht="18.75" customHeight="1">
      <c r="A52" s="93" t="s">
        <v>56</v>
      </c>
      <c r="B52" s="39" t="s">
        <v>2</v>
      </c>
      <c r="C52" s="71" t="s">
        <v>38</v>
      </c>
      <c r="D52" s="32" t="s">
        <v>148</v>
      </c>
      <c r="E52" s="166"/>
      <c r="F52" s="33">
        <f>F53</f>
        <v>1000000</v>
      </c>
    </row>
    <row r="53" spans="1:6" ht="17.25" customHeight="1">
      <c r="A53" s="95" t="s">
        <v>149</v>
      </c>
      <c r="B53" s="82" t="s">
        <v>2</v>
      </c>
      <c r="C53" s="96" t="s">
        <v>38</v>
      </c>
      <c r="D53" s="8" t="s">
        <v>148</v>
      </c>
      <c r="E53" s="176" t="s">
        <v>98</v>
      </c>
      <c r="F53" s="19">
        <v>1000000</v>
      </c>
    </row>
    <row r="54" spans="1:6" ht="17.25" customHeight="1">
      <c r="A54" s="28" t="s">
        <v>17</v>
      </c>
      <c r="B54" s="37" t="s">
        <v>2</v>
      </c>
      <c r="C54" s="92" t="s">
        <v>60</v>
      </c>
      <c r="D54" s="7"/>
      <c r="E54" s="165"/>
      <c r="F54" s="20">
        <f>F55+F62+F69</f>
        <v>11438692</v>
      </c>
    </row>
    <row r="55" spans="1:6" ht="27.75" customHeight="1">
      <c r="A55" s="213" t="s">
        <v>132</v>
      </c>
      <c r="B55" s="218" t="s">
        <v>2</v>
      </c>
      <c r="C55" s="215" t="s">
        <v>60</v>
      </c>
      <c r="D55" s="206" t="s">
        <v>110</v>
      </c>
      <c r="E55" s="216"/>
      <c r="F55" s="217">
        <f>SUM(F56:F61)</f>
        <v>6670000</v>
      </c>
    </row>
    <row r="56" spans="1:6" ht="30" customHeight="1">
      <c r="A56" s="80" t="s">
        <v>113</v>
      </c>
      <c r="B56" s="38" t="s">
        <v>139</v>
      </c>
      <c r="C56" s="69" t="s">
        <v>60</v>
      </c>
      <c r="D56" s="8" t="s">
        <v>110</v>
      </c>
      <c r="E56" s="173" t="s">
        <v>116</v>
      </c>
      <c r="F56" s="19"/>
    </row>
    <row r="57" spans="1:6" ht="27.75" customHeight="1">
      <c r="A57" s="80" t="s">
        <v>114</v>
      </c>
      <c r="B57" s="38" t="s">
        <v>2</v>
      </c>
      <c r="C57" s="69" t="s">
        <v>60</v>
      </c>
      <c r="D57" s="8" t="s">
        <v>110</v>
      </c>
      <c r="E57" s="173" t="s">
        <v>117</v>
      </c>
      <c r="F57" s="19">
        <v>920000</v>
      </c>
    </row>
    <row r="58" spans="1:6" ht="24.75" customHeight="1">
      <c r="A58" s="80" t="s">
        <v>155</v>
      </c>
      <c r="B58" s="38" t="s">
        <v>2</v>
      </c>
      <c r="C58" s="69" t="s">
        <v>60</v>
      </c>
      <c r="D58" s="8" t="s">
        <v>110</v>
      </c>
      <c r="E58" s="173" t="s">
        <v>151</v>
      </c>
      <c r="F58" s="19"/>
    </row>
    <row r="59" spans="1:6" ht="16.5" customHeight="1">
      <c r="A59" s="80" t="s">
        <v>150</v>
      </c>
      <c r="B59" s="38" t="s">
        <v>2</v>
      </c>
      <c r="C59" s="69" t="s">
        <v>60</v>
      </c>
      <c r="D59" s="8" t="s">
        <v>110</v>
      </c>
      <c r="E59" s="173" t="s">
        <v>153</v>
      </c>
      <c r="F59" s="19">
        <v>140000</v>
      </c>
    </row>
    <row r="60" spans="1:6" ht="17.25" customHeight="1">
      <c r="A60" s="80" t="s">
        <v>152</v>
      </c>
      <c r="B60" s="38" t="s">
        <v>2</v>
      </c>
      <c r="C60" s="69" t="s">
        <v>60</v>
      </c>
      <c r="D60" s="8" t="s">
        <v>110</v>
      </c>
      <c r="E60" s="173" t="s">
        <v>154</v>
      </c>
      <c r="F60" s="19"/>
    </row>
    <row r="61" spans="1:6" ht="18" customHeight="1">
      <c r="A61" s="95" t="s">
        <v>149</v>
      </c>
      <c r="B61" s="38" t="s">
        <v>2</v>
      </c>
      <c r="C61" s="69" t="s">
        <v>60</v>
      </c>
      <c r="D61" s="8" t="s">
        <v>110</v>
      </c>
      <c r="E61" s="173" t="s">
        <v>98</v>
      </c>
      <c r="F61" s="19">
        <f>6760000-1150000</f>
        <v>5610000</v>
      </c>
    </row>
    <row r="62" spans="1:6" ht="18" customHeight="1">
      <c r="A62" s="139" t="s">
        <v>97</v>
      </c>
      <c r="B62" s="140" t="s">
        <v>2</v>
      </c>
      <c r="C62" s="142" t="s">
        <v>60</v>
      </c>
      <c r="D62" s="141" t="s">
        <v>157</v>
      </c>
      <c r="E62" s="177"/>
      <c r="F62" s="143">
        <f>SUM(F63:F68)</f>
        <v>4268692</v>
      </c>
    </row>
    <row r="63" spans="1:6" ht="26.25" customHeight="1">
      <c r="A63" s="80" t="s">
        <v>156</v>
      </c>
      <c r="B63" s="227" t="s">
        <v>2</v>
      </c>
      <c r="C63" s="145" t="s">
        <v>60</v>
      </c>
      <c r="D63" s="145" t="s">
        <v>157</v>
      </c>
      <c r="E63" s="178" t="s">
        <v>158</v>
      </c>
      <c r="F63" s="147">
        <f>2682000*95%</f>
        <v>2547900</v>
      </c>
    </row>
    <row r="64" spans="1:6" ht="25.5" customHeight="1">
      <c r="A64" s="80" t="s">
        <v>160</v>
      </c>
      <c r="B64" s="227" t="s">
        <v>2</v>
      </c>
      <c r="C64" s="145" t="s">
        <v>60</v>
      </c>
      <c r="D64" s="145" t="s">
        <v>157</v>
      </c>
      <c r="E64" s="178" t="s">
        <v>159</v>
      </c>
      <c r="F64" s="147">
        <v>10000</v>
      </c>
    </row>
    <row r="65" spans="1:6" ht="31.5" customHeight="1">
      <c r="A65" s="80" t="s">
        <v>113</v>
      </c>
      <c r="B65" s="227" t="s">
        <v>2</v>
      </c>
      <c r="C65" s="145" t="s">
        <v>60</v>
      </c>
      <c r="D65" s="145" t="s">
        <v>157</v>
      </c>
      <c r="E65" s="178" t="s">
        <v>116</v>
      </c>
      <c r="F65" s="147">
        <v>10000</v>
      </c>
    </row>
    <row r="66" spans="1:6" ht="24" customHeight="1">
      <c r="A66" s="53" t="s">
        <v>161</v>
      </c>
      <c r="B66" s="227" t="s">
        <v>2</v>
      </c>
      <c r="C66" s="145" t="s">
        <v>60</v>
      </c>
      <c r="D66" s="145" t="s">
        <v>157</v>
      </c>
      <c r="E66" s="178" t="s">
        <v>117</v>
      </c>
      <c r="F66" s="147">
        <f>1619000-208</f>
        <v>1618792</v>
      </c>
    </row>
    <row r="67" spans="1:6" ht="18.75" customHeight="1">
      <c r="A67" s="80" t="s">
        <v>150</v>
      </c>
      <c r="B67" s="38" t="s">
        <v>2</v>
      </c>
      <c r="C67" s="69" t="s">
        <v>60</v>
      </c>
      <c r="D67" s="8" t="s">
        <v>110</v>
      </c>
      <c r="E67" s="173" t="s">
        <v>153</v>
      </c>
      <c r="F67" s="19">
        <v>80000</v>
      </c>
    </row>
    <row r="68" spans="1:6" ht="15.75" customHeight="1">
      <c r="A68" s="80" t="s">
        <v>152</v>
      </c>
      <c r="B68" s="38" t="s">
        <v>2</v>
      </c>
      <c r="C68" s="69" t="s">
        <v>60</v>
      </c>
      <c r="D68" s="8" t="s">
        <v>110</v>
      </c>
      <c r="E68" s="173" t="s">
        <v>154</v>
      </c>
      <c r="F68" s="19">
        <v>2000</v>
      </c>
    </row>
    <row r="69" spans="1:6" ht="16.5" customHeight="1">
      <c r="A69" s="35" t="s">
        <v>95</v>
      </c>
      <c r="B69" s="45" t="s">
        <v>2</v>
      </c>
      <c r="C69" s="71" t="s">
        <v>60</v>
      </c>
      <c r="D69" s="32" t="s">
        <v>162</v>
      </c>
      <c r="E69" s="166"/>
      <c r="F69" s="33">
        <f>F70</f>
        <v>500000</v>
      </c>
    </row>
    <row r="70" spans="1:6" ht="24.75" customHeight="1">
      <c r="A70" s="53" t="s">
        <v>161</v>
      </c>
      <c r="B70" s="46" t="s">
        <v>2</v>
      </c>
      <c r="C70" s="69" t="s">
        <v>60</v>
      </c>
      <c r="D70" s="8" t="s">
        <v>162</v>
      </c>
      <c r="E70" s="173" t="s">
        <v>117</v>
      </c>
      <c r="F70" s="19">
        <v>500000</v>
      </c>
    </row>
    <row r="71" spans="1:6" ht="17.25" customHeight="1">
      <c r="A71" s="83" t="s">
        <v>79</v>
      </c>
      <c r="B71" s="84" t="s">
        <v>9</v>
      </c>
      <c r="C71" s="163"/>
      <c r="D71" s="119"/>
      <c r="E71" s="163"/>
      <c r="F71" s="126">
        <f>F72</f>
        <v>592000</v>
      </c>
    </row>
    <row r="72" spans="1:6" ht="16.5" customHeight="1">
      <c r="A72" s="127" t="s">
        <v>80</v>
      </c>
      <c r="B72" s="128" t="s">
        <v>9</v>
      </c>
      <c r="C72" s="92" t="s">
        <v>11</v>
      </c>
      <c r="D72" s="7"/>
      <c r="E72" s="180"/>
      <c r="F72" s="20">
        <f>F73</f>
        <v>592000</v>
      </c>
    </row>
    <row r="73" spans="1:6" ht="25.5" customHeight="1">
      <c r="A73" s="79" t="s">
        <v>62</v>
      </c>
      <c r="B73" s="39" t="s">
        <v>9</v>
      </c>
      <c r="C73" s="71" t="s">
        <v>11</v>
      </c>
      <c r="D73" s="32" t="s">
        <v>163</v>
      </c>
      <c r="E73" s="181"/>
      <c r="F73" s="33">
        <f>F74</f>
        <v>592000</v>
      </c>
    </row>
    <row r="74" spans="1:6" ht="15" customHeight="1">
      <c r="A74" s="80" t="s">
        <v>141</v>
      </c>
      <c r="B74" s="38" t="s">
        <v>9</v>
      </c>
      <c r="C74" s="69" t="s">
        <v>11</v>
      </c>
      <c r="D74" s="8" t="s">
        <v>163</v>
      </c>
      <c r="E74" s="182" t="s">
        <v>92</v>
      </c>
      <c r="F74" s="19">
        <v>592000</v>
      </c>
    </row>
    <row r="75" spans="1:6" ht="14.25" customHeight="1">
      <c r="A75" s="240" t="s">
        <v>240</v>
      </c>
      <c r="B75" s="84" t="s">
        <v>11</v>
      </c>
      <c r="C75" s="241"/>
      <c r="D75" s="242"/>
      <c r="E75" s="241"/>
      <c r="F75" s="126">
        <f>F76</f>
        <v>250000</v>
      </c>
    </row>
    <row r="76" spans="1:6" ht="16.5" customHeight="1">
      <c r="A76" s="238" t="s">
        <v>238</v>
      </c>
      <c r="B76" s="128" t="s">
        <v>11</v>
      </c>
      <c r="C76" s="92" t="s">
        <v>7</v>
      </c>
      <c r="D76" s="7"/>
      <c r="E76" s="180"/>
      <c r="F76" s="20">
        <f>F77</f>
        <v>250000</v>
      </c>
    </row>
    <row r="77" spans="1:6" ht="42.75" customHeight="1">
      <c r="A77" s="239" t="s">
        <v>239</v>
      </c>
      <c r="B77" s="39" t="s">
        <v>11</v>
      </c>
      <c r="C77" s="71" t="s">
        <v>7</v>
      </c>
      <c r="D77" s="32" t="s">
        <v>241</v>
      </c>
      <c r="E77" s="181"/>
      <c r="F77" s="33">
        <f>F78</f>
        <v>250000</v>
      </c>
    </row>
    <row r="78" spans="1:6" ht="17.25" customHeight="1">
      <c r="A78" s="55" t="s">
        <v>61</v>
      </c>
      <c r="B78" s="38" t="s">
        <v>11</v>
      </c>
      <c r="C78" s="69" t="s">
        <v>7</v>
      </c>
      <c r="D78" s="8" t="s">
        <v>241</v>
      </c>
      <c r="E78" s="182" t="s">
        <v>242</v>
      </c>
      <c r="F78" s="19">
        <v>250000</v>
      </c>
    </row>
    <row r="79" spans="1:6" ht="16.5" customHeight="1">
      <c r="A79" s="83" t="s">
        <v>36</v>
      </c>
      <c r="B79" s="84" t="s">
        <v>12</v>
      </c>
      <c r="C79" s="164"/>
      <c r="D79" s="78"/>
      <c r="E79" s="164"/>
      <c r="F79" s="243">
        <f>F80</f>
        <v>68000</v>
      </c>
    </row>
    <row r="80" spans="1:6" ht="20.25" customHeight="1">
      <c r="A80" s="86" t="s">
        <v>57</v>
      </c>
      <c r="B80" s="40" t="s">
        <v>12</v>
      </c>
      <c r="C80" s="165" t="s">
        <v>6</v>
      </c>
      <c r="D80" s="7"/>
      <c r="E80" s="165"/>
      <c r="F80" s="20">
        <f>F81+F83</f>
        <v>68000</v>
      </c>
    </row>
    <row r="81" spans="1:6" ht="26.25" customHeight="1">
      <c r="A81" s="137" t="s">
        <v>96</v>
      </c>
      <c r="B81" s="34" t="s">
        <v>12</v>
      </c>
      <c r="C81" s="166" t="s">
        <v>6</v>
      </c>
      <c r="D81" s="32" t="s">
        <v>164</v>
      </c>
      <c r="E81" s="166"/>
      <c r="F81" s="33">
        <f>F82</f>
        <v>53000</v>
      </c>
    </row>
    <row r="82" spans="1:6" ht="27" customHeight="1">
      <c r="A82" s="53" t="s">
        <v>161</v>
      </c>
      <c r="B82" s="17" t="s">
        <v>12</v>
      </c>
      <c r="C82" s="69" t="s">
        <v>6</v>
      </c>
      <c r="D82" s="8" t="s">
        <v>164</v>
      </c>
      <c r="E82" s="183" t="s">
        <v>117</v>
      </c>
      <c r="F82" s="19">
        <v>53000</v>
      </c>
    </row>
    <row r="83" spans="1:6" ht="18.75" customHeight="1">
      <c r="A83" s="112" t="s">
        <v>165</v>
      </c>
      <c r="B83" s="34" t="s">
        <v>12</v>
      </c>
      <c r="C83" s="71" t="s">
        <v>6</v>
      </c>
      <c r="D83" s="32" t="s">
        <v>166</v>
      </c>
      <c r="E83" s="62"/>
      <c r="F83" s="33">
        <f>F84</f>
        <v>15000</v>
      </c>
    </row>
    <row r="84" spans="1:6" ht="29.25" customHeight="1">
      <c r="A84" s="53" t="s">
        <v>161</v>
      </c>
      <c r="B84" s="17" t="s">
        <v>12</v>
      </c>
      <c r="C84" s="69" t="s">
        <v>6</v>
      </c>
      <c r="D84" s="8" t="s">
        <v>166</v>
      </c>
      <c r="E84" s="183" t="s">
        <v>117</v>
      </c>
      <c r="F84" s="19">
        <v>15000</v>
      </c>
    </row>
    <row r="85" spans="1:6" ht="22.5" customHeight="1">
      <c r="A85" s="244" t="s">
        <v>32</v>
      </c>
      <c r="B85" s="245" t="s">
        <v>8</v>
      </c>
      <c r="C85" s="246"/>
      <c r="D85" s="247"/>
      <c r="E85" s="248"/>
      <c r="F85" s="243">
        <f>F86+F93+F96</f>
        <v>6570000</v>
      </c>
    </row>
    <row r="86" spans="1:6" ht="16.5" customHeight="1">
      <c r="A86" s="156" t="s">
        <v>126</v>
      </c>
      <c r="B86" s="157" t="s">
        <v>8</v>
      </c>
      <c r="C86" s="210" t="s">
        <v>9</v>
      </c>
      <c r="D86" s="203"/>
      <c r="E86" s="204"/>
      <c r="F86" s="211">
        <f>F87+F89+F91</f>
        <v>6491000</v>
      </c>
    </row>
    <row r="87" spans="1:6" ht="55.5" customHeight="1">
      <c r="A87" s="135" t="s">
        <v>127</v>
      </c>
      <c r="B87" s="205" t="s">
        <v>8</v>
      </c>
      <c r="C87" s="206" t="s">
        <v>9</v>
      </c>
      <c r="D87" s="207" t="s">
        <v>128</v>
      </c>
      <c r="E87" s="208"/>
      <c r="F87" s="209">
        <f>F88</f>
        <v>40000</v>
      </c>
    </row>
    <row r="88" spans="1:6" ht="27.75" customHeight="1">
      <c r="A88" s="80" t="s">
        <v>114</v>
      </c>
      <c r="B88" s="38" t="s">
        <v>8</v>
      </c>
      <c r="C88" s="69" t="s">
        <v>9</v>
      </c>
      <c r="D88" s="8" t="s">
        <v>128</v>
      </c>
      <c r="E88" s="173" t="s">
        <v>117</v>
      </c>
      <c r="F88" s="19">
        <v>40000</v>
      </c>
    </row>
    <row r="89" spans="1:6" ht="12.75">
      <c r="A89" s="135" t="s">
        <v>167</v>
      </c>
      <c r="B89" s="205" t="s">
        <v>8</v>
      </c>
      <c r="C89" s="206" t="s">
        <v>9</v>
      </c>
      <c r="D89" s="207" t="s">
        <v>168</v>
      </c>
      <c r="E89" s="208"/>
      <c r="F89" s="209">
        <f>F90</f>
        <v>451000</v>
      </c>
    </row>
    <row r="90" spans="1:6" ht="25.5">
      <c r="A90" s="80" t="s">
        <v>114</v>
      </c>
      <c r="B90" s="38" t="s">
        <v>8</v>
      </c>
      <c r="C90" s="69" t="s">
        <v>9</v>
      </c>
      <c r="D90" s="8" t="s">
        <v>168</v>
      </c>
      <c r="E90" s="173" t="s">
        <v>117</v>
      </c>
      <c r="F90" s="19">
        <v>451000</v>
      </c>
    </row>
    <row r="91" spans="1:6" ht="38.25">
      <c r="A91" s="228" t="s">
        <v>169</v>
      </c>
      <c r="B91" s="214" t="s">
        <v>8</v>
      </c>
      <c r="C91" s="206" t="s">
        <v>9</v>
      </c>
      <c r="D91" s="206" t="s">
        <v>170</v>
      </c>
      <c r="E91" s="216"/>
      <c r="F91" s="217">
        <f>F92</f>
        <v>6000000</v>
      </c>
    </row>
    <row r="92" spans="1:6" ht="25.5">
      <c r="A92" s="80" t="s">
        <v>254</v>
      </c>
      <c r="B92" s="64" t="s">
        <v>8</v>
      </c>
      <c r="C92" s="8" t="s">
        <v>9</v>
      </c>
      <c r="D92" s="8" t="s">
        <v>170</v>
      </c>
      <c r="E92" s="173" t="s">
        <v>253</v>
      </c>
      <c r="F92" s="19">
        <v>6000000</v>
      </c>
    </row>
    <row r="93" spans="1:6" ht="12.75">
      <c r="A93" s="30" t="s">
        <v>129</v>
      </c>
      <c r="B93" s="44" t="s">
        <v>8</v>
      </c>
      <c r="C93" s="223" t="s">
        <v>11</v>
      </c>
      <c r="D93" s="223"/>
      <c r="E93" s="224"/>
      <c r="F93" s="225">
        <f>F94</f>
        <v>40000</v>
      </c>
    </row>
    <row r="94" spans="1:6" ht="26.25" customHeight="1">
      <c r="A94" s="226" t="s">
        <v>130</v>
      </c>
      <c r="B94" s="221" t="s">
        <v>8</v>
      </c>
      <c r="C94" s="222" t="s">
        <v>11</v>
      </c>
      <c r="D94" s="206" t="s">
        <v>131</v>
      </c>
      <c r="E94" s="216"/>
      <c r="F94" s="217">
        <f>F95</f>
        <v>40000</v>
      </c>
    </row>
    <row r="95" spans="1:6" ht="24.75" customHeight="1">
      <c r="A95" s="80" t="s">
        <v>114</v>
      </c>
      <c r="B95" s="220" t="s">
        <v>8</v>
      </c>
      <c r="C95" s="9" t="s">
        <v>11</v>
      </c>
      <c r="D95" s="8" t="s">
        <v>131</v>
      </c>
      <c r="E95" s="173" t="s">
        <v>117</v>
      </c>
      <c r="F95" s="19">
        <v>40000</v>
      </c>
    </row>
    <row r="96" spans="1:6" ht="16.5" customHeight="1">
      <c r="A96" s="30" t="s">
        <v>33</v>
      </c>
      <c r="B96" s="44" t="s">
        <v>8</v>
      </c>
      <c r="C96" s="92" t="s">
        <v>8</v>
      </c>
      <c r="D96" s="7"/>
      <c r="E96" s="165"/>
      <c r="F96" s="22">
        <f>F97</f>
        <v>39000</v>
      </c>
    </row>
    <row r="97" spans="1:6" ht="18.75" customHeight="1">
      <c r="A97" s="35" t="s">
        <v>173</v>
      </c>
      <c r="B97" s="39" t="s">
        <v>8</v>
      </c>
      <c r="C97" s="71" t="s">
        <v>8</v>
      </c>
      <c r="D97" s="32" t="s">
        <v>174</v>
      </c>
      <c r="E97" s="166"/>
      <c r="F97" s="33">
        <f>F98</f>
        <v>39000</v>
      </c>
    </row>
    <row r="98" spans="1:6" ht="27" customHeight="1">
      <c r="A98" s="80" t="s">
        <v>114</v>
      </c>
      <c r="B98" s="42" t="s">
        <v>8</v>
      </c>
      <c r="C98" s="69" t="s">
        <v>8</v>
      </c>
      <c r="D98" s="8" t="s">
        <v>174</v>
      </c>
      <c r="E98" s="173" t="s">
        <v>117</v>
      </c>
      <c r="F98" s="19">
        <v>39000</v>
      </c>
    </row>
    <row r="99" spans="1:6" ht="21" customHeight="1">
      <c r="A99" s="244" t="s">
        <v>23</v>
      </c>
      <c r="B99" s="245" t="s">
        <v>3</v>
      </c>
      <c r="C99" s="246"/>
      <c r="D99" s="247"/>
      <c r="E99" s="248"/>
      <c r="F99" s="243">
        <f>F100+F127+F167+F170</f>
        <v>270215196</v>
      </c>
    </row>
    <row r="100" spans="1:6" ht="16.5" customHeight="1">
      <c r="A100" s="30" t="s">
        <v>24</v>
      </c>
      <c r="B100" s="43" t="s">
        <v>3</v>
      </c>
      <c r="C100" s="106" t="s">
        <v>2</v>
      </c>
      <c r="D100" s="10"/>
      <c r="E100" s="185"/>
      <c r="F100" s="22">
        <f>F101+F103+F112+F118+F121+F125</f>
        <v>65848696</v>
      </c>
    </row>
    <row r="101" spans="1:6" ht="17.25" customHeight="1">
      <c r="A101" s="29" t="s">
        <v>187</v>
      </c>
      <c r="B101" s="41" t="s">
        <v>3</v>
      </c>
      <c r="C101" s="70" t="s">
        <v>2</v>
      </c>
      <c r="D101" s="12" t="s">
        <v>188</v>
      </c>
      <c r="E101" s="168"/>
      <c r="F101" s="18">
        <f>F102</f>
        <v>10285000</v>
      </c>
    </row>
    <row r="102" spans="1:6" ht="32.25" customHeight="1">
      <c r="A102" s="80" t="s">
        <v>161</v>
      </c>
      <c r="B102" s="42" t="s">
        <v>3</v>
      </c>
      <c r="C102" s="69" t="s">
        <v>2</v>
      </c>
      <c r="D102" s="8" t="s">
        <v>188</v>
      </c>
      <c r="E102" s="173" t="s">
        <v>117</v>
      </c>
      <c r="F102" s="19">
        <v>10285000</v>
      </c>
    </row>
    <row r="103" spans="1:6" ht="16.5" customHeight="1">
      <c r="A103" s="29" t="s">
        <v>25</v>
      </c>
      <c r="B103" s="41" t="s">
        <v>3</v>
      </c>
      <c r="C103" s="70" t="s">
        <v>2</v>
      </c>
      <c r="D103" s="12" t="s">
        <v>175</v>
      </c>
      <c r="E103" s="168"/>
      <c r="F103" s="18">
        <f>SUM(F104:F111)</f>
        <v>21517696</v>
      </c>
    </row>
    <row r="104" spans="1:6" ht="26.25" customHeight="1">
      <c r="A104" s="80" t="s">
        <v>156</v>
      </c>
      <c r="B104" s="46" t="s">
        <v>3</v>
      </c>
      <c r="C104" s="103" t="s">
        <v>2</v>
      </c>
      <c r="D104" s="8" t="s">
        <v>175</v>
      </c>
      <c r="E104" s="178" t="s">
        <v>158</v>
      </c>
      <c r="F104" s="19">
        <f>(17773000*95%)+346</f>
        <v>16884696</v>
      </c>
    </row>
    <row r="105" spans="1:6" ht="25.5">
      <c r="A105" s="80" t="s">
        <v>160</v>
      </c>
      <c r="B105" s="46" t="s">
        <v>3</v>
      </c>
      <c r="C105" s="103" t="s">
        <v>2</v>
      </c>
      <c r="D105" s="8" t="s">
        <v>175</v>
      </c>
      <c r="E105" s="178" t="s">
        <v>159</v>
      </c>
      <c r="F105" s="19">
        <v>640000</v>
      </c>
    </row>
    <row r="106" spans="1:6" ht="33.75" customHeight="1">
      <c r="A106" s="80" t="s">
        <v>113</v>
      </c>
      <c r="B106" s="46" t="s">
        <v>3</v>
      </c>
      <c r="C106" s="103" t="s">
        <v>2</v>
      </c>
      <c r="D106" s="8" t="s">
        <v>175</v>
      </c>
      <c r="E106" s="178" t="s">
        <v>116</v>
      </c>
      <c r="F106" s="19">
        <v>100000</v>
      </c>
    </row>
    <row r="107" spans="1:6" ht="28.5" customHeight="1">
      <c r="A107" s="80" t="s">
        <v>161</v>
      </c>
      <c r="B107" s="46" t="s">
        <v>3</v>
      </c>
      <c r="C107" s="103" t="s">
        <v>2</v>
      </c>
      <c r="D107" s="8" t="s">
        <v>175</v>
      </c>
      <c r="E107" s="178" t="s">
        <v>117</v>
      </c>
      <c r="F107" s="19">
        <f>4583000-1220000</f>
        <v>3363000</v>
      </c>
    </row>
    <row r="108" spans="1:6" ht="43.5" customHeight="1">
      <c r="A108" s="202" t="s">
        <v>176</v>
      </c>
      <c r="B108" s="229" t="s">
        <v>3</v>
      </c>
      <c r="C108" s="103" t="s">
        <v>2</v>
      </c>
      <c r="D108" s="8" t="s">
        <v>175</v>
      </c>
      <c r="E108" s="178" t="s">
        <v>177</v>
      </c>
      <c r="F108" s="19">
        <f>300000*95%</f>
        <v>285000</v>
      </c>
    </row>
    <row r="109" spans="1:6" ht="67.5" customHeight="1">
      <c r="A109" s="80" t="s">
        <v>155</v>
      </c>
      <c r="B109" s="46" t="s">
        <v>3</v>
      </c>
      <c r="C109" s="103" t="s">
        <v>2</v>
      </c>
      <c r="D109" s="8" t="s">
        <v>175</v>
      </c>
      <c r="E109" s="178" t="s">
        <v>151</v>
      </c>
      <c r="F109" s="19">
        <v>20000</v>
      </c>
    </row>
    <row r="110" spans="1:6" ht="17.25" customHeight="1">
      <c r="A110" s="80" t="s">
        <v>150</v>
      </c>
      <c r="B110" s="46" t="s">
        <v>3</v>
      </c>
      <c r="C110" s="103" t="s">
        <v>2</v>
      </c>
      <c r="D110" s="8" t="s">
        <v>175</v>
      </c>
      <c r="E110" s="173" t="s">
        <v>153</v>
      </c>
      <c r="F110" s="19">
        <v>200000</v>
      </c>
    </row>
    <row r="111" spans="1:6" ht="18.75" customHeight="1">
      <c r="A111" s="80" t="s">
        <v>152</v>
      </c>
      <c r="B111" s="46" t="s">
        <v>3</v>
      </c>
      <c r="C111" s="103" t="s">
        <v>2</v>
      </c>
      <c r="D111" s="8" t="s">
        <v>175</v>
      </c>
      <c r="E111" s="173" t="s">
        <v>154</v>
      </c>
      <c r="F111" s="19">
        <v>25000</v>
      </c>
    </row>
    <row r="112" spans="1:7" ht="51" customHeight="1">
      <c r="A112" s="228" t="s">
        <v>181</v>
      </c>
      <c r="B112" s="230" t="s">
        <v>3</v>
      </c>
      <c r="C112" s="231" t="s">
        <v>2</v>
      </c>
      <c r="D112" s="206" t="s">
        <v>182</v>
      </c>
      <c r="E112" s="216"/>
      <c r="F112" s="217">
        <f>SUM(F113:F117)</f>
        <v>29796000</v>
      </c>
      <c r="G112" s="155"/>
    </row>
    <row r="113" spans="1:7" ht="33.75" customHeight="1">
      <c r="A113" s="80" t="s">
        <v>156</v>
      </c>
      <c r="B113" s="46" t="s">
        <v>3</v>
      </c>
      <c r="C113" s="103" t="s">
        <v>2</v>
      </c>
      <c r="D113" s="8" t="s">
        <v>182</v>
      </c>
      <c r="E113" s="178" t="s">
        <v>158</v>
      </c>
      <c r="F113" s="19">
        <v>27929000</v>
      </c>
      <c r="G113" s="155"/>
    </row>
    <row r="114" spans="1:7" ht="28.5" customHeight="1">
      <c r="A114" s="80" t="s">
        <v>160</v>
      </c>
      <c r="B114" s="46" t="s">
        <v>3</v>
      </c>
      <c r="C114" s="103" t="s">
        <v>2</v>
      </c>
      <c r="D114" s="8" t="s">
        <v>182</v>
      </c>
      <c r="E114" s="178" t="s">
        <v>159</v>
      </c>
      <c r="F114" s="19">
        <v>100000</v>
      </c>
      <c r="G114" s="155"/>
    </row>
    <row r="115" spans="1:6" ht="30.75" customHeight="1">
      <c r="A115" s="80" t="s">
        <v>113</v>
      </c>
      <c r="B115" s="46" t="s">
        <v>3</v>
      </c>
      <c r="C115" s="103" t="s">
        <v>2</v>
      </c>
      <c r="D115" s="8" t="s">
        <v>182</v>
      </c>
      <c r="E115" s="178" t="s">
        <v>116</v>
      </c>
      <c r="F115" s="19">
        <v>4000</v>
      </c>
    </row>
    <row r="116" spans="1:6" ht="25.5">
      <c r="A116" s="80" t="s">
        <v>161</v>
      </c>
      <c r="B116" s="46" t="s">
        <v>3</v>
      </c>
      <c r="C116" s="103" t="s">
        <v>2</v>
      </c>
      <c r="D116" s="8" t="s">
        <v>182</v>
      </c>
      <c r="E116" s="178" t="s">
        <v>117</v>
      </c>
      <c r="F116" s="19">
        <v>760000</v>
      </c>
    </row>
    <row r="117" spans="1:6" ht="38.25">
      <c r="A117" s="202" t="s">
        <v>176</v>
      </c>
      <c r="B117" s="229" t="s">
        <v>3</v>
      </c>
      <c r="C117" s="103" t="s">
        <v>2</v>
      </c>
      <c r="D117" s="8" t="s">
        <v>182</v>
      </c>
      <c r="E117" s="178" t="s">
        <v>177</v>
      </c>
      <c r="F117" s="19">
        <v>1003000</v>
      </c>
    </row>
    <row r="118" spans="1:6" ht="27.75" customHeight="1">
      <c r="A118" s="35" t="s">
        <v>93</v>
      </c>
      <c r="B118" s="39" t="s">
        <v>3</v>
      </c>
      <c r="C118" s="71" t="s">
        <v>2</v>
      </c>
      <c r="D118" s="32" t="s">
        <v>178</v>
      </c>
      <c r="E118" s="166"/>
      <c r="F118" s="33">
        <f>F119+F120</f>
        <v>500000</v>
      </c>
    </row>
    <row r="119" spans="1:6" ht="28.5" customHeight="1">
      <c r="A119" s="13" t="s">
        <v>160</v>
      </c>
      <c r="B119" s="38" t="s">
        <v>3</v>
      </c>
      <c r="C119" s="69" t="s">
        <v>2</v>
      </c>
      <c r="D119" s="8" t="s">
        <v>178</v>
      </c>
      <c r="E119" s="173" t="s">
        <v>159</v>
      </c>
      <c r="F119" s="19">
        <v>400000</v>
      </c>
    </row>
    <row r="120" spans="1:6" ht="18" customHeight="1">
      <c r="A120" s="13" t="s">
        <v>109</v>
      </c>
      <c r="B120" s="38" t="s">
        <v>3</v>
      </c>
      <c r="C120" s="69" t="s">
        <v>2</v>
      </c>
      <c r="D120" s="8" t="s">
        <v>178</v>
      </c>
      <c r="E120" s="173" t="s">
        <v>108</v>
      </c>
      <c r="F120" s="19">
        <v>100000</v>
      </c>
    </row>
    <row r="121" spans="1:6" ht="27.75" customHeight="1">
      <c r="A121" s="35" t="s">
        <v>50</v>
      </c>
      <c r="B121" s="39" t="s">
        <v>3</v>
      </c>
      <c r="C121" s="71" t="s">
        <v>2</v>
      </c>
      <c r="D121" s="32" t="s">
        <v>179</v>
      </c>
      <c r="E121" s="166"/>
      <c r="F121" s="33">
        <f>SUM(F122:F124)</f>
        <v>700000</v>
      </c>
    </row>
    <row r="122" spans="1:6" ht="31.5" customHeight="1">
      <c r="A122" s="80" t="s">
        <v>161</v>
      </c>
      <c r="B122" s="64" t="s">
        <v>3</v>
      </c>
      <c r="C122" s="8" t="s">
        <v>2</v>
      </c>
      <c r="D122" s="8" t="s">
        <v>179</v>
      </c>
      <c r="E122" s="8" t="s">
        <v>117</v>
      </c>
      <c r="F122" s="19">
        <v>500000</v>
      </c>
    </row>
    <row r="123" spans="1:6" ht="25.5" customHeight="1">
      <c r="A123" s="80" t="s">
        <v>156</v>
      </c>
      <c r="B123" s="64" t="s">
        <v>3</v>
      </c>
      <c r="C123" s="8" t="s">
        <v>2</v>
      </c>
      <c r="D123" s="8" t="s">
        <v>179</v>
      </c>
      <c r="E123" s="8" t="s">
        <v>158</v>
      </c>
      <c r="F123" s="19">
        <v>100000</v>
      </c>
    </row>
    <row r="124" spans="1:6" ht="15" customHeight="1">
      <c r="A124" s="13" t="s">
        <v>109</v>
      </c>
      <c r="B124" s="64" t="s">
        <v>3</v>
      </c>
      <c r="C124" s="8" t="s">
        <v>2</v>
      </c>
      <c r="D124" s="8" t="s">
        <v>179</v>
      </c>
      <c r="E124" s="8" t="s">
        <v>108</v>
      </c>
      <c r="F124" s="19">
        <v>100000</v>
      </c>
    </row>
    <row r="125" spans="1:6" ht="18" customHeight="1">
      <c r="A125" s="35" t="s">
        <v>243</v>
      </c>
      <c r="B125" s="39" t="s">
        <v>3</v>
      </c>
      <c r="C125" s="71" t="s">
        <v>2</v>
      </c>
      <c r="D125" s="32" t="s">
        <v>244</v>
      </c>
      <c r="E125" s="166"/>
      <c r="F125" s="33">
        <f>F126</f>
        <v>3050000</v>
      </c>
    </row>
    <row r="126" spans="1:6" ht="24" customHeight="1">
      <c r="A126" s="80" t="s">
        <v>161</v>
      </c>
      <c r="B126" s="38" t="s">
        <v>3</v>
      </c>
      <c r="C126" s="69" t="s">
        <v>2</v>
      </c>
      <c r="D126" s="8" t="s">
        <v>244</v>
      </c>
      <c r="E126" s="8" t="s">
        <v>117</v>
      </c>
      <c r="F126" s="19">
        <v>3050000</v>
      </c>
    </row>
    <row r="127" spans="1:6" ht="15.75" customHeight="1">
      <c r="A127" s="30" t="s">
        <v>26</v>
      </c>
      <c r="B127" s="44" t="s">
        <v>3</v>
      </c>
      <c r="C127" s="100" t="s">
        <v>9</v>
      </c>
      <c r="D127" s="7"/>
      <c r="E127" s="188"/>
      <c r="F127" s="22">
        <f>F128+F136+F138+F145+F147+F149+F151+F154+F158</f>
        <v>183512000</v>
      </c>
    </row>
    <row r="128" spans="1:6" ht="63.75">
      <c r="A128" s="35" t="s">
        <v>58</v>
      </c>
      <c r="B128" s="45" t="s">
        <v>3</v>
      </c>
      <c r="C128" s="102" t="s">
        <v>9</v>
      </c>
      <c r="D128" s="32" t="s">
        <v>180</v>
      </c>
      <c r="E128" s="186"/>
      <c r="F128" s="33">
        <f>SUM(F129:F135)</f>
        <v>12411000</v>
      </c>
    </row>
    <row r="129" spans="1:6" ht="30.75" customHeight="1">
      <c r="A129" s="80" t="s">
        <v>156</v>
      </c>
      <c r="B129" s="46" t="s">
        <v>3</v>
      </c>
      <c r="C129" s="103" t="s">
        <v>9</v>
      </c>
      <c r="D129" s="8" t="s">
        <v>180</v>
      </c>
      <c r="E129" s="178" t="s">
        <v>158</v>
      </c>
      <c r="F129" s="19">
        <v>8000000</v>
      </c>
    </row>
    <row r="130" spans="1:6" ht="25.5">
      <c r="A130" s="80" t="s">
        <v>160</v>
      </c>
      <c r="B130" s="46" t="s">
        <v>3</v>
      </c>
      <c r="C130" s="103" t="s">
        <v>9</v>
      </c>
      <c r="D130" s="8" t="s">
        <v>180</v>
      </c>
      <c r="E130" s="178" t="s">
        <v>159</v>
      </c>
      <c r="F130" s="19">
        <v>100000</v>
      </c>
    </row>
    <row r="131" spans="1:6" ht="25.5">
      <c r="A131" s="80" t="s">
        <v>113</v>
      </c>
      <c r="B131" s="46" t="s">
        <v>3</v>
      </c>
      <c r="C131" s="103" t="s">
        <v>9</v>
      </c>
      <c r="D131" s="8" t="s">
        <v>180</v>
      </c>
      <c r="E131" s="178" t="s">
        <v>116</v>
      </c>
      <c r="F131" s="19">
        <v>500000</v>
      </c>
    </row>
    <row r="132" spans="1:6" ht="25.5">
      <c r="A132" s="80" t="s">
        <v>161</v>
      </c>
      <c r="B132" s="46" t="s">
        <v>3</v>
      </c>
      <c r="C132" s="103" t="s">
        <v>9</v>
      </c>
      <c r="D132" s="8" t="s">
        <v>180</v>
      </c>
      <c r="E132" s="178" t="s">
        <v>117</v>
      </c>
      <c r="F132" s="19">
        <v>3536000</v>
      </c>
    </row>
    <row r="133" spans="1:6" ht="30" customHeight="1">
      <c r="A133" s="80" t="s">
        <v>183</v>
      </c>
      <c r="B133" s="46" t="s">
        <v>3</v>
      </c>
      <c r="C133" s="103" t="s">
        <v>9</v>
      </c>
      <c r="D133" s="8" t="s">
        <v>180</v>
      </c>
      <c r="E133" s="178" t="s">
        <v>184</v>
      </c>
      <c r="F133" s="19">
        <v>230000</v>
      </c>
    </row>
    <row r="134" spans="1:6" ht="12.75">
      <c r="A134" s="80" t="s">
        <v>150</v>
      </c>
      <c r="B134" s="46" t="s">
        <v>3</v>
      </c>
      <c r="C134" s="103" t="s">
        <v>9</v>
      </c>
      <c r="D134" s="8" t="s">
        <v>180</v>
      </c>
      <c r="E134" s="173" t="s">
        <v>153</v>
      </c>
      <c r="F134" s="19">
        <v>35000</v>
      </c>
    </row>
    <row r="135" spans="1:6" ht="12.75">
      <c r="A135" s="80" t="s">
        <v>152</v>
      </c>
      <c r="B135" s="46" t="s">
        <v>3</v>
      </c>
      <c r="C135" s="103" t="s">
        <v>9</v>
      </c>
      <c r="D135" s="8" t="s">
        <v>180</v>
      </c>
      <c r="E135" s="173" t="s">
        <v>154</v>
      </c>
      <c r="F135" s="19">
        <v>10000</v>
      </c>
    </row>
    <row r="136" spans="1:6" ht="12.75">
      <c r="A136" s="198" t="s">
        <v>189</v>
      </c>
      <c r="B136" s="232" t="s">
        <v>3</v>
      </c>
      <c r="C136" s="233" t="s">
        <v>9</v>
      </c>
      <c r="D136" s="199" t="s">
        <v>190</v>
      </c>
      <c r="E136" s="200"/>
      <c r="F136" s="201">
        <f>F137</f>
        <v>2350000</v>
      </c>
    </row>
    <row r="137" spans="1:6" ht="25.5">
      <c r="A137" s="80" t="s">
        <v>161</v>
      </c>
      <c r="B137" s="46" t="s">
        <v>3</v>
      </c>
      <c r="C137" s="103" t="s">
        <v>9</v>
      </c>
      <c r="D137" s="8" t="s">
        <v>190</v>
      </c>
      <c r="E137" s="173" t="s">
        <v>117</v>
      </c>
      <c r="F137" s="19">
        <v>2350000</v>
      </c>
    </row>
    <row r="138" spans="1:6" ht="12.75">
      <c r="A138" s="29" t="s">
        <v>27</v>
      </c>
      <c r="B138" s="47" t="s">
        <v>3</v>
      </c>
      <c r="C138" s="101" t="s">
        <v>9</v>
      </c>
      <c r="D138" s="12" t="s">
        <v>185</v>
      </c>
      <c r="E138" s="189"/>
      <c r="F138" s="18">
        <f>SUM(F139:F144)</f>
        <v>11789000</v>
      </c>
    </row>
    <row r="139" spans="1:6" ht="23.25" customHeight="1">
      <c r="A139" s="80" t="s">
        <v>113</v>
      </c>
      <c r="B139" s="46" t="s">
        <v>3</v>
      </c>
      <c r="C139" s="103" t="s">
        <v>9</v>
      </c>
      <c r="D139" s="8" t="s">
        <v>185</v>
      </c>
      <c r="E139" s="178" t="s">
        <v>116</v>
      </c>
      <c r="F139" s="19">
        <v>500000</v>
      </c>
    </row>
    <row r="140" spans="1:6" ht="25.5">
      <c r="A140" s="80" t="s">
        <v>161</v>
      </c>
      <c r="B140" s="46" t="s">
        <v>3</v>
      </c>
      <c r="C140" s="103" t="s">
        <v>9</v>
      </c>
      <c r="D140" s="8" t="s">
        <v>185</v>
      </c>
      <c r="E140" s="178" t="s">
        <v>117</v>
      </c>
      <c r="F140" s="19">
        <f>5876000-1953000</f>
        <v>3923000</v>
      </c>
    </row>
    <row r="141" spans="1:6" ht="38.25">
      <c r="A141" s="202" t="s">
        <v>176</v>
      </c>
      <c r="B141" s="229" t="s">
        <v>3</v>
      </c>
      <c r="C141" s="103" t="s">
        <v>9</v>
      </c>
      <c r="D141" s="8" t="s">
        <v>185</v>
      </c>
      <c r="E141" s="178" t="s">
        <v>177</v>
      </c>
      <c r="F141" s="19">
        <f>7731000-1165000</f>
        <v>6566000</v>
      </c>
    </row>
    <row r="142" spans="1:6" ht="66.75" customHeight="1">
      <c r="A142" s="257" t="s">
        <v>155</v>
      </c>
      <c r="B142" s="229" t="s">
        <v>3</v>
      </c>
      <c r="C142" s="103" t="s">
        <v>9</v>
      </c>
      <c r="D142" s="8" t="s">
        <v>185</v>
      </c>
      <c r="E142" s="178" t="s">
        <v>151</v>
      </c>
      <c r="F142" s="19">
        <v>100000</v>
      </c>
    </row>
    <row r="143" spans="1:6" ht="12.75">
      <c r="A143" s="257" t="s">
        <v>150</v>
      </c>
      <c r="B143" s="229" t="s">
        <v>3</v>
      </c>
      <c r="C143" s="103" t="s">
        <v>9</v>
      </c>
      <c r="D143" s="8" t="s">
        <v>185</v>
      </c>
      <c r="E143" s="173" t="s">
        <v>153</v>
      </c>
      <c r="F143" s="19">
        <v>600000</v>
      </c>
    </row>
    <row r="144" spans="1:6" ht="12.75">
      <c r="A144" s="257" t="s">
        <v>152</v>
      </c>
      <c r="B144" s="229" t="s">
        <v>3</v>
      </c>
      <c r="C144" s="103" t="s">
        <v>9</v>
      </c>
      <c r="D144" s="8" t="s">
        <v>185</v>
      </c>
      <c r="E144" s="173" t="s">
        <v>154</v>
      </c>
      <c r="F144" s="19">
        <v>100000</v>
      </c>
    </row>
    <row r="145" spans="1:6" ht="12.75">
      <c r="A145" s="258" t="s">
        <v>243</v>
      </c>
      <c r="B145" s="63" t="s">
        <v>3</v>
      </c>
      <c r="C145" s="71" t="s">
        <v>9</v>
      </c>
      <c r="D145" s="32" t="s">
        <v>244</v>
      </c>
      <c r="E145" s="166"/>
      <c r="F145" s="33">
        <f>F146</f>
        <v>5109000</v>
      </c>
    </row>
    <row r="146" spans="1:6" ht="25.5">
      <c r="A146" s="257" t="s">
        <v>161</v>
      </c>
      <c r="B146" s="64" t="s">
        <v>3</v>
      </c>
      <c r="C146" s="69" t="s">
        <v>9</v>
      </c>
      <c r="D146" s="8" t="s">
        <v>244</v>
      </c>
      <c r="E146" s="8" t="s">
        <v>117</v>
      </c>
      <c r="F146" s="19">
        <v>5109000</v>
      </c>
    </row>
    <row r="147" spans="1:6" ht="13.5" customHeight="1">
      <c r="A147" s="259" t="s">
        <v>28</v>
      </c>
      <c r="B147" s="67" t="s">
        <v>3</v>
      </c>
      <c r="C147" s="101" t="s">
        <v>9</v>
      </c>
      <c r="D147" s="12" t="s">
        <v>186</v>
      </c>
      <c r="E147" s="189"/>
      <c r="F147" s="18">
        <f>F148</f>
        <v>17444000</v>
      </c>
    </row>
    <row r="148" spans="1:6" ht="38.25">
      <c r="A148" s="202" t="s">
        <v>176</v>
      </c>
      <c r="B148" s="229" t="s">
        <v>3</v>
      </c>
      <c r="C148" s="103" t="s">
        <v>9</v>
      </c>
      <c r="D148" s="8" t="s">
        <v>186</v>
      </c>
      <c r="E148" s="187" t="s">
        <v>177</v>
      </c>
      <c r="F148" s="19">
        <v>17444000</v>
      </c>
    </row>
    <row r="149" spans="1:6" ht="12.75">
      <c r="A149" s="259" t="s">
        <v>191</v>
      </c>
      <c r="B149" s="67" t="s">
        <v>3</v>
      </c>
      <c r="C149" s="101" t="s">
        <v>9</v>
      </c>
      <c r="D149" s="12" t="s">
        <v>192</v>
      </c>
      <c r="E149" s="189"/>
      <c r="F149" s="18">
        <f>F150</f>
        <v>50000</v>
      </c>
    </row>
    <row r="150" spans="1:6" ht="25.5">
      <c r="A150" s="257" t="s">
        <v>161</v>
      </c>
      <c r="B150" s="229" t="s">
        <v>3</v>
      </c>
      <c r="C150" s="103" t="s">
        <v>9</v>
      </c>
      <c r="D150" s="8" t="s">
        <v>192</v>
      </c>
      <c r="E150" s="187" t="s">
        <v>117</v>
      </c>
      <c r="F150" s="19">
        <v>50000</v>
      </c>
    </row>
    <row r="151" spans="1:6" ht="15.75" customHeight="1">
      <c r="A151" s="35" t="s">
        <v>93</v>
      </c>
      <c r="B151" s="39" t="s">
        <v>3</v>
      </c>
      <c r="C151" s="71" t="s">
        <v>9</v>
      </c>
      <c r="D151" s="32" t="s">
        <v>178</v>
      </c>
      <c r="E151" s="166"/>
      <c r="F151" s="33">
        <f>F152+F153</f>
        <v>6978000</v>
      </c>
    </row>
    <row r="152" spans="1:6" ht="25.5">
      <c r="A152" s="13" t="s">
        <v>160</v>
      </c>
      <c r="B152" s="38" t="s">
        <v>3</v>
      </c>
      <c r="C152" s="69" t="s">
        <v>9</v>
      </c>
      <c r="D152" s="8" t="s">
        <v>178</v>
      </c>
      <c r="E152" s="173" t="s">
        <v>159</v>
      </c>
      <c r="F152" s="23">
        <v>5578000</v>
      </c>
    </row>
    <row r="153" spans="1:6" ht="20.25" customHeight="1">
      <c r="A153" s="13" t="s">
        <v>109</v>
      </c>
      <c r="B153" s="38" t="s">
        <v>3</v>
      </c>
      <c r="C153" s="69" t="s">
        <v>9</v>
      </c>
      <c r="D153" s="8" t="s">
        <v>178</v>
      </c>
      <c r="E153" s="173" t="s">
        <v>108</v>
      </c>
      <c r="F153" s="19">
        <v>1400000</v>
      </c>
    </row>
    <row r="154" spans="1:6" ht="25.5" customHeight="1">
      <c r="A154" s="35" t="s">
        <v>50</v>
      </c>
      <c r="B154" s="39" t="s">
        <v>3</v>
      </c>
      <c r="C154" s="71" t="s">
        <v>9</v>
      </c>
      <c r="D154" s="32" t="s">
        <v>179</v>
      </c>
      <c r="E154" s="166"/>
      <c r="F154" s="33">
        <f>SUM(F155:F157)</f>
        <v>107000</v>
      </c>
    </row>
    <row r="155" spans="1:6" ht="24.75" customHeight="1">
      <c r="A155" s="80" t="s">
        <v>161</v>
      </c>
      <c r="B155" s="64" t="s">
        <v>3</v>
      </c>
      <c r="C155" s="8" t="s">
        <v>9</v>
      </c>
      <c r="D155" s="8" t="s">
        <v>179</v>
      </c>
      <c r="E155" s="8" t="s">
        <v>117</v>
      </c>
      <c r="F155" s="19">
        <v>72000</v>
      </c>
    </row>
    <row r="156" spans="1:6" ht="36.75" customHeight="1">
      <c r="A156" s="80" t="s">
        <v>156</v>
      </c>
      <c r="B156" s="64" t="s">
        <v>3</v>
      </c>
      <c r="C156" s="8" t="s">
        <v>9</v>
      </c>
      <c r="D156" s="8" t="s">
        <v>179</v>
      </c>
      <c r="E156" s="8" t="s">
        <v>158</v>
      </c>
      <c r="F156" s="19">
        <v>15000</v>
      </c>
    </row>
    <row r="157" spans="1:6" ht="12.75">
      <c r="A157" s="13" t="s">
        <v>109</v>
      </c>
      <c r="B157" s="64" t="s">
        <v>3</v>
      </c>
      <c r="C157" s="8" t="s">
        <v>9</v>
      </c>
      <c r="D157" s="8" t="s">
        <v>179</v>
      </c>
      <c r="E157" s="8" t="s">
        <v>108</v>
      </c>
      <c r="F157" s="19">
        <v>20000</v>
      </c>
    </row>
    <row r="158" spans="1:6" ht="66.75" customHeight="1">
      <c r="A158" s="235" t="s">
        <v>193</v>
      </c>
      <c r="B158" s="234" t="s">
        <v>3</v>
      </c>
      <c r="C158" s="101" t="s">
        <v>9</v>
      </c>
      <c r="D158" s="199" t="s">
        <v>182</v>
      </c>
      <c r="E158" s="189"/>
      <c r="F158" s="18">
        <f>SUM(F159:F166)</f>
        <v>127274000</v>
      </c>
    </row>
    <row r="159" spans="1:6" ht="25.5">
      <c r="A159" s="80" t="s">
        <v>156</v>
      </c>
      <c r="B159" s="64" t="s">
        <v>3</v>
      </c>
      <c r="C159" s="8" t="s">
        <v>9</v>
      </c>
      <c r="D159" s="8" t="s">
        <v>182</v>
      </c>
      <c r="E159" s="178" t="s">
        <v>158</v>
      </c>
      <c r="F159" s="19">
        <v>68000000</v>
      </c>
    </row>
    <row r="160" spans="1:6" ht="25.5">
      <c r="A160" s="80" t="s">
        <v>160</v>
      </c>
      <c r="B160" s="64" t="s">
        <v>3</v>
      </c>
      <c r="C160" s="8" t="s">
        <v>9</v>
      </c>
      <c r="D160" s="8" t="s">
        <v>182</v>
      </c>
      <c r="E160" s="178" t="s">
        <v>159</v>
      </c>
      <c r="F160" s="19">
        <v>1134000</v>
      </c>
    </row>
    <row r="161" spans="1:6" ht="23.25" customHeight="1">
      <c r="A161" s="80" t="s">
        <v>113</v>
      </c>
      <c r="B161" s="64" t="s">
        <v>3</v>
      </c>
      <c r="C161" s="8" t="s">
        <v>9</v>
      </c>
      <c r="D161" s="8" t="s">
        <v>182</v>
      </c>
      <c r="E161" s="178" t="s">
        <v>116</v>
      </c>
      <c r="F161" s="19">
        <v>1000000</v>
      </c>
    </row>
    <row r="162" spans="1:6" ht="25.5">
      <c r="A162" s="80" t="s">
        <v>161</v>
      </c>
      <c r="B162" s="64" t="s">
        <v>3</v>
      </c>
      <c r="C162" s="8" t="s">
        <v>9</v>
      </c>
      <c r="D162" s="8" t="s">
        <v>182</v>
      </c>
      <c r="E162" s="178" t="s">
        <v>117</v>
      </c>
      <c r="F162" s="19">
        <v>500000</v>
      </c>
    </row>
    <row r="163" spans="1:6" ht="38.25">
      <c r="A163" s="202" t="s">
        <v>176</v>
      </c>
      <c r="B163" s="64" t="s">
        <v>3</v>
      </c>
      <c r="C163" s="8" t="s">
        <v>9</v>
      </c>
      <c r="D163" s="8" t="s">
        <v>182</v>
      </c>
      <c r="E163" s="178" t="s">
        <v>177</v>
      </c>
      <c r="F163" s="19">
        <v>56000000</v>
      </c>
    </row>
    <row r="164" spans="1:6" ht="67.5" customHeight="1">
      <c r="A164" s="80" t="s">
        <v>155</v>
      </c>
      <c r="B164" s="64" t="s">
        <v>3</v>
      </c>
      <c r="C164" s="8" t="s">
        <v>9</v>
      </c>
      <c r="D164" s="8" t="s">
        <v>182</v>
      </c>
      <c r="E164" s="178" t="s">
        <v>151</v>
      </c>
      <c r="F164" s="19">
        <v>500000</v>
      </c>
    </row>
    <row r="165" spans="1:6" ht="12.75">
      <c r="A165" s="80" t="s">
        <v>150</v>
      </c>
      <c r="B165" s="64" t="s">
        <v>3</v>
      </c>
      <c r="C165" s="8" t="s">
        <v>9</v>
      </c>
      <c r="D165" s="8" t="s">
        <v>182</v>
      </c>
      <c r="E165" s="173" t="s">
        <v>153</v>
      </c>
      <c r="F165" s="19">
        <v>120000</v>
      </c>
    </row>
    <row r="166" spans="1:6" ht="12.75">
      <c r="A166" s="80" t="s">
        <v>152</v>
      </c>
      <c r="B166" s="64" t="s">
        <v>3</v>
      </c>
      <c r="C166" s="8" t="s">
        <v>9</v>
      </c>
      <c r="D166" s="8" t="s">
        <v>182</v>
      </c>
      <c r="E166" s="173" t="s">
        <v>154</v>
      </c>
      <c r="F166" s="19">
        <v>20000</v>
      </c>
    </row>
    <row r="167" spans="1:6" ht="12.75">
      <c r="A167" s="156" t="s">
        <v>105</v>
      </c>
      <c r="B167" s="157" t="s">
        <v>3</v>
      </c>
      <c r="C167" s="167" t="s">
        <v>3</v>
      </c>
      <c r="D167" s="158"/>
      <c r="E167" s="190"/>
      <c r="F167" s="159">
        <f>F168</f>
        <v>314000</v>
      </c>
    </row>
    <row r="168" spans="1:6" ht="12.75">
      <c r="A168" s="112" t="s">
        <v>106</v>
      </c>
      <c r="B168" s="66" t="s">
        <v>3</v>
      </c>
      <c r="C168" s="71" t="s">
        <v>3</v>
      </c>
      <c r="D168" s="32" t="s">
        <v>194</v>
      </c>
      <c r="E168" s="62"/>
      <c r="F168" s="33">
        <f>F169</f>
        <v>314000</v>
      </c>
    </row>
    <row r="169" spans="1:6" ht="25.5">
      <c r="A169" s="80" t="s">
        <v>161</v>
      </c>
      <c r="B169" s="46" t="s">
        <v>3</v>
      </c>
      <c r="C169" s="103" t="s">
        <v>3</v>
      </c>
      <c r="D169" s="8" t="s">
        <v>194</v>
      </c>
      <c r="E169" s="187" t="s">
        <v>117</v>
      </c>
      <c r="F169" s="19">
        <v>314000</v>
      </c>
    </row>
    <row r="170" spans="1:6" ht="12.75">
      <c r="A170" s="30" t="s">
        <v>29</v>
      </c>
      <c r="B170" s="44" t="s">
        <v>3</v>
      </c>
      <c r="C170" s="92" t="s">
        <v>5</v>
      </c>
      <c r="D170" s="7"/>
      <c r="E170" s="165"/>
      <c r="F170" s="20">
        <f>F171+F179+F182</f>
        <v>20540500</v>
      </c>
    </row>
    <row r="171" spans="1:6" ht="18" customHeight="1">
      <c r="A171" s="29" t="s">
        <v>195</v>
      </c>
      <c r="B171" s="47" t="s">
        <v>3</v>
      </c>
      <c r="C171" s="70" t="s">
        <v>5</v>
      </c>
      <c r="D171" s="12" t="s">
        <v>196</v>
      </c>
      <c r="E171" s="168"/>
      <c r="F171" s="18">
        <f>SUM(F172:F178)</f>
        <v>12540500</v>
      </c>
    </row>
    <row r="172" spans="1:6" ht="23.25" customHeight="1">
      <c r="A172" s="80" t="s">
        <v>156</v>
      </c>
      <c r="B172" s="46" t="s">
        <v>3</v>
      </c>
      <c r="C172" s="69" t="s">
        <v>5</v>
      </c>
      <c r="D172" s="8" t="s">
        <v>196</v>
      </c>
      <c r="E172" s="178" t="s">
        <v>158</v>
      </c>
      <c r="F172" s="19">
        <f>9190000*95%</f>
        <v>8730500</v>
      </c>
    </row>
    <row r="173" spans="1:6" ht="25.5">
      <c r="A173" s="80" t="s">
        <v>160</v>
      </c>
      <c r="B173" s="46" t="s">
        <v>3</v>
      </c>
      <c r="C173" s="69" t="s">
        <v>5</v>
      </c>
      <c r="D173" s="8" t="s">
        <v>196</v>
      </c>
      <c r="E173" s="178" t="s">
        <v>159</v>
      </c>
      <c r="F173" s="19">
        <v>130000</v>
      </c>
    </row>
    <row r="174" spans="1:6" ht="25.5" customHeight="1">
      <c r="A174" s="80" t="s">
        <v>113</v>
      </c>
      <c r="B174" s="46" t="s">
        <v>3</v>
      </c>
      <c r="C174" s="69" t="s">
        <v>5</v>
      </c>
      <c r="D174" s="8" t="s">
        <v>196</v>
      </c>
      <c r="E174" s="178" t="s">
        <v>116</v>
      </c>
      <c r="F174" s="19">
        <v>100000</v>
      </c>
    </row>
    <row r="175" spans="1:6" ht="25.5">
      <c r="A175" s="80" t="s">
        <v>161</v>
      </c>
      <c r="B175" s="46" t="s">
        <v>3</v>
      </c>
      <c r="C175" s="69" t="s">
        <v>5</v>
      </c>
      <c r="D175" s="8" t="s">
        <v>196</v>
      </c>
      <c r="E175" s="178" t="s">
        <v>117</v>
      </c>
      <c r="F175" s="19">
        <v>260000</v>
      </c>
    </row>
    <row r="176" spans="1:6" ht="12.75">
      <c r="A176" s="80" t="s">
        <v>150</v>
      </c>
      <c r="B176" s="46" t="s">
        <v>3</v>
      </c>
      <c r="C176" s="69" t="s">
        <v>5</v>
      </c>
      <c r="D176" s="8" t="s">
        <v>196</v>
      </c>
      <c r="E176" s="173" t="s">
        <v>153</v>
      </c>
      <c r="F176" s="19">
        <v>300000</v>
      </c>
    </row>
    <row r="177" spans="1:6" ht="12.75">
      <c r="A177" s="80" t="s">
        <v>152</v>
      </c>
      <c r="B177" s="46" t="s">
        <v>3</v>
      </c>
      <c r="C177" s="69" t="s">
        <v>5</v>
      </c>
      <c r="D177" s="8" t="s">
        <v>196</v>
      </c>
      <c r="E177" s="173" t="s">
        <v>154</v>
      </c>
      <c r="F177" s="19">
        <v>20000</v>
      </c>
    </row>
    <row r="178" spans="1:6" ht="12.75">
      <c r="A178" s="95" t="s">
        <v>149</v>
      </c>
      <c r="B178" s="46" t="s">
        <v>3</v>
      </c>
      <c r="C178" s="69" t="s">
        <v>5</v>
      </c>
      <c r="D178" s="8" t="s">
        <v>196</v>
      </c>
      <c r="E178" s="173" t="s">
        <v>98</v>
      </c>
      <c r="F178" s="19">
        <v>3000000</v>
      </c>
    </row>
    <row r="179" spans="1:6" ht="12.75">
      <c r="A179" s="35" t="s">
        <v>197</v>
      </c>
      <c r="B179" s="45" t="s">
        <v>3</v>
      </c>
      <c r="C179" s="71" t="s">
        <v>5</v>
      </c>
      <c r="D179" s="32" t="s">
        <v>198</v>
      </c>
      <c r="E179" s="166"/>
      <c r="F179" s="33">
        <f>F180+F181</f>
        <v>5600000</v>
      </c>
    </row>
    <row r="180" spans="1:6" ht="25.5">
      <c r="A180" s="80" t="s">
        <v>161</v>
      </c>
      <c r="B180" s="46" t="s">
        <v>3</v>
      </c>
      <c r="C180" s="69" t="s">
        <v>5</v>
      </c>
      <c r="D180" s="8" t="s">
        <v>198</v>
      </c>
      <c r="E180" s="178" t="s">
        <v>117</v>
      </c>
      <c r="F180" s="19">
        <v>3200000</v>
      </c>
    </row>
    <row r="181" spans="1:6" ht="12.75">
      <c r="A181" s="13" t="s">
        <v>109</v>
      </c>
      <c r="B181" s="46" t="s">
        <v>3</v>
      </c>
      <c r="C181" s="69" t="s">
        <v>5</v>
      </c>
      <c r="D181" s="8" t="s">
        <v>198</v>
      </c>
      <c r="E181" s="178" t="s">
        <v>108</v>
      </c>
      <c r="F181" s="19">
        <v>2400000</v>
      </c>
    </row>
    <row r="182" spans="1:6" ht="25.5">
      <c r="A182" s="35" t="s">
        <v>90</v>
      </c>
      <c r="B182" s="45" t="s">
        <v>3</v>
      </c>
      <c r="C182" s="71" t="s">
        <v>5</v>
      </c>
      <c r="D182" s="32" t="s">
        <v>199</v>
      </c>
      <c r="E182" s="166"/>
      <c r="F182" s="33">
        <f>F183+F184</f>
        <v>2400000</v>
      </c>
    </row>
    <row r="183" spans="1:6" ht="25.5">
      <c r="A183" s="80" t="s">
        <v>161</v>
      </c>
      <c r="B183" s="46" t="s">
        <v>3</v>
      </c>
      <c r="C183" s="69" t="s">
        <v>5</v>
      </c>
      <c r="D183" s="8" t="s">
        <v>199</v>
      </c>
      <c r="E183" s="178" t="s">
        <v>117</v>
      </c>
      <c r="F183" s="19">
        <v>1600000</v>
      </c>
    </row>
    <row r="184" spans="1:6" ht="12.75">
      <c r="A184" s="13" t="s">
        <v>109</v>
      </c>
      <c r="B184" s="46" t="s">
        <v>3</v>
      </c>
      <c r="C184" s="69" t="s">
        <v>5</v>
      </c>
      <c r="D184" s="8" t="s">
        <v>199</v>
      </c>
      <c r="E184" s="178" t="s">
        <v>108</v>
      </c>
      <c r="F184" s="19">
        <v>800000</v>
      </c>
    </row>
    <row r="185" spans="1:6" ht="15.75">
      <c r="A185" s="57" t="s">
        <v>82</v>
      </c>
      <c r="B185" s="49" t="s">
        <v>4</v>
      </c>
      <c r="C185" s="99"/>
      <c r="D185" s="14"/>
      <c r="E185" s="184"/>
      <c r="F185" s="21">
        <f>F186</f>
        <v>11588000</v>
      </c>
    </row>
    <row r="186" spans="1:6" ht="12.75">
      <c r="A186" s="30" t="s">
        <v>30</v>
      </c>
      <c r="B186" s="40" t="s">
        <v>4</v>
      </c>
      <c r="C186" s="92" t="s">
        <v>2</v>
      </c>
      <c r="D186" s="7"/>
      <c r="E186" s="165"/>
      <c r="F186" s="22">
        <f>F187+F189+F193+F197+F201+F203+F210+F212+F214+F216</f>
        <v>11588000</v>
      </c>
    </row>
    <row r="187" spans="1:6" ht="38.25">
      <c r="A187" s="148" t="s">
        <v>99</v>
      </c>
      <c r="B187" s="39" t="s">
        <v>4</v>
      </c>
      <c r="C187" s="71" t="s">
        <v>2</v>
      </c>
      <c r="D187" s="32" t="s">
        <v>200</v>
      </c>
      <c r="E187" s="166"/>
      <c r="F187" s="33">
        <f>F188</f>
        <v>10000</v>
      </c>
    </row>
    <row r="188" spans="1:6" ht="25.5">
      <c r="A188" s="80" t="s">
        <v>161</v>
      </c>
      <c r="B188" s="38" t="s">
        <v>4</v>
      </c>
      <c r="C188" s="69" t="s">
        <v>2</v>
      </c>
      <c r="D188" s="8" t="s">
        <v>200</v>
      </c>
      <c r="E188" s="173" t="s">
        <v>117</v>
      </c>
      <c r="F188" s="19">
        <v>10000</v>
      </c>
    </row>
    <row r="189" spans="1:6" ht="38.25">
      <c r="A189" s="148" t="s">
        <v>100</v>
      </c>
      <c r="B189" s="140" t="s">
        <v>4</v>
      </c>
      <c r="C189" s="142" t="s">
        <v>2</v>
      </c>
      <c r="D189" s="141" t="s">
        <v>201</v>
      </c>
      <c r="E189" s="177"/>
      <c r="F189" s="143">
        <f>SUM(F190:F192)</f>
        <v>500000</v>
      </c>
    </row>
    <row r="190" spans="1:6" ht="29.25" customHeight="1">
      <c r="A190" s="80" t="s">
        <v>156</v>
      </c>
      <c r="B190" s="144" t="s">
        <v>4</v>
      </c>
      <c r="C190" s="146" t="s">
        <v>2</v>
      </c>
      <c r="D190" s="145" t="s">
        <v>201</v>
      </c>
      <c r="E190" s="178" t="s">
        <v>158</v>
      </c>
      <c r="F190" s="147">
        <v>440000</v>
      </c>
    </row>
    <row r="191" spans="1:6" ht="25.5">
      <c r="A191" s="80" t="s">
        <v>160</v>
      </c>
      <c r="B191" s="144" t="s">
        <v>4</v>
      </c>
      <c r="C191" s="146" t="s">
        <v>2</v>
      </c>
      <c r="D191" s="145" t="s">
        <v>201</v>
      </c>
      <c r="E191" s="178" t="s">
        <v>159</v>
      </c>
      <c r="F191" s="147">
        <v>4000</v>
      </c>
    </row>
    <row r="192" spans="1:6" ht="24.75" customHeight="1">
      <c r="A192" s="80" t="s">
        <v>161</v>
      </c>
      <c r="B192" s="144" t="s">
        <v>4</v>
      </c>
      <c r="C192" s="146" t="s">
        <v>2</v>
      </c>
      <c r="D192" s="145" t="s">
        <v>201</v>
      </c>
      <c r="E192" s="173" t="s">
        <v>117</v>
      </c>
      <c r="F192" s="147">
        <v>56000</v>
      </c>
    </row>
    <row r="193" spans="1:6" ht="29.25" customHeight="1">
      <c r="A193" s="35" t="s">
        <v>84</v>
      </c>
      <c r="B193" s="39" t="s">
        <v>4</v>
      </c>
      <c r="C193" s="71" t="s">
        <v>2</v>
      </c>
      <c r="D193" s="32" t="s">
        <v>202</v>
      </c>
      <c r="E193" s="166"/>
      <c r="F193" s="33">
        <f>SUM(F194:F196)</f>
        <v>280000</v>
      </c>
    </row>
    <row r="194" spans="1:6" ht="25.5">
      <c r="A194" s="80" t="s">
        <v>156</v>
      </c>
      <c r="B194" s="144" t="s">
        <v>4</v>
      </c>
      <c r="C194" s="146" t="s">
        <v>2</v>
      </c>
      <c r="D194" s="145" t="s">
        <v>202</v>
      </c>
      <c r="E194" s="178" t="s">
        <v>158</v>
      </c>
      <c r="F194" s="147">
        <v>160000</v>
      </c>
    </row>
    <row r="195" spans="1:6" ht="25.5">
      <c r="A195" s="80" t="s">
        <v>160</v>
      </c>
      <c r="B195" s="144" t="s">
        <v>4</v>
      </c>
      <c r="C195" s="146" t="s">
        <v>2</v>
      </c>
      <c r="D195" s="145" t="s">
        <v>202</v>
      </c>
      <c r="E195" s="178" t="s">
        <v>159</v>
      </c>
      <c r="F195" s="147">
        <v>4000</v>
      </c>
    </row>
    <row r="196" spans="1:6" ht="27.75" customHeight="1">
      <c r="A196" s="80" t="s">
        <v>161</v>
      </c>
      <c r="B196" s="144" t="s">
        <v>4</v>
      </c>
      <c r="C196" s="146" t="s">
        <v>2</v>
      </c>
      <c r="D196" s="145" t="s">
        <v>202</v>
      </c>
      <c r="E196" s="173" t="s">
        <v>117</v>
      </c>
      <c r="F196" s="147">
        <v>116000</v>
      </c>
    </row>
    <row r="197" spans="1:6" ht="27.75" customHeight="1">
      <c r="A197" s="35" t="s">
        <v>251</v>
      </c>
      <c r="B197" s="39" t="s">
        <v>4</v>
      </c>
      <c r="C197" s="71" t="s">
        <v>2</v>
      </c>
      <c r="D197" s="32" t="s">
        <v>252</v>
      </c>
      <c r="E197" s="166"/>
      <c r="F197" s="33">
        <f>SUM(F198:F200)</f>
        <v>500000</v>
      </c>
    </row>
    <row r="198" spans="1:6" ht="27.75" customHeight="1">
      <c r="A198" s="80" t="s">
        <v>156</v>
      </c>
      <c r="B198" s="144" t="s">
        <v>4</v>
      </c>
      <c r="C198" s="146" t="s">
        <v>2</v>
      </c>
      <c r="D198" s="145" t="s">
        <v>252</v>
      </c>
      <c r="E198" s="178" t="s">
        <v>158</v>
      </c>
      <c r="F198" s="147">
        <v>330000</v>
      </c>
    </row>
    <row r="199" spans="1:6" ht="27.75" customHeight="1">
      <c r="A199" s="80" t="s">
        <v>160</v>
      </c>
      <c r="B199" s="144" t="s">
        <v>4</v>
      </c>
      <c r="C199" s="146" t="s">
        <v>2</v>
      </c>
      <c r="D199" s="145" t="s">
        <v>252</v>
      </c>
      <c r="E199" s="178" t="s">
        <v>159</v>
      </c>
      <c r="F199" s="147">
        <v>10000</v>
      </c>
    </row>
    <row r="200" spans="1:6" ht="27.75" customHeight="1">
      <c r="A200" s="80" t="s">
        <v>161</v>
      </c>
      <c r="B200" s="144" t="s">
        <v>4</v>
      </c>
      <c r="C200" s="146" t="s">
        <v>2</v>
      </c>
      <c r="D200" s="145" t="s">
        <v>252</v>
      </c>
      <c r="E200" s="173" t="s">
        <v>117</v>
      </c>
      <c r="F200" s="147">
        <v>160000</v>
      </c>
    </row>
    <row r="201" spans="1:6" ht="12.75">
      <c r="A201" s="212" t="s">
        <v>203</v>
      </c>
      <c r="B201" s="39" t="s">
        <v>4</v>
      </c>
      <c r="C201" s="71" t="s">
        <v>2</v>
      </c>
      <c r="D201" s="32" t="s">
        <v>204</v>
      </c>
      <c r="E201" s="166"/>
      <c r="F201" s="33">
        <f>F202</f>
        <v>315000</v>
      </c>
    </row>
    <row r="202" spans="1:6" ht="25.5">
      <c r="A202" s="80" t="s">
        <v>161</v>
      </c>
      <c r="B202" s="48" t="s">
        <v>4</v>
      </c>
      <c r="C202" s="69" t="s">
        <v>2</v>
      </c>
      <c r="D202" s="8" t="s">
        <v>204</v>
      </c>
      <c r="E202" s="173" t="s">
        <v>117</v>
      </c>
      <c r="F202" s="19">
        <v>315000</v>
      </c>
    </row>
    <row r="203" spans="1:6" ht="12.75">
      <c r="A203" s="212" t="s">
        <v>31</v>
      </c>
      <c r="B203" s="39" t="s">
        <v>4</v>
      </c>
      <c r="C203" s="71" t="s">
        <v>2</v>
      </c>
      <c r="D203" s="32" t="s">
        <v>205</v>
      </c>
      <c r="E203" s="166"/>
      <c r="F203" s="33">
        <f>SUM(F204:F209)</f>
        <v>9423000</v>
      </c>
    </row>
    <row r="204" spans="1:6" ht="25.5">
      <c r="A204" s="80" t="s">
        <v>156</v>
      </c>
      <c r="B204" s="48" t="s">
        <v>4</v>
      </c>
      <c r="C204" s="69" t="s">
        <v>2</v>
      </c>
      <c r="D204" s="8" t="s">
        <v>205</v>
      </c>
      <c r="E204" s="178" t="s">
        <v>158</v>
      </c>
      <c r="F204" s="19">
        <f>8600000*95%</f>
        <v>8170000</v>
      </c>
    </row>
    <row r="205" spans="1:6" ht="25.5">
      <c r="A205" s="80" t="s">
        <v>160</v>
      </c>
      <c r="B205" s="48" t="s">
        <v>4</v>
      </c>
      <c r="C205" s="69" t="s">
        <v>2</v>
      </c>
      <c r="D205" s="8" t="s">
        <v>205</v>
      </c>
      <c r="E205" s="178" t="s">
        <v>159</v>
      </c>
      <c r="F205" s="19">
        <v>80000</v>
      </c>
    </row>
    <row r="206" spans="1:6" ht="25.5">
      <c r="A206" s="80" t="s">
        <v>113</v>
      </c>
      <c r="B206" s="48" t="s">
        <v>4</v>
      </c>
      <c r="C206" s="69" t="s">
        <v>2</v>
      </c>
      <c r="D206" s="8" t="s">
        <v>205</v>
      </c>
      <c r="E206" s="178" t="s">
        <v>116</v>
      </c>
      <c r="F206" s="19">
        <v>100000</v>
      </c>
    </row>
    <row r="207" spans="1:6" ht="25.5">
      <c r="A207" s="80" t="s">
        <v>161</v>
      </c>
      <c r="B207" s="48" t="s">
        <v>4</v>
      </c>
      <c r="C207" s="69" t="s">
        <v>2</v>
      </c>
      <c r="D207" s="8" t="s">
        <v>205</v>
      </c>
      <c r="E207" s="173" t="s">
        <v>117</v>
      </c>
      <c r="F207" s="19">
        <f>1257000-224000</f>
        <v>1033000</v>
      </c>
    </row>
    <row r="208" spans="1:6" ht="12.75">
      <c r="A208" s="80" t="s">
        <v>150</v>
      </c>
      <c r="B208" s="48" t="s">
        <v>4</v>
      </c>
      <c r="C208" s="69" t="s">
        <v>2</v>
      </c>
      <c r="D208" s="8" t="s">
        <v>205</v>
      </c>
      <c r="E208" s="173" t="s">
        <v>153</v>
      </c>
      <c r="F208" s="19">
        <v>30000</v>
      </c>
    </row>
    <row r="209" spans="1:6" ht="12.75">
      <c r="A209" s="80" t="s">
        <v>152</v>
      </c>
      <c r="B209" s="48" t="s">
        <v>4</v>
      </c>
      <c r="C209" s="69" t="s">
        <v>2</v>
      </c>
      <c r="D209" s="8" t="s">
        <v>205</v>
      </c>
      <c r="E209" s="173" t="s">
        <v>154</v>
      </c>
      <c r="F209" s="19">
        <v>10000</v>
      </c>
    </row>
    <row r="210" spans="1:6" ht="12.75">
      <c r="A210" s="35" t="s">
        <v>69</v>
      </c>
      <c r="B210" s="45" t="s">
        <v>4</v>
      </c>
      <c r="C210" s="71" t="s">
        <v>2</v>
      </c>
      <c r="D210" s="32" t="s">
        <v>206</v>
      </c>
      <c r="E210" s="166"/>
      <c r="F210" s="33">
        <f>F211</f>
        <v>100000</v>
      </c>
    </row>
    <row r="211" spans="1:6" ht="25.5">
      <c r="A211" s="80" t="s">
        <v>161</v>
      </c>
      <c r="B211" s="46" t="s">
        <v>4</v>
      </c>
      <c r="C211" s="69" t="s">
        <v>2</v>
      </c>
      <c r="D211" s="8" t="s">
        <v>206</v>
      </c>
      <c r="E211" s="173" t="s">
        <v>117</v>
      </c>
      <c r="F211" s="19">
        <v>100000</v>
      </c>
    </row>
    <row r="212" spans="1:6" ht="25.5">
      <c r="A212" s="35" t="s">
        <v>90</v>
      </c>
      <c r="B212" s="45" t="s">
        <v>4</v>
      </c>
      <c r="C212" s="71" t="s">
        <v>2</v>
      </c>
      <c r="D212" s="32" t="s">
        <v>207</v>
      </c>
      <c r="E212" s="166"/>
      <c r="F212" s="33">
        <f>F213</f>
        <v>150000</v>
      </c>
    </row>
    <row r="213" spans="1:6" ht="25.5">
      <c r="A213" s="80" t="s">
        <v>161</v>
      </c>
      <c r="B213" s="46" t="s">
        <v>4</v>
      </c>
      <c r="C213" s="69" t="s">
        <v>2</v>
      </c>
      <c r="D213" s="8" t="s">
        <v>207</v>
      </c>
      <c r="E213" s="173" t="s">
        <v>117</v>
      </c>
      <c r="F213" s="19">
        <v>150000</v>
      </c>
    </row>
    <row r="214" spans="1:6" ht="12.75">
      <c r="A214" s="35" t="s">
        <v>101</v>
      </c>
      <c r="B214" s="45" t="s">
        <v>4</v>
      </c>
      <c r="C214" s="71" t="s">
        <v>2</v>
      </c>
      <c r="D214" s="32" t="s">
        <v>208</v>
      </c>
      <c r="E214" s="166"/>
      <c r="F214" s="33">
        <f>F215</f>
        <v>200000</v>
      </c>
    </row>
    <row r="215" spans="1:6" ht="25.5">
      <c r="A215" s="80" t="s">
        <v>161</v>
      </c>
      <c r="B215" s="46" t="s">
        <v>4</v>
      </c>
      <c r="C215" s="69" t="s">
        <v>2</v>
      </c>
      <c r="D215" s="8" t="s">
        <v>208</v>
      </c>
      <c r="E215" s="173" t="s">
        <v>117</v>
      </c>
      <c r="F215" s="19">
        <v>200000</v>
      </c>
    </row>
    <row r="216" spans="1:6" ht="12.75">
      <c r="A216" s="35" t="s">
        <v>102</v>
      </c>
      <c r="B216" s="45" t="s">
        <v>4</v>
      </c>
      <c r="C216" s="71" t="s">
        <v>2</v>
      </c>
      <c r="D216" s="32" t="s">
        <v>209</v>
      </c>
      <c r="E216" s="166"/>
      <c r="F216" s="33">
        <f>F217</f>
        <v>110000</v>
      </c>
    </row>
    <row r="217" spans="1:6" ht="25.5">
      <c r="A217" s="80" t="s">
        <v>161</v>
      </c>
      <c r="B217" s="46" t="s">
        <v>4</v>
      </c>
      <c r="C217" s="69" t="s">
        <v>2</v>
      </c>
      <c r="D217" s="8" t="s">
        <v>209</v>
      </c>
      <c r="E217" s="173" t="s">
        <v>117</v>
      </c>
      <c r="F217" s="19">
        <v>110000</v>
      </c>
    </row>
    <row r="218" spans="1:6" ht="15.75">
      <c r="A218" s="244" t="s">
        <v>13</v>
      </c>
      <c r="B218" s="249" t="s">
        <v>7</v>
      </c>
      <c r="C218" s="246"/>
      <c r="D218" s="247"/>
      <c r="E218" s="248"/>
      <c r="F218" s="250">
        <f>F219+F222+F227+F236</f>
        <v>51166000</v>
      </c>
    </row>
    <row r="219" spans="1:6" ht="12.75">
      <c r="A219" s="28" t="s">
        <v>18</v>
      </c>
      <c r="B219" s="37" t="s">
        <v>7</v>
      </c>
      <c r="C219" s="92" t="s">
        <v>2</v>
      </c>
      <c r="D219" s="7"/>
      <c r="E219" s="165"/>
      <c r="F219" s="20">
        <f>F220</f>
        <v>4000000</v>
      </c>
    </row>
    <row r="220" spans="1:6" ht="12.75">
      <c r="A220" s="35" t="s">
        <v>37</v>
      </c>
      <c r="B220" s="39" t="s">
        <v>7</v>
      </c>
      <c r="C220" s="71" t="s">
        <v>2</v>
      </c>
      <c r="D220" s="32" t="s">
        <v>210</v>
      </c>
      <c r="E220" s="166"/>
      <c r="F220" s="33">
        <f>F221</f>
        <v>4000000</v>
      </c>
    </row>
    <row r="221" spans="1:6" ht="12.75">
      <c r="A221" s="13" t="s">
        <v>213</v>
      </c>
      <c r="B221" s="48" t="s">
        <v>7</v>
      </c>
      <c r="C221" s="69" t="s">
        <v>2</v>
      </c>
      <c r="D221" s="8" t="s">
        <v>210</v>
      </c>
      <c r="E221" s="173" t="s">
        <v>214</v>
      </c>
      <c r="F221" s="19">
        <v>4000000</v>
      </c>
    </row>
    <row r="222" spans="1:6" ht="12.75">
      <c r="A222" s="28" t="s">
        <v>14</v>
      </c>
      <c r="B222" s="37" t="s">
        <v>7</v>
      </c>
      <c r="C222" s="92" t="s">
        <v>9</v>
      </c>
      <c r="D222" s="8"/>
      <c r="E222" s="173"/>
      <c r="F222" s="20">
        <f>F223+F225</f>
        <v>22731000</v>
      </c>
    </row>
    <row r="223" spans="1:6" ht="48">
      <c r="A223" s="237" t="s">
        <v>52</v>
      </c>
      <c r="B223" s="214" t="s">
        <v>7</v>
      </c>
      <c r="C223" s="216" t="s">
        <v>9</v>
      </c>
      <c r="D223" s="206" t="s">
        <v>215</v>
      </c>
      <c r="E223" s="216"/>
      <c r="F223" s="217">
        <f>F224</f>
        <v>21887000</v>
      </c>
    </row>
    <row r="224" spans="1:6" ht="38.25">
      <c r="A224" s="58" t="s">
        <v>176</v>
      </c>
      <c r="B224" s="38" t="s">
        <v>7</v>
      </c>
      <c r="C224" s="69" t="s">
        <v>9</v>
      </c>
      <c r="D224" s="8" t="s">
        <v>215</v>
      </c>
      <c r="E224" s="173" t="s">
        <v>177</v>
      </c>
      <c r="F224" s="19">
        <v>21887000</v>
      </c>
    </row>
    <row r="225" spans="1:6" ht="127.5">
      <c r="A225" s="236" t="s">
        <v>47</v>
      </c>
      <c r="B225" s="39" t="s">
        <v>7</v>
      </c>
      <c r="C225" s="71" t="s">
        <v>9</v>
      </c>
      <c r="D225" s="32" t="s">
        <v>216</v>
      </c>
      <c r="E225" s="166"/>
      <c r="F225" s="33">
        <f>F226</f>
        <v>844000</v>
      </c>
    </row>
    <row r="226" spans="1:6" ht="25.5">
      <c r="A226" s="13" t="s">
        <v>211</v>
      </c>
      <c r="B226" s="38" t="s">
        <v>7</v>
      </c>
      <c r="C226" s="69" t="s">
        <v>9</v>
      </c>
      <c r="D226" s="8" t="s">
        <v>216</v>
      </c>
      <c r="E226" s="173" t="s">
        <v>212</v>
      </c>
      <c r="F226" s="23">
        <v>844000</v>
      </c>
    </row>
    <row r="227" spans="1:6" ht="12.75">
      <c r="A227" s="28" t="s">
        <v>15</v>
      </c>
      <c r="B227" s="37" t="s">
        <v>7</v>
      </c>
      <c r="C227" s="92" t="s">
        <v>11</v>
      </c>
      <c r="D227" s="8"/>
      <c r="E227" s="173"/>
      <c r="F227" s="20">
        <f>F228+F230+F232+F234</f>
        <v>860000</v>
      </c>
    </row>
    <row r="228" spans="1:6" ht="25.5">
      <c r="A228" s="35" t="s">
        <v>50</v>
      </c>
      <c r="B228" s="39" t="s">
        <v>7</v>
      </c>
      <c r="C228" s="71" t="s">
        <v>11</v>
      </c>
      <c r="D228" s="32" t="s">
        <v>217</v>
      </c>
      <c r="E228" s="166"/>
      <c r="F228" s="33">
        <f>F229</f>
        <v>40000</v>
      </c>
    </row>
    <row r="229" spans="1:6" ht="25.5">
      <c r="A229" s="13" t="s">
        <v>211</v>
      </c>
      <c r="B229" s="38" t="s">
        <v>7</v>
      </c>
      <c r="C229" s="69" t="s">
        <v>11</v>
      </c>
      <c r="D229" s="8" t="s">
        <v>217</v>
      </c>
      <c r="E229" s="173" t="s">
        <v>212</v>
      </c>
      <c r="F229" s="23">
        <v>40000</v>
      </c>
    </row>
    <row r="230" spans="1:6" ht="25.5">
      <c r="A230" s="35" t="s">
        <v>85</v>
      </c>
      <c r="B230" s="39" t="s">
        <v>7</v>
      </c>
      <c r="C230" s="71" t="s">
        <v>11</v>
      </c>
      <c r="D230" s="32" t="s">
        <v>218</v>
      </c>
      <c r="E230" s="166"/>
      <c r="F230" s="33">
        <f>F231</f>
        <v>0</v>
      </c>
    </row>
    <row r="231" spans="1:6" ht="25.5">
      <c r="A231" s="13" t="s">
        <v>211</v>
      </c>
      <c r="B231" s="48" t="s">
        <v>7</v>
      </c>
      <c r="C231" s="69" t="s">
        <v>11</v>
      </c>
      <c r="D231" s="8" t="s">
        <v>218</v>
      </c>
      <c r="E231" s="173" t="s">
        <v>212</v>
      </c>
      <c r="F231" s="19"/>
    </row>
    <row r="232" spans="1:6" ht="12.75">
      <c r="A232" s="35" t="s">
        <v>48</v>
      </c>
      <c r="B232" s="50" t="s">
        <v>7</v>
      </c>
      <c r="C232" s="104" t="s">
        <v>11</v>
      </c>
      <c r="D232" s="32" t="s">
        <v>219</v>
      </c>
      <c r="E232" s="191"/>
      <c r="F232" s="33">
        <f>F233</f>
        <v>600000</v>
      </c>
    </row>
    <row r="233" spans="1:6" ht="25.5">
      <c r="A233" s="13" t="s">
        <v>211</v>
      </c>
      <c r="B233" s="38" t="s">
        <v>7</v>
      </c>
      <c r="C233" s="69" t="s">
        <v>11</v>
      </c>
      <c r="D233" s="8" t="s">
        <v>219</v>
      </c>
      <c r="E233" s="173" t="s">
        <v>212</v>
      </c>
      <c r="F233" s="81">
        <v>600000</v>
      </c>
    </row>
    <row r="234" spans="1:6" ht="12.75">
      <c r="A234" s="35" t="s">
        <v>107</v>
      </c>
      <c r="B234" s="50" t="s">
        <v>7</v>
      </c>
      <c r="C234" s="104" t="s">
        <v>11</v>
      </c>
      <c r="D234" s="32" t="s">
        <v>220</v>
      </c>
      <c r="E234" s="191"/>
      <c r="F234" s="33">
        <f>F235</f>
        <v>220000</v>
      </c>
    </row>
    <row r="235" spans="1:6" ht="25.5">
      <c r="A235" s="13" t="s">
        <v>211</v>
      </c>
      <c r="B235" s="38" t="s">
        <v>7</v>
      </c>
      <c r="C235" s="69" t="s">
        <v>11</v>
      </c>
      <c r="D235" s="8" t="s">
        <v>220</v>
      </c>
      <c r="E235" s="173" t="s">
        <v>212</v>
      </c>
      <c r="F235" s="81">
        <v>220000</v>
      </c>
    </row>
    <row r="236" spans="1:6" ht="12.75">
      <c r="A236" s="28" t="s">
        <v>70</v>
      </c>
      <c r="B236" s="37" t="s">
        <v>7</v>
      </c>
      <c r="C236" s="92" t="s">
        <v>12</v>
      </c>
      <c r="D236" s="11"/>
      <c r="E236" s="192"/>
      <c r="F236" s="20">
        <f>F237+F239+F244+F247+F249</f>
        <v>23575000</v>
      </c>
    </row>
    <row r="237" spans="1:6" ht="63.75">
      <c r="A237" s="35" t="s">
        <v>103</v>
      </c>
      <c r="B237" s="45" t="s">
        <v>7</v>
      </c>
      <c r="C237" s="102" t="s">
        <v>12</v>
      </c>
      <c r="D237" s="32" t="s">
        <v>221</v>
      </c>
      <c r="E237" s="186"/>
      <c r="F237" s="33">
        <f>F238</f>
        <v>17948000</v>
      </c>
    </row>
    <row r="238" spans="1:6" ht="25.5">
      <c r="A238" s="13" t="s">
        <v>211</v>
      </c>
      <c r="B238" s="46" t="s">
        <v>7</v>
      </c>
      <c r="C238" s="103" t="s">
        <v>12</v>
      </c>
      <c r="D238" s="8" t="s">
        <v>221</v>
      </c>
      <c r="E238" s="187" t="s">
        <v>212</v>
      </c>
      <c r="F238" s="19">
        <v>17948000</v>
      </c>
    </row>
    <row r="239" spans="1:6" ht="12.75">
      <c r="A239" s="108" t="s">
        <v>71</v>
      </c>
      <c r="B239" s="45" t="s">
        <v>7</v>
      </c>
      <c r="C239" s="102" t="s">
        <v>12</v>
      </c>
      <c r="D239" s="32" t="s">
        <v>222</v>
      </c>
      <c r="E239" s="186"/>
      <c r="F239" s="33">
        <f>SUM(F240:F243)</f>
        <v>590000</v>
      </c>
    </row>
    <row r="240" spans="1:6" ht="25.5">
      <c r="A240" s="80" t="s">
        <v>118</v>
      </c>
      <c r="B240" s="38" t="s">
        <v>7</v>
      </c>
      <c r="C240" s="69" t="s">
        <v>12</v>
      </c>
      <c r="D240" s="8" t="s">
        <v>222</v>
      </c>
      <c r="E240" s="173" t="s">
        <v>119</v>
      </c>
      <c r="F240" s="19">
        <v>500000</v>
      </c>
    </row>
    <row r="241" spans="1:6" ht="12.75">
      <c r="A241" s="80" t="s">
        <v>138</v>
      </c>
      <c r="B241" s="38" t="s">
        <v>7</v>
      </c>
      <c r="C241" s="69" t="s">
        <v>12</v>
      </c>
      <c r="D241" s="8" t="s">
        <v>222</v>
      </c>
      <c r="E241" s="173" t="s">
        <v>140</v>
      </c>
      <c r="F241" s="19">
        <v>20000</v>
      </c>
    </row>
    <row r="242" spans="1:6" ht="25.5">
      <c r="A242" s="80" t="s">
        <v>113</v>
      </c>
      <c r="B242" s="38" t="s">
        <v>7</v>
      </c>
      <c r="C242" s="69" t="s">
        <v>12</v>
      </c>
      <c r="D242" s="8" t="s">
        <v>222</v>
      </c>
      <c r="E242" s="173" t="s">
        <v>116</v>
      </c>
      <c r="F242" s="19">
        <v>10000</v>
      </c>
    </row>
    <row r="243" spans="1:6" ht="25.5">
      <c r="A243" s="80" t="s">
        <v>114</v>
      </c>
      <c r="B243" s="38" t="s">
        <v>7</v>
      </c>
      <c r="C243" s="69" t="s">
        <v>12</v>
      </c>
      <c r="D243" s="8" t="s">
        <v>222</v>
      </c>
      <c r="E243" s="173" t="s">
        <v>117</v>
      </c>
      <c r="F243" s="19">
        <v>60000</v>
      </c>
    </row>
    <row r="244" spans="1:6" ht="51">
      <c r="A244" s="35" t="s">
        <v>59</v>
      </c>
      <c r="B244" s="45" t="s">
        <v>7</v>
      </c>
      <c r="C244" s="102" t="s">
        <v>12</v>
      </c>
      <c r="D244" s="32" t="s">
        <v>223</v>
      </c>
      <c r="E244" s="186"/>
      <c r="F244" s="33">
        <f>F245+F246</f>
        <v>2975000</v>
      </c>
    </row>
    <row r="245" spans="1:6" ht="25.5">
      <c r="A245" s="13" t="s">
        <v>211</v>
      </c>
      <c r="B245" s="46" t="s">
        <v>7</v>
      </c>
      <c r="C245" s="103" t="s">
        <v>12</v>
      </c>
      <c r="D245" s="8" t="s">
        <v>223</v>
      </c>
      <c r="E245" s="187" t="s">
        <v>212</v>
      </c>
      <c r="F245" s="19">
        <v>2875000</v>
      </c>
    </row>
    <row r="246" spans="1:6" ht="12.75">
      <c r="A246" s="13" t="s">
        <v>109</v>
      </c>
      <c r="B246" s="46" t="s">
        <v>226</v>
      </c>
      <c r="C246" s="103" t="s">
        <v>12</v>
      </c>
      <c r="D246" s="8" t="s">
        <v>223</v>
      </c>
      <c r="E246" s="187" t="s">
        <v>108</v>
      </c>
      <c r="F246" s="19">
        <v>100000</v>
      </c>
    </row>
    <row r="247" spans="1:6" ht="38.25">
      <c r="A247" s="59" t="s">
        <v>44</v>
      </c>
      <c r="B247" s="36" t="s">
        <v>7</v>
      </c>
      <c r="C247" s="169" t="s">
        <v>12</v>
      </c>
      <c r="D247" s="141" t="s">
        <v>224</v>
      </c>
      <c r="E247" s="193"/>
      <c r="F247" s="143">
        <f>F248+F249</f>
        <v>2062000</v>
      </c>
    </row>
    <row r="248" spans="1:6" ht="25.5">
      <c r="A248" s="80" t="s">
        <v>114</v>
      </c>
      <c r="B248" s="51" t="s">
        <v>7</v>
      </c>
      <c r="C248" s="170" t="s">
        <v>12</v>
      </c>
      <c r="D248" s="145" t="s">
        <v>224</v>
      </c>
      <c r="E248" s="190" t="s">
        <v>117</v>
      </c>
      <c r="F248" s="147">
        <v>2062000</v>
      </c>
    </row>
    <row r="249" spans="1:6" ht="25.5">
      <c r="A249" s="108" t="s">
        <v>94</v>
      </c>
      <c r="B249" s="45" t="s">
        <v>7</v>
      </c>
      <c r="C249" s="102" t="s">
        <v>12</v>
      </c>
      <c r="D249" s="32" t="s">
        <v>225</v>
      </c>
      <c r="E249" s="186"/>
      <c r="F249" s="33">
        <f>F250</f>
        <v>0</v>
      </c>
    </row>
    <row r="250" spans="1:6" ht="25.5">
      <c r="A250" s="80" t="s">
        <v>114</v>
      </c>
      <c r="B250" s="46" t="s">
        <v>7</v>
      </c>
      <c r="C250" s="103" t="s">
        <v>12</v>
      </c>
      <c r="D250" s="8" t="s">
        <v>225</v>
      </c>
      <c r="E250" s="187" t="s">
        <v>117</v>
      </c>
      <c r="F250" s="19"/>
    </row>
    <row r="251" spans="1:6" ht="12.75">
      <c r="A251" s="13" t="s">
        <v>109</v>
      </c>
      <c r="B251" s="46" t="s">
        <v>7</v>
      </c>
      <c r="C251" s="103" t="s">
        <v>12</v>
      </c>
      <c r="D251" s="8" t="s">
        <v>225</v>
      </c>
      <c r="E251" s="187" t="s">
        <v>108</v>
      </c>
      <c r="F251" s="19"/>
    </row>
    <row r="252" spans="1:6" ht="12.75">
      <c r="A252" s="113" t="s">
        <v>72</v>
      </c>
      <c r="B252" s="114" t="s">
        <v>38</v>
      </c>
      <c r="C252" s="115"/>
      <c r="D252" s="78"/>
      <c r="E252" s="194"/>
      <c r="F252" s="116">
        <f>F253</f>
        <v>350000</v>
      </c>
    </row>
    <row r="253" spans="1:6" ht="12.75">
      <c r="A253" s="117" t="s">
        <v>81</v>
      </c>
      <c r="B253" s="65" t="s">
        <v>38</v>
      </c>
      <c r="C253" s="100" t="s">
        <v>8</v>
      </c>
      <c r="D253" s="7"/>
      <c r="E253" s="188"/>
      <c r="F253" s="20">
        <f>F254</f>
        <v>350000</v>
      </c>
    </row>
    <row r="254" spans="1:6" ht="25.5">
      <c r="A254" s="35" t="s">
        <v>73</v>
      </c>
      <c r="B254" s="50" t="s">
        <v>38</v>
      </c>
      <c r="C254" s="104" t="s">
        <v>8</v>
      </c>
      <c r="D254" s="32" t="s">
        <v>227</v>
      </c>
      <c r="E254" s="191"/>
      <c r="F254" s="33">
        <f>F255</f>
        <v>350000</v>
      </c>
    </row>
    <row r="255" spans="1:6" ht="25.5">
      <c r="A255" s="80" t="s">
        <v>114</v>
      </c>
      <c r="B255" s="38" t="s">
        <v>38</v>
      </c>
      <c r="C255" s="69" t="s">
        <v>8</v>
      </c>
      <c r="D255" s="8" t="s">
        <v>227</v>
      </c>
      <c r="E255" s="173" t="s">
        <v>117</v>
      </c>
      <c r="F255" s="81">
        <v>350000</v>
      </c>
    </row>
    <row r="256" spans="1:6" ht="12.75">
      <c r="A256" s="87" t="s">
        <v>74</v>
      </c>
      <c r="B256" s="85" t="s">
        <v>6</v>
      </c>
      <c r="C256" s="115"/>
      <c r="D256" s="78"/>
      <c r="E256" s="194"/>
      <c r="F256" s="116">
        <f>F257</f>
        <v>600000</v>
      </c>
    </row>
    <row r="257" spans="1:6" ht="12.75">
      <c r="A257" s="117" t="s">
        <v>34</v>
      </c>
      <c r="B257" s="65" t="s">
        <v>6</v>
      </c>
      <c r="C257" s="100" t="s">
        <v>9</v>
      </c>
      <c r="D257" s="7"/>
      <c r="E257" s="188"/>
      <c r="F257" s="20">
        <f>F258</f>
        <v>600000</v>
      </c>
    </row>
    <row r="258" spans="1:6" ht="25.5">
      <c r="A258" s="160" t="s">
        <v>75</v>
      </c>
      <c r="B258" s="131" t="s">
        <v>6</v>
      </c>
      <c r="C258" s="97" t="s">
        <v>9</v>
      </c>
      <c r="D258" s="15" t="s">
        <v>228</v>
      </c>
      <c r="E258" s="179"/>
      <c r="F258" s="18">
        <f>F259</f>
        <v>600000</v>
      </c>
    </row>
    <row r="259" spans="1:6" ht="38.25">
      <c r="A259" s="53" t="s">
        <v>229</v>
      </c>
      <c r="B259" s="38" t="s">
        <v>6</v>
      </c>
      <c r="C259" s="69" t="s">
        <v>9</v>
      </c>
      <c r="D259" s="8" t="s">
        <v>228</v>
      </c>
      <c r="E259" s="173" t="s">
        <v>230</v>
      </c>
      <c r="F259" s="81">
        <v>600000</v>
      </c>
    </row>
    <row r="260" spans="1:6" ht="31.5">
      <c r="A260" s="122" t="s">
        <v>68</v>
      </c>
      <c r="B260" s="118" t="s">
        <v>60</v>
      </c>
      <c r="C260" s="120"/>
      <c r="D260" s="119"/>
      <c r="E260" s="163"/>
      <c r="F260" s="121">
        <f>F261</f>
        <v>2000000</v>
      </c>
    </row>
    <row r="261" spans="1:6" ht="12.75">
      <c r="A261" s="123" t="s">
        <v>76</v>
      </c>
      <c r="B261" s="37" t="s">
        <v>60</v>
      </c>
      <c r="C261" s="89" t="s">
        <v>2</v>
      </c>
      <c r="D261" s="16"/>
      <c r="E261" s="195"/>
      <c r="F261" s="124">
        <f>F262</f>
        <v>2000000</v>
      </c>
    </row>
    <row r="262" spans="1:6" ht="12.75">
      <c r="A262" s="112" t="s">
        <v>83</v>
      </c>
      <c r="B262" s="39" t="s">
        <v>60</v>
      </c>
      <c r="C262" s="71" t="s">
        <v>2</v>
      </c>
      <c r="D262" s="32" t="s">
        <v>231</v>
      </c>
      <c r="E262" s="166"/>
      <c r="F262" s="125">
        <f>F263</f>
        <v>2000000</v>
      </c>
    </row>
    <row r="263" spans="1:6" ht="12.75">
      <c r="A263" s="105" t="s">
        <v>232</v>
      </c>
      <c r="B263" s="38" t="s">
        <v>60</v>
      </c>
      <c r="C263" s="69" t="s">
        <v>2</v>
      </c>
      <c r="D263" s="8" t="s">
        <v>231</v>
      </c>
      <c r="E263" s="173" t="s">
        <v>233</v>
      </c>
      <c r="F263" s="81">
        <v>2000000</v>
      </c>
    </row>
    <row r="264" spans="1:6" ht="38.25">
      <c r="A264" s="87" t="s">
        <v>77</v>
      </c>
      <c r="B264" s="77" t="s">
        <v>45</v>
      </c>
      <c r="C264" s="98"/>
      <c r="D264" s="78"/>
      <c r="E264" s="164"/>
      <c r="F264" s="116">
        <f>F265</f>
        <v>8384000</v>
      </c>
    </row>
    <row r="265" spans="1:6" ht="25.5">
      <c r="A265" s="60" t="s">
        <v>78</v>
      </c>
      <c r="B265" s="76" t="s">
        <v>45</v>
      </c>
      <c r="C265" s="171" t="s">
        <v>2</v>
      </c>
      <c r="D265" s="16"/>
      <c r="E265" s="196"/>
      <c r="F265" s="20">
        <f>F266+F268</f>
        <v>8384000</v>
      </c>
    </row>
    <row r="266" spans="1:6" ht="12.75">
      <c r="A266" s="75" t="s">
        <v>54</v>
      </c>
      <c r="B266" s="72" t="s">
        <v>45</v>
      </c>
      <c r="C266" s="72" t="s">
        <v>2</v>
      </c>
      <c r="D266" s="74" t="s">
        <v>234</v>
      </c>
      <c r="E266" s="197"/>
      <c r="F266" s="33">
        <f>F267</f>
        <v>4000000</v>
      </c>
    </row>
    <row r="267" spans="1:6" ht="12.75">
      <c r="A267" s="88" t="s">
        <v>235</v>
      </c>
      <c r="B267" s="6" t="s">
        <v>45</v>
      </c>
      <c r="C267" s="90" t="s">
        <v>2</v>
      </c>
      <c r="D267" s="17" t="s">
        <v>234</v>
      </c>
      <c r="E267" s="31" t="s">
        <v>236</v>
      </c>
      <c r="F267" s="24">
        <v>4000000</v>
      </c>
    </row>
    <row r="268" spans="1:6" ht="25.5">
      <c r="A268" s="73" t="s">
        <v>53</v>
      </c>
      <c r="B268" s="72" t="s">
        <v>45</v>
      </c>
      <c r="C268" s="72" t="s">
        <v>2</v>
      </c>
      <c r="D268" s="74" t="s">
        <v>237</v>
      </c>
      <c r="E268" s="197"/>
      <c r="F268" s="33">
        <f>F269</f>
        <v>4384000</v>
      </c>
    </row>
    <row r="269" spans="1:6" ht="13.5" thickBot="1">
      <c r="A269" s="61" t="s">
        <v>235</v>
      </c>
      <c r="B269" s="68" t="s">
        <v>45</v>
      </c>
      <c r="C269" s="90" t="s">
        <v>2</v>
      </c>
      <c r="D269" s="17" t="s">
        <v>237</v>
      </c>
      <c r="E269" s="31" t="s">
        <v>236</v>
      </c>
      <c r="F269" s="24">
        <v>4384000</v>
      </c>
    </row>
    <row r="270" spans="1:6" ht="16.5" thickBot="1">
      <c r="A270" s="251" t="s">
        <v>19</v>
      </c>
      <c r="B270" s="252"/>
      <c r="C270" s="253"/>
      <c r="D270" s="254"/>
      <c r="E270" s="255"/>
      <c r="F270" s="256">
        <f>F13+F71+F75+F79+F85+F99+F185+F218+F252+F256+F260+F264</f>
        <v>382132000</v>
      </c>
    </row>
    <row r="272" spans="3:6" ht="12.75">
      <c r="C272" t="s">
        <v>86</v>
      </c>
      <c r="F272" s="136">
        <f>F16+F18+F23+F53+F55+F62+F69+F78+F81+F83+F89+F91+F97+F103+F138+F147+F169+F171+F179+F182+F203+F210+F212+F214+F216+F221+F233+F235+F255+F259+F263+F267</f>
        <v>129245000</v>
      </c>
    </row>
    <row r="273" spans="3:6" ht="12.75">
      <c r="C273" t="s">
        <v>91</v>
      </c>
      <c r="F273" s="136"/>
    </row>
    <row r="274" spans="3:6" ht="12.75">
      <c r="C274" t="s">
        <v>87</v>
      </c>
      <c r="F274" s="136">
        <f>F101+F136+F149+F201</f>
        <v>13000000</v>
      </c>
    </row>
    <row r="275" spans="3:6" ht="12.75">
      <c r="C275" t="s">
        <v>88</v>
      </c>
      <c r="F275" s="136">
        <f>F25+F28+F31+F34+F74+F112+F118+F121+F125+F128+F145+F151+F154+F158+F224+F226+F229+F238+F239+F244+F247+F268</f>
        <v>238119000</v>
      </c>
    </row>
    <row r="276" spans="3:6" ht="12.75">
      <c r="C276" t="s">
        <v>89</v>
      </c>
      <c r="F276" s="136">
        <f>F38+F40+F42+F44+F46+F49+F87+F94+F187+F189+F193+F197</f>
        <v>1768000</v>
      </c>
    </row>
    <row r="277" ht="12.75">
      <c r="F277" s="136">
        <f>SUM(F272:F276)</f>
        <v>382132000</v>
      </c>
    </row>
  </sheetData>
  <sheetProtection/>
  <mergeCells count="7">
    <mergeCell ref="F7:F12"/>
    <mergeCell ref="A5:E5"/>
    <mergeCell ref="B7:B12"/>
    <mergeCell ref="C7:C12"/>
    <mergeCell ref="D7:D12"/>
    <mergeCell ref="E7:E12"/>
    <mergeCell ref="A7:A12"/>
  </mergeCells>
  <printOptions/>
  <pageMargins left="0.5905511811023623" right="0.17" top="0.4724409448818898" bottom="0.17" header="0.17" footer="0.17"/>
  <pageSetup horizontalDpi="600" verticalDpi="600" orientation="portrait" paperSize="9" scale="76" r:id="rId1"/>
  <rowBreaks count="2" manualBreakCount="2">
    <brk id="39" max="6" man="1"/>
    <brk id="7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аап</cp:lastModifiedBy>
  <cp:lastPrinted>2013-11-19T08:00:30Z</cp:lastPrinted>
  <dcterms:created xsi:type="dcterms:W3CDTF">2004-09-08T10:28:32Z</dcterms:created>
  <dcterms:modified xsi:type="dcterms:W3CDTF">2013-11-19T08:00:36Z</dcterms:modified>
  <cp:category/>
  <cp:version/>
  <cp:contentType/>
  <cp:contentStatus/>
</cp:coreProperties>
</file>