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Зарплата общая" sheetId="1" r:id="rId1"/>
    <sheet name="Зарплата по школам" sheetId="2" r:id="rId2"/>
    <sheet name="Зарплата по ДОУ" sheetId="3" r:id="rId3"/>
    <sheet name="Зарплата внешк" sheetId="4" r:id="rId4"/>
  </sheets>
  <definedNames/>
  <calcPr fullCalcOnLoad="1"/>
</workbook>
</file>

<file path=xl/sharedStrings.xml><?xml version="1.0" encoding="utf-8"?>
<sst xmlns="http://schemas.openxmlformats.org/spreadsheetml/2006/main" count="330" uniqueCount="72">
  <si>
    <t xml:space="preserve">Ответственный исполнитель:      </t>
  </si>
  <si>
    <t xml:space="preserve"> 1.Все работники образовательных учреждений и учреждений образования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</si>
  <si>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</si>
  <si>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</si>
  <si>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</si>
  <si>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</si>
  <si>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>1.1.Все работники общеобразовательных учреждений</t>
  </si>
  <si>
    <t>1.2.Все работники дошкольных образовательных учреждений</t>
  </si>
  <si>
    <t>1.3.Все работники  учреждений дополнительного образования</t>
  </si>
  <si>
    <t>1.4.Все работники деткских домов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</si>
  <si>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</si>
  <si>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</si>
  <si>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</si>
  <si>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</si>
  <si>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</si>
  <si>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Приложение 1</t>
  </si>
  <si>
    <t>Наименование муниципального образования</t>
  </si>
  <si>
    <t>Информация о заработной плате работников общеобразовательных учреждений муниципального района (городского округа)</t>
  </si>
  <si>
    <t>1.Все работники общеобразовательных учреждений</t>
  </si>
  <si>
    <t xml:space="preserve">1.1.В том числе руководители </t>
  </si>
  <si>
    <t>1.2.В том числе педагогические работники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</si>
  <si>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</si>
  <si>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</si>
  <si>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</si>
  <si>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</si>
  <si>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</si>
  <si>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 xml:space="preserve">                Приложение 2</t>
  </si>
  <si>
    <t>Наименование ОУ</t>
  </si>
  <si>
    <t>ставок,ед.</t>
  </si>
  <si>
    <t>физ. лиц.,чел.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</si>
  <si>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</si>
  <si>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</si>
  <si>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</si>
  <si>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</si>
  <si>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</si>
  <si>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</si>
  <si>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1.1                                                                                                                                                       1.2.2.В том числе педагогические работники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</si>
  <si>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</si>
  <si>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</si>
  <si>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</si>
  <si>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</si>
  <si>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</si>
  <si>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</si>
  <si>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</si>
  <si>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</si>
  <si>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</si>
  <si>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</si>
  <si>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</si>
  <si>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</si>
  <si>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Пийтсиекская основная школа</t>
  </si>
  <si>
    <t>Райконкосская основная школа</t>
  </si>
  <si>
    <t>Кайпинская основная школа</t>
  </si>
  <si>
    <t>Суоекская начальная школа</t>
  </si>
  <si>
    <t>Костина М.Г. (81457)5-19-33</t>
  </si>
  <si>
    <t>E-mail: ekonomist23@inbox,ru</t>
  </si>
  <si>
    <t>Итого</t>
  </si>
  <si>
    <t>ДОУ № 1</t>
  </si>
  <si>
    <t>ДОУ № 2</t>
  </si>
  <si>
    <t>ДОУ № 5</t>
  </si>
  <si>
    <t>ДОУ № 7</t>
  </si>
  <si>
    <t>ДОУ № 26</t>
  </si>
  <si>
    <t>ДЮСШ</t>
  </si>
  <si>
    <t>ДШИ</t>
  </si>
  <si>
    <t>Школы</t>
  </si>
  <si>
    <t xml:space="preserve">ДОУ </t>
  </si>
  <si>
    <t>Прочие</t>
  </si>
  <si>
    <t>Дет.дом</t>
  </si>
  <si>
    <t>Х</t>
  </si>
  <si>
    <t>Леппясюрьская основная школа</t>
  </si>
  <si>
    <t>1.4.Все работники детских домов</t>
  </si>
  <si>
    <t>за  январь  2014 года</t>
  </si>
  <si>
    <t>за январь  2014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</si>
</sst>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</numFmts>
  <fonts count="51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4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05"/>
  <sheetViews>
    <sheetView zoomScale="60" zoomScaleNormal="60" zoomScaleSheetLayoutView="55" zoomScalePageLayoutView="0" workbookViewId="0" topLeftCell="A1">
      <selection activeCell="T6" sqref="T6:U6"/>
    </sheetView>
  </sheetViews>
  <sheetFormatPr defaultColWidth="9.140625" defaultRowHeight="12.75"/>
  <cols>
    <col min="1" max="1" width="26.28125" style="0" customWidth="1"/>
    <col min="2" max="2" width="11.57421875" style="0" customWidth="1"/>
    <col min="3" max="3" width="10.8515625" style="0" customWidth="1"/>
    <col min="4" max="4" width="13.8515625" style="0" customWidth="1"/>
    <col min="5" max="5" width="12.57421875" style="0" customWidth="1"/>
    <col min="6" max="6" width="11.8515625" style="0" customWidth="1"/>
    <col min="7" max="7" width="14.140625" style="0" customWidth="1"/>
    <col min="8" max="8" width="13.140625" style="0" customWidth="1"/>
    <col min="9" max="9" width="12.57421875" style="0" customWidth="1"/>
    <col min="10" max="10" width="11.7109375" style="0" customWidth="1"/>
    <col min="11" max="12" width="12.57421875" style="0" customWidth="1"/>
    <col min="13" max="13" width="12.7109375" style="0" customWidth="1"/>
    <col min="14" max="14" width="14.7109375" style="0" customWidth="1"/>
    <col min="15" max="15" width="18.28125" style="0" customWidth="1"/>
    <col min="16" max="16" width="10.8515625" style="0" customWidth="1"/>
    <col min="17" max="17" width="11.7109375" style="0" customWidth="1"/>
    <col min="18" max="18" width="10.28125" style="0" customWidth="1"/>
    <col min="19" max="19" width="13.140625" style="0" customWidth="1"/>
    <col min="20" max="20" width="14.00390625" style="0" customWidth="1"/>
    <col min="21" max="21" width="18.7109375" style="0" customWidth="1"/>
    <col min="22" max="26" width="15.140625" style="0" customWidth="1"/>
    <col min="27" max="27" width="18.8515625" style="0" customWidth="1"/>
    <col min="28" max="28" width="11.140625" style="0" customWidth="1"/>
    <col min="29" max="29" width="12.7109375" style="0" customWidth="1"/>
    <col min="30" max="30" width="14.28125" style="0" customWidth="1"/>
    <col min="31" max="31" width="14.7109375" style="0" customWidth="1"/>
    <col min="32" max="32" width="11.421875" style="0" customWidth="1"/>
    <col min="33" max="33" width="10.28125" style="0" customWidth="1"/>
    <col min="34" max="35" width="12.00390625" style="0" customWidth="1"/>
    <col min="36" max="36" width="10.28125" style="0" customWidth="1"/>
    <col min="37" max="37" width="11.140625" style="0" customWidth="1"/>
    <col min="38" max="38" width="11.421875" style="0" customWidth="1"/>
    <col min="39" max="39" width="12.8515625" style="0" customWidth="1"/>
    <col min="40" max="40" width="12.7109375" style="0" customWidth="1"/>
    <col min="41" max="41" width="19.57421875" style="0" customWidth="1"/>
    <col min="42" max="42" width="14.28125" style="0" customWidth="1"/>
    <col min="43" max="45" width="15.140625" style="0" customWidth="1"/>
    <col min="46" max="46" width="14.00390625" style="0" customWidth="1"/>
    <col min="47" max="47" width="16.8515625" style="0" customWidth="1"/>
    <col min="48" max="48" width="10.7109375" style="0" customWidth="1"/>
    <col min="49" max="49" width="11.00390625" style="0" customWidth="1"/>
    <col min="50" max="50" width="16.57421875" style="0" customWidth="1"/>
    <col min="51" max="51" width="12.7109375" style="10" customWidth="1"/>
    <col min="53" max="53" width="9.28125" style="0" bestFit="1" customWidth="1"/>
    <col min="54" max="55" width="10.00390625" style="0" bestFit="1" customWidth="1"/>
    <col min="58" max="58" width="13.140625" style="0" customWidth="1"/>
    <col min="59" max="59" width="12.00390625" style="0" customWidth="1"/>
    <col min="60" max="60" width="13.7109375" style="0" customWidth="1"/>
    <col min="61" max="61" width="17.8515625" style="0" customWidth="1"/>
    <col min="64" max="64" width="15.57421875" style="0" customWidth="1"/>
    <col min="65" max="65" width="12.7109375" style="0" customWidth="1"/>
    <col min="67" max="67" width="9.28125" style="0" bestFit="1" customWidth="1"/>
    <col min="68" max="69" width="10.00390625" style="0" bestFit="1" customWidth="1"/>
    <col min="71" max="71" width="9.28125" style="0" bestFit="1" customWidth="1"/>
    <col min="72" max="73" width="10.00390625" style="0" bestFit="1" customWidth="1"/>
  </cols>
  <sheetData>
    <row r="1" spans="20:21" ht="20.25">
      <c r="T1" s="23" t="s">
        <v>15</v>
      </c>
      <c r="U1" s="21"/>
    </row>
    <row r="2" spans="1:50" ht="18.7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65" t="s">
        <v>70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.75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3" ht="94.5" customHeight="1">
      <c r="A5" s="72" t="s">
        <v>16</v>
      </c>
      <c r="B5" s="73" t="s">
        <v>1</v>
      </c>
      <c r="C5" s="74"/>
      <c r="D5" s="74"/>
      <c r="E5" s="75"/>
      <c r="F5" s="71" t="s">
        <v>6</v>
      </c>
      <c r="G5" s="66"/>
      <c r="H5" s="66"/>
      <c r="I5" s="66"/>
      <c r="J5" s="69" t="s">
        <v>32</v>
      </c>
      <c r="K5" s="70"/>
      <c r="L5" s="70"/>
      <c r="M5" s="70"/>
      <c r="N5" s="70"/>
      <c r="O5" s="71"/>
      <c r="P5" s="69" t="s">
        <v>33</v>
      </c>
      <c r="Q5" s="70"/>
      <c r="R5" s="70"/>
      <c r="S5" s="70"/>
      <c r="T5" s="70"/>
      <c r="U5" s="71"/>
      <c r="V5" s="69" t="s">
        <v>34</v>
      </c>
      <c r="W5" s="70"/>
      <c r="X5" s="70"/>
      <c r="Y5" s="70"/>
      <c r="Z5" s="70"/>
      <c r="AA5" s="71"/>
      <c r="AB5" s="66" t="s">
        <v>7</v>
      </c>
      <c r="AC5" s="66"/>
      <c r="AD5" s="66"/>
      <c r="AE5" s="66"/>
      <c r="AF5" s="66" t="s">
        <v>35</v>
      </c>
      <c r="AG5" s="66"/>
      <c r="AH5" s="66"/>
      <c r="AI5" s="66"/>
      <c r="AJ5" s="69" t="s">
        <v>36</v>
      </c>
      <c r="AK5" s="70"/>
      <c r="AL5" s="70"/>
      <c r="AM5" s="70"/>
      <c r="AN5" s="70"/>
      <c r="AO5" s="71"/>
      <c r="AP5" s="69" t="s">
        <v>37</v>
      </c>
      <c r="AQ5" s="70"/>
      <c r="AR5" s="70"/>
      <c r="AS5" s="70"/>
      <c r="AT5" s="70"/>
      <c r="AU5" s="71"/>
      <c r="AV5" s="66" t="s">
        <v>8</v>
      </c>
      <c r="AW5" s="66"/>
      <c r="AX5" s="66"/>
      <c r="AY5" s="66"/>
      <c r="AZ5" s="66" t="s">
        <v>38</v>
      </c>
      <c r="BA5" s="66"/>
      <c r="BB5" s="66"/>
      <c r="BC5" s="66"/>
      <c r="BD5" s="69" t="s">
        <v>39</v>
      </c>
      <c r="BE5" s="70"/>
      <c r="BF5" s="70"/>
      <c r="BG5" s="70"/>
      <c r="BH5" s="70"/>
      <c r="BI5" s="71"/>
      <c r="BJ5" s="66" t="s">
        <v>69</v>
      </c>
      <c r="BK5" s="66"/>
      <c r="BL5" s="66"/>
      <c r="BM5" s="66"/>
      <c r="BN5" s="66" t="s">
        <v>40</v>
      </c>
      <c r="BO5" s="66"/>
      <c r="BP5" s="66"/>
      <c r="BQ5" s="66"/>
      <c r="BR5" s="66" t="s">
        <v>41</v>
      </c>
      <c r="BS5" s="66"/>
      <c r="BT5" s="66"/>
      <c r="BU5" s="66"/>
    </row>
    <row r="6" spans="1:73" ht="409.5" customHeight="1">
      <c r="A6" s="72"/>
      <c r="B6" s="77" t="s">
        <v>3</v>
      </c>
      <c r="C6" s="66"/>
      <c r="D6" s="66" t="s">
        <v>5</v>
      </c>
      <c r="E6" s="76"/>
      <c r="F6" s="71" t="s">
        <v>3</v>
      </c>
      <c r="G6" s="66"/>
      <c r="H6" s="66" t="s">
        <v>5</v>
      </c>
      <c r="I6" s="66"/>
      <c r="J6" s="66" t="s">
        <v>3</v>
      </c>
      <c r="K6" s="66"/>
      <c r="L6" s="66" t="s">
        <v>5</v>
      </c>
      <c r="M6" s="66"/>
      <c r="N6" s="67" t="s">
        <v>21</v>
      </c>
      <c r="O6" s="68"/>
      <c r="P6" s="66" t="s">
        <v>3</v>
      </c>
      <c r="Q6" s="66"/>
      <c r="R6" s="66" t="s">
        <v>5</v>
      </c>
      <c r="S6" s="66"/>
      <c r="T6" s="67" t="s">
        <v>21</v>
      </c>
      <c r="U6" s="68"/>
      <c r="V6" s="66" t="s">
        <v>3</v>
      </c>
      <c r="W6" s="66"/>
      <c r="X6" s="66" t="s">
        <v>5</v>
      </c>
      <c r="Y6" s="66"/>
      <c r="Z6" s="67" t="s">
        <v>21</v>
      </c>
      <c r="AA6" s="68"/>
      <c r="AB6" s="66" t="s">
        <v>3</v>
      </c>
      <c r="AC6" s="66"/>
      <c r="AD6" s="66" t="s">
        <v>5</v>
      </c>
      <c r="AE6" s="66"/>
      <c r="AF6" s="66" t="s">
        <v>3</v>
      </c>
      <c r="AG6" s="66"/>
      <c r="AH6" s="66" t="s">
        <v>5</v>
      </c>
      <c r="AI6" s="66"/>
      <c r="AJ6" s="66" t="s">
        <v>3</v>
      </c>
      <c r="AK6" s="66"/>
      <c r="AL6" s="66" t="s">
        <v>5</v>
      </c>
      <c r="AM6" s="66"/>
      <c r="AN6" s="67" t="s">
        <v>21</v>
      </c>
      <c r="AO6" s="68"/>
      <c r="AP6" s="66" t="s">
        <v>3</v>
      </c>
      <c r="AQ6" s="66"/>
      <c r="AR6" s="66" t="s">
        <v>5</v>
      </c>
      <c r="AS6" s="66"/>
      <c r="AT6" s="67" t="s">
        <v>21</v>
      </c>
      <c r="AU6" s="68"/>
      <c r="AV6" s="66" t="s">
        <v>3</v>
      </c>
      <c r="AW6" s="66"/>
      <c r="AX6" s="66" t="s">
        <v>5</v>
      </c>
      <c r="AY6" s="66"/>
      <c r="AZ6" s="66" t="s">
        <v>3</v>
      </c>
      <c r="BA6" s="66"/>
      <c r="BB6" s="66" t="s">
        <v>5</v>
      </c>
      <c r="BC6" s="66"/>
      <c r="BD6" s="66" t="s">
        <v>3</v>
      </c>
      <c r="BE6" s="66"/>
      <c r="BF6" s="66" t="s">
        <v>5</v>
      </c>
      <c r="BG6" s="66"/>
      <c r="BH6" s="67" t="s">
        <v>21</v>
      </c>
      <c r="BI6" s="68"/>
      <c r="BJ6" s="66" t="s">
        <v>3</v>
      </c>
      <c r="BK6" s="66"/>
      <c r="BL6" s="66" t="s">
        <v>5</v>
      </c>
      <c r="BM6" s="66"/>
      <c r="BN6" s="66" t="s">
        <v>3</v>
      </c>
      <c r="BO6" s="66"/>
      <c r="BP6" s="66" t="s">
        <v>5</v>
      </c>
      <c r="BQ6" s="66"/>
      <c r="BR6" s="66" t="s">
        <v>3</v>
      </c>
      <c r="BS6" s="66"/>
      <c r="BT6" s="66" t="s">
        <v>5</v>
      </c>
      <c r="BU6" s="66"/>
    </row>
    <row r="7" spans="1:73" s="2" customFormat="1" ht="113.25" customHeight="1">
      <c r="A7" s="72"/>
      <c r="B7" s="37" t="s">
        <v>22</v>
      </c>
      <c r="C7" s="22" t="s">
        <v>23</v>
      </c>
      <c r="D7" s="22" t="s">
        <v>4</v>
      </c>
      <c r="E7" s="38" t="s">
        <v>12</v>
      </c>
      <c r="F7" s="27" t="s">
        <v>22</v>
      </c>
      <c r="G7" s="22" t="s">
        <v>23</v>
      </c>
      <c r="H7" s="22" t="s">
        <v>4</v>
      </c>
      <c r="I7" s="22" t="s">
        <v>12</v>
      </c>
      <c r="J7" s="22" t="s">
        <v>22</v>
      </c>
      <c r="K7" s="22" t="s">
        <v>23</v>
      </c>
      <c r="L7" s="22" t="s">
        <v>4</v>
      </c>
      <c r="M7" s="22" t="s">
        <v>12</v>
      </c>
      <c r="N7" s="22" t="s">
        <v>24</v>
      </c>
      <c r="O7" s="22" t="s">
        <v>25</v>
      </c>
      <c r="P7" s="22" t="s">
        <v>22</v>
      </c>
      <c r="Q7" s="22" t="s">
        <v>23</v>
      </c>
      <c r="R7" s="22" t="s">
        <v>4</v>
      </c>
      <c r="S7" s="22" t="s">
        <v>12</v>
      </c>
      <c r="T7" s="22" t="s">
        <v>24</v>
      </c>
      <c r="U7" s="22" t="s">
        <v>25</v>
      </c>
      <c r="V7" s="22" t="s">
        <v>22</v>
      </c>
      <c r="W7" s="22" t="s">
        <v>23</v>
      </c>
      <c r="X7" s="22" t="s">
        <v>4</v>
      </c>
      <c r="Y7" s="22" t="s">
        <v>12</v>
      </c>
      <c r="Z7" s="22" t="s">
        <v>24</v>
      </c>
      <c r="AA7" s="22" t="s">
        <v>25</v>
      </c>
      <c r="AB7" s="22" t="s">
        <v>22</v>
      </c>
      <c r="AC7" s="22" t="s">
        <v>23</v>
      </c>
      <c r="AD7" s="22" t="s">
        <v>4</v>
      </c>
      <c r="AE7" s="22" t="s">
        <v>12</v>
      </c>
      <c r="AF7" s="22" t="s">
        <v>22</v>
      </c>
      <c r="AG7" s="22" t="s">
        <v>23</v>
      </c>
      <c r="AH7" s="22" t="s">
        <v>4</v>
      </c>
      <c r="AI7" s="22" t="s">
        <v>12</v>
      </c>
      <c r="AJ7" s="22" t="s">
        <v>22</v>
      </c>
      <c r="AK7" s="22" t="s">
        <v>23</v>
      </c>
      <c r="AL7" s="22" t="s">
        <v>4</v>
      </c>
      <c r="AM7" s="22" t="s">
        <v>12</v>
      </c>
      <c r="AN7" s="22" t="s">
        <v>24</v>
      </c>
      <c r="AO7" s="22" t="s">
        <v>25</v>
      </c>
      <c r="AP7" s="22" t="s">
        <v>22</v>
      </c>
      <c r="AQ7" s="22" t="s">
        <v>23</v>
      </c>
      <c r="AR7" s="22" t="s">
        <v>4</v>
      </c>
      <c r="AS7" s="22" t="s">
        <v>12</v>
      </c>
      <c r="AT7" s="22" t="s">
        <v>24</v>
      </c>
      <c r="AU7" s="22" t="s">
        <v>25</v>
      </c>
      <c r="AV7" s="22" t="s">
        <v>22</v>
      </c>
      <c r="AW7" s="22" t="s">
        <v>23</v>
      </c>
      <c r="AX7" s="22" t="s">
        <v>4</v>
      </c>
      <c r="AY7" s="22" t="s">
        <v>12</v>
      </c>
      <c r="AZ7" s="22" t="s">
        <v>22</v>
      </c>
      <c r="BA7" s="22" t="s">
        <v>23</v>
      </c>
      <c r="BB7" s="22" t="s">
        <v>4</v>
      </c>
      <c r="BC7" s="22" t="s">
        <v>12</v>
      </c>
      <c r="BD7" s="22" t="s">
        <v>22</v>
      </c>
      <c r="BE7" s="22" t="s">
        <v>23</v>
      </c>
      <c r="BF7" s="22" t="s">
        <v>4</v>
      </c>
      <c r="BG7" s="22" t="s">
        <v>12</v>
      </c>
      <c r="BH7" s="22" t="s">
        <v>24</v>
      </c>
      <c r="BI7" s="22" t="s">
        <v>25</v>
      </c>
      <c r="BJ7" s="22" t="s">
        <v>22</v>
      </c>
      <c r="BK7" s="22" t="s">
        <v>23</v>
      </c>
      <c r="BL7" s="22" t="s">
        <v>4</v>
      </c>
      <c r="BM7" s="22" t="s">
        <v>12</v>
      </c>
      <c r="BN7" s="22" t="s">
        <v>22</v>
      </c>
      <c r="BO7" s="22" t="s">
        <v>23</v>
      </c>
      <c r="BP7" s="22" t="s">
        <v>4</v>
      </c>
      <c r="BQ7" s="22" t="s">
        <v>12</v>
      </c>
      <c r="BR7" s="22" t="s">
        <v>22</v>
      </c>
      <c r="BS7" s="22" t="s">
        <v>23</v>
      </c>
      <c r="BT7" s="22" t="s">
        <v>4</v>
      </c>
      <c r="BU7" s="22" t="s">
        <v>12</v>
      </c>
    </row>
    <row r="8" spans="1:73" s="2" customFormat="1" ht="19.5" customHeight="1">
      <c r="A8" s="39" t="s">
        <v>63</v>
      </c>
      <c r="B8" s="40">
        <f>SUM(F8)</f>
        <v>497.75999999999993</v>
      </c>
      <c r="C8" s="41">
        <f>SUM(G8)</f>
        <v>450</v>
      </c>
      <c r="D8" s="41">
        <f>SUM(H8)</f>
        <v>16582.93508919962</v>
      </c>
      <c r="E8" s="41">
        <f>SUM(I8)</f>
        <v>18342.924444444445</v>
      </c>
      <c r="F8" s="42">
        <f>SUM('Зарплата по школам'!B19)</f>
        <v>497.75999999999993</v>
      </c>
      <c r="G8" s="43">
        <f>SUM('Зарплата по школам'!C19)</f>
        <v>450</v>
      </c>
      <c r="H8" s="43">
        <f>SUM('Зарплата по школам'!D19)</f>
        <v>16582.93508919962</v>
      </c>
      <c r="I8" s="43">
        <f>SUM('Зарплата по школам'!E19)</f>
        <v>18342.924444444445</v>
      </c>
      <c r="J8" s="44">
        <f>SUM('Зарплата по школам'!F19)</f>
        <v>11</v>
      </c>
      <c r="K8" s="43">
        <f>SUM('Зарплата по школам'!G19)</f>
        <v>11</v>
      </c>
      <c r="L8" s="43">
        <f>SUM('Зарплата по школам'!H19)</f>
        <v>48610.333333333336</v>
      </c>
      <c r="M8" s="43">
        <f>SUM('Зарплата по школам'!I19)</f>
        <v>48610.333333333336</v>
      </c>
      <c r="N8" s="43">
        <f>SUM('Зарплата по школам'!J19)</f>
        <v>11</v>
      </c>
      <c r="O8" s="43">
        <f>SUM('Зарплата по школам'!K19)</f>
        <v>49492.833333333336</v>
      </c>
      <c r="P8" s="44">
        <f>SUM('Зарплата по школам'!L19)</f>
        <v>259.95</v>
      </c>
      <c r="Q8" s="43">
        <f>SUM('Зарплата по школам'!M19)</f>
        <v>227</v>
      </c>
      <c r="R8" s="43">
        <f>SUM('Зарплата по школам'!N19)</f>
        <v>20866.58176572418</v>
      </c>
      <c r="S8" s="43">
        <f>SUM('Зарплата по школам'!O19)</f>
        <v>23847.929515418502</v>
      </c>
      <c r="T8" s="43">
        <f>SUM('Зарплата по школам'!P19)</f>
        <v>227</v>
      </c>
      <c r="U8" s="43">
        <f>SUM('Зарплата по школам'!Q19)</f>
        <v>24807.563876651984</v>
      </c>
      <c r="V8" s="44">
        <f>SUM('Зарплата по школам'!R19)</f>
        <v>225.76999999999998</v>
      </c>
      <c r="W8" s="43">
        <f>SUM('Зарплата по школам'!S19)</f>
        <v>194</v>
      </c>
      <c r="X8" s="43">
        <f>SUM('Зарплата по школам'!T19)</f>
        <v>21131.29188997653</v>
      </c>
      <c r="Y8" s="43">
        <f>SUM('Зарплата по школам'!U19)</f>
        <v>24591.680412371134</v>
      </c>
      <c r="Z8" s="43">
        <f>SUM('Зарплата по школам'!V19)</f>
        <v>194</v>
      </c>
      <c r="AA8" s="43">
        <f>SUM('Зарплата по школам'!W19)</f>
        <v>25073.60824742268</v>
      </c>
      <c r="AB8" s="45"/>
      <c r="AC8" s="43"/>
      <c r="AD8" s="43"/>
      <c r="AE8" s="43"/>
      <c r="AF8" s="45"/>
      <c r="AG8" s="43"/>
      <c r="AH8" s="43"/>
      <c r="AI8" s="43"/>
      <c r="AJ8" s="45"/>
      <c r="AK8" s="43"/>
      <c r="AL8" s="43"/>
      <c r="AM8" s="43"/>
      <c r="AN8" s="43"/>
      <c r="AO8" s="43"/>
      <c r="AP8" s="45"/>
      <c r="AQ8" s="43"/>
      <c r="AR8" s="43"/>
      <c r="AS8" s="43"/>
      <c r="AT8" s="43"/>
      <c r="AU8" s="43"/>
      <c r="AV8" s="45"/>
      <c r="AW8" s="43"/>
      <c r="AX8" s="43"/>
      <c r="AY8" s="43"/>
      <c r="AZ8" s="45"/>
      <c r="BA8" s="43"/>
      <c r="BB8" s="43"/>
      <c r="BC8" s="43"/>
      <c r="BD8" s="45"/>
      <c r="BE8" s="43"/>
      <c r="BF8" s="43"/>
      <c r="BG8" s="43"/>
      <c r="BH8" s="43"/>
      <c r="BI8" s="43"/>
      <c r="BJ8" s="45"/>
      <c r="BK8" s="43"/>
      <c r="BL8" s="43"/>
      <c r="BM8" s="43"/>
      <c r="BN8" s="45"/>
      <c r="BO8" s="43"/>
      <c r="BP8" s="43"/>
      <c r="BQ8" s="43"/>
      <c r="BR8" s="45"/>
      <c r="BS8" s="43"/>
      <c r="BT8" s="43"/>
      <c r="BU8" s="43"/>
    </row>
    <row r="9" spans="1:73" s="2" customFormat="1" ht="19.5" customHeight="1">
      <c r="A9" s="39" t="s">
        <v>64</v>
      </c>
      <c r="B9" s="40">
        <f>SUM(AB9)</f>
        <v>243.86</v>
      </c>
      <c r="C9" s="41">
        <f>SUM(AC9)</f>
        <v>242</v>
      </c>
      <c r="D9" s="41">
        <f>SUM(AD9)</f>
        <v>12561.624046584106</v>
      </c>
      <c r="E9" s="41">
        <f>SUM(AE9)</f>
        <v>12763.161157024793</v>
      </c>
      <c r="F9" s="42"/>
      <c r="G9" s="43"/>
      <c r="H9" s="43"/>
      <c r="I9" s="43"/>
      <c r="J9" s="44"/>
      <c r="K9" s="43"/>
      <c r="L9" s="43"/>
      <c r="M9" s="43"/>
      <c r="N9" s="43"/>
      <c r="O9" s="43"/>
      <c r="P9" s="45"/>
      <c r="Q9" s="43"/>
      <c r="R9" s="43"/>
      <c r="S9" s="43"/>
      <c r="T9" s="43"/>
      <c r="U9" s="43"/>
      <c r="V9" s="45"/>
      <c r="W9" s="43"/>
      <c r="X9" s="43"/>
      <c r="Y9" s="43"/>
      <c r="Z9" s="43"/>
      <c r="AA9" s="43"/>
      <c r="AB9" s="44">
        <f>SUM('Зарплата по ДОУ'!B22)</f>
        <v>243.86</v>
      </c>
      <c r="AC9" s="43">
        <f>SUM('Зарплата по ДОУ'!C22)</f>
        <v>242</v>
      </c>
      <c r="AD9" s="43">
        <f>SUM('Зарплата по ДОУ'!D22)</f>
        <v>12561.624046584106</v>
      </c>
      <c r="AE9" s="43">
        <f>SUM('Зарплата по ДОУ'!E22)</f>
        <v>12763.161157024793</v>
      </c>
      <c r="AF9" s="44">
        <f>SUM('Зарплата по ДОУ'!F22)</f>
        <v>5</v>
      </c>
      <c r="AG9" s="43">
        <f>SUM('Зарплата по ДОУ'!G22)</f>
        <v>5</v>
      </c>
      <c r="AH9" s="43">
        <f>SUM('Зарплата по ДОУ'!H22)</f>
        <v>26031.4</v>
      </c>
      <c r="AI9" s="43">
        <f>SUM('Зарплата по ДОУ'!I22)</f>
        <v>26031.4</v>
      </c>
      <c r="AJ9" s="44">
        <f>SUM('Зарплата по ДОУ'!J22)</f>
        <v>110.05</v>
      </c>
      <c r="AK9" s="43">
        <f>SUM('Зарплата по ДОУ'!K22)</f>
        <v>113</v>
      </c>
      <c r="AL9" s="43">
        <f>SUM('Зарплата по ДОУ'!L22)</f>
        <v>18363.489323034984</v>
      </c>
      <c r="AM9" s="43">
        <f>SUM('Зарплата по ДОУ'!M22)</f>
        <v>18045.16814159292</v>
      </c>
      <c r="AN9" s="43">
        <f>SUM('Зарплата по ДОУ'!N22)</f>
        <v>113</v>
      </c>
      <c r="AO9" s="43">
        <f>SUM('Зарплата по ДОУ'!O22)</f>
        <v>18120.433628318584</v>
      </c>
      <c r="AP9" s="44">
        <f>SUM('Зарплата по ДОУ'!P22)</f>
        <v>87.05</v>
      </c>
      <c r="AQ9" s="43">
        <f>SUM('Зарплата по ДОУ'!Q22)</f>
        <v>86.8</v>
      </c>
      <c r="AR9" s="43">
        <f>SUM('Зарплата по ДОУ'!R22)</f>
        <v>17261.31878230902</v>
      </c>
      <c r="AS9" s="43">
        <f>SUM('Зарплата по ДОУ'!S22)</f>
        <v>17244.036866359445</v>
      </c>
      <c r="AT9" s="43">
        <f>SUM('Зарплата по ДОУ'!T22)</f>
        <v>87</v>
      </c>
      <c r="AU9" s="43">
        <f>SUM('Зарплата по ДОУ'!U22)</f>
        <v>17360.74712643678</v>
      </c>
      <c r="AV9" s="45"/>
      <c r="AW9" s="43"/>
      <c r="AX9" s="43"/>
      <c r="AY9" s="43"/>
      <c r="AZ9" s="45"/>
      <c r="BA9" s="43"/>
      <c r="BB9" s="43"/>
      <c r="BC9" s="43"/>
      <c r="BD9" s="45"/>
      <c r="BE9" s="43"/>
      <c r="BF9" s="43"/>
      <c r="BG9" s="43"/>
      <c r="BH9" s="43"/>
      <c r="BI9" s="43"/>
      <c r="BJ9" s="45"/>
      <c r="BK9" s="43"/>
      <c r="BL9" s="43"/>
      <c r="BM9" s="43"/>
      <c r="BN9" s="45"/>
      <c r="BO9" s="43"/>
      <c r="BP9" s="43"/>
      <c r="BQ9" s="43"/>
      <c r="BR9" s="45"/>
      <c r="BS9" s="43"/>
      <c r="BT9" s="43"/>
      <c r="BU9" s="43"/>
    </row>
    <row r="10" spans="1:73" s="2" customFormat="1" ht="19.5" customHeight="1" thickBot="1">
      <c r="A10" s="39" t="s">
        <v>65</v>
      </c>
      <c r="B10" s="40">
        <f>SUM(AV10+BJ10)</f>
        <v>108.85</v>
      </c>
      <c r="C10" s="41">
        <f>SUM(AW10+BK10)</f>
        <v>113</v>
      </c>
      <c r="D10" s="41">
        <f>SUM(AX10+BL10)/2</f>
        <v>14623.741061452514</v>
      </c>
      <c r="E10" s="41">
        <f>SUM(AY10+BM10)/2</f>
        <v>14563.72602739726</v>
      </c>
      <c r="F10" s="46"/>
      <c r="G10" s="43"/>
      <c r="H10" s="43"/>
      <c r="I10" s="43"/>
      <c r="J10" s="45"/>
      <c r="K10" s="43"/>
      <c r="L10" s="43"/>
      <c r="M10" s="43"/>
      <c r="N10" s="43"/>
      <c r="O10" s="43"/>
      <c r="P10" s="45"/>
      <c r="Q10" s="43"/>
      <c r="R10" s="43"/>
      <c r="S10" s="43"/>
      <c r="T10" s="43"/>
      <c r="U10" s="43"/>
      <c r="V10" s="45"/>
      <c r="W10" s="43"/>
      <c r="X10" s="43"/>
      <c r="Y10" s="43"/>
      <c r="Z10" s="43"/>
      <c r="AA10" s="43"/>
      <c r="AB10" s="45"/>
      <c r="AC10" s="43"/>
      <c r="AD10" s="43"/>
      <c r="AE10" s="43"/>
      <c r="AF10" s="45"/>
      <c r="AG10" s="43"/>
      <c r="AH10" s="43"/>
      <c r="AI10" s="43"/>
      <c r="AJ10" s="45"/>
      <c r="AK10" s="43"/>
      <c r="AL10" s="43"/>
      <c r="AM10" s="43"/>
      <c r="AN10" s="43"/>
      <c r="AO10" s="43"/>
      <c r="AP10" s="45"/>
      <c r="AQ10" s="43"/>
      <c r="AR10" s="43"/>
      <c r="AS10" s="43"/>
      <c r="AT10" s="43"/>
      <c r="AU10" s="43"/>
      <c r="AV10" s="45">
        <f>SUM('Зарплата внешк'!B11)</f>
        <v>71.6</v>
      </c>
      <c r="AW10" s="43">
        <f>SUM('Зарплата внешк'!C11)</f>
        <v>73</v>
      </c>
      <c r="AX10" s="43">
        <f>SUM('Зарплата внешк'!D11)</f>
        <v>12251.482122905029</v>
      </c>
      <c r="AY10" s="43">
        <f>SUM('Зарплата внешк'!E11)</f>
        <v>12016.452054794521</v>
      </c>
      <c r="AZ10" s="45">
        <f>SUM('Зарплата внешк'!F11)</f>
        <v>2</v>
      </c>
      <c r="BA10" s="43">
        <f>SUM('Зарплата внешк'!G11)</f>
        <v>2</v>
      </c>
      <c r="BB10" s="43">
        <f>SUM('Зарплата внешк'!H11)</f>
        <v>35338.5</v>
      </c>
      <c r="BC10" s="43">
        <f>SUM('Зарплата внешк'!I11)</f>
        <v>35338.5</v>
      </c>
      <c r="BD10" s="45">
        <f>SUM('Зарплата внешк'!J11)</f>
        <v>34.9</v>
      </c>
      <c r="BE10" s="43">
        <f>SUM('Зарплата внешк'!K11)</f>
        <v>37</v>
      </c>
      <c r="BF10" s="43">
        <f>SUM('Зарплата внешк'!L11)</f>
        <v>12016.5</v>
      </c>
      <c r="BG10" s="43">
        <f>SUM('Зарплата внешк'!M11)</f>
        <v>11118</v>
      </c>
      <c r="BH10" s="43">
        <f>SUM('Зарплата внешк'!N11)</f>
        <v>37</v>
      </c>
      <c r="BI10" s="43">
        <f>SUM('Зарплата внешк'!O11)</f>
        <v>12039</v>
      </c>
      <c r="BJ10" s="45">
        <f>SUM('Зарплата внешк'!P11)</f>
        <v>37.25</v>
      </c>
      <c r="BK10" s="43">
        <v>40</v>
      </c>
      <c r="BL10" s="43">
        <f>SUM('Зарплата внешк'!R11)</f>
        <v>16996</v>
      </c>
      <c r="BM10" s="43">
        <f>SUM('Зарплата внешк'!S10)</f>
        <v>17111</v>
      </c>
      <c r="BN10" s="45">
        <f>SUM('Зарплата внешк'!T11)</f>
        <v>1</v>
      </c>
      <c r="BO10" s="43">
        <f>SUM('Зарплата внешк'!U11)</f>
        <v>1</v>
      </c>
      <c r="BP10" s="43">
        <f>SUM('Зарплата внешк'!V11)</f>
        <v>28228</v>
      </c>
      <c r="BQ10" s="43">
        <f>SUM('Зарплата внешк'!W11)</f>
        <v>28228</v>
      </c>
      <c r="BR10" s="45">
        <f>SUM('Зарплата внешк'!X11)</f>
        <v>14.25</v>
      </c>
      <c r="BS10" s="43">
        <f>SUM('Зарплата внешк'!Y11)</f>
        <v>15</v>
      </c>
      <c r="BT10" s="43">
        <f>SUM('Зарплата внешк'!Z11)</f>
        <v>19284</v>
      </c>
      <c r="BU10" s="43">
        <f>SUM('Зарплата внешк'!AA11)</f>
        <v>18320</v>
      </c>
    </row>
    <row r="11" spans="1:73" ht="19.5" customHeight="1" thickBot="1">
      <c r="A11" s="47" t="s">
        <v>55</v>
      </c>
      <c r="B11" s="48">
        <f>SUM(B8:B10)</f>
        <v>850.4699999999999</v>
      </c>
      <c r="C11" s="49">
        <f aca="true" t="shared" si="0" ref="C11:BN11">SUM(C8:C10)</f>
        <v>805</v>
      </c>
      <c r="D11" s="50">
        <f>SUM(D8*B8+D9*B9+D10*B10)/B11</f>
        <v>15179.128745915916</v>
      </c>
      <c r="E11" s="50">
        <f>SUM(E8*C8+E9*C9+E10*C10)/C11</f>
        <v>16135.033591423466</v>
      </c>
      <c r="F11" s="51">
        <f t="shared" si="0"/>
        <v>497.75999999999993</v>
      </c>
      <c r="G11" s="49">
        <f t="shared" si="0"/>
        <v>450</v>
      </c>
      <c r="H11" s="49">
        <f t="shared" si="0"/>
        <v>16582.93508919962</v>
      </c>
      <c r="I11" s="49">
        <f t="shared" si="0"/>
        <v>18342.924444444445</v>
      </c>
      <c r="J11" s="52">
        <f t="shared" si="0"/>
        <v>11</v>
      </c>
      <c r="K11" s="49">
        <f t="shared" si="0"/>
        <v>11</v>
      </c>
      <c r="L11" s="49">
        <f t="shared" si="0"/>
        <v>48610.333333333336</v>
      </c>
      <c r="M11" s="49">
        <f t="shared" si="0"/>
        <v>48610.333333333336</v>
      </c>
      <c r="N11" s="49">
        <f t="shared" si="0"/>
        <v>11</v>
      </c>
      <c r="O11" s="49">
        <f t="shared" si="0"/>
        <v>49492.833333333336</v>
      </c>
      <c r="P11" s="52">
        <f t="shared" si="0"/>
        <v>259.95</v>
      </c>
      <c r="Q11" s="49">
        <f t="shared" si="0"/>
        <v>227</v>
      </c>
      <c r="R11" s="49">
        <f t="shared" si="0"/>
        <v>20866.58176572418</v>
      </c>
      <c r="S11" s="49">
        <f t="shared" si="0"/>
        <v>23847.929515418502</v>
      </c>
      <c r="T11" s="49">
        <f t="shared" si="0"/>
        <v>227</v>
      </c>
      <c r="U11" s="49">
        <f t="shared" si="0"/>
        <v>24807.563876651984</v>
      </c>
      <c r="V11" s="52">
        <f t="shared" si="0"/>
        <v>225.76999999999998</v>
      </c>
      <c r="W11" s="49">
        <f t="shared" si="0"/>
        <v>194</v>
      </c>
      <c r="X11" s="49">
        <f t="shared" si="0"/>
        <v>21131.29188997653</v>
      </c>
      <c r="Y11" s="49">
        <f t="shared" si="0"/>
        <v>24591.680412371134</v>
      </c>
      <c r="Z11" s="49">
        <f t="shared" si="0"/>
        <v>194</v>
      </c>
      <c r="AA11" s="49">
        <f t="shared" si="0"/>
        <v>25073.60824742268</v>
      </c>
      <c r="AB11" s="52">
        <f t="shared" si="0"/>
        <v>243.86</v>
      </c>
      <c r="AC11" s="49">
        <f t="shared" si="0"/>
        <v>242</v>
      </c>
      <c r="AD11" s="49">
        <f t="shared" si="0"/>
        <v>12561.624046584106</v>
      </c>
      <c r="AE11" s="49">
        <f t="shared" si="0"/>
        <v>12763.161157024793</v>
      </c>
      <c r="AF11" s="52">
        <f t="shared" si="0"/>
        <v>5</v>
      </c>
      <c r="AG11" s="49">
        <f t="shared" si="0"/>
        <v>5</v>
      </c>
      <c r="AH11" s="49">
        <f t="shared" si="0"/>
        <v>26031.4</v>
      </c>
      <c r="AI11" s="49">
        <f t="shared" si="0"/>
        <v>26031.4</v>
      </c>
      <c r="AJ11" s="52">
        <f t="shared" si="0"/>
        <v>110.05</v>
      </c>
      <c r="AK11" s="49">
        <f t="shared" si="0"/>
        <v>113</v>
      </c>
      <c r="AL11" s="49">
        <f t="shared" si="0"/>
        <v>18363.489323034984</v>
      </c>
      <c r="AM11" s="49">
        <f t="shared" si="0"/>
        <v>18045.16814159292</v>
      </c>
      <c r="AN11" s="49">
        <f t="shared" si="0"/>
        <v>113</v>
      </c>
      <c r="AO11" s="49">
        <f t="shared" si="0"/>
        <v>18120.433628318584</v>
      </c>
      <c r="AP11" s="52">
        <f t="shared" si="0"/>
        <v>87.05</v>
      </c>
      <c r="AQ11" s="49">
        <f t="shared" si="0"/>
        <v>86.8</v>
      </c>
      <c r="AR11" s="49">
        <f t="shared" si="0"/>
        <v>17261.31878230902</v>
      </c>
      <c r="AS11" s="49">
        <f t="shared" si="0"/>
        <v>17244.036866359445</v>
      </c>
      <c r="AT11" s="49">
        <f t="shared" si="0"/>
        <v>87</v>
      </c>
      <c r="AU11" s="49">
        <f t="shared" si="0"/>
        <v>17360.74712643678</v>
      </c>
      <c r="AV11" s="52">
        <f t="shared" si="0"/>
        <v>71.6</v>
      </c>
      <c r="AW11" s="49">
        <f t="shared" si="0"/>
        <v>73</v>
      </c>
      <c r="AX11" s="49">
        <f t="shared" si="0"/>
        <v>12251.482122905029</v>
      </c>
      <c r="AY11" s="49">
        <f t="shared" si="0"/>
        <v>12016.452054794521</v>
      </c>
      <c r="AZ11" s="52">
        <f t="shared" si="0"/>
        <v>2</v>
      </c>
      <c r="BA11" s="49">
        <f t="shared" si="0"/>
        <v>2</v>
      </c>
      <c r="BB11" s="49">
        <f t="shared" si="0"/>
        <v>35338.5</v>
      </c>
      <c r="BC11" s="49">
        <f t="shared" si="0"/>
        <v>35338.5</v>
      </c>
      <c r="BD11" s="52">
        <f t="shared" si="0"/>
        <v>34.9</v>
      </c>
      <c r="BE11" s="49">
        <f t="shared" si="0"/>
        <v>37</v>
      </c>
      <c r="BF11" s="49">
        <f t="shared" si="0"/>
        <v>12016.5</v>
      </c>
      <c r="BG11" s="49">
        <f t="shared" si="0"/>
        <v>11118</v>
      </c>
      <c r="BH11" s="49">
        <f t="shared" si="0"/>
        <v>37</v>
      </c>
      <c r="BI11" s="49">
        <f t="shared" si="0"/>
        <v>12039</v>
      </c>
      <c r="BJ11" s="52">
        <f t="shared" si="0"/>
        <v>37.25</v>
      </c>
      <c r="BK11" s="49">
        <f t="shared" si="0"/>
        <v>40</v>
      </c>
      <c r="BL11" s="49">
        <f t="shared" si="0"/>
        <v>16996</v>
      </c>
      <c r="BM11" s="49">
        <f t="shared" si="0"/>
        <v>17111</v>
      </c>
      <c r="BN11" s="52">
        <f t="shared" si="0"/>
        <v>1</v>
      </c>
      <c r="BO11" s="49">
        <f aca="true" t="shared" si="1" ref="BO11:BU11">SUM(BO8:BO10)</f>
        <v>1</v>
      </c>
      <c r="BP11" s="49">
        <f t="shared" si="1"/>
        <v>28228</v>
      </c>
      <c r="BQ11" s="49">
        <f t="shared" si="1"/>
        <v>28228</v>
      </c>
      <c r="BR11" s="52">
        <f t="shared" si="1"/>
        <v>14.25</v>
      </c>
      <c r="BS11" s="49">
        <f t="shared" si="1"/>
        <v>15</v>
      </c>
      <c r="BT11" s="49">
        <f t="shared" si="1"/>
        <v>19284</v>
      </c>
      <c r="BU11" s="49">
        <f t="shared" si="1"/>
        <v>18320</v>
      </c>
    </row>
    <row r="12" spans="1:73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ht="18.75" customHeight="1">
      <c r="A13" s="18" t="s">
        <v>0</v>
      </c>
      <c r="B13" s="19"/>
      <c r="C13" s="19"/>
      <c r="D13" s="19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ht="33.75" customHeight="1">
      <c r="A14" s="18" t="s">
        <v>13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9"/>
      <c r="AW14" s="19"/>
      <c r="AX14" s="19"/>
      <c r="AY14" s="17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5" ht="18" customHeight="1">
      <c r="A15" s="3"/>
      <c r="B15" s="4"/>
      <c r="C15" s="4"/>
      <c r="D15" s="4"/>
      <c r="E15" s="4"/>
    </row>
    <row r="16" spans="1:4" ht="12.75">
      <c r="A16" s="9"/>
      <c r="B16" s="9"/>
      <c r="C16" s="9"/>
      <c r="D16" s="9"/>
    </row>
    <row r="17" spans="1:4" ht="12.75">
      <c r="A17" s="3"/>
      <c r="B17" s="4"/>
      <c r="C17" s="4"/>
      <c r="D17" s="4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54">
    <mergeCell ref="AP5:AU5"/>
    <mergeCell ref="AP6:AQ6"/>
    <mergeCell ref="AT6:AU6"/>
    <mergeCell ref="BP6:BQ6"/>
    <mergeCell ref="BB6:BC6"/>
    <mergeCell ref="AZ5:BC5"/>
    <mergeCell ref="BD5:BI5"/>
    <mergeCell ref="BD6:BE6"/>
    <mergeCell ref="BF6:BG6"/>
    <mergeCell ref="BJ6:BK6"/>
    <mergeCell ref="BL6:BM6"/>
    <mergeCell ref="BN6:BO6"/>
    <mergeCell ref="BH6:BI6"/>
    <mergeCell ref="B6:C6"/>
    <mergeCell ref="AB6:AC6"/>
    <mergeCell ref="T6:U6"/>
    <mergeCell ref="X6:Y6"/>
    <mergeCell ref="AR6:AS6"/>
    <mergeCell ref="BJ5:BM5"/>
    <mergeCell ref="BN5:BQ5"/>
    <mergeCell ref="B5:E5"/>
    <mergeCell ref="D6:E6"/>
    <mergeCell ref="F6:G6"/>
    <mergeCell ref="H6:I6"/>
    <mergeCell ref="J6:K6"/>
    <mergeCell ref="AV5:AY5"/>
    <mergeCell ref="L6:M6"/>
    <mergeCell ref="P6:Q6"/>
    <mergeCell ref="P5:U5"/>
    <mergeCell ref="J5:O5"/>
    <mergeCell ref="V6:W6"/>
    <mergeCell ref="Z6:AA6"/>
    <mergeCell ref="V5:AA5"/>
    <mergeCell ref="R6:S6"/>
    <mergeCell ref="BR6:BS6"/>
    <mergeCell ref="BT6:BU6"/>
    <mergeCell ref="A5:A7"/>
    <mergeCell ref="AD6:AE6"/>
    <mergeCell ref="AF6:AG6"/>
    <mergeCell ref="AH6:AI6"/>
    <mergeCell ref="AB5:AE5"/>
    <mergeCell ref="AF5:AI5"/>
    <mergeCell ref="N6:O6"/>
    <mergeCell ref="F5:I5"/>
    <mergeCell ref="A2:U2"/>
    <mergeCell ref="A3:U3"/>
    <mergeCell ref="BR5:BU5"/>
    <mergeCell ref="AN6:AO6"/>
    <mergeCell ref="AJ5:AO5"/>
    <mergeCell ref="AL6:AM6"/>
    <mergeCell ref="AV6:AW6"/>
    <mergeCell ref="AX6:AY6"/>
    <mergeCell ref="AZ6:BA6"/>
    <mergeCell ref="AJ6:AK6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landscape" paperSize="9" scale="31" r:id="rId1"/>
  <colBreaks count="2" manualBreakCount="2">
    <brk id="21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2"/>
  <sheetViews>
    <sheetView tabSelected="1" zoomScale="75" zoomScaleNormal="75" zoomScaleSheetLayoutView="72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0" sqref="V10"/>
    </sheetView>
  </sheetViews>
  <sheetFormatPr defaultColWidth="9.140625" defaultRowHeight="12.75"/>
  <cols>
    <col min="1" max="1" width="33.8515625" style="0" customWidth="1"/>
    <col min="2" max="3" width="10.7109375" style="0" customWidth="1"/>
    <col min="4" max="4" width="11.7109375" style="0" customWidth="1"/>
    <col min="5" max="5" width="12.57421875" style="0" customWidth="1"/>
    <col min="6" max="6" width="10.7109375" style="0" customWidth="1"/>
    <col min="7" max="7" width="9.7109375" style="0" customWidth="1"/>
    <col min="8" max="8" width="11.421875" style="0" customWidth="1"/>
    <col min="9" max="9" width="11.57421875" style="0" customWidth="1"/>
    <col min="10" max="10" width="10.7109375" style="0" customWidth="1"/>
    <col min="11" max="11" width="12.421875" style="0" customWidth="1"/>
    <col min="12" max="12" width="10.7109375" style="0" customWidth="1"/>
    <col min="13" max="13" width="9.7109375" style="0" customWidth="1"/>
    <col min="14" max="14" width="10.28125" style="0" customWidth="1"/>
    <col min="15" max="15" width="11.57421875" style="0" customWidth="1"/>
    <col min="16" max="16" width="10.7109375" style="0" customWidth="1"/>
    <col min="17" max="17" width="13.8515625" style="0" customWidth="1"/>
    <col min="18" max="18" width="10.7109375" style="0" customWidth="1"/>
    <col min="19" max="19" width="10.00390625" style="0" customWidth="1"/>
    <col min="20" max="20" width="10.7109375" style="0" customWidth="1"/>
    <col min="21" max="21" width="10.421875" style="0" customWidth="1"/>
    <col min="22" max="22" width="10.57421875" style="0" customWidth="1"/>
    <col min="23" max="23" width="13.00390625" style="0" customWidth="1"/>
  </cols>
  <sheetData>
    <row r="1" ht="15">
      <c r="V1" s="21" t="s">
        <v>26</v>
      </c>
    </row>
    <row r="2" spans="1:23" ht="27.75" customHeight="1">
      <c r="A2" s="64" t="s">
        <v>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65" t="s">
        <v>71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5.25" customHeigh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36" customHeight="1">
      <c r="A5" s="83" t="s">
        <v>27</v>
      </c>
      <c r="B5" s="78" t="s">
        <v>18</v>
      </c>
      <c r="C5" s="78"/>
      <c r="D5" s="78"/>
      <c r="E5" s="78"/>
      <c r="F5" s="79" t="s">
        <v>19</v>
      </c>
      <c r="G5" s="84"/>
      <c r="H5" s="84"/>
      <c r="I5" s="84"/>
      <c r="J5" s="84"/>
      <c r="K5" s="80"/>
      <c r="L5" s="79" t="s">
        <v>20</v>
      </c>
      <c r="M5" s="84"/>
      <c r="N5" s="84"/>
      <c r="O5" s="84"/>
      <c r="P5" s="84"/>
      <c r="Q5" s="80"/>
      <c r="R5" s="79" t="s">
        <v>42</v>
      </c>
      <c r="S5" s="84"/>
      <c r="T5" s="84"/>
      <c r="U5" s="84"/>
      <c r="V5" s="84"/>
      <c r="W5" s="80"/>
    </row>
    <row r="6" spans="1:23" ht="348.75" customHeight="1">
      <c r="A6" s="83"/>
      <c r="B6" s="78" t="s">
        <v>3</v>
      </c>
      <c r="C6" s="78"/>
      <c r="D6" s="78" t="s">
        <v>5</v>
      </c>
      <c r="E6" s="78"/>
      <c r="F6" s="78" t="s">
        <v>3</v>
      </c>
      <c r="G6" s="78"/>
      <c r="H6" s="78" t="s">
        <v>5</v>
      </c>
      <c r="I6" s="78"/>
      <c r="J6" s="79" t="s">
        <v>11</v>
      </c>
      <c r="K6" s="80"/>
      <c r="L6" s="78" t="s">
        <v>3</v>
      </c>
      <c r="M6" s="78"/>
      <c r="N6" s="78" t="s">
        <v>5</v>
      </c>
      <c r="O6" s="78"/>
      <c r="P6" s="79" t="s">
        <v>11</v>
      </c>
      <c r="Q6" s="80"/>
      <c r="R6" s="78" t="s">
        <v>3</v>
      </c>
      <c r="S6" s="78"/>
      <c r="T6" s="78" t="s">
        <v>5</v>
      </c>
      <c r="U6" s="78"/>
      <c r="V6" s="79" t="s">
        <v>11</v>
      </c>
      <c r="W6" s="80"/>
    </row>
    <row r="7" spans="1:23" s="2" customFormat="1" ht="46.5" customHeight="1">
      <c r="A7" s="83"/>
      <c r="B7" s="15" t="s">
        <v>28</v>
      </c>
      <c r="C7" s="15" t="s">
        <v>29</v>
      </c>
      <c r="D7" s="15" t="s">
        <v>4</v>
      </c>
      <c r="E7" s="15" t="s">
        <v>12</v>
      </c>
      <c r="F7" s="15" t="s">
        <v>28</v>
      </c>
      <c r="G7" s="15" t="s">
        <v>29</v>
      </c>
      <c r="H7" s="15" t="s">
        <v>4</v>
      </c>
      <c r="I7" s="15" t="s">
        <v>12</v>
      </c>
      <c r="J7" s="15" t="s">
        <v>10</v>
      </c>
      <c r="K7" s="15" t="s">
        <v>31</v>
      </c>
      <c r="L7" s="15" t="s">
        <v>28</v>
      </c>
      <c r="M7" s="15" t="s">
        <v>29</v>
      </c>
      <c r="N7" s="15" t="s">
        <v>4</v>
      </c>
      <c r="O7" s="15" t="s">
        <v>12</v>
      </c>
      <c r="P7" s="15" t="s">
        <v>10</v>
      </c>
      <c r="Q7" s="15" t="s">
        <v>31</v>
      </c>
      <c r="R7" s="15" t="s">
        <v>28</v>
      </c>
      <c r="S7" s="15" t="s">
        <v>29</v>
      </c>
      <c r="T7" s="15" t="s">
        <v>4</v>
      </c>
      <c r="U7" s="15" t="s">
        <v>12</v>
      </c>
      <c r="V7" s="15" t="s">
        <v>10</v>
      </c>
      <c r="W7" s="15" t="s">
        <v>30</v>
      </c>
    </row>
    <row r="8" spans="1:23" s="55" customFormat="1" ht="15.75" customHeight="1">
      <c r="A8" s="54" t="s">
        <v>43</v>
      </c>
      <c r="B8" s="53">
        <v>108.25</v>
      </c>
      <c r="C8" s="58">
        <v>99</v>
      </c>
      <c r="D8" s="58">
        <v>18494</v>
      </c>
      <c r="E8" s="58">
        <v>20222</v>
      </c>
      <c r="F8" s="53">
        <v>1</v>
      </c>
      <c r="G8" s="58">
        <v>1</v>
      </c>
      <c r="H8" s="58">
        <v>45923</v>
      </c>
      <c r="I8" s="58">
        <v>45923</v>
      </c>
      <c r="J8" s="58">
        <v>1</v>
      </c>
      <c r="K8" s="58">
        <v>45923</v>
      </c>
      <c r="L8" s="53">
        <v>71.11</v>
      </c>
      <c r="M8" s="58">
        <v>60</v>
      </c>
      <c r="N8" s="58">
        <v>20979</v>
      </c>
      <c r="O8" s="58">
        <v>24684</v>
      </c>
      <c r="P8" s="58">
        <v>60</v>
      </c>
      <c r="Q8" s="58">
        <v>24684</v>
      </c>
      <c r="R8" s="53">
        <v>63.45</v>
      </c>
      <c r="S8" s="58">
        <v>54</v>
      </c>
      <c r="T8" s="58">
        <v>19898</v>
      </c>
      <c r="U8" s="58">
        <v>23380</v>
      </c>
      <c r="V8" s="58">
        <v>54</v>
      </c>
      <c r="W8" s="58">
        <v>23380</v>
      </c>
    </row>
    <row r="9" spans="1:23" s="2" customFormat="1" ht="15.75" customHeight="1">
      <c r="A9" s="24" t="s">
        <v>44</v>
      </c>
      <c r="B9" s="28">
        <v>88.82</v>
      </c>
      <c r="C9" s="26">
        <v>82</v>
      </c>
      <c r="D9" s="26">
        <v>18089</v>
      </c>
      <c r="E9" s="26">
        <v>19593</v>
      </c>
      <c r="F9" s="28">
        <v>1</v>
      </c>
      <c r="G9" s="26">
        <v>1</v>
      </c>
      <c r="H9" s="26">
        <v>154691</v>
      </c>
      <c r="I9" s="26">
        <v>154691</v>
      </c>
      <c r="J9" s="26">
        <v>1</v>
      </c>
      <c r="K9" s="26">
        <v>154691</v>
      </c>
      <c r="L9" s="28">
        <v>37.42</v>
      </c>
      <c r="M9" s="26">
        <v>38</v>
      </c>
      <c r="N9" s="58">
        <v>28287</v>
      </c>
      <c r="O9" s="58">
        <v>27855</v>
      </c>
      <c r="P9" s="58">
        <v>38</v>
      </c>
      <c r="Q9" s="58">
        <v>27855</v>
      </c>
      <c r="R9" s="53">
        <v>35.12</v>
      </c>
      <c r="S9" s="58">
        <v>35</v>
      </c>
      <c r="T9" s="58">
        <v>28474</v>
      </c>
      <c r="U9" s="58">
        <v>28571</v>
      </c>
      <c r="V9" s="26">
        <v>35</v>
      </c>
      <c r="W9" s="26">
        <v>28571</v>
      </c>
    </row>
    <row r="10" spans="1:23" s="55" customFormat="1" ht="15.75" customHeight="1">
      <c r="A10" s="54" t="s">
        <v>45</v>
      </c>
      <c r="B10" s="53">
        <v>49.34</v>
      </c>
      <c r="C10" s="58">
        <v>46</v>
      </c>
      <c r="D10" s="58">
        <v>15576</v>
      </c>
      <c r="E10" s="58">
        <v>16707</v>
      </c>
      <c r="F10" s="53">
        <v>1</v>
      </c>
      <c r="G10" s="58">
        <v>1</v>
      </c>
      <c r="H10" s="58">
        <v>42973</v>
      </c>
      <c r="I10" s="58">
        <v>42973</v>
      </c>
      <c r="J10" s="58">
        <v>1</v>
      </c>
      <c r="K10" s="58">
        <v>44523</v>
      </c>
      <c r="L10" s="53">
        <v>21.59</v>
      </c>
      <c r="M10" s="58">
        <v>19</v>
      </c>
      <c r="N10" s="58">
        <v>20552</v>
      </c>
      <c r="O10" s="58">
        <v>23353</v>
      </c>
      <c r="P10" s="58">
        <v>19</v>
      </c>
      <c r="Q10" s="58">
        <v>25743</v>
      </c>
      <c r="R10" s="53">
        <v>17.32</v>
      </c>
      <c r="S10" s="58">
        <v>14</v>
      </c>
      <c r="T10" s="58">
        <v>22316</v>
      </c>
      <c r="U10" s="58">
        <v>27608</v>
      </c>
      <c r="V10" s="58">
        <v>14</v>
      </c>
      <c r="W10" s="58">
        <v>29508</v>
      </c>
    </row>
    <row r="11" spans="1:23" s="2" customFormat="1" ht="15.75" customHeight="1">
      <c r="A11" s="24" t="s">
        <v>46</v>
      </c>
      <c r="B11" s="28">
        <v>42.92</v>
      </c>
      <c r="C11" s="26">
        <v>40</v>
      </c>
      <c r="D11" s="26">
        <v>16361</v>
      </c>
      <c r="E11" s="26">
        <v>17555</v>
      </c>
      <c r="F11" s="28">
        <v>1</v>
      </c>
      <c r="G11" s="26">
        <v>1</v>
      </c>
      <c r="H11" s="26">
        <v>55474</v>
      </c>
      <c r="I11" s="26">
        <v>55474</v>
      </c>
      <c r="J11" s="26">
        <v>1</v>
      </c>
      <c r="K11" s="26">
        <v>57524</v>
      </c>
      <c r="L11" s="28">
        <v>20.12</v>
      </c>
      <c r="M11" s="26">
        <v>18</v>
      </c>
      <c r="N11" s="58">
        <v>19940</v>
      </c>
      <c r="O11" s="58">
        <v>22289</v>
      </c>
      <c r="P11" s="58">
        <v>18</v>
      </c>
      <c r="Q11" s="58">
        <v>24768</v>
      </c>
      <c r="R11" s="53">
        <v>18.12</v>
      </c>
      <c r="S11" s="58">
        <v>16</v>
      </c>
      <c r="T11" s="58">
        <v>20215</v>
      </c>
      <c r="U11" s="58">
        <v>22894</v>
      </c>
      <c r="V11" s="26">
        <v>16</v>
      </c>
      <c r="W11" s="26">
        <v>24557</v>
      </c>
    </row>
    <row r="12" spans="1:23" s="55" customFormat="1" ht="15.75" customHeight="1">
      <c r="A12" s="54" t="s">
        <v>47</v>
      </c>
      <c r="B12" s="53">
        <v>33.6</v>
      </c>
      <c r="C12" s="58">
        <v>32</v>
      </c>
      <c r="D12" s="58">
        <v>17700</v>
      </c>
      <c r="E12" s="58">
        <v>18585</v>
      </c>
      <c r="F12" s="53">
        <v>1</v>
      </c>
      <c r="G12" s="58">
        <v>1</v>
      </c>
      <c r="H12" s="58">
        <v>52843</v>
      </c>
      <c r="I12" s="58">
        <v>52843</v>
      </c>
      <c r="J12" s="58">
        <v>1</v>
      </c>
      <c r="K12" s="58">
        <v>55723</v>
      </c>
      <c r="L12" s="53">
        <v>19.35</v>
      </c>
      <c r="M12" s="58">
        <v>18</v>
      </c>
      <c r="N12" s="58">
        <v>20125</v>
      </c>
      <c r="O12" s="58">
        <v>21634</v>
      </c>
      <c r="P12" s="58">
        <v>18</v>
      </c>
      <c r="Q12" s="58">
        <v>24025</v>
      </c>
      <c r="R12" s="53">
        <v>15.43</v>
      </c>
      <c r="S12" s="58">
        <v>14</v>
      </c>
      <c r="T12" s="58">
        <v>20202</v>
      </c>
      <c r="U12" s="58">
        <v>22265</v>
      </c>
      <c r="V12" s="58">
        <v>14</v>
      </c>
      <c r="W12" s="58">
        <v>24315</v>
      </c>
    </row>
    <row r="13" spans="1:23" s="2" customFormat="1" ht="15.75" customHeight="1">
      <c r="A13" s="24" t="s">
        <v>48</v>
      </c>
      <c r="B13" s="28">
        <v>36.09</v>
      </c>
      <c r="C13" s="26">
        <v>32</v>
      </c>
      <c r="D13" s="26">
        <v>15575</v>
      </c>
      <c r="E13" s="26">
        <v>17566</v>
      </c>
      <c r="F13" s="28">
        <v>1</v>
      </c>
      <c r="G13" s="26">
        <v>1</v>
      </c>
      <c r="H13" s="26">
        <v>36688</v>
      </c>
      <c r="I13" s="26">
        <v>36688</v>
      </c>
      <c r="J13" s="26">
        <v>1</v>
      </c>
      <c r="K13" s="26">
        <v>37858</v>
      </c>
      <c r="L13" s="28">
        <v>18.93</v>
      </c>
      <c r="M13" s="26">
        <v>17</v>
      </c>
      <c r="N13" s="58">
        <v>19625</v>
      </c>
      <c r="O13" s="58">
        <v>21853</v>
      </c>
      <c r="P13" s="58">
        <v>17</v>
      </c>
      <c r="Q13" s="58">
        <v>23210</v>
      </c>
      <c r="R13" s="53">
        <v>15.36</v>
      </c>
      <c r="S13" s="58">
        <v>14</v>
      </c>
      <c r="T13" s="58">
        <v>20573</v>
      </c>
      <c r="U13" s="58">
        <v>22572</v>
      </c>
      <c r="V13" s="26">
        <v>14</v>
      </c>
      <c r="W13" s="26">
        <v>23725</v>
      </c>
    </row>
    <row r="14" spans="1:23" s="55" customFormat="1" ht="15.75" customHeight="1">
      <c r="A14" s="54" t="s">
        <v>51</v>
      </c>
      <c r="B14" s="53">
        <v>30.56</v>
      </c>
      <c r="C14" s="58">
        <v>28</v>
      </c>
      <c r="D14" s="58">
        <v>14490</v>
      </c>
      <c r="E14" s="58">
        <v>15815</v>
      </c>
      <c r="F14" s="53">
        <v>1</v>
      </c>
      <c r="G14" s="58">
        <v>1</v>
      </c>
      <c r="H14" s="58">
        <v>37580</v>
      </c>
      <c r="I14" s="58">
        <v>37580</v>
      </c>
      <c r="J14" s="58">
        <v>1</v>
      </c>
      <c r="K14" s="58">
        <v>37580</v>
      </c>
      <c r="L14" s="53">
        <v>17.29</v>
      </c>
      <c r="M14" s="58">
        <v>16</v>
      </c>
      <c r="N14" s="58">
        <v>15790</v>
      </c>
      <c r="O14" s="58">
        <v>17063</v>
      </c>
      <c r="P14" s="58">
        <v>16</v>
      </c>
      <c r="Q14" s="58">
        <v>17063</v>
      </c>
      <c r="R14" s="53">
        <v>14.26</v>
      </c>
      <c r="S14" s="58">
        <v>11</v>
      </c>
      <c r="T14" s="58">
        <v>16662</v>
      </c>
      <c r="U14" s="58">
        <v>21600</v>
      </c>
      <c r="V14" s="58">
        <v>11</v>
      </c>
      <c r="W14" s="58">
        <v>21600</v>
      </c>
    </row>
    <row r="15" spans="1:23" s="55" customFormat="1" ht="15.75" customHeight="1">
      <c r="A15" s="54" t="s">
        <v>49</v>
      </c>
      <c r="B15" s="53">
        <v>32.02</v>
      </c>
      <c r="C15" s="58">
        <v>28</v>
      </c>
      <c r="D15" s="58">
        <v>16240</v>
      </c>
      <c r="E15" s="58">
        <v>18572</v>
      </c>
      <c r="F15" s="53">
        <v>1</v>
      </c>
      <c r="G15" s="58">
        <v>1</v>
      </c>
      <c r="H15" s="58">
        <v>42319</v>
      </c>
      <c r="I15" s="58">
        <v>42319</v>
      </c>
      <c r="J15" s="58">
        <v>1</v>
      </c>
      <c r="K15" s="58">
        <v>43419</v>
      </c>
      <c r="L15" s="53">
        <v>17.28</v>
      </c>
      <c r="M15" s="58">
        <v>15</v>
      </c>
      <c r="N15" s="58">
        <v>19908</v>
      </c>
      <c r="O15" s="58">
        <v>22934</v>
      </c>
      <c r="P15" s="58">
        <v>15</v>
      </c>
      <c r="Q15" s="58">
        <v>24100</v>
      </c>
      <c r="R15" s="53">
        <v>14.72</v>
      </c>
      <c r="S15" s="58">
        <v>13</v>
      </c>
      <c r="T15" s="58">
        <v>20143</v>
      </c>
      <c r="U15" s="58">
        <v>22808</v>
      </c>
      <c r="V15" s="58">
        <v>13</v>
      </c>
      <c r="W15" s="58">
        <v>23986</v>
      </c>
    </row>
    <row r="16" spans="1:23" s="2" customFormat="1" ht="15.75" customHeight="1">
      <c r="A16" s="24" t="s">
        <v>50</v>
      </c>
      <c r="B16" s="28">
        <v>28.52</v>
      </c>
      <c r="C16" s="26">
        <v>24</v>
      </c>
      <c r="D16" s="26">
        <v>14001</v>
      </c>
      <c r="E16" s="26">
        <v>16638</v>
      </c>
      <c r="F16" s="28">
        <v>1</v>
      </c>
      <c r="G16" s="26">
        <v>1</v>
      </c>
      <c r="H16" s="26">
        <v>23792</v>
      </c>
      <c r="I16" s="26">
        <v>23792</v>
      </c>
      <c r="J16" s="26">
        <v>1</v>
      </c>
      <c r="K16" s="26">
        <v>23792</v>
      </c>
      <c r="L16" s="28">
        <v>16.02</v>
      </c>
      <c r="M16" s="26">
        <v>12</v>
      </c>
      <c r="N16" s="58">
        <v>17996</v>
      </c>
      <c r="O16" s="58">
        <v>24025</v>
      </c>
      <c r="P16" s="58">
        <v>12</v>
      </c>
      <c r="Q16" s="58">
        <v>25871</v>
      </c>
      <c r="R16" s="53">
        <v>13.98</v>
      </c>
      <c r="S16" s="58">
        <v>11</v>
      </c>
      <c r="T16" s="58">
        <v>19034</v>
      </c>
      <c r="U16" s="58">
        <v>24191</v>
      </c>
      <c r="V16" s="26">
        <v>11</v>
      </c>
      <c r="W16" s="26">
        <v>25895</v>
      </c>
    </row>
    <row r="17" spans="1:23" s="55" customFormat="1" ht="15.75" customHeight="1">
      <c r="A17" s="54" t="s">
        <v>68</v>
      </c>
      <c r="B17" s="53">
        <v>34.75</v>
      </c>
      <c r="C17" s="58">
        <v>27</v>
      </c>
      <c r="D17" s="58">
        <v>13620</v>
      </c>
      <c r="E17" s="58">
        <v>17530</v>
      </c>
      <c r="F17" s="53">
        <v>1</v>
      </c>
      <c r="G17" s="58">
        <v>1</v>
      </c>
      <c r="H17" s="58">
        <v>37405</v>
      </c>
      <c r="I17" s="58">
        <v>37405</v>
      </c>
      <c r="J17" s="58">
        <v>1</v>
      </c>
      <c r="K17" s="58">
        <v>39245</v>
      </c>
      <c r="L17" s="53">
        <v>18.5</v>
      </c>
      <c r="M17" s="58">
        <v>12</v>
      </c>
      <c r="N17" s="58">
        <v>16611</v>
      </c>
      <c r="O17" s="58">
        <v>25609</v>
      </c>
      <c r="P17" s="58">
        <v>12</v>
      </c>
      <c r="Q17" s="58">
        <v>27447</v>
      </c>
      <c r="R17" s="53">
        <v>15.67</v>
      </c>
      <c r="S17" s="58">
        <v>10</v>
      </c>
      <c r="T17" s="58">
        <v>17361</v>
      </c>
      <c r="U17" s="58">
        <v>27204</v>
      </c>
      <c r="V17" s="58">
        <v>10</v>
      </c>
      <c r="W17" s="58">
        <v>28854</v>
      </c>
    </row>
    <row r="18" spans="1:23" ht="15.75" customHeight="1">
      <c r="A18" s="29" t="s">
        <v>52</v>
      </c>
      <c r="B18" s="30">
        <v>12.89</v>
      </c>
      <c r="C18" s="31">
        <v>12</v>
      </c>
      <c r="D18" s="31">
        <v>14174</v>
      </c>
      <c r="E18" s="31">
        <v>15225</v>
      </c>
      <c r="F18" s="30">
        <v>1</v>
      </c>
      <c r="G18" s="31">
        <v>1</v>
      </c>
      <c r="H18" s="31">
        <v>53636</v>
      </c>
      <c r="I18" s="31">
        <v>53636</v>
      </c>
      <c r="J18" s="31">
        <v>1</v>
      </c>
      <c r="K18" s="31">
        <v>53636</v>
      </c>
      <c r="L18" s="30">
        <v>2.34</v>
      </c>
      <c r="M18" s="31">
        <v>2</v>
      </c>
      <c r="N18" s="56">
        <v>23719</v>
      </c>
      <c r="O18" s="56">
        <v>27751</v>
      </c>
      <c r="P18" s="56">
        <v>2</v>
      </c>
      <c r="Q18" s="56">
        <v>27751</v>
      </c>
      <c r="R18" s="57">
        <v>2.34</v>
      </c>
      <c r="S18" s="56">
        <v>2</v>
      </c>
      <c r="T18" s="56">
        <v>23719</v>
      </c>
      <c r="U18" s="56">
        <v>27751</v>
      </c>
      <c r="V18" s="31">
        <v>2</v>
      </c>
      <c r="W18" s="31">
        <v>27751</v>
      </c>
    </row>
    <row r="19" spans="1:23" ht="21" customHeight="1">
      <c r="A19" s="32" t="s">
        <v>14</v>
      </c>
      <c r="B19" s="33">
        <f>SUM(B8:B18)</f>
        <v>497.75999999999993</v>
      </c>
      <c r="C19" s="34">
        <f>SUM(C8:C18)</f>
        <v>450</v>
      </c>
      <c r="D19" s="34">
        <f>SUM(D8*B8+D9*B9+D10*B10+D11*B11+D12*B12+D13*B13+D14*B14+D15*B15+D16*B16+D17*B17++D18*B18)/B19</f>
        <v>16582.93508919962</v>
      </c>
      <c r="E19" s="34">
        <f>SUM(E8*C8+E9*C9+E10*C10+E11*C11+E12*C12+E13*C13+E14*C14+E15*C15+E16*C16+E17*C17+E18*C18)/C19</f>
        <v>18342.924444444445</v>
      </c>
      <c r="F19" s="33">
        <f>SUM(F8:F18)</f>
        <v>11</v>
      </c>
      <c r="G19" s="34">
        <f>SUM(G8:G18)</f>
        <v>11</v>
      </c>
      <c r="H19" s="34">
        <f>SUM(H8:H18)/12</f>
        <v>48610.333333333336</v>
      </c>
      <c r="I19" s="34">
        <f>SUM(I8:I18)/12</f>
        <v>48610.333333333336</v>
      </c>
      <c r="J19" s="34">
        <f>SUM(J8:J18)</f>
        <v>11</v>
      </c>
      <c r="K19" s="34">
        <f>SUM(K8:K18)/12</f>
        <v>49492.833333333336</v>
      </c>
      <c r="L19" s="33">
        <f>SUM(L8:L18)</f>
        <v>259.95</v>
      </c>
      <c r="M19" s="34">
        <f>SUM(M8:M18)</f>
        <v>227</v>
      </c>
      <c r="N19" s="60">
        <f>SUM(N8*L8+N9*L9+N10*L10+N11*L11+N12*L12+N13*L13+N14*L14+N15*L15+N16*L16+N17*L17+N18*L18)/L19</f>
        <v>20866.58176572418</v>
      </c>
      <c r="O19" s="60">
        <f>SUM(O8*M8+O9*M9+O10*M10+O11*M11+O12*M12+O13*M13+O14*M14+O15*M15+O16*M16+O17*M17+O18*M18)/M19</f>
        <v>23847.929515418502</v>
      </c>
      <c r="P19" s="60">
        <f>SUM(P8:P18)</f>
        <v>227</v>
      </c>
      <c r="Q19" s="60">
        <f>SUM(Q8*P8+Q9*P9+Q10*P10+Q11*P11+Q12*P12+Q13*P13+Q14*P14+Q15*P15+Q16*P16+Q17*P17+Q18*P18)/P19</f>
        <v>24807.563876651984</v>
      </c>
      <c r="R19" s="61">
        <f>SUM(R8:R18)</f>
        <v>225.76999999999998</v>
      </c>
      <c r="S19" s="60">
        <f>SUM(S8:S18)</f>
        <v>194</v>
      </c>
      <c r="T19" s="60">
        <f>SUM(T8*R8+T9*R9+T10*R10+T11*R11+T12*R12+T13*R13+T14*R14+T15*R15+T16*R16+T17*R17+T18*R18)/R19</f>
        <v>21131.29188997653</v>
      </c>
      <c r="U19" s="60">
        <f>SUM(U8*S8+U9*S9+U10*S10+U11*S11+U12*S12+U13*S13+U14*S14+U15*S15+U16*S16+U17*S17+U18*S18)/S19</f>
        <v>24591.680412371134</v>
      </c>
      <c r="V19" s="34">
        <f>SUM(V8:V18)</f>
        <v>194</v>
      </c>
      <c r="W19" s="60">
        <f>SUM(W8*V8+W9*V9+W10*V10+W11*V11+W12*V12+W13*V13+W14*V14+W15*V15+W16*V16+W17*V17+V19*V18)/V19</f>
        <v>25073.60824742268</v>
      </c>
    </row>
    <row r="20" spans="1:23" ht="17.2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33.75" customHeight="1">
      <c r="A21" s="18" t="s">
        <v>53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8" customHeight="1">
      <c r="A22" s="3" t="s">
        <v>54</v>
      </c>
    </row>
    <row r="23" ht="12.75">
      <c r="A23" s="9"/>
    </row>
    <row r="24" ht="12.75">
      <c r="A24" s="3"/>
    </row>
    <row r="25" ht="15.75">
      <c r="A25" s="6"/>
    </row>
    <row r="26" ht="15">
      <c r="A26" s="7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18">
    <mergeCell ref="A2:W2"/>
    <mergeCell ref="A3:W3"/>
    <mergeCell ref="A5:A7"/>
    <mergeCell ref="B5:E5"/>
    <mergeCell ref="F5:K5"/>
    <mergeCell ref="B6:C6"/>
    <mergeCell ref="L5:Q5"/>
    <mergeCell ref="R5:W5"/>
    <mergeCell ref="N6:O6"/>
    <mergeCell ref="P6:Q6"/>
    <mergeCell ref="R6:S6"/>
    <mergeCell ref="V6:W6"/>
    <mergeCell ref="L6:M6"/>
    <mergeCell ref="D6:E6"/>
    <mergeCell ref="F6:G6"/>
    <mergeCell ref="H6:I6"/>
    <mergeCell ref="J6:K6"/>
    <mergeCell ref="T6:U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2"/>
  <sheetViews>
    <sheetView zoomScale="75" zoomScaleNormal="75" zoomScalePageLayoutView="0" workbookViewId="0" topLeftCell="A4">
      <selection activeCell="H12" sqref="H12"/>
    </sheetView>
  </sheetViews>
  <sheetFormatPr defaultColWidth="9.140625" defaultRowHeight="12.75"/>
  <cols>
    <col min="1" max="1" width="41.28125" style="0" customWidth="1"/>
    <col min="2" max="2" width="8.57421875" style="0" customWidth="1"/>
    <col min="4" max="4" width="11.7109375" style="0" bestFit="1" customWidth="1"/>
    <col min="5" max="5" width="11.57421875" style="0" customWidth="1"/>
    <col min="15" max="15" width="10.421875" style="0" customWidth="1"/>
  </cols>
  <sheetData>
    <row r="2" spans="1:21" ht="18.7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8.75">
      <c r="A3" s="65" t="s">
        <v>70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5">
      <c r="A4" s="12"/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67.5" customHeight="1">
      <c r="A5" s="83" t="s">
        <v>16</v>
      </c>
      <c r="B5" s="78" t="s">
        <v>7</v>
      </c>
      <c r="C5" s="78"/>
      <c r="D5" s="78"/>
      <c r="E5" s="78"/>
      <c r="F5" s="78" t="s">
        <v>35</v>
      </c>
      <c r="G5" s="78"/>
      <c r="H5" s="78"/>
      <c r="I5" s="78"/>
      <c r="J5" s="79" t="s">
        <v>36</v>
      </c>
      <c r="K5" s="84"/>
      <c r="L5" s="84"/>
      <c r="M5" s="84"/>
      <c r="N5" s="84"/>
      <c r="O5" s="80"/>
      <c r="P5" s="79" t="s">
        <v>37</v>
      </c>
      <c r="Q5" s="84"/>
      <c r="R5" s="84"/>
      <c r="S5" s="84"/>
      <c r="T5" s="84"/>
      <c r="U5" s="80"/>
    </row>
    <row r="6" spans="1:21" ht="315" customHeight="1">
      <c r="A6" s="83"/>
      <c r="B6" s="78" t="s">
        <v>3</v>
      </c>
      <c r="C6" s="78"/>
      <c r="D6" s="78" t="s">
        <v>5</v>
      </c>
      <c r="E6" s="78"/>
      <c r="F6" s="78" t="s">
        <v>3</v>
      </c>
      <c r="G6" s="78"/>
      <c r="H6" s="78" t="s">
        <v>5</v>
      </c>
      <c r="I6" s="78"/>
      <c r="J6" s="78" t="s">
        <v>3</v>
      </c>
      <c r="K6" s="78"/>
      <c r="L6" s="78" t="s">
        <v>5</v>
      </c>
      <c r="M6" s="78"/>
      <c r="N6" s="79" t="s">
        <v>21</v>
      </c>
      <c r="O6" s="80"/>
      <c r="P6" s="78" t="s">
        <v>3</v>
      </c>
      <c r="Q6" s="78"/>
      <c r="R6" s="78" t="s">
        <v>5</v>
      </c>
      <c r="S6" s="78"/>
      <c r="T6" s="79" t="s">
        <v>21</v>
      </c>
      <c r="U6" s="80"/>
    </row>
    <row r="7" spans="1:21" ht="78.75">
      <c r="A7" s="83"/>
      <c r="B7" s="15" t="s">
        <v>22</v>
      </c>
      <c r="C7" s="15" t="s">
        <v>23</v>
      </c>
      <c r="D7" s="15" t="s">
        <v>4</v>
      </c>
      <c r="E7" s="15" t="s">
        <v>12</v>
      </c>
      <c r="F7" s="15" t="s">
        <v>22</v>
      </c>
      <c r="G7" s="15" t="s">
        <v>23</v>
      </c>
      <c r="H7" s="15" t="s">
        <v>4</v>
      </c>
      <c r="I7" s="15" t="s">
        <v>12</v>
      </c>
      <c r="J7" s="15" t="s">
        <v>22</v>
      </c>
      <c r="K7" s="15" t="s">
        <v>23</v>
      </c>
      <c r="L7" s="15" t="s">
        <v>4</v>
      </c>
      <c r="M7" s="15" t="s">
        <v>12</v>
      </c>
      <c r="N7" s="15" t="s">
        <v>24</v>
      </c>
      <c r="O7" s="15" t="s">
        <v>25</v>
      </c>
      <c r="P7" s="15" t="s">
        <v>22</v>
      </c>
      <c r="Q7" s="15" t="s">
        <v>23</v>
      </c>
      <c r="R7" s="15" t="s">
        <v>4</v>
      </c>
      <c r="S7" s="15" t="s">
        <v>12</v>
      </c>
      <c r="T7" s="15" t="s">
        <v>24</v>
      </c>
      <c r="U7" s="15" t="s">
        <v>25</v>
      </c>
    </row>
    <row r="8" spans="1:21" ht="15" customHeight="1">
      <c r="A8" s="24" t="s">
        <v>56</v>
      </c>
      <c r="B8" s="28">
        <v>32.5</v>
      </c>
      <c r="C8" s="26">
        <v>31</v>
      </c>
      <c r="D8" s="26">
        <v>13157</v>
      </c>
      <c r="E8" s="26">
        <v>13794</v>
      </c>
      <c r="F8" s="28">
        <v>1</v>
      </c>
      <c r="G8" s="26">
        <v>1</v>
      </c>
      <c r="H8" s="26">
        <v>20667</v>
      </c>
      <c r="I8" s="26">
        <v>20667</v>
      </c>
      <c r="J8" s="28">
        <v>15.5</v>
      </c>
      <c r="K8" s="26">
        <v>14</v>
      </c>
      <c r="L8" s="26">
        <v>18219</v>
      </c>
      <c r="M8" s="26">
        <v>20171</v>
      </c>
      <c r="N8" s="26">
        <v>14</v>
      </c>
      <c r="O8" s="26">
        <v>20171</v>
      </c>
      <c r="P8" s="28">
        <v>11</v>
      </c>
      <c r="Q8" s="26">
        <v>11</v>
      </c>
      <c r="R8" s="26">
        <v>19009</v>
      </c>
      <c r="S8" s="26">
        <v>19009</v>
      </c>
      <c r="T8" s="26">
        <v>11</v>
      </c>
      <c r="U8" s="26">
        <v>19009</v>
      </c>
    </row>
    <row r="9" spans="1:21" ht="15" customHeight="1">
      <c r="A9" s="24" t="s">
        <v>57</v>
      </c>
      <c r="B9" s="28">
        <v>44</v>
      </c>
      <c r="C9" s="26">
        <v>45</v>
      </c>
      <c r="D9" s="26">
        <v>12577</v>
      </c>
      <c r="E9" s="26">
        <v>12862</v>
      </c>
      <c r="F9" s="28">
        <v>1</v>
      </c>
      <c r="G9" s="26">
        <v>1</v>
      </c>
      <c r="H9" s="26">
        <v>23804</v>
      </c>
      <c r="I9" s="26">
        <v>23804</v>
      </c>
      <c r="J9" s="28">
        <v>21</v>
      </c>
      <c r="K9" s="26">
        <v>20</v>
      </c>
      <c r="L9" s="26">
        <v>17348</v>
      </c>
      <c r="M9" s="26">
        <v>18215</v>
      </c>
      <c r="N9" s="26">
        <v>20</v>
      </c>
      <c r="O9" s="26">
        <v>18215</v>
      </c>
      <c r="P9" s="28">
        <v>17</v>
      </c>
      <c r="Q9" s="26">
        <v>15</v>
      </c>
      <c r="R9" s="26">
        <v>15788</v>
      </c>
      <c r="S9" s="26">
        <v>17893</v>
      </c>
      <c r="T9" s="26">
        <v>15</v>
      </c>
      <c r="U9" s="26">
        <v>17893</v>
      </c>
    </row>
    <row r="10" spans="1:21" ht="15" customHeight="1">
      <c r="A10" s="24" t="s">
        <v>58</v>
      </c>
      <c r="B10" s="28">
        <v>29.8</v>
      </c>
      <c r="C10" s="26">
        <v>29</v>
      </c>
      <c r="D10" s="26">
        <v>12429</v>
      </c>
      <c r="E10" s="26">
        <v>12772</v>
      </c>
      <c r="F10" s="28">
        <v>1</v>
      </c>
      <c r="G10" s="26">
        <v>1</v>
      </c>
      <c r="H10" s="26">
        <v>23759</v>
      </c>
      <c r="I10" s="26">
        <v>23759</v>
      </c>
      <c r="J10" s="28">
        <v>12.5</v>
      </c>
      <c r="K10" s="26">
        <v>13</v>
      </c>
      <c r="L10" s="26">
        <v>17855</v>
      </c>
      <c r="M10" s="26">
        <v>18569</v>
      </c>
      <c r="N10" s="26">
        <v>13</v>
      </c>
      <c r="O10" s="26">
        <v>18569</v>
      </c>
      <c r="P10" s="28">
        <v>8</v>
      </c>
      <c r="Q10" s="26">
        <v>8</v>
      </c>
      <c r="R10" s="26">
        <v>18025</v>
      </c>
      <c r="S10" s="26">
        <v>18025</v>
      </c>
      <c r="T10" s="26">
        <v>8</v>
      </c>
      <c r="U10" s="26">
        <v>18025</v>
      </c>
    </row>
    <row r="11" spans="1:21" ht="15" customHeight="1">
      <c r="A11" s="24" t="s">
        <v>59</v>
      </c>
      <c r="B11" s="28">
        <v>39.25</v>
      </c>
      <c r="C11" s="26">
        <v>38</v>
      </c>
      <c r="D11" s="26">
        <v>12165</v>
      </c>
      <c r="E11" s="26">
        <v>12565</v>
      </c>
      <c r="F11" s="28">
        <v>1</v>
      </c>
      <c r="G11" s="26">
        <v>1</v>
      </c>
      <c r="H11" s="26">
        <v>23290</v>
      </c>
      <c r="I11" s="26">
        <v>23290</v>
      </c>
      <c r="J11" s="28">
        <v>17.5</v>
      </c>
      <c r="K11" s="26">
        <v>17</v>
      </c>
      <c r="L11" s="26">
        <v>17437</v>
      </c>
      <c r="M11" s="26">
        <v>17950</v>
      </c>
      <c r="N11" s="26">
        <v>17</v>
      </c>
      <c r="O11" s="26">
        <v>17950</v>
      </c>
      <c r="P11" s="28">
        <v>14</v>
      </c>
      <c r="Q11" s="26">
        <v>14</v>
      </c>
      <c r="R11" s="26">
        <v>14914</v>
      </c>
      <c r="S11" s="26">
        <v>14914</v>
      </c>
      <c r="T11" s="26">
        <v>14</v>
      </c>
      <c r="U11" s="26">
        <v>14914</v>
      </c>
    </row>
    <row r="12" spans="1:21" ht="15" customHeight="1">
      <c r="A12" s="24" t="s">
        <v>60</v>
      </c>
      <c r="B12" s="28">
        <v>29</v>
      </c>
      <c r="C12" s="26">
        <v>25</v>
      </c>
      <c r="D12" s="26">
        <v>11359</v>
      </c>
      <c r="E12" s="26">
        <v>13176</v>
      </c>
      <c r="F12" s="28">
        <v>1</v>
      </c>
      <c r="G12" s="26">
        <v>1</v>
      </c>
      <c r="H12" s="26">
        <v>38637</v>
      </c>
      <c r="I12" s="26">
        <v>38637</v>
      </c>
      <c r="J12" s="28">
        <v>10.8</v>
      </c>
      <c r="K12" s="26">
        <v>12</v>
      </c>
      <c r="L12" s="26">
        <v>19370</v>
      </c>
      <c r="M12" s="26">
        <v>17433</v>
      </c>
      <c r="N12" s="26">
        <v>12</v>
      </c>
      <c r="O12" s="26">
        <v>17433</v>
      </c>
      <c r="P12" s="28">
        <v>7.55</v>
      </c>
      <c r="Q12" s="26">
        <v>7.8</v>
      </c>
      <c r="R12" s="26">
        <v>18106</v>
      </c>
      <c r="S12" s="26">
        <v>17088</v>
      </c>
      <c r="T12" s="26">
        <v>8</v>
      </c>
      <c r="U12" s="26">
        <v>17088</v>
      </c>
    </row>
    <row r="13" spans="1:21" ht="15" customHeight="1">
      <c r="A13" s="54" t="s">
        <v>45</v>
      </c>
      <c r="B13" s="28">
        <v>16.75</v>
      </c>
      <c r="C13" s="26">
        <v>17</v>
      </c>
      <c r="D13" s="26">
        <v>12191</v>
      </c>
      <c r="E13" s="26">
        <v>12012</v>
      </c>
      <c r="F13" s="28">
        <v>0</v>
      </c>
      <c r="G13" s="26">
        <v>0</v>
      </c>
      <c r="H13" s="26">
        <v>0</v>
      </c>
      <c r="I13" s="26">
        <v>0</v>
      </c>
      <c r="J13" s="28">
        <v>7.25</v>
      </c>
      <c r="K13" s="26">
        <v>8</v>
      </c>
      <c r="L13" s="26">
        <v>19194</v>
      </c>
      <c r="M13" s="26">
        <v>17395</v>
      </c>
      <c r="N13" s="26">
        <v>8</v>
      </c>
      <c r="O13" s="26">
        <v>17395</v>
      </c>
      <c r="P13" s="28">
        <v>6.5</v>
      </c>
      <c r="Q13" s="26">
        <v>7</v>
      </c>
      <c r="R13" s="26">
        <v>18939</v>
      </c>
      <c r="S13" s="26">
        <v>17586</v>
      </c>
      <c r="T13" s="26">
        <v>7</v>
      </c>
      <c r="U13" s="26">
        <v>17586</v>
      </c>
    </row>
    <row r="14" spans="1:21" ht="15" customHeight="1">
      <c r="A14" s="24" t="s">
        <v>46</v>
      </c>
      <c r="B14" s="28">
        <v>11.1</v>
      </c>
      <c r="C14" s="26">
        <v>11</v>
      </c>
      <c r="D14" s="26">
        <v>12865</v>
      </c>
      <c r="E14" s="26">
        <v>12982</v>
      </c>
      <c r="F14" s="28">
        <v>0</v>
      </c>
      <c r="G14" s="26">
        <v>0</v>
      </c>
      <c r="H14" s="26">
        <v>0</v>
      </c>
      <c r="I14" s="26">
        <v>0</v>
      </c>
      <c r="J14" s="28">
        <v>6.5</v>
      </c>
      <c r="K14" s="26">
        <v>7</v>
      </c>
      <c r="L14" s="26">
        <v>17201</v>
      </c>
      <c r="M14" s="26">
        <v>15972</v>
      </c>
      <c r="N14" s="26">
        <v>7</v>
      </c>
      <c r="O14" s="26">
        <v>15972</v>
      </c>
      <c r="P14" s="28">
        <v>6</v>
      </c>
      <c r="Q14" s="26">
        <v>6</v>
      </c>
      <c r="R14" s="26">
        <v>16750</v>
      </c>
      <c r="S14" s="26">
        <v>16750</v>
      </c>
      <c r="T14" s="26">
        <v>6</v>
      </c>
      <c r="U14" s="26">
        <v>16750</v>
      </c>
    </row>
    <row r="15" spans="1:21" ht="15" customHeight="1">
      <c r="A15" s="54" t="s">
        <v>47</v>
      </c>
      <c r="B15" s="28">
        <v>5.16</v>
      </c>
      <c r="C15" s="26">
        <v>9</v>
      </c>
      <c r="D15" s="26">
        <v>12849</v>
      </c>
      <c r="E15" s="26">
        <v>7367</v>
      </c>
      <c r="F15" s="28">
        <v>0</v>
      </c>
      <c r="G15" s="26">
        <v>0</v>
      </c>
      <c r="H15" s="26">
        <v>0</v>
      </c>
      <c r="I15" s="26">
        <v>0</v>
      </c>
      <c r="J15" s="28">
        <v>2.25</v>
      </c>
      <c r="K15" s="26">
        <v>3</v>
      </c>
      <c r="L15" s="26">
        <v>20756</v>
      </c>
      <c r="M15" s="26">
        <v>15567</v>
      </c>
      <c r="N15" s="26">
        <v>3</v>
      </c>
      <c r="O15" s="26">
        <v>15567</v>
      </c>
      <c r="P15" s="28">
        <v>2</v>
      </c>
      <c r="Q15" s="26">
        <v>2</v>
      </c>
      <c r="R15" s="26">
        <v>21101</v>
      </c>
      <c r="S15" s="26">
        <v>21101</v>
      </c>
      <c r="T15" s="26">
        <v>2</v>
      </c>
      <c r="U15" s="26">
        <v>21101</v>
      </c>
    </row>
    <row r="16" spans="1:21" ht="15" customHeight="1">
      <c r="A16" s="24" t="s">
        <v>48</v>
      </c>
      <c r="B16" s="28">
        <v>3</v>
      </c>
      <c r="C16" s="26">
        <v>4</v>
      </c>
      <c r="D16" s="26">
        <v>13033</v>
      </c>
      <c r="E16" s="26">
        <v>9775</v>
      </c>
      <c r="F16" s="28">
        <v>0</v>
      </c>
      <c r="G16" s="26">
        <v>0</v>
      </c>
      <c r="H16" s="26">
        <v>0</v>
      </c>
      <c r="I16" s="26">
        <v>0</v>
      </c>
      <c r="J16" s="28">
        <v>2</v>
      </c>
      <c r="K16" s="26">
        <v>3</v>
      </c>
      <c r="L16" s="26">
        <v>19451</v>
      </c>
      <c r="M16" s="26">
        <v>12967</v>
      </c>
      <c r="N16" s="26">
        <v>3</v>
      </c>
      <c r="O16" s="26">
        <v>12967</v>
      </c>
      <c r="P16" s="28">
        <v>1.75</v>
      </c>
      <c r="Q16" s="26">
        <v>2</v>
      </c>
      <c r="R16" s="26">
        <v>14914</v>
      </c>
      <c r="S16" s="26">
        <v>13050</v>
      </c>
      <c r="T16" s="26">
        <v>2</v>
      </c>
      <c r="U16" s="26">
        <v>15150</v>
      </c>
    </row>
    <row r="17" spans="1:21" ht="15" customHeight="1">
      <c r="A17" s="54" t="s">
        <v>49</v>
      </c>
      <c r="B17" s="28">
        <v>9</v>
      </c>
      <c r="C17" s="26">
        <v>9</v>
      </c>
      <c r="D17" s="26">
        <v>11167</v>
      </c>
      <c r="E17" s="26">
        <v>11167</v>
      </c>
      <c r="F17" s="28">
        <v>0</v>
      </c>
      <c r="G17" s="26">
        <v>0</v>
      </c>
      <c r="H17" s="26">
        <v>0</v>
      </c>
      <c r="I17" s="26">
        <v>0</v>
      </c>
      <c r="J17" s="28">
        <v>3</v>
      </c>
      <c r="K17" s="26">
        <v>3</v>
      </c>
      <c r="L17" s="26">
        <v>18567</v>
      </c>
      <c r="M17" s="26">
        <v>18567</v>
      </c>
      <c r="N17" s="26">
        <v>3</v>
      </c>
      <c r="O17" s="26">
        <v>19102</v>
      </c>
      <c r="P17" s="28">
        <v>3</v>
      </c>
      <c r="Q17" s="26">
        <v>3</v>
      </c>
      <c r="R17" s="26">
        <v>18567</v>
      </c>
      <c r="S17" s="26">
        <v>18567</v>
      </c>
      <c r="T17" s="26">
        <v>3</v>
      </c>
      <c r="U17" s="26">
        <v>19102</v>
      </c>
    </row>
    <row r="18" spans="1:21" ht="15" customHeight="1">
      <c r="A18" s="24" t="s">
        <v>50</v>
      </c>
      <c r="B18" s="28">
        <v>5.6</v>
      </c>
      <c r="C18" s="26">
        <v>5</v>
      </c>
      <c r="D18" s="26">
        <v>13196</v>
      </c>
      <c r="E18" s="26">
        <v>14780</v>
      </c>
      <c r="F18" s="28">
        <v>0</v>
      </c>
      <c r="G18" s="26">
        <v>0</v>
      </c>
      <c r="H18" s="26">
        <v>0</v>
      </c>
      <c r="I18" s="26">
        <v>0</v>
      </c>
      <c r="J18" s="28">
        <v>3</v>
      </c>
      <c r="K18" s="26">
        <v>3</v>
      </c>
      <c r="L18" s="26">
        <v>17434</v>
      </c>
      <c r="M18" s="26">
        <v>17434</v>
      </c>
      <c r="N18" s="26">
        <v>3</v>
      </c>
      <c r="O18" s="26">
        <v>17534</v>
      </c>
      <c r="P18" s="28">
        <v>3</v>
      </c>
      <c r="Q18" s="26">
        <v>3</v>
      </c>
      <c r="R18" s="26">
        <v>17434</v>
      </c>
      <c r="S18" s="26">
        <v>17434</v>
      </c>
      <c r="T18" s="26">
        <v>3</v>
      </c>
      <c r="U18" s="26">
        <v>17534</v>
      </c>
    </row>
    <row r="19" spans="1:21" ht="15" customHeight="1">
      <c r="A19" s="54" t="s">
        <v>68</v>
      </c>
      <c r="B19" s="28">
        <v>3.3</v>
      </c>
      <c r="C19" s="26">
        <v>3</v>
      </c>
      <c r="D19" s="26">
        <v>12275</v>
      </c>
      <c r="E19" s="26">
        <v>13503</v>
      </c>
      <c r="F19" s="28">
        <v>0</v>
      </c>
      <c r="G19" s="26">
        <v>0</v>
      </c>
      <c r="H19" s="26">
        <v>0</v>
      </c>
      <c r="I19" s="26">
        <v>0</v>
      </c>
      <c r="J19" s="28">
        <v>1</v>
      </c>
      <c r="K19" s="26">
        <v>1</v>
      </c>
      <c r="L19" s="26">
        <v>25698</v>
      </c>
      <c r="M19" s="26">
        <v>25698</v>
      </c>
      <c r="N19" s="26">
        <v>1</v>
      </c>
      <c r="O19" s="26">
        <v>32298</v>
      </c>
      <c r="P19" s="28">
        <v>1</v>
      </c>
      <c r="Q19" s="26">
        <v>1</v>
      </c>
      <c r="R19" s="26">
        <v>25698</v>
      </c>
      <c r="S19" s="26">
        <v>25698</v>
      </c>
      <c r="T19" s="26">
        <v>1</v>
      </c>
      <c r="U19" s="26">
        <v>32298</v>
      </c>
    </row>
    <row r="20" spans="1:21" ht="15" customHeight="1">
      <c r="A20" s="24" t="s">
        <v>44</v>
      </c>
      <c r="B20" s="28">
        <v>9.55</v>
      </c>
      <c r="C20" s="26">
        <v>10</v>
      </c>
      <c r="D20" s="26">
        <v>16838</v>
      </c>
      <c r="E20" s="26">
        <v>16080</v>
      </c>
      <c r="F20" s="28">
        <v>0</v>
      </c>
      <c r="G20" s="26">
        <v>0</v>
      </c>
      <c r="H20" s="26">
        <v>0</v>
      </c>
      <c r="I20" s="26">
        <v>0</v>
      </c>
      <c r="J20" s="28">
        <v>4.5</v>
      </c>
      <c r="K20" s="26">
        <v>5</v>
      </c>
      <c r="L20" s="26">
        <v>24956</v>
      </c>
      <c r="M20" s="26">
        <v>22460</v>
      </c>
      <c r="N20" s="26">
        <v>5</v>
      </c>
      <c r="O20" s="26">
        <v>22460</v>
      </c>
      <c r="P20" s="28">
        <v>3</v>
      </c>
      <c r="Q20" s="26">
        <v>3</v>
      </c>
      <c r="R20" s="26">
        <v>18567</v>
      </c>
      <c r="S20" s="26">
        <v>18567</v>
      </c>
      <c r="T20" s="26">
        <v>3</v>
      </c>
      <c r="U20" s="26">
        <v>18567</v>
      </c>
    </row>
    <row r="21" spans="1:21" ht="15" customHeight="1" thickBot="1">
      <c r="A21" s="29" t="s">
        <v>52</v>
      </c>
      <c r="B21" s="28">
        <v>5.85</v>
      </c>
      <c r="C21" s="26">
        <v>6</v>
      </c>
      <c r="D21" s="26">
        <v>13146</v>
      </c>
      <c r="E21" s="26">
        <v>12817</v>
      </c>
      <c r="F21" s="28">
        <v>0</v>
      </c>
      <c r="G21" s="26">
        <v>0</v>
      </c>
      <c r="H21" s="26">
        <v>0</v>
      </c>
      <c r="I21" s="26">
        <v>0</v>
      </c>
      <c r="J21" s="28">
        <v>3.25</v>
      </c>
      <c r="K21" s="26">
        <v>4</v>
      </c>
      <c r="L21" s="26">
        <v>16646</v>
      </c>
      <c r="M21" s="26">
        <v>13525</v>
      </c>
      <c r="N21" s="26">
        <v>4</v>
      </c>
      <c r="O21" s="26">
        <v>13525</v>
      </c>
      <c r="P21" s="28">
        <v>3.25</v>
      </c>
      <c r="Q21" s="26">
        <v>4</v>
      </c>
      <c r="R21" s="26">
        <v>16646</v>
      </c>
      <c r="S21" s="26">
        <v>12925</v>
      </c>
      <c r="T21" s="26">
        <v>4</v>
      </c>
      <c r="U21" s="26">
        <v>12295</v>
      </c>
    </row>
    <row r="22" spans="1:21" ht="18.75" customHeight="1" thickBot="1">
      <c r="A22" s="36" t="s">
        <v>55</v>
      </c>
      <c r="B22" s="62">
        <f>SUM(B8:B21)</f>
        <v>243.86</v>
      </c>
      <c r="C22" s="63">
        <f aca="true" t="shared" si="0" ref="C22:T22">SUM(C8:C21)</f>
        <v>242</v>
      </c>
      <c r="D22" s="63">
        <f>SUM(D8*B8+D9*B9+D10*B10+D11*B11+D12*B12+D13*B13+D14*B14+D15*B15+D16*B16+D17*B17+D18*B18+D19*B19+D20*B20+D21*B21)/B22</f>
        <v>12561.624046584106</v>
      </c>
      <c r="E22" s="63">
        <f>SUM(E8*C8+E9*C9+E10*C10+E11*C11+E12*C12+E13*C13+E14*C14+E15*C15+E16*C16+E17*C17+E18*C18+E19*C19+E20*C20+E21*C21)/C22</f>
        <v>12763.161157024793</v>
      </c>
      <c r="F22" s="62">
        <f t="shared" si="0"/>
        <v>5</v>
      </c>
      <c r="G22" s="63">
        <f t="shared" si="0"/>
        <v>5</v>
      </c>
      <c r="H22" s="63">
        <f>SUM(H8*F8+H9*F9+H10*F10+H11*F11+H12*F12+H13*F13+H14*F14+H15*F15+H16*F16+H17*F17+H18*F18+H19*F19+H20*F20+H21*F21)/F22</f>
        <v>26031.4</v>
      </c>
      <c r="I22" s="63">
        <f>SUM(I8*G8+I9*G9+I10*G10+I11*G11+I12*G12+I13*G13+I14*G14+I15*G15+I16*G16+I17*G17+I18*G18+I19*G19+I20*G20+I21*G21)/G22</f>
        <v>26031.4</v>
      </c>
      <c r="J22" s="62">
        <f t="shared" si="0"/>
        <v>110.05</v>
      </c>
      <c r="K22" s="63">
        <f t="shared" si="0"/>
        <v>113</v>
      </c>
      <c r="L22" s="63">
        <f>SUM(L8*J8+L9*J9+L10*J10+L11*J11+L12*J12+L13*J13+L14*J14+L15*J15+L16*J16+L17*J17+L18*J18+L19*J19+L20*J20+L21*J21)/J22</f>
        <v>18363.489323034984</v>
      </c>
      <c r="M22" s="63">
        <f>SUM(M8*K8+M9*K9+M10*K10+M11*K11+M12*K12+M13*K13+M14*K14+M15*K15+M16*K16+M17*K17+M18*K18+M19*K19+M20*K20+M21*K21)/K22</f>
        <v>18045.16814159292</v>
      </c>
      <c r="N22" s="63">
        <f t="shared" si="0"/>
        <v>113</v>
      </c>
      <c r="O22" s="63">
        <f>SUM(O8*N8+O9*N9+O10*N10+O11*N11+O12*N12+O13*N13+O14*N14+O15*N15+O16*N16+O17*N17+O18*N18+O19*N19+O20*N20+O21*N21)/N22</f>
        <v>18120.433628318584</v>
      </c>
      <c r="P22" s="62">
        <f t="shared" si="0"/>
        <v>87.05</v>
      </c>
      <c r="Q22" s="63">
        <f t="shared" si="0"/>
        <v>86.8</v>
      </c>
      <c r="R22" s="63">
        <f>SUM(R8*P8+R9*P9+R10*P10+R11*P11+R12*P12+R13*P13+R14*P14+R15*P15+R16*P16+R17*P17+R18*P18+R19*P19+R20*P20+R21*P21)/P22</f>
        <v>17261.31878230902</v>
      </c>
      <c r="S22" s="63">
        <f>SUM(S8*Q8+S9*Q9+S10*Q10+S11*Q11+S12*Q12+S13*Q13+S14*Q14+S15*Q15+S16*Q16+S17*Q17+S18*Q18+S19*Q19+S20*Q20+S21*Q21)/Q22</f>
        <v>17244.036866359445</v>
      </c>
      <c r="T22" s="63">
        <f t="shared" si="0"/>
        <v>87</v>
      </c>
      <c r="U22" s="63">
        <f>SUM(U8*T8+U9*T9+U10*T10+U11*T11+U12*T12+U13*T13+U14*T14+U15*T15+U16*T16+U17*T17+U18*T18+U19*T19+U20*T20+U21*T21)/T22</f>
        <v>17360.74712643678</v>
      </c>
    </row>
  </sheetData>
  <sheetProtection/>
  <mergeCells count="17">
    <mergeCell ref="A5:A7"/>
    <mergeCell ref="J6:K6"/>
    <mergeCell ref="B6:C6"/>
    <mergeCell ref="P5:U5"/>
    <mergeCell ref="B5:E5"/>
    <mergeCell ref="F5:I5"/>
    <mergeCell ref="J5:O5"/>
    <mergeCell ref="A2:U2"/>
    <mergeCell ref="A3:U3"/>
    <mergeCell ref="T6:U6"/>
    <mergeCell ref="L6:M6"/>
    <mergeCell ref="N6:O6"/>
    <mergeCell ref="P6:Q6"/>
    <mergeCell ref="R6:S6"/>
    <mergeCell ref="D6:E6"/>
    <mergeCell ref="F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zoomScale="75" zoomScaleNormal="75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9" sqref="X9"/>
    </sheetView>
  </sheetViews>
  <sheetFormatPr defaultColWidth="9.140625" defaultRowHeight="12.75"/>
  <cols>
    <col min="1" max="1" width="26.57421875" style="0" customWidth="1"/>
    <col min="2" max="2" width="8.00390625" style="0" customWidth="1"/>
    <col min="3" max="3" width="9.421875" style="0" customWidth="1"/>
    <col min="6" max="6" width="8.140625" style="0" customWidth="1"/>
    <col min="10" max="10" width="8.140625" style="0" customWidth="1"/>
    <col min="15" max="15" width="9.8515625" style="0" customWidth="1"/>
    <col min="16" max="16" width="8.140625" style="0" customWidth="1"/>
    <col min="20" max="20" width="8.421875" style="0" customWidth="1"/>
  </cols>
  <sheetData>
    <row r="1" ht="12.75">
      <c r="E1" s="10"/>
    </row>
    <row r="2" spans="1:27" ht="18.7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8.75">
      <c r="A3" s="65" t="s">
        <v>70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5" ht="15">
      <c r="A4" s="12"/>
      <c r="B4" s="5"/>
      <c r="C4" s="5"/>
      <c r="D4" s="5"/>
      <c r="E4" s="10"/>
    </row>
    <row r="5" spans="1:27" ht="43.5" customHeight="1">
      <c r="A5" s="83" t="s">
        <v>16</v>
      </c>
      <c r="B5" s="78" t="s">
        <v>8</v>
      </c>
      <c r="C5" s="78"/>
      <c r="D5" s="78"/>
      <c r="E5" s="78"/>
      <c r="F5" s="78" t="s">
        <v>38</v>
      </c>
      <c r="G5" s="78"/>
      <c r="H5" s="78"/>
      <c r="I5" s="78"/>
      <c r="J5" s="79" t="s">
        <v>39</v>
      </c>
      <c r="K5" s="84"/>
      <c r="L5" s="84"/>
      <c r="M5" s="84"/>
      <c r="N5" s="84"/>
      <c r="O5" s="80"/>
      <c r="P5" s="78" t="s">
        <v>9</v>
      </c>
      <c r="Q5" s="78"/>
      <c r="R5" s="78"/>
      <c r="S5" s="78"/>
      <c r="T5" s="78" t="s">
        <v>40</v>
      </c>
      <c r="U5" s="78"/>
      <c r="V5" s="78"/>
      <c r="W5" s="78"/>
      <c r="X5" s="78" t="s">
        <v>41</v>
      </c>
      <c r="Y5" s="78"/>
      <c r="Z5" s="78"/>
      <c r="AA5" s="78"/>
    </row>
    <row r="6" spans="1:27" ht="409.5" customHeight="1">
      <c r="A6" s="83"/>
      <c r="B6" s="78" t="s">
        <v>3</v>
      </c>
      <c r="C6" s="78"/>
      <c r="D6" s="78" t="s">
        <v>5</v>
      </c>
      <c r="E6" s="78"/>
      <c r="F6" s="78" t="s">
        <v>3</v>
      </c>
      <c r="G6" s="78"/>
      <c r="H6" s="78" t="s">
        <v>5</v>
      </c>
      <c r="I6" s="78"/>
      <c r="J6" s="78" t="s">
        <v>3</v>
      </c>
      <c r="K6" s="78"/>
      <c r="L6" s="78" t="s">
        <v>5</v>
      </c>
      <c r="M6" s="78"/>
      <c r="N6" s="79" t="s">
        <v>21</v>
      </c>
      <c r="O6" s="80"/>
      <c r="P6" s="78" t="s">
        <v>3</v>
      </c>
      <c r="Q6" s="78"/>
      <c r="R6" s="78" t="s">
        <v>5</v>
      </c>
      <c r="S6" s="78"/>
      <c r="T6" s="78" t="s">
        <v>3</v>
      </c>
      <c r="U6" s="78"/>
      <c r="V6" s="78" t="s">
        <v>5</v>
      </c>
      <c r="W6" s="78"/>
      <c r="X6" s="78" t="s">
        <v>3</v>
      </c>
      <c r="Y6" s="78"/>
      <c r="Z6" s="78" t="s">
        <v>5</v>
      </c>
      <c r="AA6" s="78"/>
    </row>
    <row r="7" spans="1:27" ht="78" customHeight="1">
      <c r="A7" s="83"/>
      <c r="B7" s="15" t="s">
        <v>22</v>
      </c>
      <c r="C7" s="15" t="s">
        <v>23</v>
      </c>
      <c r="D7" s="15" t="s">
        <v>4</v>
      </c>
      <c r="E7" s="15" t="s">
        <v>12</v>
      </c>
      <c r="F7" s="15" t="s">
        <v>22</v>
      </c>
      <c r="G7" s="15" t="s">
        <v>23</v>
      </c>
      <c r="H7" s="15" t="s">
        <v>4</v>
      </c>
      <c r="I7" s="15" t="s">
        <v>12</v>
      </c>
      <c r="J7" s="15" t="s">
        <v>22</v>
      </c>
      <c r="K7" s="15" t="s">
        <v>23</v>
      </c>
      <c r="L7" s="15" t="s">
        <v>4</v>
      </c>
      <c r="M7" s="15" t="s">
        <v>12</v>
      </c>
      <c r="N7" s="15" t="s">
        <v>24</v>
      </c>
      <c r="O7" s="15" t="s">
        <v>25</v>
      </c>
      <c r="P7" s="15" t="s">
        <v>22</v>
      </c>
      <c r="Q7" s="15" t="s">
        <v>23</v>
      </c>
      <c r="R7" s="15" t="s">
        <v>4</v>
      </c>
      <c r="S7" s="15" t="s">
        <v>12</v>
      </c>
      <c r="T7" s="15" t="s">
        <v>22</v>
      </c>
      <c r="U7" s="15" t="s">
        <v>23</v>
      </c>
      <c r="V7" s="15" t="s">
        <v>4</v>
      </c>
      <c r="W7" s="15" t="s">
        <v>12</v>
      </c>
      <c r="X7" s="15" t="s">
        <v>22</v>
      </c>
      <c r="Y7" s="15" t="s">
        <v>23</v>
      </c>
      <c r="Z7" s="15" t="s">
        <v>4</v>
      </c>
      <c r="AA7" s="15" t="s">
        <v>12</v>
      </c>
    </row>
    <row r="8" spans="1:27" ht="15.75" customHeight="1">
      <c r="A8" s="24" t="s">
        <v>62</v>
      </c>
      <c r="B8" s="15">
        <v>39.21</v>
      </c>
      <c r="C8" s="15">
        <v>39</v>
      </c>
      <c r="D8" s="26">
        <v>12655</v>
      </c>
      <c r="E8" s="26">
        <v>12723</v>
      </c>
      <c r="F8" s="15">
        <v>1</v>
      </c>
      <c r="G8" s="15">
        <v>1</v>
      </c>
      <c r="H8" s="26">
        <v>36667</v>
      </c>
      <c r="I8" s="26">
        <v>36667</v>
      </c>
      <c r="J8" s="15">
        <v>22.71</v>
      </c>
      <c r="K8" s="15">
        <v>21</v>
      </c>
      <c r="L8" s="15">
        <v>12286</v>
      </c>
      <c r="M8" s="15">
        <v>13286</v>
      </c>
      <c r="N8" s="15">
        <v>21</v>
      </c>
      <c r="O8" s="26">
        <v>15128</v>
      </c>
      <c r="P8" s="15" t="s">
        <v>67</v>
      </c>
      <c r="Q8" s="15" t="s">
        <v>67</v>
      </c>
      <c r="R8" s="15" t="s">
        <v>67</v>
      </c>
      <c r="S8" s="15" t="s">
        <v>67</v>
      </c>
      <c r="T8" s="15" t="s">
        <v>67</v>
      </c>
      <c r="U8" s="15" t="s">
        <v>67</v>
      </c>
      <c r="V8" s="15" t="s">
        <v>67</v>
      </c>
      <c r="W8" s="15" t="s">
        <v>67</v>
      </c>
      <c r="X8" s="15" t="s">
        <v>67</v>
      </c>
      <c r="Y8" s="15" t="s">
        <v>67</v>
      </c>
      <c r="Z8" s="15" t="s">
        <v>67</v>
      </c>
      <c r="AA8" s="15" t="s">
        <v>67</v>
      </c>
    </row>
    <row r="9" spans="1:27" ht="15.75" customHeight="1">
      <c r="A9" s="24" t="s">
        <v>61</v>
      </c>
      <c r="B9" s="15">
        <v>32.39</v>
      </c>
      <c r="C9" s="15">
        <v>34</v>
      </c>
      <c r="D9" s="26">
        <v>11763</v>
      </c>
      <c r="E9" s="26">
        <v>11206</v>
      </c>
      <c r="F9" s="15">
        <v>1</v>
      </c>
      <c r="G9" s="15">
        <v>1</v>
      </c>
      <c r="H9" s="26">
        <v>34010</v>
      </c>
      <c r="I9" s="26">
        <v>34010</v>
      </c>
      <c r="J9" s="15">
        <v>12.19</v>
      </c>
      <c r="K9" s="15">
        <v>16</v>
      </c>
      <c r="L9" s="15">
        <v>11747</v>
      </c>
      <c r="M9" s="15">
        <v>8950</v>
      </c>
      <c r="N9" s="15">
        <v>16</v>
      </c>
      <c r="O9" s="26">
        <v>8950</v>
      </c>
      <c r="P9" s="15" t="s">
        <v>67</v>
      </c>
      <c r="Q9" s="15" t="s">
        <v>67</v>
      </c>
      <c r="R9" s="15" t="s">
        <v>67</v>
      </c>
      <c r="S9" s="15" t="s">
        <v>67</v>
      </c>
      <c r="T9" s="15" t="s">
        <v>67</v>
      </c>
      <c r="U9" s="15" t="s">
        <v>67</v>
      </c>
      <c r="V9" s="15" t="s">
        <v>67</v>
      </c>
      <c r="W9" s="15" t="s">
        <v>67</v>
      </c>
      <c r="X9" s="15" t="s">
        <v>67</v>
      </c>
      <c r="Y9" s="15" t="s">
        <v>67</v>
      </c>
      <c r="Z9" s="15" t="s">
        <v>67</v>
      </c>
      <c r="AA9" s="15" t="s">
        <v>67</v>
      </c>
    </row>
    <row r="10" spans="1:27" ht="15.75" customHeight="1" thickBot="1">
      <c r="A10" s="24" t="s">
        <v>66</v>
      </c>
      <c r="B10" s="15" t="s">
        <v>67</v>
      </c>
      <c r="C10" s="15" t="s">
        <v>67</v>
      </c>
      <c r="D10" s="26" t="s">
        <v>67</v>
      </c>
      <c r="E10" s="26" t="s">
        <v>67</v>
      </c>
      <c r="F10" s="15" t="s">
        <v>67</v>
      </c>
      <c r="G10" s="15" t="s">
        <v>67</v>
      </c>
      <c r="H10" s="26" t="s">
        <v>67</v>
      </c>
      <c r="I10" s="26" t="s">
        <v>67</v>
      </c>
      <c r="J10" s="15" t="s">
        <v>67</v>
      </c>
      <c r="K10" s="15" t="s">
        <v>67</v>
      </c>
      <c r="L10" s="15" t="s">
        <v>67</v>
      </c>
      <c r="M10" s="15" t="s">
        <v>67</v>
      </c>
      <c r="N10" s="15" t="s">
        <v>67</v>
      </c>
      <c r="O10" s="15" t="s">
        <v>67</v>
      </c>
      <c r="P10" s="15">
        <v>37.25</v>
      </c>
      <c r="Q10" s="26">
        <v>37</v>
      </c>
      <c r="R10" s="26">
        <v>16996</v>
      </c>
      <c r="S10" s="26">
        <v>17111</v>
      </c>
      <c r="T10" s="26">
        <v>1</v>
      </c>
      <c r="U10" s="26">
        <v>1</v>
      </c>
      <c r="V10" s="26">
        <v>28228</v>
      </c>
      <c r="W10" s="26">
        <v>28228</v>
      </c>
      <c r="X10" s="28">
        <v>14.25</v>
      </c>
      <c r="Y10" s="26">
        <v>15</v>
      </c>
      <c r="Z10" s="26">
        <v>19284</v>
      </c>
      <c r="AA10" s="26">
        <v>18320</v>
      </c>
    </row>
    <row r="11" spans="1:27" ht="15.75" customHeight="1" thickBot="1">
      <c r="A11" s="25" t="s">
        <v>55</v>
      </c>
      <c r="B11" s="35">
        <f>SUM(B8:B9)</f>
        <v>71.6</v>
      </c>
      <c r="C11" s="35">
        <f aca="true" t="shared" si="0" ref="C11:N11">SUM(C8:C9)</f>
        <v>73</v>
      </c>
      <c r="D11" s="59">
        <f>SUM(D8*B8+D9*B9)/B11</f>
        <v>12251.482122905029</v>
      </c>
      <c r="E11" s="59">
        <f>SUM(E8*C8+E9*C9)/C11</f>
        <v>12016.452054794521</v>
      </c>
      <c r="F11" s="35">
        <f t="shared" si="0"/>
        <v>2</v>
      </c>
      <c r="G11" s="35">
        <f t="shared" si="0"/>
        <v>2</v>
      </c>
      <c r="H11" s="59">
        <f>SUM(H8:H9)/2</f>
        <v>35338.5</v>
      </c>
      <c r="I11" s="59">
        <f>SUM(I8:I9)/2</f>
        <v>35338.5</v>
      </c>
      <c r="J11" s="35">
        <f t="shared" si="0"/>
        <v>34.9</v>
      </c>
      <c r="K11" s="59">
        <f t="shared" si="0"/>
        <v>37</v>
      </c>
      <c r="L11" s="59">
        <f>SUM(L8:L9)/2</f>
        <v>12016.5</v>
      </c>
      <c r="M11" s="59">
        <f>SUM(M8:M9)/2</f>
        <v>11118</v>
      </c>
      <c r="N11" s="59">
        <f t="shared" si="0"/>
        <v>37</v>
      </c>
      <c r="O11" s="59">
        <f>SUM(O8:O9)/2</f>
        <v>12039</v>
      </c>
      <c r="P11" s="35">
        <f>SUM(P10)</f>
        <v>37.25</v>
      </c>
      <c r="Q11" s="59">
        <f aca="true" t="shared" si="1" ref="Q11:AA11">SUM(Q10)</f>
        <v>37</v>
      </c>
      <c r="R11" s="59">
        <f t="shared" si="1"/>
        <v>16996</v>
      </c>
      <c r="S11" s="59">
        <f t="shared" si="1"/>
        <v>17111</v>
      </c>
      <c r="T11" s="59">
        <f t="shared" si="1"/>
        <v>1</v>
      </c>
      <c r="U11" s="59">
        <f t="shared" si="1"/>
        <v>1</v>
      </c>
      <c r="V11" s="59">
        <f t="shared" si="1"/>
        <v>28228</v>
      </c>
      <c r="W11" s="59">
        <f t="shared" si="1"/>
        <v>28228</v>
      </c>
      <c r="X11" s="59">
        <f t="shared" si="1"/>
        <v>14.25</v>
      </c>
      <c r="Y11" s="59">
        <f t="shared" si="1"/>
        <v>15</v>
      </c>
      <c r="Z11" s="59">
        <f t="shared" si="1"/>
        <v>19284</v>
      </c>
      <c r="AA11" s="59">
        <f t="shared" si="1"/>
        <v>18320</v>
      </c>
    </row>
  </sheetData>
  <sheetProtection/>
  <mergeCells count="22">
    <mergeCell ref="B6:C6"/>
    <mergeCell ref="T5:W5"/>
    <mergeCell ref="T6:U6"/>
    <mergeCell ref="V6:W6"/>
    <mergeCell ref="D6:E6"/>
    <mergeCell ref="F6:G6"/>
    <mergeCell ref="X5:AA5"/>
    <mergeCell ref="B5:E5"/>
    <mergeCell ref="F5:I5"/>
    <mergeCell ref="J5:O5"/>
    <mergeCell ref="L6:M6"/>
    <mergeCell ref="N6:O6"/>
    <mergeCell ref="A5:A7"/>
    <mergeCell ref="P5:S5"/>
    <mergeCell ref="H6:I6"/>
    <mergeCell ref="J6:K6"/>
    <mergeCell ref="A2:AA2"/>
    <mergeCell ref="X6:Y6"/>
    <mergeCell ref="Z6:AA6"/>
    <mergeCell ref="A3:AA3"/>
    <mergeCell ref="P6:Q6"/>
    <mergeCell ref="R6:S6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2014-02-10T09:02:34Z</cp:lastPrinted>
  <dcterms:created xsi:type="dcterms:W3CDTF">1996-10-08T23:32:33Z</dcterms:created>
  <dcterms:modified xsi:type="dcterms:W3CDTF">2014-02-10T09:09:24Z</dcterms:modified>
  <cp:category/>
  <cp:version/>
  <cp:contentType/>
  <cp:contentStatus/>
</cp:coreProperties>
</file>