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<sst xmlns="http://schemas.openxmlformats.org/spreadsheetml/2006/main" count="342" uniqueCount="80">
  <si>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</si>
  <si>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</si>
  <si>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</si>
  <si>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</si>
  <si>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</si>
  <si>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</si>
  <si>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</si>
  <si>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</si>
  <si>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</si>
  <si>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>1.4.Все работники деткских домов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</si>
  <si>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</si>
  <si>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</si>
  <si>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</si>
  <si>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</si>
  <si>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</si>
  <si>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</si>
  <si>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</si>
  <si>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</si>
  <si>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</si>
  <si>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</si>
  <si>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</si>
  <si>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</si>
  <si>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</si>
  <si>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</si>
  <si>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</si>
  <si>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</si>
  <si>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</si>
  <si>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</si>
  <si>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</si>
  <si>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</si>
  <si>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</si>
  <si>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</si>
  <si>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</si>
  <si>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</si>
  <si>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</si>
  <si>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</si>
  <si>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</si>
  <si>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</si>
  <si>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</si>
  <si>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</si>
  <si>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</si>
  <si>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</si>
  <si>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</si>
  <si>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</si>
  <si>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</si>
  <si>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</si>
  <si>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</si>
  <si>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</si>
  <si>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</si>
  <si>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</si>
  <si>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</si>
  <si>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</si>
  <si>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</si>
  <si>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</si>
  <si>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</si>
  <si>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</si>
  <si>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</si>
  <si>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</si>
  <si>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</si>
  <si>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</si>
  <si>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</si>
  <si>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</si>
  <si>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</si>
  <si>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</si>
  <si>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</si>
  <si>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</si>
  <si>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</si>
  <si>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</si>
  <si>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</si>
  <si>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</si>
  <si>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за  январь-февраль  2014 года</t>
  </si>
  <si>
    <t>за январь-февраль  2014 года</t>
  </si>
  <si>
    <t>за  январь-февраль   2014 года</t>
  </si>
  <si>
    <t>за  январь -февраль  2014 года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</si>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</sst>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Y1">
      <selection activeCell="BL11" sqref="BL11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15</v>
      </c>
      <c r="U1" s="21"/>
    </row>
    <row r="2" spans="1:50" ht="18.75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88" t="s">
        <v>16</v>
      </c>
      <c r="B5" s="89" t="s">
        <v>1</v>
      </c>
      <c r="C5" s="90"/>
      <c r="D5" s="90"/>
      <c r="E5" s="91"/>
      <c r="F5" s="87" t="s">
        <v>6</v>
      </c>
      <c r="G5" s="82"/>
      <c r="H5" s="82"/>
      <c r="I5" s="82"/>
      <c r="J5" s="85" t="s">
        <v>32</v>
      </c>
      <c r="K5" s="86"/>
      <c r="L5" s="86"/>
      <c r="M5" s="86"/>
      <c r="N5" s="86"/>
      <c r="O5" s="87"/>
      <c r="P5" s="85" t="s">
        <v>33</v>
      </c>
      <c r="Q5" s="86"/>
      <c r="R5" s="86"/>
      <c r="S5" s="86"/>
      <c r="T5" s="86"/>
      <c r="U5" s="87"/>
      <c r="V5" s="85" t="s">
        <v>34</v>
      </c>
      <c r="W5" s="86"/>
      <c r="X5" s="86"/>
      <c r="Y5" s="86"/>
      <c r="Z5" s="86"/>
      <c r="AA5" s="87"/>
      <c r="AB5" s="82" t="s">
        <v>7</v>
      </c>
      <c r="AC5" s="82"/>
      <c r="AD5" s="82"/>
      <c r="AE5" s="82"/>
      <c r="AF5" s="82" t="s">
        <v>35</v>
      </c>
      <c r="AG5" s="82"/>
      <c r="AH5" s="82"/>
      <c r="AI5" s="82"/>
      <c r="AJ5" s="85" t="s">
        <v>36</v>
      </c>
      <c r="AK5" s="86"/>
      <c r="AL5" s="86"/>
      <c r="AM5" s="86"/>
      <c r="AN5" s="86"/>
      <c r="AO5" s="87"/>
      <c r="AP5" s="85" t="s">
        <v>37</v>
      </c>
      <c r="AQ5" s="86"/>
      <c r="AR5" s="86"/>
      <c r="AS5" s="86"/>
      <c r="AT5" s="86"/>
      <c r="AU5" s="87"/>
      <c r="AV5" s="82" t="s">
        <v>8</v>
      </c>
      <c r="AW5" s="82"/>
      <c r="AX5" s="82"/>
      <c r="AY5" s="82"/>
      <c r="AZ5" s="82" t="s">
        <v>38</v>
      </c>
      <c r="BA5" s="82"/>
      <c r="BB5" s="82"/>
      <c r="BC5" s="82"/>
      <c r="BD5" s="85" t="s">
        <v>39</v>
      </c>
      <c r="BE5" s="86"/>
      <c r="BF5" s="86"/>
      <c r="BG5" s="86"/>
      <c r="BH5" s="86"/>
      <c r="BI5" s="87"/>
      <c r="BJ5" s="82" t="s">
        <v>69</v>
      </c>
      <c r="BK5" s="82"/>
      <c r="BL5" s="82"/>
      <c r="BM5" s="82"/>
      <c r="BN5" s="82" t="s">
        <v>40</v>
      </c>
      <c r="BO5" s="82"/>
      <c r="BP5" s="82"/>
      <c r="BQ5" s="82"/>
      <c r="BR5" s="82" t="s">
        <v>41</v>
      </c>
      <c r="BS5" s="82"/>
      <c r="BT5" s="82"/>
      <c r="BU5" s="82"/>
      <c r="BV5" s="96" t="s">
        <v>74</v>
      </c>
      <c r="BW5" s="97"/>
    </row>
    <row r="6" spans="1:75" ht="409.5" customHeight="1">
      <c r="A6" s="88"/>
      <c r="B6" s="93" t="s">
        <v>3</v>
      </c>
      <c r="C6" s="82"/>
      <c r="D6" s="82" t="s">
        <v>5</v>
      </c>
      <c r="E6" s="92"/>
      <c r="F6" s="87" t="s">
        <v>3</v>
      </c>
      <c r="G6" s="82"/>
      <c r="H6" s="82" t="s">
        <v>5</v>
      </c>
      <c r="I6" s="82"/>
      <c r="J6" s="82" t="s">
        <v>3</v>
      </c>
      <c r="K6" s="82"/>
      <c r="L6" s="82" t="s">
        <v>5</v>
      </c>
      <c r="M6" s="82"/>
      <c r="N6" s="83" t="s">
        <v>21</v>
      </c>
      <c r="O6" s="84"/>
      <c r="P6" s="82" t="s">
        <v>3</v>
      </c>
      <c r="Q6" s="82"/>
      <c r="R6" s="82" t="s">
        <v>5</v>
      </c>
      <c r="S6" s="82"/>
      <c r="T6" s="83" t="s">
        <v>21</v>
      </c>
      <c r="U6" s="84"/>
      <c r="V6" s="82" t="s">
        <v>3</v>
      </c>
      <c r="W6" s="82"/>
      <c r="X6" s="82" t="s">
        <v>5</v>
      </c>
      <c r="Y6" s="82"/>
      <c r="Z6" s="83" t="s">
        <v>21</v>
      </c>
      <c r="AA6" s="84"/>
      <c r="AB6" s="82" t="s">
        <v>3</v>
      </c>
      <c r="AC6" s="82"/>
      <c r="AD6" s="82" t="s">
        <v>5</v>
      </c>
      <c r="AE6" s="82"/>
      <c r="AF6" s="82" t="s">
        <v>3</v>
      </c>
      <c r="AG6" s="82"/>
      <c r="AH6" s="82" t="s">
        <v>5</v>
      </c>
      <c r="AI6" s="82"/>
      <c r="AJ6" s="82" t="s">
        <v>3</v>
      </c>
      <c r="AK6" s="82"/>
      <c r="AL6" s="82" t="s">
        <v>5</v>
      </c>
      <c r="AM6" s="82"/>
      <c r="AN6" s="83" t="s">
        <v>21</v>
      </c>
      <c r="AO6" s="84"/>
      <c r="AP6" s="82" t="s">
        <v>3</v>
      </c>
      <c r="AQ6" s="82"/>
      <c r="AR6" s="82" t="s">
        <v>5</v>
      </c>
      <c r="AS6" s="82"/>
      <c r="AT6" s="83" t="s">
        <v>21</v>
      </c>
      <c r="AU6" s="84"/>
      <c r="AV6" s="82" t="s">
        <v>3</v>
      </c>
      <c r="AW6" s="82"/>
      <c r="AX6" s="82" t="s">
        <v>5</v>
      </c>
      <c r="AY6" s="82"/>
      <c r="AZ6" s="82" t="s">
        <v>3</v>
      </c>
      <c r="BA6" s="82"/>
      <c r="BB6" s="82" t="s">
        <v>5</v>
      </c>
      <c r="BC6" s="82"/>
      <c r="BD6" s="82" t="s">
        <v>3</v>
      </c>
      <c r="BE6" s="82"/>
      <c r="BF6" s="82" t="s">
        <v>5</v>
      </c>
      <c r="BG6" s="82"/>
      <c r="BH6" s="83" t="s">
        <v>21</v>
      </c>
      <c r="BI6" s="84"/>
      <c r="BJ6" s="82" t="s">
        <v>3</v>
      </c>
      <c r="BK6" s="82"/>
      <c r="BL6" s="82" t="s">
        <v>5</v>
      </c>
      <c r="BM6" s="82"/>
      <c r="BN6" s="82" t="s">
        <v>3</v>
      </c>
      <c r="BO6" s="82"/>
      <c r="BP6" s="82" t="s">
        <v>5</v>
      </c>
      <c r="BQ6" s="82"/>
      <c r="BR6" s="85" t="s">
        <v>3</v>
      </c>
      <c r="BS6" s="87"/>
      <c r="BT6" s="85" t="s">
        <v>5</v>
      </c>
      <c r="BU6" s="87"/>
      <c r="BV6" s="94" t="s">
        <v>75</v>
      </c>
      <c r="BW6" s="94" t="s">
        <v>76</v>
      </c>
    </row>
    <row r="7" spans="1:75" s="2" customFormat="1" ht="113.25" customHeight="1">
      <c r="A7" s="88"/>
      <c r="B7" s="31" t="s">
        <v>22</v>
      </c>
      <c r="C7" s="22" t="s">
        <v>23</v>
      </c>
      <c r="D7" s="22" t="s">
        <v>4</v>
      </c>
      <c r="E7" s="32" t="s">
        <v>12</v>
      </c>
      <c r="F7" s="27" t="s">
        <v>22</v>
      </c>
      <c r="G7" s="22" t="s">
        <v>23</v>
      </c>
      <c r="H7" s="22" t="s">
        <v>4</v>
      </c>
      <c r="I7" s="22" t="s">
        <v>12</v>
      </c>
      <c r="J7" s="22" t="s">
        <v>22</v>
      </c>
      <c r="K7" s="22" t="s">
        <v>23</v>
      </c>
      <c r="L7" s="22" t="s">
        <v>4</v>
      </c>
      <c r="M7" s="22" t="s">
        <v>12</v>
      </c>
      <c r="N7" s="22" t="s">
        <v>24</v>
      </c>
      <c r="O7" s="22" t="s">
        <v>25</v>
      </c>
      <c r="P7" s="22" t="s">
        <v>22</v>
      </c>
      <c r="Q7" s="22" t="s">
        <v>23</v>
      </c>
      <c r="R7" s="22" t="s">
        <v>4</v>
      </c>
      <c r="S7" s="22" t="s">
        <v>12</v>
      </c>
      <c r="T7" s="22" t="s">
        <v>24</v>
      </c>
      <c r="U7" s="22" t="s">
        <v>25</v>
      </c>
      <c r="V7" s="22" t="s">
        <v>22</v>
      </c>
      <c r="W7" s="22" t="s">
        <v>23</v>
      </c>
      <c r="X7" s="22" t="s">
        <v>4</v>
      </c>
      <c r="Y7" s="22" t="s">
        <v>12</v>
      </c>
      <c r="Z7" s="22" t="s">
        <v>24</v>
      </c>
      <c r="AA7" s="22" t="s">
        <v>25</v>
      </c>
      <c r="AB7" s="22" t="s">
        <v>22</v>
      </c>
      <c r="AC7" s="22" t="s">
        <v>23</v>
      </c>
      <c r="AD7" s="22" t="s">
        <v>4</v>
      </c>
      <c r="AE7" s="22" t="s">
        <v>12</v>
      </c>
      <c r="AF7" s="22" t="s">
        <v>22</v>
      </c>
      <c r="AG7" s="22" t="s">
        <v>23</v>
      </c>
      <c r="AH7" s="22" t="s">
        <v>4</v>
      </c>
      <c r="AI7" s="22" t="s">
        <v>12</v>
      </c>
      <c r="AJ7" s="22" t="s">
        <v>22</v>
      </c>
      <c r="AK7" s="22" t="s">
        <v>23</v>
      </c>
      <c r="AL7" s="22" t="s">
        <v>4</v>
      </c>
      <c r="AM7" s="22" t="s">
        <v>12</v>
      </c>
      <c r="AN7" s="22" t="s">
        <v>24</v>
      </c>
      <c r="AO7" s="22" t="s">
        <v>25</v>
      </c>
      <c r="AP7" s="22" t="s">
        <v>22</v>
      </c>
      <c r="AQ7" s="22" t="s">
        <v>23</v>
      </c>
      <c r="AR7" s="22" t="s">
        <v>4</v>
      </c>
      <c r="AS7" s="22" t="s">
        <v>12</v>
      </c>
      <c r="AT7" s="22" t="s">
        <v>24</v>
      </c>
      <c r="AU7" s="22" t="s">
        <v>25</v>
      </c>
      <c r="AV7" s="22" t="s">
        <v>22</v>
      </c>
      <c r="AW7" s="22" t="s">
        <v>23</v>
      </c>
      <c r="AX7" s="22" t="s">
        <v>4</v>
      </c>
      <c r="AY7" s="22" t="s">
        <v>12</v>
      </c>
      <c r="AZ7" s="22" t="s">
        <v>22</v>
      </c>
      <c r="BA7" s="22" t="s">
        <v>23</v>
      </c>
      <c r="BB7" s="22" t="s">
        <v>4</v>
      </c>
      <c r="BC7" s="22" t="s">
        <v>12</v>
      </c>
      <c r="BD7" s="22" t="s">
        <v>22</v>
      </c>
      <c r="BE7" s="22" t="s">
        <v>23</v>
      </c>
      <c r="BF7" s="22" t="s">
        <v>4</v>
      </c>
      <c r="BG7" s="22" t="s">
        <v>12</v>
      </c>
      <c r="BH7" s="22" t="s">
        <v>24</v>
      </c>
      <c r="BI7" s="22" t="s">
        <v>25</v>
      </c>
      <c r="BJ7" s="22" t="s">
        <v>22</v>
      </c>
      <c r="BK7" s="22" t="s">
        <v>23</v>
      </c>
      <c r="BL7" s="22" t="s">
        <v>4</v>
      </c>
      <c r="BM7" s="22" t="s">
        <v>12</v>
      </c>
      <c r="BN7" s="22" t="s">
        <v>22</v>
      </c>
      <c r="BO7" s="22" t="s">
        <v>23</v>
      </c>
      <c r="BP7" s="22" t="s">
        <v>4</v>
      </c>
      <c r="BQ7" s="22" t="s">
        <v>12</v>
      </c>
      <c r="BR7" s="22" t="s">
        <v>22</v>
      </c>
      <c r="BS7" s="22" t="s">
        <v>23</v>
      </c>
      <c r="BT7" s="22" t="s">
        <v>4</v>
      </c>
      <c r="BU7" s="22" t="s">
        <v>12</v>
      </c>
      <c r="BV7" s="95"/>
      <c r="BW7" s="95"/>
    </row>
    <row r="8" spans="1:75" s="2" customFormat="1" ht="19.5" customHeight="1">
      <c r="A8" s="33" t="s">
        <v>63</v>
      </c>
      <c r="B8" s="34">
        <f>SUM(F8)</f>
        <v>433.83000000000004</v>
      </c>
      <c r="C8" s="35">
        <f>SUM(G8)</f>
        <v>426</v>
      </c>
      <c r="D8" s="35">
        <f>SUM(H8)</f>
        <v>18833.71894520895</v>
      </c>
      <c r="E8" s="35">
        <f>SUM(I8)</f>
        <v>19156.356807511736</v>
      </c>
      <c r="F8" s="36">
        <f>SUM('Зарплата по школам'!B19)</f>
        <v>433.83000000000004</v>
      </c>
      <c r="G8" s="37">
        <f>SUM('Зарплата по школам'!C19)</f>
        <v>426</v>
      </c>
      <c r="H8" s="37">
        <f>SUM('Зарплата по школам'!D19)</f>
        <v>18833.71894520895</v>
      </c>
      <c r="I8" s="37">
        <f>SUM('Зарплата по школам'!E19)</f>
        <v>19156.356807511736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44178.25</v>
      </c>
      <c r="M8" s="37">
        <f>SUM('Зарплата по школам'!I19)</f>
        <v>44178.25</v>
      </c>
      <c r="N8" s="37">
        <f>SUM('Зарплата по школам'!J19)</f>
        <v>11</v>
      </c>
      <c r="O8" s="37">
        <f>SUM('Зарплата по школам'!K19)</f>
        <v>45306.916666666664</v>
      </c>
      <c r="P8" s="38">
        <f>SUM('Зарплата по школам'!L19)</f>
        <v>235.79</v>
      </c>
      <c r="Q8" s="37">
        <f>SUM('Зарплата по школам'!M19)</f>
        <v>213</v>
      </c>
      <c r="R8" s="37">
        <f>SUM('Зарплата по школам'!N19)</f>
        <v>22663.967131769794</v>
      </c>
      <c r="S8" s="37">
        <f>SUM('Зарплата по школам'!O19)</f>
        <v>25091.338028169015</v>
      </c>
      <c r="T8" s="37">
        <f>SUM('Зарплата по школам'!P19)</f>
        <v>213</v>
      </c>
      <c r="U8" s="37">
        <f>SUM('Зарплата по школам'!Q19)</f>
        <v>26268.98122065728</v>
      </c>
      <c r="V8" s="38">
        <f>SUM('Зарплата по школам'!R19)</f>
        <v>206.9</v>
      </c>
      <c r="W8" s="37">
        <f>SUM('Зарплата по школам'!S19)</f>
        <v>183</v>
      </c>
      <c r="X8" s="37">
        <f>SUM('Зарплата по школам'!T19)</f>
        <v>22852.125422909616</v>
      </c>
      <c r="Y8" s="37">
        <f>SUM('Зарплата по школам'!U19)</f>
        <v>25797.677595628415</v>
      </c>
      <c r="Z8" s="37">
        <f>SUM('Зарплата по школам'!V19)</f>
        <v>183</v>
      </c>
      <c r="AA8" s="37">
        <f>SUM('Зарплата по школам'!W19)</f>
        <v>26508.939890710382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12</v>
      </c>
      <c r="BW8" s="75">
        <f>SUM('Зарплата по школам'!Y19)</f>
        <v>21484.75</v>
      </c>
    </row>
    <row r="9" spans="1:75" s="2" customFormat="1" ht="19.5" customHeight="1">
      <c r="A9" s="33" t="s">
        <v>64</v>
      </c>
      <c r="B9" s="34">
        <f>SUM(AB9)</f>
        <v>231.05000000000004</v>
      </c>
      <c r="C9" s="35">
        <f>SUM(AC9)</f>
        <v>233</v>
      </c>
      <c r="D9" s="35">
        <f>SUM(AD9)</f>
        <v>13260.864747890066</v>
      </c>
      <c r="E9" s="35">
        <f>SUM(AE9)</f>
        <v>13149.103004291845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231.05000000000004</v>
      </c>
      <c r="AC9" s="37">
        <f>SUM('Зарплата по ДОУ'!C22)</f>
        <v>233</v>
      </c>
      <c r="AD9" s="37">
        <f>SUM('Зарплата по ДОУ'!D22)</f>
        <v>13260.864747890066</v>
      </c>
      <c r="AE9" s="37">
        <f>SUM('Зарплата по ДОУ'!E22)</f>
        <v>13149.103004291845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25071.6</v>
      </c>
      <c r="AI9" s="37">
        <f>SUM('Зарплата по ДОУ'!I22)</f>
        <v>25071.6</v>
      </c>
      <c r="AJ9" s="38">
        <f>SUM('Зарплата по ДОУ'!J22)</f>
        <v>101.8</v>
      </c>
      <c r="AK9" s="37">
        <f>SUM('Зарплата по ДОУ'!K22)</f>
        <v>108</v>
      </c>
      <c r="AL9" s="37">
        <f>SUM('Зарплата по ДОУ'!L22)</f>
        <v>19391.436640471515</v>
      </c>
      <c r="AM9" s="37">
        <f>SUM('Зарплата по ДОУ'!M22)</f>
        <v>18282.287037037036</v>
      </c>
      <c r="AN9" s="37">
        <f>SUM('Зарплата по ДОУ'!N22)</f>
        <v>108</v>
      </c>
      <c r="AO9" s="37">
        <f>SUM('Зарплата по ДОУ'!O22)</f>
        <v>18956.064814814814</v>
      </c>
      <c r="AP9" s="38">
        <f>SUM('Зарплата по ДОУ'!P22)</f>
        <v>85.05</v>
      </c>
      <c r="AQ9" s="37">
        <f>SUM('Зарплата по ДОУ'!Q22)</f>
        <v>85.8</v>
      </c>
      <c r="AR9" s="37">
        <f>SUM('Зарплата по ДОУ'!R22)</f>
        <v>17792.07113462669</v>
      </c>
      <c r="AS9" s="37">
        <f>SUM('Зарплата по ДОУ'!S22)</f>
        <v>17660.72494172494</v>
      </c>
      <c r="AT9" s="37">
        <f>SUM('Зарплата по ДОУ'!T22)</f>
        <v>86</v>
      </c>
      <c r="AU9" s="37">
        <f>SUM('Зарплата по ДОУ'!U22)</f>
        <v>18430.325581395347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15381.666666666666</v>
      </c>
    </row>
    <row r="10" spans="1:75" s="2" customFormat="1" ht="19.5" customHeight="1" thickBot="1">
      <c r="A10" s="51" t="s">
        <v>65</v>
      </c>
      <c r="B10" s="52">
        <f>SUM(AV10+BJ10)</f>
        <v>99.24000000000001</v>
      </c>
      <c r="C10" s="53">
        <f>SUM(AW10+BK10)</f>
        <v>95</v>
      </c>
      <c r="D10" s="53">
        <f>SUM(AX10+BL10)/2</f>
        <v>13904.256694293912</v>
      </c>
      <c r="E10" s="53">
        <f>SUM(AY10+BM10)/2</f>
        <v>14371.706896551725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62.74</v>
      </c>
      <c r="AW10" s="55">
        <f>SUM('Зарплата внешк'!C11)</f>
        <v>58</v>
      </c>
      <c r="AX10" s="55">
        <f>SUM('Зарплата внешк'!D11)</f>
        <v>12469.513388587822</v>
      </c>
      <c r="AY10" s="55">
        <f>SUM('Зарплата внешк'!E11)</f>
        <v>13488.413793103447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32926.5</v>
      </c>
      <c r="BC10" s="55">
        <f>SUM('Зарплата внешк'!I11)</f>
        <v>32926.5</v>
      </c>
      <c r="BD10" s="56">
        <f>SUM('Зарплата внешк'!J11)</f>
        <v>30.24</v>
      </c>
      <c r="BE10" s="55">
        <f>SUM('Зарплата внешк'!K11)</f>
        <v>26</v>
      </c>
      <c r="BF10" s="55">
        <f>SUM('Зарплата внешк'!L11)</f>
        <v>13246.5</v>
      </c>
      <c r="BG10" s="55">
        <f>SUM('Зарплата внешк'!M11)</f>
        <v>16287.5</v>
      </c>
      <c r="BH10" s="55">
        <f>SUM('Зарплата внешк'!N11)</f>
        <v>26</v>
      </c>
      <c r="BI10" s="55">
        <f>SUM('Зарплата внешк'!O11)</f>
        <v>16787.5</v>
      </c>
      <c r="BJ10" s="56">
        <f>SUM('Зарплата внешк'!P11)</f>
        <v>36.5</v>
      </c>
      <c r="BK10" s="55">
        <f>SUM('Зарплата внешк'!Q10)</f>
        <v>37</v>
      </c>
      <c r="BL10" s="55">
        <f>SUM('Зарплата внешк'!R11)</f>
        <v>15339</v>
      </c>
      <c r="BM10" s="55">
        <f>SUM('Зарплата внешк'!S10)</f>
        <v>15255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28180</v>
      </c>
      <c r="BQ10" s="55">
        <f>SUM('Зарплата внешк'!W11)</f>
        <v>28180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17870</v>
      </c>
      <c r="BU10" s="55">
        <f>SUM('Зарплата внешк'!AA11)</f>
        <v>16593</v>
      </c>
      <c r="BV10" s="76">
        <f>SUM('Зарплата внешк'!AB11)</f>
        <v>3</v>
      </c>
      <c r="BW10" s="77">
        <f>SUM('Зарплата внешк'!AC11)</f>
        <v>16335</v>
      </c>
    </row>
    <row r="11" spans="1:75" ht="19.5" customHeight="1" thickBot="1">
      <c r="A11" s="40" t="s">
        <v>55</v>
      </c>
      <c r="B11" s="41">
        <f>SUM(B8:B10)</f>
        <v>764.1200000000001</v>
      </c>
      <c r="C11" s="42">
        <f aca="true" t="shared" si="0" ref="C11:BN11">SUM(C8:C10)</f>
        <v>754</v>
      </c>
      <c r="D11" s="43">
        <f>SUM(D8*B8+D9*B9+D10*B10)/B11</f>
        <v>16508.419520941377</v>
      </c>
      <c r="E11" s="43">
        <f>SUM(E8*C8+E9*C9+E10*C10)/C11</f>
        <v>16697.16333577243</v>
      </c>
      <c r="F11" s="44">
        <f t="shared" si="0"/>
        <v>433.83000000000004</v>
      </c>
      <c r="G11" s="42">
        <f t="shared" si="0"/>
        <v>426</v>
      </c>
      <c r="H11" s="42">
        <f t="shared" si="0"/>
        <v>18833.71894520895</v>
      </c>
      <c r="I11" s="42">
        <f t="shared" si="0"/>
        <v>19156.356807511736</v>
      </c>
      <c r="J11" s="45">
        <f t="shared" si="0"/>
        <v>11</v>
      </c>
      <c r="K11" s="42">
        <f t="shared" si="0"/>
        <v>11</v>
      </c>
      <c r="L11" s="42">
        <f t="shared" si="0"/>
        <v>44178.25</v>
      </c>
      <c r="M11" s="42">
        <f t="shared" si="0"/>
        <v>44178.25</v>
      </c>
      <c r="N11" s="42">
        <f t="shared" si="0"/>
        <v>11</v>
      </c>
      <c r="O11" s="42">
        <f t="shared" si="0"/>
        <v>45306.916666666664</v>
      </c>
      <c r="P11" s="45">
        <f t="shared" si="0"/>
        <v>235.79</v>
      </c>
      <c r="Q11" s="42">
        <f t="shared" si="0"/>
        <v>213</v>
      </c>
      <c r="R11" s="42">
        <f t="shared" si="0"/>
        <v>22663.967131769794</v>
      </c>
      <c r="S11" s="42">
        <f t="shared" si="0"/>
        <v>25091.338028169015</v>
      </c>
      <c r="T11" s="42">
        <f t="shared" si="0"/>
        <v>213</v>
      </c>
      <c r="U11" s="42">
        <f t="shared" si="0"/>
        <v>26268.98122065728</v>
      </c>
      <c r="V11" s="45">
        <f t="shared" si="0"/>
        <v>206.9</v>
      </c>
      <c r="W11" s="42">
        <f t="shared" si="0"/>
        <v>183</v>
      </c>
      <c r="X11" s="42">
        <f t="shared" si="0"/>
        <v>22852.125422909616</v>
      </c>
      <c r="Y11" s="42">
        <f t="shared" si="0"/>
        <v>25797.677595628415</v>
      </c>
      <c r="Z11" s="42">
        <f t="shared" si="0"/>
        <v>183</v>
      </c>
      <c r="AA11" s="42">
        <f t="shared" si="0"/>
        <v>26508.939890710382</v>
      </c>
      <c r="AB11" s="45">
        <f t="shared" si="0"/>
        <v>231.05000000000004</v>
      </c>
      <c r="AC11" s="42">
        <f t="shared" si="0"/>
        <v>233</v>
      </c>
      <c r="AD11" s="42">
        <f t="shared" si="0"/>
        <v>13260.864747890066</v>
      </c>
      <c r="AE11" s="42">
        <f t="shared" si="0"/>
        <v>13149.103004291845</v>
      </c>
      <c r="AF11" s="45">
        <f t="shared" si="0"/>
        <v>5</v>
      </c>
      <c r="AG11" s="42">
        <f t="shared" si="0"/>
        <v>5</v>
      </c>
      <c r="AH11" s="42">
        <f t="shared" si="0"/>
        <v>25071.6</v>
      </c>
      <c r="AI11" s="42">
        <f t="shared" si="0"/>
        <v>25071.6</v>
      </c>
      <c r="AJ11" s="45">
        <f t="shared" si="0"/>
        <v>101.8</v>
      </c>
      <c r="AK11" s="42">
        <f t="shared" si="0"/>
        <v>108</v>
      </c>
      <c r="AL11" s="42">
        <f t="shared" si="0"/>
        <v>19391.436640471515</v>
      </c>
      <c r="AM11" s="42">
        <f t="shared" si="0"/>
        <v>18282.287037037036</v>
      </c>
      <c r="AN11" s="42">
        <f t="shared" si="0"/>
        <v>108</v>
      </c>
      <c r="AO11" s="42">
        <f t="shared" si="0"/>
        <v>18956.064814814814</v>
      </c>
      <c r="AP11" s="45">
        <f t="shared" si="0"/>
        <v>85.05</v>
      </c>
      <c r="AQ11" s="42">
        <f t="shared" si="0"/>
        <v>85.8</v>
      </c>
      <c r="AR11" s="42">
        <f t="shared" si="0"/>
        <v>17792.07113462669</v>
      </c>
      <c r="AS11" s="42">
        <f t="shared" si="0"/>
        <v>17660.72494172494</v>
      </c>
      <c r="AT11" s="42">
        <f t="shared" si="0"/>
        <v>86</v>
      </c>
      <c r="AU11" s="42">
        <f t="shared" si="0"/>
        <v>18430.325581395347</v>
      </c>
      <c r="AV11" s="45">
        <f t="shared" si="0"/>
        <v>62.74</v>
      </c>
      <c r="AW11" s="42">
        <f t="shared" si="0"/>
        <v>58</v>
      </c>
      <c r="AX11" s="42">
        <f t="shared" si="0"/>
        <v>12469.513388587822</v>
      </c>
      <c r="AY11" s="42">
        <f t="shared" si="0"/>
        <v>13488.413793103447</v>
      </c>
      <c r="AZ11" s="45">
        <f t="shared" si="0"/>
        <v>2</v>
      </c>
      <c r="BA11" s="42">
        <f t="shared" si="0"/>
        <v>2</v>
      </c>
      <c r="BB11" s="42">
        <f t="shared" si="0"/>
        <v>32926.5</v>
      </c>
      <c r="BC11" s="42">
        <f t="shared" si="0"/>
        <v>32926.5</v>
      </c>
      <c r="BD11" s="45">
        <f t="shared" si="0"/>
        <v>30.24</v>
      </c>
      <c r="BE11" s="42">
        <f t="shared" si="0"/>
        <v>26</v>
      </c>
      <c r="BF11" s="42">
        <f t="shared" si="0"/>
        <v>13246.5</v>
      </c>
      <c r="BG11" s="42">
        <f t="shared" si="0"/>
        <v>16287.5</v>
      </c>
      <c r="BH11" s="42">
        <f t="shared" si="0"/>
        <v>26</v>
      </c>
      <c r="BI11" s="42">
        <f t="shared" si="0"/>
        <v>16787.5</v>
      </c>
      <c r="BJ11" s="45">
        <f t="shared" si="0"/>
        <v>36.5</v>
      </c>
      <c r="BK11" s="42">
        <f t="shared" si="0"/>
        <v>37</v>
      </c>
      <c r="BL11" s="42">
        <f t="shared" si="0"/>
        <v>15339</v>
      </c>
      <c r="BM11" s="42">
        <f t="shared" si="0"/>
        <v>15255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28180</v>
      </c>
      <c r="BQ11" s="42">
        <f t="shared" si="1"/>
        <v>28180</v>
      </c>
      <c r="BR11" s="45">
        <f t="shared" si="1"/>
        <v>13</v>
      </c>
      <c r="BS11" s="42">
        <f t="shared" si="1"/>
        <v>14</v>
      </c>
      <c r="BT11" s="42">
        <f t="shared" si="1"/>
        <v>17870</v>
      </c>
      <c r="BU11" s="42">
        <f t="shared" si="1"/>
        <v>16593</v>
      </c>
      <c r="BV11" s="78">
        <f>SUM(BV8:BV10)</f>
        <v>18</v>
      </c>
      <c r="BW11" s="79">
        <f>SUM(BW10*BV10+BW9*BV9+BW8*BV8)/BV11</f>
        <v>19609.277777777777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13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BV6:BV7"/>
    <mergeCell ref="BW6:BW7"/>
    <mergeCell ref="BV5:BW5"/>
    <mergeCell ref="BR6:BS6"/>
    <mergeCell ref="BT6:BU6"/>
    <mergeCell ref="BP6:BQ6"/>
    <mergeCell ref="BB6:BC6"/>
    <mergeCell ref="BJ5:BM5"/>
    <mergeCell ref="BJ6:BK6"/>
    <mergeCell ref="BL6:BM6"/>
    <mergeCell ref="BN5:BQ5"/>
    <mergeCell ref="BD5:BI5"/>
    <mergeCell ref="BN6:BO6"/>
    <mergeCell ref="BH6:BI6"/>
    <mergeCell ref="BF6:BG6"/>
    <mergeCell ref="AZ5:BC5"/>
    <mergeCell ref="P5:U5"/>
    <mergeCell ref="AZ6:BA6"/>
    <mergeCell ref="AP5:AU5"/>
    <mergeCell ref="AP6:AQ6"/>
    <mergeCell ref="AT6:AU6"/>
    <mergeCell ref="N6:O6"/>
    <mergeCell ref="J5:O5"/>
    <mergeCell ref="V6:W6"/>
    <mergeCell ref="Z6:AA6"/>
    <mergeCell ref="V5:AA5"/>
    <mergeCell ref="BD6:BE6"/>
    <mergeCell ref="AV5:AY5"/>
    <mergeCell ref="L6:M6"/>
    <mergeCell ref="P6:Q6"/>
    <mergeCell ref="R6:S6"/>
    <mergeCell ref="AJ6:AK6"/>
    <mergeCell ref="B6:C6"/>
    <mergeCell ref="AB6:AC6"/>
    <mergeCell ref="T6:U6"/>
    <mergeCell ref="X6:Y6"/>
    <mergeCell ref="AR6:AS6"/>
    <mergeCell ref="AF6:AG6"/>
    <mergeCell ref="AH6:AI6"/>
    <mergeCell ref="AB5:AE5"/>
    <mergeCell ref="AF5:AI5"/>
    <mergeCell ref="F5:I5"/>
    <mergeCell ref="B5:E5"/>
    <mergeCell ref="D6:E6"/>
    <mergeCell ref="F6:G6"/>
    <mergeCell ref="H6:I6"/>
    <mergeCell ref="J6:K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  <mergeCell ref="AD6:AE6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zoomScale="75" zoomScaleNormal="75" zoomScaleSheetLayoutView="72" zoomScalePageLayoutView="0" workbookViewId="0" topLeftCell="A1">
      <pane xSplit="1" ySplit="7" topLeftCell="K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Y19"/>
    </sheetView>
  </sheetViews>
  <sheetFormatPr defaultColWidth="9.140625" defaultRowHeight="12.75"/>
  <cols>
    <col min="1" max="1" width="33.8515625" style="0" customWidth="1"/>
    <col min="2" max="3" width="10.7109375" style="0" customWidth="1"/>
    <col min="4" max="4" width="11.7109375" style="0" customWidth="1"/>
    <col min="5" max="5" width="12.57421875" style="0" customWidth="1"/>
    <col min="6" max="6" width="10.71093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85156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00390625" style="0" customWidth="1"/>
    <col min="24" max="24" width="14.8515625" style="0" customWidth="1"/>
    <col min="25" max="25" width="17.7109375" style="0" customWidth="1"/>
  </cols>
  <sheetData>
    <row r="1" ht="6" customHeight="1">
      <c r="V1" s="21" t="s">
        <v>26</v>
      </c>
    </row>
    <row r="2" spans="1:23" ht="27.75" customHeight="1">
      <c r="A2" s="80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7.25" customHeight="1">
      <c r="A3" s="81" t="s">
        <v>71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9.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96.75" customHeight="1">
      <c r="A5" s="108" t="s">
        <v>27</v>
      </c>
      <c r="B5" s="101" t="s">
        <v>18</v>
      </c>
      <c r="C5" s="101"/>
      <c r="D5" s="101"/>
      <c r="E5" s="101"/>
      <c r="F5" s="98" t="s">
        <v>19</v>
      </c>
      <c r="G5" s="99"/>
      <c r="H5" s="99"/>
      <c r="I5" s="99"/>
      <c r="J5" s="99"/>
      <c r="K5" s="100"/>
      <c r="L5" s="98" t="s">
        <v>20</v>
      </c>
      <c r="M5" s="99"/>
      <c r="N5" s="99"/>
      <c r="O5" s="99"/>
      <c r="P5" s="99"/>
      <c r="Q5" s="100"/>
      <c r="R5" s="98" t="s">
        <v>42</v>
      </c>
      <c r="S5" s="99"/>
      <c r="T5" s="99"/>
      <c r="U5" s="99"/>
      <c r="V5" s="99"/>
      <c r="W5" s="100"/>
      <c r="X5" s="102" t="s">
        <v>77</v>
      </c>
      <c r="Y5" s="103"/>
    </row>
    <row r="6" spans="1:25" ht="348.75" customHeight="1">
      <c r="A6" s="108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98" t="s">
        <v>11</v>
      </c>
      <c r="K6" s="100"/>
      <c r="L6" s="101" t="s">
        <v>3</v>
      </c>
      <c r="M6" s="101"/>
      <c r="N6" s="101" t="s">
        <v>5</v>
      </c>
      <c r="O6" s="101"/>
      <c r="P6" s="98" t="s">
        <v>11</v>
      </c>
      <c r="Q6" s="100"/>
      <c r="R6" s="101" t="s">
        <v>3</v>
      </c>
      <c r="S6" s="101"/>
      <c r="T6" s="101" t="s">
        <v>5</v>
      </c>
      <c r="U6" s="101"/>
      <c r="V6" s="98" t="s">
        <v>11</v>
      </c>
      <c r="W6" s="100"/>
      <c r="X6" s="104" t="s">
        <v>75</v>
      </c>
      <c r="Y6" s="104" t="s">
        <v>78</v>
      </c>
    </row>
    <row r="7" spans="1:25" s="2" customFormat="1" ht="46.5" customHeight="1">
      <c r="A7" s="108"/>
      <c r="B7" s="15" t="s">
        <v>28</v>
      </c>
      <c r="C7" s="15" t="s">
        <v>29</v>
      </c>
      <c r="D7" s="15" t="s">
        <v>4</v>
      </c>
      <c r="E7" s="15" t="s">
        <v>12</v>
      </c>
      <c r="F7" s="15" t="s">
        <v>28</v>
      </c>
      <c r="G7" s="15" t="s">
        <v>29</v>
      </c>
      <c r="H7" s="15" t="s">
        <v>4</v>
      </c>
      <c r="I7" s="15" t="s">
        <v>12</v>
      </c>
      <c r="J7" s="15" t="s">
        <v>10</v>
      </c>
      <c r="K7" s="15" t="s">
        <v>31</v>
      </c>
      <c r="L7" s="15" t="s">
        <v>28</v>
      </c>
      <c r="M7" s="15" t="s">
        <v>29</v>
      </c>
      <c r="N7" s="15" t="s">
        <v>4</v>
      </c>
      <c r="O7" s="15" t="s">
        <v>12</v>
      </c>
      <c r="P7" s="15" t="s">
        <v>10</v>
      </c>
      <c r="Q7" s="15" t="s">
        <v>31</v>
      </c>
      <c r="R7" s="15" t="s">
        <v>28</v>
      </c>
      <c r="S7" s="15" t="s">
        <v>29</v>
      </c>
      <c r="T7" s="15" t="s">
        <v>4</v>
      </c>
      <c r="U7" s="15" t="s">
        <v>12</v>
      </c>
      <c r="V7" s="15" t="s">
        <v>10</v>
      </c>
      <c r="W7" s="15" t="s">
        <v>30</v>
      </c>
      <c r="X7" s="105"/>
      <c r="Y7" s="105"/>
    </row>
    <row r="8" spans="1:25" s="48" customFormat="1" ht="15.75" customHeight="1">
      <c r="A8" s="47" t="s">
        <v>43</v>
      </c>
      <c r="B8" s="46">
        <v>94.37</v>
      </c>
      <c r="C8" s="49">
        <v>98</v>
      </c>
      <c r="D8" s="49">
        <v>22049</v>
      </c>
      <c r="E8" s="49">
        <v>21297</v>
      </c>
      <c r="F8" s="46">
        <v>1</v>
      </c>
      <c r="G8" s="49">
        <v>1</v>
      </c>
      <c r="H8" s="49">
        <v>68189</v>
      </c>
      <c r="I8" s="49">
        <v>68189</v>
      </c>
      <c r="J8" s="49">
        <v>1</v>
      </c>
      <c r="K8" s="49">
        <v>68189</v>
      </c>
      <c r="L8" s="46">
        <v>67.37</v>
      </c>
      <c r="M8" s="49">
        <v>59</v>
      </c>
      <c r="N8" s="49">
        <v>22146</v>
      </c>
      <c r="O8" s="49">
        <v>25287</v>
      </c>
      <c r="P8" s="49">
        <v>59</v>
      </c>
      <c r="Q8" s="49">
        <v>25287</v>
      </c>
      <c r="R8" s="46">
        <v>62.29</v>
      </c>
      <c r="S8" s="49">
        <v>53</v>
      </c>
      <c r="T8" s="49">
        <v>21552</v>
      </c>
      <c r="U8" s="49">
        <v>25330</v>
      </c>
      <c r="V8" s="49">
        <v>53</v>
      </c>
      <c r="W8" s="49">
        <v>25330</v>
      </c>
      <c r="X8" s="71">
        <v>3</v>
      </c>
      <c r="Y8" s="71">
        <v>28268</v>
      </c>
    </row>
    <row r="9" spans="1:25" s="2" customFormat="1" ht="15.75" customHeight="1">
      <c r="A9" s="47" t="s">
        <v>44</v>
      </c>
      <c r="B9" s="28">
        <v>85.82</v>
      </c>
      <c r="C9" s="26">
        <v>81</v>
      </c>
      <c r="D9" s="26">
        <v>18814</v>
      </c>
      <c r="E9" s="26">
        <v>19933</v>
      </c>
      <c r="F9" s="28">
        <v>1</v>
      </c>
      <c r="G9" s="26">
        <v>1</v>
      </c>
      <c r="H9" s="26">
        <v>84656</v>
      </c>
      <c r="I9" s="26">
        <v>84656</v>
      </c>
      <c r="J9" s="26">
        <v>1</v>
      </c>
      <c r="K9" s="26">
        <v>88155</v>
      </c>
      <c r="L9" s="28">
        <v>36.47</v>
      </c>
      <c r="M9" s="26">
        <v>37</v>
      </c>
      <c r="N9" s="49">
        <v>28836</v>
      </c>
      <c r="O9" s="49">
        <v>28423</v>
      </c>
      <c r="P9" s="49">
        <v>37</v>
      </c>
      <c r="Q9" s="49">
        <v>29590</v>
      </c>
      <c r="R9" s="46">
        <v>34.07</v>
      </c>
      <c r="S9" s="49">
        <v>35</v>
      </c>
      <c r="T9" s="49">
        <v>28691</v>
      </c>
      <c r="U9" s="49">
        <v>27928</v>
      </c>
      <c r="V9" s="26">
        <v>35</v>
      </c>
      <c r="W9" s="26">
        <v>28980</v>
      </c>
      <c r="X9" s="72">
        <v>1</v>
      </c>
      <c r="Y9" s="72">
        <v>28670</v>
      </c>
    </row>
    <row r="10" spans="1:25" s="48" customFormat="1" ht="15.75" customHeight="1">
      <c r="A10" s="47" t="s">
        <v>45</v>
      </c>
      <c r="B10" s="46">
        <v>42.19</v>
      </c>
      <c r="C10" s="49">
        <v>40</v>
      </c>
      <c r="D10" s="49">
        <v>16305</v>
      </c>
      <c r="E10" s="49">
        <v>17197</v>
      </c>
      <c r="F10" s="46">
        <v>1</v>
      </c>
      <c r="G10" s="49">
        <v>1</v>
      </c>
      <c r="H10" s="49">
        <v>39904</v>
      </c>
      <c r="I10" s="49">
        <v>39904</v>
      </c>
      <c r="J10" s="49">
        <v>1</v>
      </c>
      <c r="K10" s="49">
        <v>40964</v>
      </c>
      <c r="L10" s="46">
        <v>18.19</v>
      </c>
      <c r="M10" s="49">
        <v>16</v>
      </c>
      <c r="N10" s="49">
        <v>21765</v>
      </c>
      <c r="O10" s="49">
        <v>24744</v>
      </c>
      <c r="P10" s="49">
        <v>16</v>
      </c>
      <c r="Q10" s="49">
        <v>26679</v>
      </c>
      <c r="R10" s="46">
        <v>13.04</v>
      </c>
      <c r="S10" s="49">
        <v>12</v>
      </c>
      <c r="T10" s="49">
        <v>25611</v>
      </c>
      <c r="U10" s="49">
        <v>27830</v>
      </c>
      <c r="V10" s="49">
        <v>12</v>
      </c>
      <c r="W10" s="49">
        <v>29342</v>
      </c>
      <c r="X10" s="71">
        <v>1</v>
      </c>
      <c r="Y10" s="71">
        <v>18040</v>
      </c>
    </row>
    <row r="11" spans="1:25" s="2" customFormat="1" ht="15.75" customHeight="1">
      <c r="A11" s="24" t="s">
        <v>46</v>
      </c>
      <c r="B11" s="28">
        <v>37.75</v>
      </c>
      <c r="C11" s="26">
        <v>38</v>
      </c>
      <c r="D11" s="26">
        <v>18353</v>
      </c>
      <c r="E11" s="26">
        <v>18089</v>
      </c>
      <c r="F11" s="28">
        <v>1</v>
      </c>
      <c r="G11" s="26">
        <v>1</v>
      </c>
      <c r="H11" s="26">
        <v>52817</v>
      </c>
      <c r="I11" s="26">
        <v>52817</v>
      </c>
      <c r="J11" s="26">
        <v>1</v>
      </c>
      <c r="K11" s="26">
        <v>54677</v>
      </c>
      <c r="L11" s="28">
        <v>17.45</v>
      </c>
      <c r="M11" s="26">
        <v>17</v>
      </c>
      <c r="N11" s="49">
        <v>23723</v>
      </c>
      <c r="O11" s="49">
        <v>24788</v>
      </c>
      <c r="P11" s="49">
        <v>17</v>
      </c>
      <c r="Q11" s="49">
        <v>27178</v>
      </c>
      <c r="R11" s="46">
        <v>14.78</v>
      </c>
      <c r="S11" s="49">
        <v>14</v>
      </c>
      <c r="T11" s="49">
        <v>24328</v>
      </c>
      <c r="U11" s="49">
        <v>25683</v>
      </c>
      <c r="V11" s="26">
        <v>14</v>
      </c>
      <c r="W11" s="26">
        <v>27654</v>
      </c>
      <c r="X11" s="72">
        <v>1</v>
      </c>
      <c r="Y11" s="72">
        <v>18684</v>
      </c>
    </row>
    <row r="12" spans="1:25" s="48" customFormat="1" ht="15.75" customHeight="1">
      <c r="A12" s="47" t="s">
        <v>47</v>
      </c>
      <c r="B12" s="46">
        <v>28.49</v>
      </c>
      <c r="C12" s="49">
        <v>27</v>
      </c>
      <c r="D12" s="49">
        <v>19988</v>
      </c>
      <c r="E12" s="49">
        <v>21091</v>
      </c>
      <c r="F12" s="46">
        <v>1</v>
      </c>
      <c r="G12" s="49">
        <v>1</v>
      </c>
      <c r="H12" s="49">
        <v>54513</v>
      </c>
      <c r="I12" s="49">
        <v>54513</v>
      </c>
      <c r="J12" s="49">
        <v>1</v>
      </c>
      <c r="K12" s="49">
        <v>57288</v>
      </c>
      <c r="L12" s="46">
        <v>17.24</v>
      </c>
      <c r="M12" s="49">
        <v>14</v>
      </c>
      <c r="N12" s="49">
        <v>21381</v>
      </c>
      <c r="O12" s="49">
        <v>26329</v>
      </c>
      <c r="P12" s="49">
        <v>14</v>
      </c>
      <c r="Q12" s="49">
        <v>29290</v>
      </c>
      <c r="R12" s="46">
        <v>14.41</v>
      </c>
      <c r="S12" s="49">
        <v>11</v>
      </c>
      <c r="T12" s="49">
        <v>21419</v>
      </c>
      <c r="U12" s="49">
        <v>28059</v>
      </c>
      <c r="V12" s="49">
        <v>11</v>
      </c>
      <c r="W12" s="49">
        <v>30574</v>
      </c>
      <c r="X12" s="71">
        <v>1</v>
      </c>
      <c r="Y12" s="71">
        <v>26752</v>
      </c>
    </row>
    <row r="13" spans="1:25" s="2" customFormat="1" ht="15.75" customHeight="1">
      <c r="A13" s="24" t="s">
        <v>48</v>
      </c>
      <c r="B13" s="28">
        <v>29.74</v>
      </c>
      <c r="C13" s="26">
        <v>28</v>
      </c>
      <c r="D13" s="26">
        <v>17850</v>
      </c>
      <c r="E13" s="26">
        <v>18758</v>
      </c>
      <c r="F13" s="28">
        <v>1</v>
      </c>
      <c r="G13" s="26">
        <v>1</v>
      </c>
      <c r="H13" s="26">
        <v>37102</v>
      </c>
      <c r="I13" s="26">
        <v>37102</v>
      </c>
      <c r="J13" s="26">
        <v>1</v>
      </c>
      <c r="K13" s="26">
        <v>38527</v>
      </c>
      <c r="L13" s="28">
        <v>17.69</v>
      </c>
      <c r="M13" s="26">
        <v>15</v>
      </c>
      <c r="N13" s="49">
        <v>19710</v>
      </c>
      <c r="O13" s="49">
        <v>22788</v>
      </c>
      <c r="P13" s="49">
        <v>15</v>
      </c>
      <c r="Q13" s="49">
        <v>25115</v>
      </c>
      <c r="R13" s="46">
        <v>14.57</v>
      </c>
      <c r="S13" s="49">
        <v>12</v>
      </c>
      <c r="T13" s="49">
        <v>19922</v>
      </c>
      <c r="U13" s="49">
        <v>23598</v>
      </c>
      <c r="V13" s="26">
        <v>12</v>
      </c>
      <c r="W13" s="26">
        <v>25825</v>
      </c>
      <c r="X13" s="72">
        <v>1</v>
      </c>
      <c r="Y13" s="72">
        <v>16984</v>
      </c>
    </row>
    <row r="14" spans="1:25" s="48" customFormat="1" ht="15.75" customHeight="1">
      <c r="A14" s="47" t="s">
        <v>51</v>
      </c>
      <c r="B14" s="46">
        <v>23.91</v>
      </c>
      <c r="C14" s="49">
        <v>26</v>
      </c>
      <c r="D14" s="49">
        <v>18175</v>
      </c>
      <c r="E14" s="49">
        <v>16714</v>
      </c>
      <c r="F14" s="46">
        <v>1</v>
      </c>
      <c r="G14" s="49">
        <v>1</v>
      </c>
      <c r="H14" s="49">
        <v>37580</v>
      </c>
      <c r="I14" s="49">
        <v>37580</v>
      </c>
      <c r="J14" s="49">
        <v>1</v>
      </c>
      <c r="K14" s="49">
        <v>37580</v>
      </c>
      <c r="L14" s="46">
        <v>14.52</v>
      </c>
      <c r="M14" s="49">
        <v>16</v>
      </c>
      <c r="N14" s="49">
        <v>19471</v>
      </c>
      <c r="O14" s="49">
        <v>17670</v>
      </c>
      <c r="P14" s="49">
        <v>16</v>
      </c>
      <c r="Q14" s="49">
        <v>17670</v>
      </c>
      <c r="R14" s="46">
        <v>12.88</v>
      </c>
      <c r="S14" s="49">
        <v>12</v>
      </c>
      <c r="T14" s="49">
        <v>18617</v>
      </c>
      <c r="U14" s="49">
        <v>19982</v>
      </c>
      <c r="V14" s="49">
        <v>12</v>
      </c>
      <c r="W14" s="49">
        <v>19982</v>
      </c>
      <c r="X14" s="71">
        <v>2</v>
      </c>
      <c r="Y14" s="71">
        <v>8462</v>
      </c>
    </row>
    <row r="15" spans="1:25" s="48" customFormat="1" ht="15.75" customHeight="1">
      <c r="A15" s="47" t="s">
        <v>49</v>
      </c>
      <c r="B15" s="46">
        <v>28.69</v>
      </c>
      <c r="C15" s="49">
        <v>27</v>
      </c>
      <c r="D15" s="49">
        <v>18341</v>
      </c>
      <c r="E15" s="49">
        <v>19489</v>
      </c>
      <c r="F15" s="46">
        <v>1</v>
      </c>
      <c r="G15" s="49">
        <v>1</v>
      </c>
      <c r="H15" s="49">
        <v>54561</v>
      </c>
      <c r="I15" s="49">
        <v>54561</v>
      </c>
      <c r="J15" s="49">
        <v>1</v>
      </c>
      <c r="K15" s="49">
        <v>55566</v>
      </c>
      <c r="L15" s="46">
        <v>16.39</v>
      </c>
      <c r="M15" s="49">
        <v>14</v>
      </c>
      <c r="N15" s="49">
        <v>20373</v>
      </c>
      <c r="O15" s="49">
        <v>23850</v>
      </c>
      <c r="P15" s="49">
        <v>14</v>
      </c>
      <c r="Q15" s="49">
        <v>24989</v>
      </c>
      <c r="R15" s="46">
        <v>14.39</v>
      </c>
      <c r="S15" s="49">
        <v>12</v>
      </c>
      <c r="T15" s="49">
        <v>19834</v>
      </c>
      <c r="U15" s="49">
        <v>23784</v>
      </c>
      <c r="V15" s="49">
        <v>12</v>
      </c>
      <c r="W15" s="49">
        <v>24946</v>
      </c>
      <c r="X15" s="71">
        <v>0</v>
      </c>
      <c r="Y15" s="71">
        <v>0</v>
      </c>
    </row>
    <row r="16" spans="1:25" s="2" customFormat="1" ht="15.75" customHeight="1">
      <c r="A16" s="24" t="s">
        <v>50</v>
      </c>
      <c r="B16" s="28">
        <v>22.46</v>
      </c>
      <c r="C16" s="26">
        <v>22</v>
      </c>
      <c r="D16" s="26">
        <v>17216</v>
      </c>
      <c r="E16" s="26">
        <v>17339</v>
      </c>
      <c r="F16" s="28">
        <v>1</v>
      </c>
      <c r="G16" s="26">
        <v>1</v>
      </c>
      <c r="H16" s="26">
        <v>25215</v>
      </c>
      <c r="I16" s="26">
        <v>25215</v>
      </c>
      <c r="J16" s="26">
        <v>1</v>
      </c>
      <c r="K16" s="26">
        <v>25125</v>
      </c>
      <c r="L16" s="28">
        <v>13.96</v>
      </c>
      <c r="M16" s="26">
        <v>11</v>
      </c>
      <c r="N16" s="49">
        <v>19951</v>
      </c>
      <c r="O16" s="49">
        <v>25319</v>
      </c>
      <c r="P16" s="49">
        <v>11</v>
      </c>
      <c r="Q16" s="49">
        <v>27107</v>
      </c>
      <c r="R16" s="46">
        <v>11.96</v>
      </c>
      <c r="S16" s="49">
        <v>10</v>
      </c>
      <c r="T16" s="49">
        <v>21255</v>
      </c>
      <c r="U16" s="49">
        <v>25420</v>
      </c>
      <c r="V16" s="26">
        <v>10</v>
      </c>
      <c r="W16" s="26">
        <v>27085</v>
      </c>
      <c r="X16" s="72">
        <v>1</v>
      </c>
      <c r="Y16" s="72">
        <v>24310</v>
      </c>
    </row>
    <row r="17" spans="1:25" s="48" customFormat="1" ht="15.75" customHeight="1">
      <c r="A17" s="47" t="s">
        <v>68</v>
      </c>
      <c r="B17" s="46">
        <v>29.17</v>
      </c>
      <c r="C17" s="49">
        <v>27</v>
      </c>
      <c r="D17" s="49">
        <v>16608</v>
      </c>
      <c r="E17" s="49">
        <v>17943</v>
      </c>
      <c r="F17" s="46">
        <v>1</v>
      </c>
      <c r="G17" s="49">
        <v>1</v>
      </c>
      <c r="H17" s="49">
        <v>38622</v>
      </c>
      <c r="I17" s="49">
        <v>38622</v>
      </c>
      <c r="J17" s="49">
        <v>1</v>
      </c>
      <c r="K17" s="49">
        <v>40632</v>
      </c>
      <c r="L17" s="46">
        <v>14.17</v>
      </c>
      <c r="M17" s="49">
        <v>12</v>
      </c>
      <c r="N17" s="49">
        <v>22738</v>
      </c>
      <c r="O17" s="49">
        <v>26850</v>
      </c>
      <c r="P17" s="49">
        <v>12</v>
      </c>
      <c r="Q17" s="49">
        <v>28858</v>
      </c>
      <c r="R17" s="46">
        <v>12.17</v>
      </c>
      <c r="S17" s="49">
        <v>10</v>
      </c>
      <c r="T17" s="49">
        <v>23045</v>
      </c>
      <c r="U17" s="49">
        <v>28045</v>
      </c>
      <c r="V17" s="49">
        <v>10</v>
      </c>
      <c r="W17" s="49">
        <v>29852</v>
      </c>
      <c r="X17" s="71">
        <v>1</v>
      </c>
      <c r="Y17" s="71">
        <v>22649</v>
      </c>
    </row>
    <row r="18" spans="1:25" ht="15.75" customHeight="1" thickBot="1">
      <c r="A18" s="57" t="s">
        <v>52</v>
      </c>
      <c r="B18" s="58">
        <v>11.24</v>
      </c>
      <c r="C18" s="59">
        <v>12</v>
      </c>
      <c r="D18" s="59">
        <v>14440</v>
      </c>
      <c r="E18" s="59">
        <v>13525</v>
      </c>
      <c r="F18" s="58">
        <v>1</v>
      </c>
      <c r="G18" s="59">
        <v>1</v>
      </c>
      <c r="H18" s="59">
        <v>36980</v>
      </c>
      <c r="I18" s="59">
        <v>36980</v>
      </c>
      <c r="J18" s="59">
        <v>1</v>
      </c>
      <c r="K18" s="59">
        <v>36980</v>
      </c>
      <c r="L18" s="58">
        <v>2.34</v>
      </c>
      <c r="M18" s="59">
        <v>2</v>
      </c>
      <c r="N18" s="60">
        <v>23853</v>
      </c>
      <c r="O18" s="60">
        <v>27908</v>
      </c>
      <c r="P18" s="60">
        <v>2</v>
      </c>
      <c r="Q18" s="60">
        <v>27908</v>
      </c>
      <c r="R18" s="61">
        <v>2.34</v>
      </c>
      <c r="S18" s="60">
        <v>2</v>
      </c>
      <c r="T18" s="60">
        <v>23853</v>
      </c>
      <c r="U18" s="60">
        <v>27908</v>
      </c>
      <c r="V18" s="59">
        <v>2</v>
      </c>
      <c r="W18" s="59">
        <v>27908</v>
      </c>
      <c r="X18" s="59">
        <v>0</v>
      </c>
      <c r="Y18" s="59">
        <v>0</v>
      </c>
    </row>
    <row r="19" spans="1:25" ht="21" customHeight="1" thickBot="1">
      <c r="A19" s="62" t="s">
        <v>14</v>
      </c>
      <c r="B19" s="63">
        <f>SUM(B8:B18)</f>
        <v>433.83000000000004</v>
      </c>
      <c r="C19" s="64">
        <f>SUM(C8:C18)</f>
        <v>426</v>
      </c>
      <c r="D19" s="64">
        <f>SUM(D8*B8+D9*B9+D10*B10+D11*B11+D12*B12+D13*B13+D14*B14+D15*B15+D16*B16+D17*B17++D18*B18)/B19</f>
        <v>18833.71894520895</v>
      </c>
      <c r="E19" s="64">
        <f>SUM(E8*C8+E9*C9+E10*C10+E11*C11+E12*C12+E13*C13+E14*C14+E15*C15+E16*C16+E17*C17+E18*C18)/C19</f>
        <v>19156.356807511736</v>
      </c>
      <c r="F19" s="63">
        <f>SUM(F8:F18)</f>
        <v>11</v>
      </c>
      <c r="G19" s="64">
        <f>SUM(G8:G18)</f>
        <v>11</v>
      </c>
      <c r="H19" s="64">
        <f>SUM(H8:H18)/12</f>
        <v>44178.25</v>
      </c>
      <c r="I19" s="64">
        <f>SUM(I8:I18)/12</f>
        <v>44178.25</v>
      </c>
      <c r="J19" s="64">
        <f>SUM(J8:J18)</f>
        <v>11</v>
      </c>
      <c r="K19" s="64">
        <f>SUM(K8:K18)/12</f>
        <v>45306.916666666664</v>
      </c>
      <c r="L19" s="63">
        <f>SUM(L8:L18)</f>
        <v>235.79</v>
      </c>
      <c r="M19" s="64">
        <f>SUM(M8:M18)</f>
        <v>213</v>
      </c>
      <c r="N19" s="65">
        <f>SUM(N8*L8+N9*L9+N10*L10+N11*L11+N12*L12+N13*L13+N14*L14+N15*L15+N16*L16+N17*L17+N18*L18)/L19</f>
        <v>22663.967131769794</v>
      </c>
      <c r="O19" s="65">
        <f>SUM(O8*M8+O9*M9+O10*M10+O11*M11+O12*M12+O13*M13+O14*M14+O15*M15+O16*M16+O17*M17+O18*M18)/M19</f>
        <v>25091.338028169015</v>
      </c>
      <c r="P19" s="65">
        <f>SUM(P8:P18)</f>
        <v>213</v>
      </c>
      <c r="Q19" s="65">
        <f>SUM(Q8*P8+Q9*P9+Q10*P10+Q11*P11+Q12*P12+Q13*P13+Q14*P14+Q15*P15+Q16*P16+Q17*P17+Q18*P18)/P19</f>
        <v>26268.98122065728</v>
      </c>
      <c r="R19" s="66">
        <f>SUM(R8:R18)</f>
        <v>206.9</v>
      </c>
      <c r="S19" s="65">
        <f>SUM(S8:S18)</f>
        <v>183</v>
      </c>
      <c r="T19" s="65">
        <f>SUM(T8*R8+T9*R9+T10*R10+T11*R11+T12*R12+T13*R13+T14*R14+T15*R15+T16*R16+T17*R17+T18*R18)/R19</f>
        <v>22852.125422909616</v>
      </c>
      <c r="U19" s="65">
        <f>SUM(U8*S8+U9*S9+U10*S10+U11*S11+U12*S12+U13*S13+U14*S14+U15*S15+U16*S16+U17*S17+U18*S18)/S19</f>
        <v>25797.677595628415</v>
      </c>
      <c r="V19" s="64">
        <f>SUM(V8:V18)</f>
        <v>183</v>
      </c>
      <c r="W19" s="65">
        <f>SUM(W8*V8+W9*V9+W10*V10+W11*V11+W12*V12+W13*V13+W14*V14+W15*V15+W16*V16+W17*V17+V19*V18)/V19</f>
        <v>26508.939890710382</v>
      </c>
      <c r="X19" s="64">
        <f>SUM(X8:X18)</f>
        <v>12</v>
      </c>
      <c r="Y19" s="65">
        <f>SUM(Y8*X8+Y9*X9+Y10*X10+Y11*X11+Y12*X12+Y13*X13+Y14*X14+Y15*X15+Y16*X16+Y17*X17+X19*X18)/X19</f>
        <v>21484.75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54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A2:W2"/>
    <mergeCell ref="A3:W3"/>
    <mergeCell ref="A5:A7"/>
    <mergeCell ref="B5:E5"/>
    <mergeCell ref="F5:K5"/>
    <mergeCell ref="T6:U6"/>
    <mergeCell ref="L5:Q5"/>
    <mergeCell ref="L6:M6"/>
    <mergeCell ref="X5:Y5"/>
    <mergeCell ref="X6:X7"/>
    <mergeCell ref="Y6:Y7"/>
    <mergeCell ref="R5:W5"/>
    <mergeCell ref="N6:O6"/>
    <mergeCell ref="P6:Q6"/>
    <mergeCell ref="R6:S6"/>
    <mergeCell ref="V6:W6"/>
    <mergeCell ref="B6:C6"/>
    <mergeCell ref="D6:E6"/>
    <mergeCell ref="F6:G6"/>
    <mergeCell ref="H6:I6"/>
    <mergeCell ref="J6:K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4">
      <selection activeCell="A8" sqref="A8:W22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7109375" style="0" bestFit="1" customWidth="1"/>
    <col min="5" max="5" width="11.57421875" style="0" customWidth="1"/>
    <col min="15" max="15" width="10.421875" style="0" customWidth="1"/>
    <col min="22" max="22" width="13.7109375" style="0" customWidth="1"/>
    <col min="23" max="23" width="15.421875" style="0" customWidth="1"/>
  </cols>
  <sheetData>
    <row r="2" spans="1:21" ht="18.75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8.7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08" t="s">
        <v>16</v>
      </c>
      <c r="B5" s="101" t="s">
        <v>7</v>
      </c>
      <c r="C5" s="101"/>
      <c r="D5" s="101"/>
      <c r="E5" s="101"/>
      <c r="F5" s="101" t="s">
        <v>35</v>
      </c>
      <c r="G5" s="101"/>
      <c r="H5" s="101"/>
      <c r="I5" s="101"/>
      <c r="J5" s="98" t="s">
        <v>36</v>
      </c>
      <c r="K5" s="99"/>
      <c r="L5" s="99"/>
      <c r="M5" s="99"/>
      <c r="N5" s="99"/>
      <c r="O5" s="100"/>
      <c r="P5" s="98" t="s">
        <v>37</v>
      </c>
      <c r="Q5" s="99"/>
      <c r="R5" s="99"/>
      <c r="S5" s="99"/>
      <c r="T5" s="99"/>
      <c r="U5" s="100"/>
      <c r="V5" s="102" t="s">
        <v>79</v>
      </c>
      <c r="W5" s="103"/>
    </row>
    <row r="6" spans="1:23" ht="315" customHeight="1">
      <c r="A6" s="108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101" t="s">
        <v>3</v>
      </c>
      <c r="K6" s="101"/>
      <c r="L6" s="101" t="s">
        <v>5</v>
      </c>
      <c r="M6" s="101"/>
      <c r="N6" s="98" t="s">
        <v>21</v>
      </c>
      <c r="O6" s="100"/>
      <c r="P6" s="101" t="s">
        <v>3</v>
      </c>
      <c r="Q6" s="101"/>
      <c r="R6" s="101" t="s">
        <v>5</v>
      </c>
      <c r="S6" s="101"/>
      <c r="T6" s="98" t="s">
        <v>21</v>
      </c>
      <c r="U6" s="100"/>
      <c r="V6" s="109" t="s">
        <v>75</v>
      </c>
      <c r="W6" s="109" t="s">
        <v>5</v>
      </c>
    </row>
    <row r="7" spans="1:23" ht="78.75">
      <c r="A7" s="108"/>
      <c r="B7" s="15" t="s">
        <v>22</v>
      </c>
      <c r="C7" s="15" t="s">
        <v>23</v>
      </c>
      <c r="D7" s="15" t="s">
        <v>4</v>
      </c>
      <c r="E7" s="15" t="s">
        <v>12</v>
      </c>
      <c r="F7" s="15" t="s">
        <v>22</v>
      </c>
      <c r="G7" s="15" t="s">
        <v>23</v>
      </c>
      <c r="H7" s="15" t="s">
        <v>4</v>
      </c>
      <c r="I7" s="15" t="s">
        <v>12</v>
      </c>
      <c r="J7" s="15" t="s">
        <v>22</v>
      </c>
      <c r="K7" s="15" t="s">
        <v>23</v>
      </c>
      <c r="L7" s="15" t="s">
        <v>4</v>
      </c>
      <c r="M7" s="15" t="s">
        <v>12</v>
      </c>
      <c r="N7" s="15" t="s">
        <v>24</v>
      </c>
      <c r="O7" s="15" t="s">
        <v>25</v>
      </c>
      <c r="P7" s="15" t="s">
        <v>22</v>
      </c>
      <c r="Q7" s="15" t="s">
        <v>23</v>
      </c>
      <c r="R7" s="15" t="s">
        <v>4</v>
      </c>
      <c r="S7" s="15" t="s">
        <v>12</v>
      </c>
      <c r="T7" s="15" t="s">
        <v>24</v>
      </c>
      <c r="U7" s="15" t="s">
        <v>25</v>
      </c>
      <c r="V7" s="110"/>
      <c r="W7" s="110"/>
    </row>
    <row r="8" spans="1:23" ht="15" customHeight="1">
      <c r="A8" s="24" t="s">
        <v>56</v>
      </c>
      <c r="B8" s="28">
        <v>30.5</v>
      </c>
      <c r="C8" s="26">
        <v>31</v>
      </c>
      <c r="D8" s="26">
        <v>13217</v>
      </c>
      <c r="E8" s="26">
        <v>12879</v>
      </c>
      <c r="F8" s="28">
        <v>1</v>
      </c>
      <c r="G8" s="26">
        <v>1</v>
      </c>
      <c r="H8" s="26">
        <v>20650</v>
      </c>
      <c r="I8" s="26">
        <v>20650</v>
      </c>
      <c r="J8" s="28">
        <v>14</v>
      </c>
      <c r="K8" s="26">
        <v>14</v>
      </c>
      <c r="L8" s="26">
        <v>19761</v>
      </c>
      <c r="M8" s="26">
        <v>19761</v>
      </c>
      <c r="N8" s="26">
        <v>14</v>
      </c>
      <c r="O8" s="26">
        <v>19761</v>
      </c>
      <c r="P8" s="28">
        <v>11</v>
      </c>
      <c r="Q8" s="26">
        <v>11</v>
      </c>
      <c r="R8" s="26">
        <v>18273</v>
      </c>
      <c r="S8" s="26">
        <v>18273</v>
      </c>
      <c r="T8" s="26">
        <v>11</v>
      </c>
      <c r="U8" s="26">
        <v>18273</v>
      </c>
      <c r="V8" s="72">
        <v>0</v>
      </c>
      <c r="W8" s="72">
        <v>0</v>
      </c>
    </row>
    <row r="9" spans="1:23" ht="15" customHeight="1">
      <c r="A9" s="24" t="s">
        <v>57</v>
      </c>
      <c r="B9" s="28">
        <v>41.5</v>
      </c>
      <c r="C9" s="26">
        <v>44</v>
      </c>
      <c r="D9" s="26">
        <v>13612</v>
      </c>
      <c r="E9" s="26">
        <v>12838</v>
      </c>
      <c r="F9" s="28">
        <v>1</v>
      </c>
      <c r="G9" s="26">
        <v>1</v>
      </c>
      <c r="H9" s="26">
        <v>18134</v>
      </c>
      <c r="I9" s="26">
        <v>18134</v>
      </c>
      <c r="J9" s="28">
        <v>19.5</v>
      </c>
      <c r="K9" s="26">
        <v>20</v>
      </c>
      <c r="L9" s="26">
        <v>19052</v>
      </c>
      <c r="M9" s="26">
        <v>18575</v>
      </c>
      <c r="N9" s="26">
        <v>20</v>
      </c>
      <c r="O9" s="26">
        <v>18575</v>
      </c>
      <c r="P9" s="28">
        <v>17</v>
      </c>
      <c r="Q9" s="26">
        <v>15</v>
      </c>
      <c r="R9" s="26">
        <v>16392</v>
      </c>
      <c r="S9" s="26">
        <v>18577</v>
      </c>
      <c r="T9" s="26">
        <v>15</v>
      </c>
      <c r="U9" s="26">
        <v>18577</v>
      </c>
      <c r="V9" s="72">
        <v>2</v>
      </c>
      <c r="W9" s="72">
        <v>18422</v>
      </c>
    </row>
    <row r="10" spans="1:23" ht="15" customHeight="1">
      <c r="A10" s="24" t="s">
        <v>58</v>
      </c>
      <c r="B10" s="28">
        <v>27.3</v>
      </c>
      <c r="C10" s="26">
        <v>27</v>
      </c>
      <c r="D10" s="26">
        <v>12219</v>
      </c>
      <c r="E10" s="26">
        <v>12354</v>
      </c>
      <c r="F10" s="28">
        <v>1</v>
      </c>
      <c r="G10" s="26">
        <v>1</v>
      </c>
      <c r="H10" s="26">
        <v>24009</v>
      </c>
      <c r="I10" s="26">
        <v>24009</v>
      </c>
      <c r="J10" s="28">
        <v>10.5</v>
      </c>
      <c r="K10" s="26">
        <v>11</v>
      </c>
      <c r="L10" s="26">
        <v>20786</v>
      </c>
      <c r="M10" s="26">
        <v>19841</v>
      </c>
      <c r="N10" s="26">
        <v>11</v>
      </c>
      <c r="O10" s="26">
        <v>19841</v>
      </c>
      <c r="P10" s="28">
        <v>8</v>
      </c>
      <c r="Q10" s="26">
        <v>8</v>
      </c>
      <c r="R10" s="26">
        <v>17907</v>
      </c>
      <c r="S10" s="26">
        <v>17907</v>
      </c>
      <c r="T10" s="26">
        <v>8</v>
      </c>
      <c r="U10" s="26">
        <v>17907</v>
      </c>
      <c r="V10" s="72">
        <v>0</v>
      </c>
      <c r="W10" s="72">
        <v>0</v>
      </c>
    </row>
    <row r="11" spans="1:23" ht="15" customHeight="1">
      <c r="A11" s="24" t="s">
        <v>59</v>
      </c>
      <c r="B11" s="28">
        <v>38.25</v>
      </c>
      <c r="C11" s="26">
        <v>38</v>
      </c>
      <c r="D11" s="26">
        <v>13045</v>
      </c>
      <c r="E11" s="26">
        <v>13235</v>
      </c>
      <c r="F11" s="28">
        <v>1</v>
      </c>
      <c r="G11" s="26">
        <v>1</v>
      </c>
      <c r="H11" s="26">
        <v>23540</v>
      </c>
      <c r="I11" s="26">
        <v>23540</v>
      </c>
      <c r="J11" s="28">
        <v>16</v>
      </c>
      <c r="K11" s="26">
        <v>17</v>
      </c>
      <c r="L11" s="26">
        <v>19032</v>
      </c>
      <c r="M11" s="26">
        <v>17912</v>
      </c>
      <c r="N11" s="26">
        <v>17</v>
      </c>
      <c r="O11" s="26">
        <v>17912</v>
      </c>
      <c r="P11" s="28">
        <v>13</v>
      </c>
      <c r="Q11" s="26">
        <v>14</v>
      </c>
      <c r="R11" s="26">
        <v>18323</v>
      </c>
      <c r="S11" s="26">
        <v>17015</v>
      </c>
      <c r="T11" s="26">
        <v>14</v>
      </c>
      <c r="U11" s="26">
        <v>17015</v>
      </c>
      <c r="V11" s="72">
        <v>0</v>
      </c>
      <c r="W11" s="72">
        <v>0</v>
      </c>
    </row>
    <row r="12" spans="1:23" ht="15" customHeight="1">
      <c r="A12" s="47" t="s">
        <v>60</v>
      </c>
      <c r="B12" s="28">
        <v>29</v>
      </c>
      <c r="C12" s="26">
        <v>27</v>
      </c>
      <c r="D12" s="26">
        <v>13018</v>
      </c>
      <c r="E12" s="26">
        <v>14139</v>
      </c>
      <c r="F12" s="28">
        <v>1</v>
      </c>
      <c r="G12" s="26">
        <v>1</v>
      </c>
      <c r="H12" s="26">
        <v>39025</v>
      </c>
      <c r="I12" s="26">
        <v>39025</v>
      </c>
      <c r="J12" s="28">
        <v>10.8</v>
      </c>
      <c r="K12" s="26">
        <v>12</v>
      </c>
      <c r="L12" s="26">
        <v>18940</v>
      </c>
      <c r="M12" s="26">
        <v>17483</v>
      </c>
      <c r="N12" s="26">
        <v>12</v>
      </c>
      <c r="O12" s="26">
        <v>19728</v>
      </c>
      <c r="P12" s="28">
        <v>7.55</v>
      </c>
      <c r="Q12" s="26">
        <v>7.8</v>
      </c>
      <c r="R12" s="26">
        <v>16918</v>
      </c>
      <c r="S12" s="26">
        <v>17254</v>
      </c>
      <c r="T12" s="26">
        <v>8</v>
      </c>
      <c r="U12" s="26">
        <v>20665</v>
      </c>
      <c r="V12" s="72">
        <v>1</v>
      </c>
      <c r="W12" s="72">
        <v>9301</v>
      </c>
    </row>
    <row r="13" spans="1:23" ht="15" customHeight="1">
      <c r="A13" s="47" t="s">
        <v>45</v>
      </c>
      <c r="B13" s="28">
        <v>15.75</v>
      </c>
      <c r="C13" s="26">
        <v>17</v>
      </c>
      <c r="D13" s="26">
        <v>13515</v>
      </c>
      <c r="E13" s="26">
        <v>12521</v>
      </c>
      <c r="F13" s="28">
        <v>0</v>
      </c>
      <c r="G13" s="26">
        <v>0</v>
      </c>
      <c r="H13" s="26">
        <v>0</v>
      </c>
      <c r="I13" s="26">
        <v>0</v>
      </c>
      <c r="J13" s="28">
        <v>7.25</v>
      </c>
      <c r="K13" s="26">
        <v>8</v>
      </c>
      <c r="L13" s="26">
        <v>20104</v>
      </c>
      <c r="M13" s="26">
        <v>18219</v>
      </c>
      <c r="N13" s="26">
        <v>8</v>
      </c>
      <c r="O13" s="26">
        <v>18590</v>
      </c>
      <c r="P13" s="28">
        <v>6.5</v>
      </c>
      <c r="Q13" s="26">
        <v>7</v>
      </c>
      <c r="R13" s="26">
        <v>20324</v>
      </c>
      <c r="S13" s="26">
        <v>18872</v>
      </c>
      <c r="T13" s="26">
        <v>7</v>
      </c>
      <c r="U13" s="26">
        <v>19296</v>
      </c>
      <c r="V13" s="72">
        <v>0</v>
      </c>
      <c r="W13" s="72">
        <v>0</v>
      </c>
    </row>
    <row r="14" spans="1:23" ht="15" customHeight="1">
      <c r="A14" s="24" t="s">
        <v>46</v>
      </c>
      <c r="B14" s="28">
        <v>10.1</v>
      </c>
      <c r="C14" s="26">
        <v>9</v>
      </c>
      <c r="D14" s="26">
        <v>13614</v>
      </c>
      <c r="E14" s="26">
        <v>14785</v>
      </c>
      <c r="F14" s="28">
        <v>0</v>
      </c>
      <c r="G14" s="26">
        <v>0</v>
      </c>
      <c r="H14" s="26">
        <v>0</v>
      </c>
      <c r="I14" s="26">
        <v>0</v>
      </c>
      <c r="J14" s="28">
        <v>5</v>
      </c>
      <c r="K14" s="26">
        <v>5</v>
      </c>
      <c r="L14" s="26">
        <v>16861</v>
      </c>
      <c r="M14" s="26">
        <v>15906</v>
      </c>
      <c r="N14" s="26">
        <v>5</v>
      </c>
      <c r="O14" s="26">
        <v>19119</v>
      </c>
      <c r="P14" s="28">
        <v>5</v>
      </c>
      <c r="Q14" s="26">
        <v>5</v>
      </c>
      <c r="R14" s="26">
        <v>16861</v>
      </c>
      <c r="S14" s="26">
        <v>15906</v>
      </c>
      <c r="T14" s="26">
        <v>5</v>
      </c>
      <c r="U14" s="26">
        <v>19119</v>
      </c>
      <c r="V14" s="72">
        <v>0</v>
      </c>
      <c r="W14" s="72">
        <v>0</v>
      </c>
    </row>
    <row r="15" spans="1:23" ht="15" customHeight="1">
      <c r="A15" s="47" t="s">
        <v>47</v>
      </c>
      <c r="B15" s="28">
        <v>3.3</v>
      </c>
      <c r="C15" s="26">
        <v>3</v>
      </c>
      <c r="D15" s="26">
        <v>14364</v>
      </c>
      <c r="E15" s="26">
        <v>15800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19875</v>
      </c>
      <c r="M15" s="26">
        <v>19875</v>
      </c>
      <c r="N15" s="26">
        <v>2</v>
      </c>
      <c r="O15" s="26">
        <v>19875</v>
      </c>
      <c r="P15" s="28">
        <v>2</v>
      </c>
      <c r="Q15" s="26">
        <v>2</v>
      </c>
      <c r="R15" s="26">
        <v>19875</v>
      </c>
      <c r="S15" s="26">
        <v>19875</v>
      </c>
      <c r="T15" s="26">
        <v>2</v>
      </c>
      <c r="U15" s="26">
        <v>19875</v>
      </c>
      <c r="V15" s="72">
        <v>0</v>
      </c>
      <c r="W15" s="72">
        <v>0</v>
      </c>
    </row>
    <row r="16" spans="1:23" ht="15" customHeight="1">
      <c r="A16" s="24" t="s">
        <v>48</v>
      </c>
      <c r="B16" s="28">
        <v>3</v>
      </c>
      <c r="C16" s="26">
        <v>4</v>
      </c>
      <c r="D16" s="26">
        <v>12600</v>
      </c>
      <c r="E16" s="26">
        <v>9450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15075</v>
      </c>
      <c r="M16" s="26">
        <v>10050</v>
      </c>
      <c r="N16" s="26">
        <v>3</v>
      </c>
      <c r="O16" s="26">
        <v>11508</v>
      </c>
      <c r="P16" s="28">
        <v>1.75</v>
      </c>
      <c r="Q16" s="26">
        <v>2</v>
      </c>
      <c r="R16" s="26">
        <v>14086</v>
      </c>
      <c r="S16" s="26">
        <v>12325</v>
      </c>
      <c r="T16" s="26">
        <v>2</v>
      </c>
      <c r="U16" s="26">
        <v>13418</v>
      </c>
      <c r="V16" s="72">
        <v>0</v>
      </c>
      <c r="W16" s="72">
        <v>0</v>
      </c>
    </row>
    <row r="17" spans="1:23" ht="15" customHeight="1">
      <c r="A17" s="47" t="s">
        <v>49</v>
      </c>
      <c r="B17" s="28">
        <v>8.25</v>
      </c>
      <c r="C17" s="26">
        <v>9</v>
      </c>
      <c r="D17" s="26">
        <v>12183</v>
      </c>
      <c r="E17" s="26">
        <v>11167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19133</v>
      </c>
      <c r="M17" s="26">
        <v>19133</v>
      </c>
      <c r="N17" s="26">
        <v>3</v>
      </c>
      <c r="O17" s="26">
        <v>19462</v>
      </c>
      <c r="P17" s="28">
        <v>3</v>
      </c>
      <c r="Q17" s="26">
        <v>3</v>
      </c>
      <c r="R17" s="26">
        <v>19133</v>
      </c>
      <c r="S17" s="26">
        <v>19133</v>
      </c>
      <c r="T17" s="26">
        <v>3</v>
      </c>
      <c r="U17" s="26">
        <v>19462</v>
      </c>
      <c r="V17" s="72">
        <v>0</v>
      </c>
      <c r="W17" s="72">
        <v>0</v>
      </c>
    </row>
    <row r="18" spans="1:23" ht="15" customHeight="1">
      <c r="A18" s="24" t="s">
        <v>50</v>
      </c>
      <c r="B18" s="28">
        <v>5.6</v>
      </c>
      <c r="C18" s="26">
        <v>5</v>
      </c>
      <c r="D18" s="26">
        <v>13143</v>
      </c>
      <c r="E18" s="26">
        <v>14720</v>
      </c>
      <c r="F18" s="28">
        <v>0</v>
      </c>
      <c r="G18" s="26">
        <v>0</v>
      </c>
      <c r="H18" s="26">
        <v>0</v>
      </c>
      <c r="I18" s="26">
        <v>0</v>
      </c>
      <c r="J18" s="28">
        <v>3</v>
      </c>
      <c r="K18" s="26">
        <v>3</v>
      </c>
      <c r="L18" s="26">
        <v>17567</v>
      </c>
      <c r="M18" s="26">
        <v>17567</v>
      </c>
      <c r="N18" s="26">
        <v>3</v>
      </c>
      <c r="O18" s="26">
        <v>17744</v>
      </c>
      <c r="P18" s="28">
        <v>3</v>
      </c>
      <c r="Q18" s="26">
        <v>3</v>
      </c>
      <c r="R18" s="26">
        <v>17567</v>
      </c>
      <c r="S18" s="26">
        <v>17567</v>
      </c>
      <c r="T18" s="26">
        <v>3</v>
      </c>
      <c r="U18" s="26">
        <v>17744</v>
      </c>
      <c r="V18" s="72">
        <v>0</v>
      </c>
      <c r="W18" s="72">
        <v>0</v>
      </c>
    </row>
    <row r="19" spans="1:23" ht="15" customHeight="1">
      <c r="A19" s="47" t="s">
        <v>68</v>
      </c>
      <c r="B19" s="28">
        <v>3.3</v>
      </c>
      <c r="C19" s="26">
        <v>3</v>
      </c>
      <c r="D19" s="26">
        <v>12228</v>
      </c>
      <c r="E19" s="26">
        <v>13450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23550</v>
      </c>
      <c r="M19" s="26">
        <v>23550</v>
      </c>
      <c r="N19" s="26">
        <v>1</v>
      </c>
      <c r="O19" s="26">
        <v>30250</v>
      </c>
      <c r="P19" s="28">
        <v>1</v>
      </c>
      <c r="Q19" s="26">
        <v>1</v>
      </c>
      <c r="R19" s="26">
        <v>23550</v>
      </c>
      <c r="S19" s="26">
        <v>23550</v>
      </c>
      <c r="T19" s="26">
        <v>1</v>
      </c>
      <c r="U19" s="26">
        <v>30250</v>
      </c>
      <c r="V19" s="72">
        <v>0</v>
      </c>
      <c r="W19" s="72">
        <v>0</v>
      </c>
    </row>
    <row r="20" spans="1:23" ht="15" customHeight="1">
      <c r="A20" s="47" t="s">
        <v>44</v>
      </c>
      <c r="B20" s="28">
        <v>9.55</v>
      </c>
      <c r="C20" s="26">
        <v>10</v>
      </c>
      <c r="D20" s="26">
        <v>16534</v>
      </c>
      <c r="E20" s="26">
        <v>15790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24612</v>
      </c>
      <c r="M20" s="26">
        <v>22150</v>
      </c>
      <c r="N20" s="26">
        <v>5</v>
      </c>
      <c r="O20" s="26">
        <v>24773</v>
      </c>
      <c r="P20" s="28">
        <v>3</v>
      </c>
      <c r="Q20" s="26">
        <v>3</v>
      </c>
      <c r="R20" s="26">
        <v>18567</v>
      </c>
      <c r="S20" s="26">
        <v>18567</v>
      </c>
      <c r="T20" s="26">
        <v>3</v>
      </c>
      <c r="U20" s="26">
        <v>21385</v>
      </c>
      <c r="V20" s="72">
        <v>0</v>
      </c>
      <c r="W20" s="72">
        <v>0</v>
      </c>
    </row>
    <row r="21" spans="1:23" ht="15" customHeight="1" thickBot="1">
      <c r="A21" s="57" t="s">
        <v>52</v>
      </c>
      <c r="B21" s="67">
        <v>5.65</v>
      </c>
      <c r="C21" s="68">
        <v>6</v>
      </c>
      <c r="D21" s="68">
        <v>13789</v>
      </c>
      <c r="E21" s="68">
        <v>12984</v>
      </c>
      <c r="F21" s="67">
        <v>0</v>
      </c>
      <c r="G21" s="68">
        <v>0</v>
      </c>
      <c r="H21" s="68">
        <v>0</v>
      </c>
      <c r="I21" s="68">
        <v>0</v>
      </c>
      <c r="J21" s="67">
        <v>3.25</v>
      </c>
      <c r="K21" s="68">
        <v>4</v>
      </c>
      <c r="L21" s="68">
        <v>16677</v>
      </c>
      <c r="M21" s="68">
        <v>13550</v>
      </c>
      <c r="N21" s="68">
        <v>4</v>
      </c>
      <c r="O21" s="68">
        <v>13822</v>
      </c>
      <c r="P21" s="67">
        <v>3.25</v>
      </c>
      <c r="Q21" s="68">
        <v>4</v>
      </c>
      <c r="R21" s="68">
        <v>16677</v>
      </c>
      <c r="S21" s="68">
        <v>13550</v>
      </c>
      <c r="T21" s="68">
        <v>4</v>
      </c>
      <c r="U21" s="68">
        <v>13822</v>
      </c>
      <c r="V21" s="59">
        <v>0</v>
      </c>
      <c r="W21" s="59">
        <v>0</v>
      </c>
    </row>
    <row r="22" spans="1:23" ht="18.75" customHeight="1" thickBot="1">
      <c r="A22" s="30" t="s">
        <v>55</v>
      </c>
      <c r="B22" s="69">
        <f>SUM(B8:B21)</f>
        <v>231.05000000000004</v>
      </c>
      <c r="C22" s="70">
        <f aca="true" t="shared" si="0" ref="C22:T22">SUM(C8:C21)</f>
        <v>233</v>
      </c>
      <c r="D22" s="70">
        <f>SUM(D8*B8+D9*B9+D10*B10+D11*B11+D12*B12+D13*B13+D14*B14+D15*B15+D16*B16+D17*B17+D18*B18+D19*B19+D20*B20+D21*B21)/B22</f>
        <v>13260.864747890066</v>
      </c>
      <c r="E22" s="70">
        <f>SUM(E8*C8+E9*C9+E10*C10+E11*C11+E12*C12+E13*C13+E14*C14+E15*C15+E16*C16+E17*C17+E18*C18+E19*C19+E20*C20+E21*C21)/C22</f>
        <v>13149.103004291845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25071.6</v>
      </c>
      <c r="I22" s="70">
        <f>SUM(I8*G8+I9*G9+I10*G10+I11*G11+I12*G12+I13*G13+I14*G14+I15*G15+I16*G16+I17*G17+I18*G18+I19*G19+I20*G20+I21*G21)/G22</f>
        <v>25071.6</v>
      </c>
      <c r="J22" s="69">
        <f t="shared" si="0"/>
        <v>101.8</v>
      </c>
      <c r="K22" s="70">
        <f t="shared" si="0"/>
        <v>108</v>
      </c>
      <c r="L22" s="70">
        <f>SUM(L8*J8+L9*J9+L10*J10+L11*J11+L12*J12+L13*J13+L14*J14+L15*J15+L16*J16+L17*J17+L18*J18+L19*J19+L20*J20+L21*J21)/J22</f>
        <v>19391.436640471515</v>
      </c>
      <c r="M22" s="70">
        <f>SUM(M8*K8+M9*K9+M10*K10+M11*K11+M12*K12+M13*K13+M14*K14+M15*K15+M16*K16+M17*K17+M18*K18+M19*K19+M20*K20+M21*K21)/K22</f>
        <v>18282.287037037036</v>
      </c>
      <c r="N22" s="70">
        <f t="shared" si="0"/>
        <v>108</v>
      </c>
      <c r="O22" s="70">
        <f>SUM(O8*N8+O9*N9+O10*N10+O11*N11+O12*N12+O13*N13+O14*N14+O15*N15+O16*N16+O17*N17+O18*N18+O19*N19+O20*N20+O21*N21)/N22</f>
        <v>18956.064814814814</v>
      </c>
      <c r="P22" s="69">
        <f t="shared" si="0"/>
        <v>85.05</v>
      </c>
      <c r="Q22" s="70">
        <f t="shared" si="0"/>
        <v>85.8</v>
      </c>
      <c r="R22" s="70">
        <f>SUM(R8*P8+R9*P9+R10*P10+R11*P11+R12*P12+R13*P13+R14*P14+R15*P15+R16*P16+R17*P17+R18*P18+R19*P19+R20*P20+R21*P21)/P22</f>
        <v>17792.07113462669</v>
      </c>
      <c r="S22" s="70">
        <f>SUM(S8*Q8+S9*Q9+S10*Q10+S11*Q11+S12*Q12+S13*Q13+S14*Q14+S15*Q15+S16*Q16+S17*Q17+S18*Q18+S19*Q19+S20*Q20+S21*Q21)/Q22</f>
        <v>17660.72494172494</v>
      </c>
      <c r="T22" s="70">
        <f t="shared" si="0"/>
        <v>86</v>
      </c>
      <c r="U22" s="70">
        <f>SUM(U8*T8+U9*T9+U10*T10+U11*T11+U12*T12+U13*T13+U14*T14+U15*T15+U16*T16+U17*T17+U18*T18+U19*T19+U20*T20+U21*T21)/T22</f>
        <v>18430.325581395347</v>
      </c>
      <c r="V22" s="74">
        <f>SUM(V8:V21)</f>
        <v>3</v>
      </c>
      <c r="W22" s="70">
        <f>SUM(W8*V8+W9*V9+W10*V10+W11*V11+W12*V12+W13*V13+W14*V14+W15*V15+W16*V16+W17*V17+W18*V18+W19*V19+W20*V20+W21*V21)/V22</f>
        <v>15381.666666666666</v>
      </c>
    </row>
  </sheetData>
  <sheetProtection/>
  <mergeCells count="20"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3.28125" style="0" customWidth="1"/>
  </cols>
  <sheetData>
    <row r="1" ht="12.75">
      <c r="E1" s="10"/>
    </row>
    <row r="2" spans="1:27" ht="18.75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8.75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5" ht="15.75" thickBot="1">
      <c r="A4" s="12"/>
      <c r="B4" s="5"/>
      <c r="C4" s="5"/>
      <c r="D4" s="5"/>
      <c r="E4" s="10"/>
    </row>
    <row r="5" spans="1:29" ht="96.75" customHeight="1">
      <c r="A5" s="108" t="s">
        <v>16</v>
      </c>
      <c r="B5" s="101" t="s">
        <v>8</v>
      </c>
      <c r="C5" s="101"/>
      <c r="D5" s="101"/>
      <c r="E5" s="101"/>
      <c r="F5" s="101" t="s">
        <v>38</v>
      </c>
      <c r="G5" s="101"/>
      <c r="H5" s="101"/>
      <c r="I5" s="101"/>
      <c r="J5" s="98" t="s">
        <v>39</v>
      </c>
      <c r="K5" s="99"/>
      <c r="L5" s="99"/>
      <c r="M5" s="99"/>
      <c r="N5" s="99"/>
      <c r="O5" s="100"/>
      <c r="P5" s="101" t="s">
        <v>9</v>
      </c>
      <c r="Q5" s="101"/>
      <c r="R5" s="101"/>
      <c r="S5" s="101"/>
      <c r="T5" s="101" t="s">
        <v>40</v>
      </c>
      <c r="U5" s="101"/>
      <c r="V5" s="101"/>
      <c r="W5" s="101"/>
      <c r="X5" s="101" t="s">
        <v>41</v>
      </c>
      <c r="Y5" s="101"/>
      <c r="Z5" s="101"/>
      <c r="AA5" s="101"/>
      <c r="AB5" s="102" t="s">
        <v>79</v>
      </c>
      <c r="AC5" s="103"/>
    </row>
    <row r="6" spans="1:29" ht="409.5" customHeight="1">
      <c r="A6" s="108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101" t="s">
        <v>3</v>
      </c>
      <c r="K6" s="101"/>
      <c r="L6" s="101" t="s">
        <v>5</v>
      </c>
      <c r="M6" s="101"/>
      <c r="N6" s="98" t="s">
        <v>21</v>
      </c>
      <c r="O6" s="100"/>
      <c r="P6" s="101" t="s">
        <v>3</v>
      </c>
      <c r="Q6" s="101"/>
      <c r="R6" s="101" t="s">
        <v>5</v>
      </c>
      <c r="S6" s="101"/>
      <c r="T6" s="101" t="s">
        <v>3</v>
      </c>
      <c r="U6" s="101"/>
      <c r="V6" s="101" t="s">
        <v>5</v>
      </c>
      <c r="W6" s="101"/>
      <c r="X6" s="101" t="s">
        <v>3</v>
      </c>
      <c r="Y6" s="101"/>
      <c r="Z6" s="101" t="s">
        <v>5</v>
      </c>
      <c r="AA6" s="101"/>
      <c r="AB6" s="104" t="s">
        <v>75</v>
      </c>
      <c r="AC6" s="104" t="s">
        <v>76</v>
      </c>
    </row>
    <row r="7" spans="1:29" ht="78" customHeight="1">
      <c r="A7" s="108"/>
      <c r="B7" s="15" t="s">
        <v>22</v>
      </c>
      <c r="C7" s="15" t="s">
        <v>23</v>
      </c>
      <c r="D7" s="15" t="s">
        <v>4</v>
      </c>
      <c r="E7" s="15" t="s">
        <v>12</v>
      </c>
      <c r="F7" s="15" t="s">
        <v>22</v>
      </c>
      <c r="G7" s="15" t="s">
        <v>23</v>
      </c>
      <c r="H7" s="15" t="s">
        <v>4</v>
      </c>
      <c r="I7" s="15" t="s">
        <v>12</v>
      </c>
      <c r="J7" s="15" t="s">
        <v>22</v>
      </c>
      <c r="K7" s="15" t="s">
        <v>23</v>
      </c>
      <c r="L7" s="15" t="s">
        <v>4</v>
      </c>
      <c r="M7" s="15" t="s">
        <v>12</v>
      </c>
      <c r="N7" s="15" t="s">
        <v>24</v>
      </c>
      <c r="O7" s="15" t="s">
        <v>25</v>
      </c>
      <c r="P7" s="15" t="s">
        <v>22</v>
      </c>
      <c r="Q7" s="15" t="s">
        <v>23</v>
      </c>
      <c r="R7" s="15" t="s">
        <v>4</v>
      </c>
      <c r="S7" s="15" t="s">
        <v>12</v>
      </c>
      <c r="T7" s="15" t="s">
        <v>22</v>
      </c>
      <c r="U7" s="15" t="s">
        <v>23</v>
      </c>
      <c r="V7" s="15" t="s">
        <v>4</v>
      </c>
      <c r="W7" s="15" t="s">
        <v>12</v>
      </c>
      <c r="X7" s="15" t="s">
        <v>22</v>
      </c>
      <c r="Y7" s="15" t="s">
        <v>23</v>
      </c>
      <c r="Z7" s="15" t="s">
        <v>4</v>
      </c>
      <c r="AA7" s="15" t="s">
        <v>12</v>
      </c>
      <c r="AB7" s="105"/>
      <c r="AC7" s="105"/>
    </row>
    <row r="8" spans="1:29" ht="15.75" customHeight="1">
      <c r="A8" s="24" t="s">
        <v>62</v>
      </c>
      <c r="B8" s="15">
        <v>37.77</v>
      </c>
      <c r="C8" s="15">
        <v>36</v>
      </c>
      <c r="D8" s="26">
        <v>12056</v>
      </c>
      <c r="E8" s="26">
        <v>12649</v>
      </c>
      <c r="F8" s="15">
        <v>1</v>
      </c>
      <c r="G8" s="15">
        <v>1</v>
      </c>
      <c r="H8" s="26">
        <v>30759</v>
      </c>
      <c r="I8" s="26">
        <v>30759</v>
      </c>
      <c r="J8" s="15">
        <v>22.27</v>
      </c>
      <c r="K8" s="15">
        <v>20</v>
      </c>
      <c r="L8" s="15">
        <v>12176</v>
      </c>
      <c r="M8" s="15">
        <v>13558</v>
      </c>
      <c r="N8" s="15">
        <v>20</v>
      </c>
      <c r="O8" s="26">
        <v>14558</v>
      </c>
      <c r="P8" s="15" t="s">
        <v>67</v>
      </c>
      <c r="Q8" s="15" t="s">
        <v>67</v>
      </c>
      <c r="R8" s="15" t="s">
        <v>67</v>
      </c>
      <c r="S8" s="15" t="s">
        <v>67</v>
      </c>
      <c r="T8" s="15" t="s">
        <v>67</v>
      </c>
      <c r="U8" s="15" t="s">
        <v>67</v>
      </c>
      <c r="V8" s="15" t="s">
        <v>67</v>
      </c>
      <c r="W8" s="15" t="s">
        <v>67</v>
      </c>
      <c r="X8" s="15" t="s">
        <v>67</v>
      </c>
      <c r="Y8" s="15" t="s">
        <v>67</v>
      </c>
      <c r="Z8" s="15" t="s">
        <v>67</v>
      </c>
      <c r="AA8" s="15" t="s">
        <v>67</v>
      </c>
      <c r="AB8" s="73">
        <v>0</v>
      </c>
      <c r="AC8" s="73">
        <v>0</v>
      </c>
    </row>
    <row r="9" spans="1:29" ht="15.75" customHeight="1">
      <c r="A9" s="24" t="s">
        <v>61</v>
      </c>
      <c r="B9" s="15">
        <v>24.97</v>
      </c>
      <c r="C9" s="15">
        <v>22</v>
      </c>
      <c r="D9" s="26">
        <v>13095</v>
      </c>
      <c r="E9" s="26">
        <v>14862</v>
      </c>
      <c r="F9" s="15">
        <v>1</v>
      </c>
      <c r="G9" s="15">
        <v>1</v>
      </c>
      <c r="H9" s="26">
        <v>35094</v>
      </c>
      <c r="I9" s="26">
        <v>35094</v>
      </c>
      <c r="J9" s="15">
        <v>7.97</v>
      </c>
      <c r="K9" s="15">
        <v>6</v>
      </c>
      <c r="L9" s="15">
        <v>14317</v>
      </c>
      <c r="M9" s="15">
        <v>19017</v>
      </c>
      <c r="N9" s="15">
        <v>6</v>
      </c>
      <c r="O9" s="26">
        <v>19017</v>
      </c>
      <c r="P9" s="15" t="s">
        <v>67</v>
      </c>
      <c r="Q9" s="15" t="s">
        <v>67</v>
      </c>
      <c r="R9" s="15" t="s">
        <v>67</v>
      </c>
      <c r="S9" s="15" t="s">
        <v>67</v>
      </c>
      <c r="T9" s="15" t="s">
        <v>67</v>
      </c>
      <c r="U9" s="15" t="s">
        <v>67</v>
      </c>
      <c r="V9" s="15" t="s">
        <v>67</v>
      </c>
      <c r="W9" s="15" t="s">
        <v>67</v>
      </c>
      <c r="X9" s="15" t="s">
        <v>67</v>
      </c>
      <c r="Y9" s="15" t="s">
        <v>67</v>
      </c>
      <c r="Z9" s="15" t="s">
        <v>67</v>
      </c>
      <c r="AA9" s="15" t="s">
        <v>67</v>
      </c>
      <c r="AB9" s="73">
        <v>0</v>
      </c>
      <c r="AC9" s="73">
        <v>0</v>
      </c>
    </row>
    <row r="10" spans="1:29" ht="15.75" customHeight="1" thickBot="1">
      <c r="A10" s="24" t="s">
        <v>66</v>
      </c>
      <c r="B10" s="15" t="s">
        <v>67</v>
      </c>
      <c r="C10" s="15" t="s">
        <v>67</v>
      </c>
      <c r="D10" s="26" t="s">
        <v>67</v>
      </c>
      <c r="E10" s="26" t="s">
        <v>67</v>
      </c>
      <c r="F10" s="15" t="s">
        <v>67</v>
      </c>
      <c r="G10" s="15" t="s">
        <v>67</v>
      </c>
      <c r="H10" s="26" t="s">
        <v>67</v>
      </c>
      <c r="I10" s="26" t="s">
        <v>67</v>
      </c>
      <c r="J10" s="15" t="s">
        <v>67</v>
      </c>
      <c r="K10" s="15" t="s">
        <v>67</v>
      </c>
      <c r="L10" s="15" t="s">
        <v>67</v>
      </c>
      <c r="M10" s="15" t="s">
        <v>67</v>
      </c>
      <c r="N10" s="15" t="s">
        <v>67</v>
      </c>
      <c r="O10" s="15" t="s">
        <v>67</v>
      </c>
      <c r="P10" s="15">
        <v>36.5</v>
      </c>
      <c r="Q10" s="26">
        <v>37</v>
      </c>
      <c r="R10" s="26">
        <v>15339</v>
      </c>
      <c r="S10" s="26">
        <v>15255</v>
      </c>
      <c r="T10" s="26">
        <v>1</v>
      </c>
      <c r="U10" s="26">
        <v>1</v>
      </c>
      <c r="V10" s="26">
        <v>28180</v>
      </c>
      <c r="W10" s="26">
        <v>28180</v>
      </c>
      <c r="X10" s="28">
        <v>13</v>
      </c>
      <c r="Y10" s="26">
        <v>14</v>
      </c>
      <c r="Z10" s="26">
        <v>17870</v>
      </c>
      <c r="AA10" s="26">
        <v>16593</v>
      </c>
      <c r="AB10" s="73">
        <v>3</v>
      </c>
      <c r="AC10" s="73">
        <v>16335</v>
      </c>
    </row>
    <row r="11" spans="1:29" ht="15.75" customHeight="1" thickBot="1">
      <c r="A11" s="25" t="s">
        <v>55</v>
      </c>
      <c r="B11" s="29">
        <f>SUM(B8:B9)</f>
        <v>62.74</v>
      </c>
      <c r="C11" s="29">
        <f aca="true" t="shared" si="0" ref="C11:N11">SUM(C8:C9)</f>
        <v>58</v>
      </c>
      <c r="D11" s="50">
        <f>SUM(D8*B8+D9*B9)/B11</f>
        <v>12469.513388587822</v>
      </c>
      <c r="E11" s="50">
        <f>SUM(E8*C8+E9*C9)/C11</f>
        <v>13488.413793103447</v>
      </c>
      <c r="F11" s="29">
        <f t="shared" si="0"/>
        <v>2</v>
      </c>
      <c r="G11" s="29">
        <f t="shared" si="0"/>
        <v>2</v>
      </c>
      <c r="H11" s="50">
        <f>SUM(H8:H9)/2</f>
        <v>32926.5</v>
      </c>
      <c r="I11" s="50">
        <f>SUM(I8:I9)/2</f>
        <v>32926.5</v>
      </c>
      <c r="J11" s="29">
        <f t="shared" si="0"/>
        <v>30.24</v>
      </c>
      <c r="K11" s="50">
        <f t="shared" si="0"/>
        <v>26</v>
      </c>
      <c r="L11" s="50">
        <f>SUM(L8:L9)/2</f>
        <v>13246.5</v>
      </c>
      <c r="M11" s="50">
        <f>SUM(M8:M9)/2</f>
        <v>16287.5</v>
      </c>
      <c r="N11" s="50">
        <f t="shared" si="0"/>
        <v>26</v>
      </c>
      <c r="O11" s="50">
        <f>SUM(O8:O9)/2</f>
        <v>16787.5</v>
      </c>
      <c r="P11" s="29">
        <f>SUM(P10)</f>
        <v>36.5</v>
      </c>
      <c r="Q11" s="50">
        <f aca="true" t="shared" si="1" ref="Q11:AC11">SUM(Q10)</f>
        <v>37</v>
      </c>
      <c r="R11" s="50">
        <f t="shared" si="1"/>
        <v>15339</v>
      </c>
      <c r="S11" s="50">
        <f t="shared" si="1"/>
        <v>15255</v>
      </c>
      <c r="T11" s="50">
        <f t="shared" si="1"/>
        <v>1</v>
      </c>
      <c r="U11" s="50">
        <f t="shared" si="1"/>
        <v>1</v>
      </c>
      <c r="V11" s="50">
        <f t="shared" si="1"/>
        <v>28180</v>
      </c>
      <c r="W11" s="50">
        <f t="shared" si="1"/>
        <v>28180</v>
      </c>
      <c r="X11" s="50">
        <f t="shared" si="1"/>
        <v>13</v>
      </c>
      <c r="Y11" s="50">
        <f t="shared" si="1"/>
        <v>14</v>
      </c>
      <c r="Z11" s="50">
        <f t="shared" si="1"/>
        <v>17870</v>
      </c>
      <c r="AA11" s="50">
        <f t="shared" si="1"/>
        <v>16593</v>
      </c>
      <c r="AB11" s="73">
        <f>SUM(AB8:AB10)</f>
        <v>3</v>
      </c>
      <c r="AC11" s="50">
        <f t="shared" si="1"/>
        <v>16335</v>
      </c>
    </row>
  </sheetData>
  <sheetProtection/>
  <mergeCells count="25">
    <mergeCell ref="H6:I6"/>
    <mergeCell ref="J6:K6"/>
    <mergeCell ref="D6:E6"/>
    <mergeCell ref="F6:G6"/>
    <mergeCell ref="V6:W6"/>
    <mergeCell ref="A5:A7"/>
    <mergeCell ref="P5:S5"/>
    <mergeCell ref="X5:AA5"/>
    <mergeCell ref="B5:E5"/>
    <mergeCell ref="F5:I5"/>
    <mergeCell ref="J5:O5"/>
    <mergeCell ref="L6:M6"/>
    <mergeCell ref="N6:O6"/>
    <mergeCell ref="B6:C6"/>
    <mergeCell ref="T5:W5"/>
    <mergeCell ref="AB5:AC5"/>
    <mergeCell ref="AB6:AB7"/>
    <mergeCell ref="AC6:AC7"/>
    <mergeCell ref="A2:AA2"/>
    <mergeCell ref="X6:Y6"/>
    <mergeCell ref="Z6:AA6"/>
    <mergeCell ref="A3:AA3"/>
    <mergeCell ref="P6:Q6"/>
    <mergeCell ref="R6:S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2014-03-13T12:29:15Z</cp:lastPrinted>
  <dcterms:created xsi:type="dcterms:W3CDTF">1996-10-08T23:32:33Z</dcterms:created>
  <dcterms:modified xsi:type="dcterms:W3CDTF">2014-06-19T11:11:13Z</dcterms:modified>
  <cp:category/>
  <cp:version/>
  <cp:contentType/>
  <cp:contentStatus/>
</cp:coreProperties>
</file>