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<sst xmlns="http://schemas.openxmlformats.org/spreadsheetml/2006/main" count="342" uniqueCount="80">
  <si>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</si>
  <si>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</si>
  <si>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</si>
  <si>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</si>
  <si>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</si>
  <si>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</si>
  <si>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</si>
  <si>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</si>
  <si>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</si>
  <si>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</si>
  <si>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</si>
  <si>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</si>
  <si>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</si>
  <si>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</si>
  <si>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</si>
  <si>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</si>
  <si>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</si>
  <si>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</si>
  <si>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</si>
  <si>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</si>
  <si>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</si>
  <si>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</si>
  <si>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</si>
  <si>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</si>
  <si>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</si>
  <si>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</si>
  <si>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</si>
  <si>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</si>
  <si>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</si>
  <si>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</si>
  <si>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</si>
  <si>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</si>
  <si>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</si>
  <si>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</si>
  <si>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</si>
  <si>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</si>
  <si>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</si>
  <si>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</si>
  <si>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</si>
  <si>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</si>
  <si>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</si>
  <si>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</si>
  <si>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</si>
  <si>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</si>
  <si>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</si>
  <si>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</si>
  <si>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</si>
  <si>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</si>
  <si>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</si>
  <si>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</si>
  <si>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</si>
  <si>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</si>
  <si>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</si>
  <si>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</si>
  <si>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</si>
  <si>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</si>
  <si>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</si>
  <si>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</si>
  <si>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</si>
  <si>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</si>
  <si>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</si>
  <si>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</si>
  <si>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</si>
  <si>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</si>
  <si>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</si>
  <si>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</si>
  <si>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</si>
  <si>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</si>
  <si>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</si>
  <si>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</si>
  <si>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</si>
  <si>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</si>
  <si>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</si>
  <si>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</si>
  <si>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</si>
  <si>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</si>
  <si>
    <t>за январь - сентябрь 2014 года</t>
  </si>
  <si>
    <t>за  январь-сентябрь 2014 года</t>
  </si>
  <si>
    <t>за  январь - сентябрь  2014 года</t>
  </si>
  <si>
    <t>за  январь  - сентябрь 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</si>
</sst>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/>
    </xf>
    <xf numFmtId="193" fontId="14" fillId="0" borderId="13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193" fontId="5" fillId="0" borderId="2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/>
    </xf>
    <xf numFmtId="193" fontId="10" fillId="0" borderId="13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1">
      <selection activeCell="H6" sqref="H6:I6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103" t="s">
        <v>15</v>
      </c>
      <c r="B5" s="104" t="s">
        <v>1</v>
      </c>
      <c r="C5" s="105"/>
      <c r="D5" s="105"/>
      <c r="E5" s="106"/>
      <c r="F5" s="102" t="s">
        <v>6</v>
      </c>
      <c r="G5" s="95"/>
      <c r="H5" s="95"/>
      <c r="I5" s="95"/>
      <c r="J5" s="100" t="s">
        <v>31</v>
      </c>
      <c r="K5" s="101"/>
      <c r="L5" s="101"/>
      <c r="M5" s="101"/>
      <c r="N5" s="101"/>
      <c r="O5" s="102"/>
      <c r="P5" s="100" t="s">
        <v>32</v>
      </c>
      <c r="Q5" s="101"/>
      <c r="R5" s="101"/>
      <c r="S5" s="101"/>
      <c r="T5" s="101"/>
      <c r="U5" s="102"/>
      <c r="V5" s="100" t="s">
        <v>33</v>
      </c>
      <c r="W5" s="101"/>
      <c r="X5" s="101"/>
      <c r="Y5" s="101"/>
      <c r="Z5" s="101"/>
      <c r="AA5" s="102"/>
      <c r="AB5" s="95" t="s">
        <v>7</v>
      </c>
      <c r="AC5" s="95"/>
      <c r="AD5" s="95"/>
      <c r="AE5" s="95"/>
      <c r="AF5" s="95" t="s">
        <v>34</v>
      </c>
      <c r="AG5" s="95"/>
      <c r="AH5" s="95"/>
      <c r="AI5" s="95"/>
      <c r="AJ5" s="100" t="s">
        <v>35</v>
      </c>
      <c r="AK5" s="101"/>
      <c r="AL5" s="101"/>
      <c r="AM5" s="101"/>
      <c r="AN5" s="101"/>
      <c r="AO5" s="102"/>
      <c r="AP5" s="100" t="s">
        <v>36</v>
      </c>
      <c r="AQ5" s="101"/>
      <c r="AR5" s="101"/>
      <c r="AS5" s="101"/>
      <c r="AT5" s="101"/>
      <c r="AU5" s="102"/>
      <c r="AV5" s="95" t="s">
        <v>8</v>
      </c>
      <c r="AW5" s="95"/>
      <c r="AX5" s="95"/>
      <c r="AY5" s="95"/>
      <c r="AZ5" s="95" t="s">
        <v>37</v>
      </c>
      <c r="BA5" s="95"/>
      <c r="BB5" s="95"/>
      <c r="BC5" s="95"/>
      <c r="BD5" s="100" t="s">
        <v>38</v>
      </c>
      <c r="BE5" s="101"/>
      <c r="BF5" s="101"/>
      <c r="BG5" s="101"/>
      <c r="BH5" s="101"/>
      <c r="BI5" s="102"/>
      <c r="BJ5" s="95" t="s">
        <v>68</v>
      </c>
      <c r="BK5" s="95"/>
      <c r="BL5" s="95"/>
      <c r="BM5" s="95"/>
      <c r="BN5" s="95" t="s">
        <v>39</v>
      </c>
      <c r="BO5" s="95"/>
      <c r="BP5" s="95"/>
      <c r="BQ5" s="95"/>
      <c r="BR5" s="95" t="s">
        <v>40</v>
      </c>
      <c r="BS5" s="95"/>
      <c r="BT5" s="95"/>
      <c r="BU5" s="95"/>
      <c r="BV5" s="110" t="s">
        <v>69</v>
      </c>
      <c r="BW5" s="111"/>
    </row>
    <row r="6" spans="1:75" ht="409.5" customHeight="1">
      <c r="A6" s="103"/>
      <c r="B6" s="94" t="s">
        <v>3</v>
      </c>
      <c r="C6" s="95"/>
      <c r="D6" s="95" t="s">
        <v>5</v>
      </c>
      <c r="E6" s="107"/>
      <c r="F6" s="102" t="s">
        <v>3</v>
      </c>
      <c r="G6" s="95"/>
      <c r="H6" s="95" t="s">
        <v>5</v>
      </c>
      <c r="I6" s="95"/>
      <c r="J6" s="95" t="s">
        <v>3</v>
      </c>
      <c r="K6" s="95"/>
      <c r="L6" s="95" t="s">
        <v>5</v>
      </c>
      <c r="M6" s="95"/>
      <c r="N6" s="98" t="s">
        <v>20</v>
      </c>
      <c r="O6" s="99"/>
      <c r="P6" s="95" t="s">
        <v>3</v>
      </c>
      <c r="Q6" s="95"/>
      <c r="R6" s="95" t="s">
        <v>5</v>
      </c>
      <c r="S6" s="95"/>
      <c r="T6" s="98" t="s">
        <v>20</v>
      </c>
      <c r="U6" s="99"/>
      <c r="V6" s="95" t="s">
        <v>3</v>
      </c>
      <c r="W6" s="95"/>
      <c r="X6" s="95" t="s">
        <v>5</v>
      </c>
      <c r="Y6" s="95"/>
      <c r="Z6" s="98" t="s">
        <v>20</v>
      </c>
      <c r="AA6" s="99"/>
      <c r="AB6" s="95" t="s">
        <v>3</v>
      </c>
      <c r="AC6" s="95"/>
      <c r="AD6" s="95" t="s">
        <v>5</v>
      </c>
      <c r="AE6" s="95"/>
      <c r="AF6" s="95" t="s">
        <v>3</v>
      </c>
      <c r="AG6" s="95"/>
      <c r="AH6" s="95" t="s">
        <v>5</v>
      </c>
      <c r="AI6" s="95"/>
      <c r="AJ6" s="95" t="s">
        <v>3</v>
      </c>
      <c r="AK6" s="95"/>
      <c r="AL6" s="95" t="s">
        <v>5</v>
      </c>
      <c r="AM6" s="95"/>
      <c r="AN6" s="98" t="s">
        <v>20</v>
      </c>
      <c r="AO6" s="99"/>
      <c r="AP6" s="95" t="s">
        <v>3</v>
      </c>
      <c r="AQ6" s="95"/>
      <c r="AR6" s="95" t="s">
        <v>5</v>
      </c>
      <c r="AS6" s="95"/>
      <c r="AT6" s="98" t="s">
        <v>20</v>
      </c>
      <c r="AU6" s="99"/>
      <c r="AV6" s="95" t="s">
        <v>3</v>
      </c>
      <c r="AW6" s="95"/>
      <c r="AX6" s="95" t="s">
        <v>5</v>
      </c>
      <c r="AY6" s="95"/>
      <c r="AZ6" s="95" t="s">
        <v>3</v>
      </c>
      <c r="BA6" s="95"/>
      <c r="BB6" s="95" t="s">
        <v>5</v>
      </c>
      <c r="BC6" s="95"/>
      <c r="BD6" s="95" t="s">
        <v>3</v>
      </c>
      <c r="BE6" s="95"/>
      <c r="BF6" s="95" t="s">
        <v>5</v>
      </c>
      <c r="BG6" s="95"/>
      <c r="BH6" s="98" t="s">
        <v>20</v>
      </c>
      <c r="BI6" s="99"/>
      <c r="BJ6" s="95" t="s">
        <v>3</v>
      </c>
      <c r="BK6" s="95"/>
      <c r="BL6" s="95" t="s">
        <v>5</v>
      </c>
      <c r="BM6" s="95"/>
      <c r="BN6" s="95" t="s">
        <v>3</v>
      </c>
      <c r="BO6" s="95"/>
      <c r="BP6" s="95" t="s">
        <v>5</v>
      </c>
      <c r="BQ6" s="95"/>
      <c r="BR6" s="100" t="s">
        <v>3</v>
      </c>
      <c r="BS6" s="102"/>
      <c r="BT6" s="100" t="s">
        <v>5</v>
      </c>
      <c r="BU6" s="102"/>
      <c r="BV6" s="108" t="s">
        <v>70</v>
      </c>
      <c r="BW6" s="108" t="s">
        <v>71</v>
      </c>
    </row>
    <row r="7" spans="1:75" s="2" customFormat="1" ht="113.25" customHeight="1">
      <c r="A7" s="103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109"/>
      <c r="BW7" s="109"/>
    </row>
    <row r="8" spans="1:75" s="2" customFormat="1" ht="19.5" customHeight="1">
      <c r="A8" s="33" t="s">
        <v>62</v>
      </c>
      <c r="B8" s="34">
        <f>SUM(F8)</f>
        <v>443.63999999999993</v>
      </c>
      <c r="C8" s="35">
        <f>SUM(G8)</f>
        <v>421</v>
      </c>
      <c r="D8" s="35">
        <f>SUM(H8)</f>
        <v>18904.381277612483</v>
      </c>
      <c r="E8" s="35">
        <f>SUM(I8)</f>
        <v>19885.33491686461</v>
      </c>
      <c r="F8" s="36">
        <f>SUM('Зарплата по школам'!B19)</f>
        <v>443.63999999999993</v>
      </c>
      <c r="G8" s="37">
        <f>SUM('Зарплата по школам'!C19)</f>
        <v>421</v>
      </c>
      <c r="H8" s="37">
        <f>SUM('Зарплата по школам'!D19)</f>
        <v>18904.381277612483</v>
      </c>
      <c r="I8" s="37">
        <f>SUM('Зарплата по школам'!E19)</f>
        <v>19885.33491686461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40556.666666666664</v>
      </c>
      <c r="M8" s="37">
        <f>SUM('Зарплата по школам'!I19)</f>
        <v>46210.083333333336</v>
      </c>
      <c r="N8" s="37">
        <f>SUM('Зарплата по школам'!J19)</f>
        <v>11</v>
      </c>
      <c r="O8" s="37">
        <f>SUM('Зарплата по школам'!K19)</f>
        <v>47416.5</v>
      </c>
      <c r="P8" s="38">
        <f>SUM('Зарплата по школам'!L19)</f>
        <v>239.35</v>
      </c>
      <c r="Q8" s="37">
        <f>SUM('Зарплата по школам'!M19)</f>
        <v>214</v>
      </c>
      <c r="R8" s="37">
        <f>SUM('Зарплата по школам'!N19)</f>
        <v>22607.5827449342</v>
      </c>
      <c r="S8" s="37">
        <f>SUM('Зарплата по школам'!O19)</f>
        <v>25242.82242990654</v>
      </c>
      <c r="T8" s="37">
        <f>SUM('Зарплата по школам'!P19)</f>
        <v>209.20000000000002</v>
      </c>
      <c r="U8" s="37">
        <f>SUM('Зарплата по школам'!Q19)</f>
        <v>27269.427342256215</v>
      </c>
      <c r="V8" s="38">
        <f>SUM('Зарплата по школам'!R19)</f>
        <v>212.33000000000004</v>
      </c>
      <c r="W8" s="37">
        <f>SUM('Зарплата по школам'!S19)</f>
        <v>183</v>
      </c>
      <c r="X8" s="37">
        <f>SUM('Зарплата по школам'!T19)</f>
        <v>22304.989638769835</v>
      </c>
      <c r="Y8" s="37">
        <f>SUM('Зарплата по школам'!U19)</f>
        <v>25979.16393442623</v>
      </c>
      <c r="Z8" s="37">
        <f>SUM('Зарплата по школам'!V19)</f>
        <v>177.8</v>
      </c>
      <c r="AA8" s="37">
        <f>SUM('Зарплата по школам'!W19)</f>
        <v>27517.363329583797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24384.076923076922</v>
      </c>
    </row>
    <row r="9" spans="1:75" s="2" customFormat="1" ht="19.5" customHeight="1">
      <c r="A9" s="33" t="s">
        <v>63</v>
      </c>
      <c r="B9" s="34">
        <f>SUM(AB9)</f>
        <v>228.58</v>
      </c>
      <c r="C9" s="35">
        <f>SUM(AC9)</f>
        <v>230</v>
      </c>
      <c r="D9" s="35">
        <f>SUM(AD9)</f>
        <v>13736.344299588765</v>
      </c>
      <c r="E9" s="35">
        <f>SUM(AE9)</f>
        <v>13628.295652173912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228.58</v>
      </c>
      <c r="AC9" s="37">
        <f>SUM('Зарплата по ДОУ'!C22)</f>
        <v>230</v>
      </c>
      <c r="AD9" s="37">
        <f>SUM('Зарплата по ДОУ'!D22)</f>
        <v>13736.344299588765</v>
      </c>
      <c r="AE9" s="37">
        <f>SUM('Зарплата по ДОУ'!E22)</f>
        <v>13628.295652173912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28696.4</v>
      </c>
      <c r="AI9" s="37">
        <f>SUM('Зарплата по ДОУ'!I22)</f>
        <v>28696.4</v>
      </c>
      <c r="AJ9" s="38">
        <f>SUM('Зарплата по ДОУ'!J22)</f>
        <v>101.75</v>
      </c>
      <c r="AK9" s="37">
        <f>SUM('Зарплата по ДОУ'!K22)</f>
        <v>106</v>
      </c>
      <c r="AL9" s="37">
        <f>SUM('Зарплата по ДОУ'!L22)</f>
        <v>19426.911547911546</v>
      </c>
      <c r="AM9" s="37">
        <f>SUM('Зарплата по ДОУ'!M22)</f>
        <v>18680.924528301886</v>
      </c>
      <c r="AN9" s="37">
        <f>SUM('Зарплата по ДОУ'!N22)</f>
        <v>103.5</v>
      </c>
      <c r="AO9" s="37">
        <f>SUM('Зарплата по ДОУ'!O22)</f>
        <v>19783.108212560386</v>
      </c>
      <c r="AP9" s="38">
        <f>SUM('Зарплата по ДОУ'!P22)</f>
        <v>82.10000000000001</v>
      </c>
      <c r="AQ9" s="37">
        <f>SUM('Зарплата по ДОУ'!Q22)</f>
        <v>84</v>
      </c>
      <c r="AR9" s="37">
        <f>SUM('Зарплата по ДОУ'!R22)</f>
        <v>18139.311814859924</v>
      </c>
      <c r="AS9" s="37">
        <f>SUM('Зарплата по ДОУ'!S22)</f>
        <v>17826.928571428572</v>
      </c>
      <c r="AT9" s="37">
        <f>SUM('Зарплата по ДОУ'!T22)</f>
        <v>82.10000000000001</v>
      </c>
      <c r="AU9" s="37">
        <f>SUM('Зарплата по ДОУ'!U22)</f>
        <v>18856.76613885505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15932.333333333334</v>
      </c>
    </row>
    <row r="10" spans="1:75" s="2" customFormat="1" ht="19.5" customHeight="1" thickBot="1">
      <c r="A10" s="51" t="s">
        <v>64</v>
      </c>
      <c r="B10" s="52">
        <f>SUM(AV10+BJ10)</f>
        <v>97.1</v>
      </c>
      <c r="C10" s="53">
        <f>SUM(AW10+BK10)</f>
        <v>96</v>
      </c>
      <c r="D10" s="53">
        <f>SUM(AX10+BL10)/2</f>
        <v>14166.902298850575</v>
      </c>
      <c r="E10" s="53">
        <f>SUM(AY10+BM10)/2</f>
        <v>14522.25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60.9</v>
      </c>
      <c r="AW10" s="55">
        <f>SUM('Зарплата внешк'!C11)</f>
        <v>56</v>
      </c>
      <c r="AX10" s="55">
        <f>SUM('Зарплата внешк'!D11)</f>
        <v>12747.80459770115</v>
      </c>
      <c r="AY10" s="55">
        <f>SUM('Зарплата внешк'!E11)</f>
        <v>13958.5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34883.5</v>
      </c>
      <c r="BC10" s="55">
        <f>SUM('Зарплата внешк'!I11)</f>
        <v>34883.5</v>
      </c>
      <c r="BD10" s="56">
        <f>SUM('Зарплата внешк'!J11)</f>
        <v>30.259999999999998</v>
      </c>
      <c r="BE10" s="55">
        <f>SUM('Зарплата внешк'!K11)</f>
        <v>26</v>
      </c>
      <c r="BF10" s="55">
        <f>SUM('Зарплата внешк'!L11)</f>
        <v>13428.061467283544</v>
      </c>
      <c r="BG10" s="55">
        <f>SUM('Зарплата внешк'!M11)</f>
        <v>15891.538461538461</v>
      </c>
      <c r="BH10" s="55">
        <f>SUM('Зарплата внешк'!N11)</f>
        <v>24.4</v>
      </c>
      <c r="BI10" s="55">
        <f>SUM('Зарплата внешк'!O11)</f>
        <v>17267.139344262298</v>
      </c>
      <c r="BJ10" s="56">
        <f>SUM('Зарплата внешк'!P11)</f>
        <v>36.2</v>
      </c>
      <c r="BK10" s="55">
        <v>40</v>
      </c>
      <c r="BL10" s="55">
        <f>SUM('Зарплата внешк'!R11)</f>
        <v>15586</v>
      </c>
      <c r="BM10" s="55">
        <f>SUM('Зарплата внешк'!S10)</f>
        <v>15086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34517</v>
      </c>
      <c r="BQ10" s="55">
        <f>SUM('Зарплата внешк'!W11)</f>
        <v>34517</v>
      </c>
      <c r="BR10" s="56">
        <f>SUM('Зарплата внешк'!X11)</f>
        <v>12.95</v>
      </c>
      <c r="BS10" s="55">
        <f>SUM('Зарплата внешк'!Y11)</f>
        <v>14</v>
      </c>
      <c r="BT10" s="55">
        <f>SUM('Зарплата внешк'!Z11)</f>
        <v>18388</v>
      </c>
      <c r="BU10" s="55">
        <f>SUM('Зарплата внешк'!AA11)</f>
        <v>17131</v>
      </c>
      <c r="BV10" s="76">
        <f>SUM('Зарплата внешк'!AB11)</f>
        <v>3</v>
      </c>
      <c r="BW10" s="77">
        <f>SUM('Зарплата внешк'!AC11)</f>
        <v>18543</v>
      </c>
    </row>
    <row r="11" spans="1:75" ht="19.5" customHeight="1" thickBot="1">
      <c r="A11" s="40" t="s">
        <v>54</v>
      </c>
      <c r="B11" s="41">
        <f>SUM(B8:B10)</f>
        <v>769.3199999999999</v>
      </c>
      <c r="C11" s="42">
        <f aca="true" t="shared" si="0" ref="C11:BN11">SUM(C8:C10)</f>
        <v>747</v>
      </c>
      <c r="D11" s="43">
        <f>SUM(D8*B8+D9*B9+D10*B10)/B11</f>
        <v>16770.913928168244</v>
      </c>
      <c r="E11" s="43">
        <f>SUM(E8*C8+E9*C9+E10*C10)/C11</f>
        <v>17269.571619812585</v>
      </c>
      <c r="F11" s="44">
        <f t="shared" si="0"/>
        <v>443.63999999999993</v>
      </c>
      <c r="G11" s="42">
        <f t="shared" si="0"/>
        <v>421</v>
      </c>
      <c r="H11" s="42">
        <f t="shared" si="0"/>
        <v>18904.381277612483</v>
      </c>
      <c r="I11" s="42">
        <f t="shared" si="0"/>
        <v>19885.33491686461</v>
      </c>
      <c r="J11" s="45">
        <f t="shared" si="0"/>
        <v>11</v>
      </c>
      <c r="K11" s="42">
        <f t="shared" si="0"/>
        <v>11</v>
      </c>
      <c r="L11" s="42">
        <f t="shared" si="0"/>
        <v>40556.666666666664</v>
      </c>
      <c r="M11" s="42">
        <f t="shared" si="0"/>
        <v>46210.083333333336</v>
      </c>
      <c r="N11" s="42">
        <f t="shared" si="0"/>
        <v>11</v>
      </c>
      <c r="O11" s="42">
        <f t="shared" si="0"/>
        <v>47416.5</v>
      </c>
      <c r="P11" s="45">
        <f t="shared" si="0"/>
        <v>239.35</v>
      </c>
      <c r="Q11" s="42">
        <f t="shared" si="0"/>
        <v>214</v>
      </c>
      <c r="R11" s="42">
        <f t="shared" si="0"/>
        <v>22607.5827449342</v>
      </c>
      <c r="S11" s="42">
        <f t="shared" si="0"/>
        <v>25242.82242990654</v>
      </c>
      <c r="T11" s="42">
        <f t="shared" si="0"/>
        <v>209.20000000000002</v>
      </c>
      <c r="U11" s="42">
        <f t="shared" si="0"/>
        <v>27269.427342256215</v>
      </c>
      <c r="V11" s="45">
        <f t="shared" si="0"/>
        <v>212.33000000000004</v>
      </c>
      <c r="W11" s="42">
        <f t="shared" si="0"/>
        <v>183</v>
      </c>
      <c r="X11" s="42">
        <f t="shared" si="0"/>
        <v>22304.989638769835</v>
      </c>
      <c r="Y11" s="42">
        <f t="shared" si="0"/>
        <v>25979.16393442623</v>
      </c>
      <c r="Z11" s="42">
        <f t="shared" si="0"/>
        <v>177.8</v>
      </c>
      <c r="AA11" s="42">
        <f t="shared" si="0"/>
        <v>27517.363329583797</v>
      </c>
      <c r="AB11" s="45">
        <f t="shared" si="0"/>
        <v>228.58</v>
      </c>
      <c r="AC11" s="42">
        <f t="shared" si="0"/>
        <v>230</v>
      </c>
      <c r="AD11" s="42">
        <f t="shared" si="0"/>
        <v>13736.344299588765</v>
      </c>
      <c r="AE11" s="42">
        <f t="shared" si="0"/>
        <v>13628.295652173912</v>
      </c>
      <c r="AF11" s="45">
        <f t="shared" si="0"/>
        <v>5</v>
      </c>
      <c r="AG11" s="42">
        <f t="shared" si="0"/>
        <v>5</v>
      </c>
      <c r="AH11" s="42">
        <f t="shared" si="0"/>
        <v>28696.4</v>
      </c>
      <c r="AI11" s="42">
        <f t="shared" si="0"/>
        <v>28696.4</v>
      </c>
      <c r="AJ11" s="45">
        <f t="shared" si="0"/>
        <v>101.75</v>
      </c>
      <c r="AK11" s="42">
        <f t="shared" si="0"/>
        <v>106</v>
      </c>
      <c r="AL11" s="42">
        <f t="shared" si="0"/>
        <v>19426.911547911546</v>
      </c>
      <c r="AM11" s="42">
        <f t="shared" si="0"/>
        <v>18680.924528301886</v>
      </c>
      <c r="AN11" s="42">
        <f t="shared" si="0"/>
        <v>103.5</v>
      </c>
      <c r="AO11" s="42">
        <f t="shared" si="0"/>
        <v>19783.108212560386</v>
      </c>
      <c r="AP11" s="45">
        <f t="shared" si="0"/>
        <v>82.10000000000001</v>
      </c>
      <c r="AQ11" s="42">
        <f t="shared" si="0"/>
        <v>84</v>
      </c>
      <c r="AR11" s="42">
        <f t="shared" si="0"/>
        <v>18139.311814859924</v>
      </c>
      <c r="AS11" s="42">
        <f t="shared" si="0"/>
        <v>17826.928571428572</v>
      </c>
      <c r="AT11" s="42">
        <f t="shared" si="0"/>
        <v>82.10000000000001</v>
      </c>
      <c r="AU11" s="42">
        <f t="shared" si="0"/>
        <v>18856.76613885505</v>
      </c>
      <c r="AV11" s="45">
        <f t="shared" si="0"/>
        <v>60.9</v>
      </c>
      <c r="AW11" s="42">
        <f t="shared" si="0"/>
        <v>56</v>
      </c>
      <c r="AX11" s="42">
        <f t="shared" si="0"/>
        <v>12747.80459770115</v>
      </c>
      <c r="AY11" s="42">
        <f t="shared" si="0"/>
        <v>13958.5</v>
      </c>
      <c r="AZ11" s="45">
        <f t="shared" si="0"/>
        <v>2</v>
      </c>
      <c r="BA11" s="42">
        <f t="shared" si="0"/>
        <v>2</v>
      </c>
      <c r="BB11" s="42">
        <f t="shared" si="0"/>
        <v>34883.5</v>
      </c>
      <c r="BC11" s="42">
        <f t="shared" si="0"/>
        <v>34883.5</v>
      </c>
      <c r="BD11" s="45">
        <f t="shared" si="0"/>
        <v>30.259999999999998</v>
      </c>
      <c r="BE11" s="42">
        <f t="shared" si="0"/>
        <v>26</v>
      </c>
      <c r="BF11" s="42">
        <f t="shared" si="0"/>
        <v>13428.061467283544</v>
      </c>
      <c r="BG11" s="42">
        <f t="shared" si="0"/>
        <v>15891.538461538461</v>
      </c>
      <c r="BH11" s="42">
        <f t="shared" si="0"/>
        <v>24.4</v>
      </c>
      <c r="BI11" s="42">
        <f t="shared" si="0"/>
        <v>17267.139344262298</v>
      </c>
      <c r="BJ11" s="45">
        <f t="shared" si="0"/>
        <v>36.2</v>
      </c>
      <c r="BK11" s="42">
        <f t="shared" si="0"/>
        <v>40</v>
      </c>
      <c r="BL11" s="42">
        <f t="shared" si="0"/>
        <v>15586</v>
      </c>
      <c r="BM11" s="42">
        <f t="shared" si="0"/>
        <v>15086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34517</v>
      </c>
      <c r="BQ11" s="42">
        <f t="shared" si="1"/>
        <v>34517</v>
      </c>
      <c r="BR11" s="45">
        <f t="shared" si="1"/>
        <v>12.95</v>
      </c>
      <c r="BS11" s="42">
        <f t="shared" si="1"/>
        <v>14</v>
      </c>
      <c r="BT11" s="42">
        <f t="shared" si="1"/>
        <v>18388</v>
      </c>
      <c r="BU11" s="42">
        <f t="shared" si="1"/>
        <v>17131</v>
      </c>
      <c r="BV11" s="78">
        <f>SUM(BV8:BV10)</f>
        <v>19</v>
      </c>
      <c r="BW11" s="79">
        <f>SUM(BW10*BV10+BW9*BV9+BW8*BV8)/BV11</f>
        <v>22127.315789473683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  <mergeCell ref="BJ6:BK6"/>
    <mergeCell ref="BL6:BM6"/>
    <mergeCell ref="BN5:BQ5"/>
    <mergeCell ref="BD5:BI5"/>
    <mergeCell ref="BN6:BO6"/>
    <mergeCell ref="BH6:BI6"/>
    <mergeCell ref="BF6:BG6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zoomScale="75" zoomScaleNormal="75" zoomScaleSheetLayoutView="7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9" sqref="O19"/>
    </sheetView>
  </sheetViews>
  <sheetFormatPr defaultColWidth="9.140625" defaultRowHeight="12.75"/>
  <cols>
    <col min="1" max="1" width="33.8515625" style="0" customWidth="1"/>
    <col min="2" max="3" width="9.57421875" style="0" customWidth="1"/>
    <col min="4" max="4" width="11.7109375" style="0" customWidth="1"/>
    <col min="5" max="5" width="12.57421875" style="0" customWidth="1"/>
    <col min="6" max="6" width="9.574218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3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281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421875" style="0" customWidth="1"/>
    <col min="24" max="24" width="14.8515625" style="0" customWidth="1"/>
    <col min="25" max="25" width="19.8515625" style="0" customWidth="1"/>
  </cols>
  <sheetData>
    <row r="1" ht="12.75" customHeight="1">
      <c r="V1" s="21" t="s">
        <v>25</v>
      </c>
    </row>
    <row r="2" spans="1:23" ht="21" customHeight="1">
      <c r="A2" s="96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7.25" customHeight="1">
      <c r="A3" s="97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9.7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72" customHeight="1">
      <c r="A5" s="124" t="s">
        <v>26</v>
      </c>
      <c r="B5" s="119" t="s">
        <v>17</v>
      </c>
      <c r="C5" s="119"/>
      <c r="D5" s="119"/>
      <c r="E5" s="119"/>
      <c r="F5" s="116" t="s">
        <v>18</v>
      </c>
      <c r="G5" s="117"/>
      <c r="H5" s="117"/>
      <c r="I5" s="117"/>
      <c r="J5" s="117"/>
      <c r="K5" s="118"/>
      <c r="L5" s="116" t="s">
        <v>19</v>
      </c>
      <c r="M5" s="117"/>
      <c r="N5" s="117"/>
      <c r="O5" s="117"/>
      <c r="P5" s="117"/>
      <c r="Q5" s="118"/>
      <c r="R5" s="116" t="s">
        <v>41</v>
      </c>
      <c r="S5" s="117"/>
      <c r="T5" s="117"/>
      <c r="U5" s="117"/>
      <c r="V5" s="117"/>
      <c r="W5" s="118"/>
      <c r="X5" s="112" t="s">
        <v>72</v>
      </c>
      <c r="Y5" s="113"/>
    </row>
    <row r="6" spans="1:25" ht="300" customHeight="1">
      <c r="A6" s="124"/>
      <c r="B6" s="119" t="s">
        <v>3</v>
      </c>
      <c r="C6" s="119"/>
      <c r="D6" s="119" t="s">
        <v>5</v>
      </c>
      <c r="E6" s="119"/>
      <c r="F6" s="119" t="s">
        <v>3</v>
      </c>
      <c r="G6" s="119"/>
      <c r="H6" s="119" t="s">
        <v>5</v>
      </c>
      <c r="I6" s="119"/>
      <c r="J6" s="120" t="s">
        <v>10</v>
      </c>
      <c r="K6" s="121"/>
      <c r="L6" s="119" t="s">
        <v>3</v>
      </c>
      <c r="M6" s="119"/>
      <c r="N6" s="119" t="s">
        <v>5</v>
      </c>
      <c r="O6" s="119"/>
      <c r="P6" s="120" t="s">
        <v>10</v>
      </c>
      <c r="Q6" s="121"/>
      <c r="R6" s="119" t="s">
        <v>3</v>
      </c>
      <c r="S6" s="119"/>
      <c r="T6" s="119" t="s">
        <v>5</v>
      </c>
      <c r="U6" s="119"/>
      <c r="V6" s="120" t="s">
        <v>10</v>
      </c>
      <c r="W6" s="121"/>
      <c r="X6" s="114" t="s">
        <v>70</v>
      </c>
      <c r="Y6" s="114" t="s">
        <v>73</v>
      </c>
    </row>
    <row r="7" spans="1:25" s="2" customFormat="1" ht="46.5" customHeight="1">
      <c r="A7" s="124"/>
      <c r="B7" s="15" t="s">
        <v>21</v>
      </c>
      <c r="C7" s="15" t="s">
        <v>28</v>
      </c>
      <c r="D7" s="15" t="s">
        <v>4</v>
      </c>
      <c r="E7" s="15" t="s">
        <v>11</v>
      </c>
      <c r="F7" s="15" t="s">
        <v>21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15"/>
      <c r="Y7" s="115"/>
    </row>
    <row r="8" spans="1:25" s="48" customFormat="1" ht="15.75" customHeight="1">
      <c r="A8" s="47" t="s">
        <v>42</v>
      </c>
      <c r="B8" s="46">
        <v>101.07</v>
      </c>
      <c r="C8" s="49">
        <v>96</v>
      </c>
      <c r="D8" s="49">
        <v>20265</v>
      </c>
      <c r="E8" s="49">
        <v>21247</v>
      </c>
      <c r="F8" s="46">
        <v>1</v>
      </c>
      <c r="G8" s="49">
        <v>1</v>
      </c>
      <c r="H8" s="49">
        <v>70659</v>
      </c>
      <c r="I8" s="49">
        <v>70659</v>
      </c>
      <c r="J8" s="49">
        <v>1</v>
      </c>
      <c r="K8" s="49">
        <v>70659</v>
      </c>
      <c r="L8" s="46">
        <v>67.61</v>
      </c>
      <c r="M8" s="49">
        <v>59</v>
      </c>
      <c r="N8" s="49">
        <v>22153</v>
      </c>
      <c r="O8" s="49">
        <v>25300</v>
      </c>
      <c r="P8" s="80">
        <v>57.3</v>
      </c>
      <c r="Q8" s="49">
        <v>26139</v>
      </c>
      <c r="R8" s="46">
        <v>61.87</v>
      </c>
      <c r="S8" s="49">
        <v>53</v>
      </c>
      <c r="T8" s="49">
        <v>21899</v>
      </c>
      <c r="U8" s="49">
        <v>25468</v>
      </c>
      <c r="V8" s="80">
        <v>51.6</v>
      </c>
      <c r="W8" s="49">
        <v>26258</v>
      </c>
      <c r="X8" s="71">
        <v>3</v>
      </c>
      <c r="Y8" s="71">
        <v>32446</v>
      </c>
    </row>
    <row r="9" spans="1:25" s="2" customFormat="1" ht="15.75" customHeight="1">
      <c r="A9" s="24" t="s">
        <v>43</v>
      </c>
      <c r="B9" s="28">
        <v>90.02</v>
      </c>
      <c r="C9" s="26">
        <v>83</v>
      </c>
      <c r="D9" s="26">
        <v>19100</v>
      </c>
      <c r="E9" s="26">
        <v>20715</v>
      </c>
      <c r="F9" s="28">
        <v>1</v>
      </c>
      <c r="G9" s="26">
        <v>1</v>
      </c>
      <c r="H9" s="26">
        <v>56567</v>
      </c>
      <c r="I9" s="26">
        <v>62644</v>
      </c>
      <c r="J9" s="26">
        <v>1</v>
      </c>
      <c r="K9" s="26">
        <v>66089</v>
      </c>
      <c r="L9" s="28">
        <v>39.78</v>
      </c>
      <c r="M9" s="26">
        <v>38</v>
      </c>
      <c r="N9" s="49">
        <v>26647</v>
      </c>
      <c r="O9" s="49">
        <v>27749</v>
      </c>
      <c r="P9" s="80">
        <v>38</v>
      </c>
      <c r="Q9" s="49">
        <v>29575</v>
      </c>
      <c r="R9" s="46">
        <v>36.71</v>
      </c>
      <c r="S9" s="49">
        <v>34</v>
      </c>
      <c r="T9" s="49">
        <v>25496</v>
      </c>
      <c r="U9" s="49">
        <v>27691</v>
      </c>
      <c r="V9" s="83">
        <v>32.9</v>
      </c>
      <c r="W9" s="26">
        <v>29914</v>
      </c>
      <c r="X9" s="72">
        <v>2</v>
      </c>
      <c r="Y9" s="72">
        <v>31043</v>
      </c>
    </row>
    <row r="10" spans="1:25" s="48" customFormat="1" ht="15.75" customHeight="1">
      <c r="A10" s="47" t="s">
        <v>44</v>
      </c>
      <c r="B10" s="46">
        <v>41.79</v>
      </c>
      <c r="C10" s="49">
        <v>39</v>
      </c>
      <c r="D10" s="49">
        <v>17696</v>
      </c>
      <c r="E10" s="49">
        <v>18769</v>
      </c>
      <c r="F10" s="46">
        <v>1</v>
      </c>
      <c r="G10" s="49">
        <v>1</v>
      </c>
      <c r="H10" s="49">
        <v>31262</v>
      </c>
      <c r="I10" s="49">
        <v>35856</v>
      </c>
      <c r="J10" s="49">
        <v>1</v>
      </c>
      <c r="K10" s="49">
        <v>36278</v>
      </c>
      <c r="L10" s="46">
        <v>18.96</v>
      </c>
      <c r="M10" s="49">
        <v>16</v>
      </c>
      <c r="N10" s="49">
        <v>22823</v>
      </c>
      <c r="O10" s="49">
        <v>26386</v>
      </c>
      <c r="P10" s="80">
        <v>16.1</v>
      </c>
      <c r="Q10" s="49">
        <v>28905</v>
      </c>
      <c r="R10" s="46">
        <v>15.66</v>
      </c>
      <c r="S10" s="49">
        <v>13</v>
      </c>
      <c r="T10" s="49">
        <v>23846</v>
      </c>
      <c r="U10" s="49">
        <v>28948</v>
      </c>
      <c r="V10" s="80">
        <v>12.3</v>
      </c>
      <c r="W10" s="49">
        <v>31916</v>
      </c>
      <c r="X10" s="71">
        <v>1</v>
      </c>
      <c r="Y10" s="71">
        <v>19116</v>
      </c>
    </row>
    <row r="11" spans="1:25" s="2" customFormat="1" ht="15.75" customHeight="1">
      <c r="A11" s="24" t="s">
        <v>45</v>
      </c>
      <c r="B11" s="28">
        <v>38.29</v>
      </c>
      <c r="C11" s="26">
        <v>37</v>
      </c>
      <c r="D11" s="26">
        <v>18933</v>
      </c>
      <c r="E11" s="26">
        <v>19436</v>
      </c>
      <c r="F11" s="28">
        <v>1</v>
      </c>
      <c r="G11" s="26">
        <v>1</v>
      </c>
      <c r="H11" s="26">
        <v>49808</v>
      </c>
      <c r="I11" s="26">
        <v>69586</v>
      </c>
      <c r="J11" s="26">
        <v>1</v>
      </c>
      <c r="K11" s="26">
        <v>71189</v>
      </c>
      <c r="L11" s="28">
        <v>18.45</v>
      </c>
      <c r="M11" s="26">
        <v>17</v>
      </c>
      <c r="N11" s="49">
        <v>22540</v>
      </c>
      <c r="O11" s="49">
        <v>24319</v>
      </c>
      <c r="P11" s="80">
        <v>16.9</v>
      </c>
      <c r="Q11" s="49">
        <v>26679</v>
      </c>
      <c r="R11" s="46">
        <v>15.95</v>
      </c>
      <c r="S11" s="49">
        <v>14</v>
      </c>
      <c r="T11" s="49">
        <v>22800</v>
      </c>
      <c r="U11" s="49">
        <v>25791</v>
      </c>
      <c r="V11" s="83">
        <v>13.9</v>
      </c>
      <c r="W11" s="26">
        <v>27880</v>
      </c>
      <c r="X11" s="72">
        <v>1</v>
      </c>
      <c r="Y11" s="72">
        <v>18347</v>
      </c>
    </row>
    <row r="12" spans="1:25" s="48" customFormat="1" ht="15.75" customHeight="1">
      <c r="A12" s="47" t="s">
        <v>46</v>
      </c>
      <c r="B12" s="46">
        <v>28.53</v>
      </c>
      <c r="C12" s="49">
        <v>27</v>
      </c>
      <c r="D12" s="49">
        <v>20660</v>
      </c>
      <c r="E12" s="49">
        <v>21912</v>
      </c>
      <c r="F12" s="46">
        <v>1</v>
      </c>
      <c r="G12" s="49">
        <v>1</v>
      </c>
      <c r="H12" s="49">
        <v>43896</v>
      </c>
      <c r="I12" s="49">
        <v>60240</v>
      </c>
      <c r="J12" s="49">
        <v>1</v>
      </c>
      <c r="K12" s="49">
        <v>62878</v>
      </c>
      <c r="L12" s="46">
        <v>17.14</v>
      </c>
      <c r="M12" s="49">
        <v>14</v>
      </c>
      <c r="N12" s="49">
        <v>21863</v>
      </c>
      <c r="O12" s="49">
        <v>26766</v>
      </c>
      <c r="P12" s="80">
        <v>13.6</v>
      </c>
      <c r="Q12" s="49">
        <v>30453</v>
      </c>
      <c r="R12" s="46">
        <v>14.61</v>
      </c>
      <c r="S12" s="49">
        <v>11</v>
      </c>
      <c r="T12" s="49">
        <v>21310</v>
      </c>
      <c r="U12" s="49">
        <v>28303</v>
      </c>
      <c r="V12" s="80">
        <v>11</v>
      </c>
      <c r="W12" s="49">
        <v>30694</v>
      </c>
      <c r="X12" s="71">
        <v>1</v>
      </c>
      <c r="Y12" s="71">
        <v>25065</v>
      </c>
    </row>
    <row r="13" spans="1:25" s="2" customFormat="1" ht="15.75" customHeight="1">
      <c r="A13" s="24" t="s">
        <v>47</v>
      </c>
      <c r="B13" s="28">
        <v>30.74</v>
      </c>
      <c r="C13" s="26">
        <v>29</v>
      </c>
      <c r="D13" s="26">
        <v>18539</v>
      </c>
      <c r="E13" s="26">
        <v>19719</v>
      </c>
      <c r="F13" s="28">
        <v>1</v>
      </c>
      <c r="G13" s="26">
        <v>1</v>
      </c>
      <c r="H13" s="26">
        <v>49412</v>
      </c>
      <c r="I13" s="26">
        <v>49412</v>
      </c>
      <c r="J13" s="26">
        <v>1</v>
      </c>
      <c r="K13" s="26">
        <v>49412</v>
      </c>
      <c r="L13" s="28">
        <v>17.3</v>
      </c>
      <c r="M13" s="26">
        <v>16</v>
      </c>
      <c r="N13" s="49">
        <v>21334</v>
      </c>
      <c r="O13" s="49">
        <v>23213</v>
      </c>
      <c r="P13" s="80">
        <v>15.1</v>
      </c>
      <c r="Q13" s="49">
        <v>27148</v>
      </c>
      <c r="R13" s="46">
        <v>15.18</v>
      </c>
      <c r="S13" s="49">
        <v>13</v>
      </c>
      <c r="T13" s="49">
        <v>20134</v>
      </c>
      <c r="U13" s="49">
        <v>23878</v>
      </c>
      <c r="V13" s="83">
        <v>12.3</v>
      </c>
      <c r="W13" s="26">
        <v>27173</v>
      </c>
      <c r="X13" s="72">
        <v>1</v>
      </c>
      <c r="Y13" s="72">
        <v>16120</v>
      </c>
    </row>
    <row r="14" spans="1:25" s="48" customFormat="1" ht="15.75" customHeight="1">
      <c r="A14" s="47" t="s">
        <v>50</v>
      </c>
      <c r="B14" s="46">
        <v>23.48</v>
      </c>
      <c r="C14" s="49">
        <v>25</v>
      </c>
      <c r="D14" s="49">
        <v>18830</v>
      </c>
      <c r="E14" s="49">
        <v>17685</v>
      </c>
      <c r="F14" s="46">
        <v>1</v>
      </c>
      <c r="G14" s="49">
        <v>1</v>
      </c>
      <c r="H14" s="49">
        <v>36544</v>
      </c>
      <c r="I14" s="49">
        <v>42926</v>
      </c>
      <c r="J14" s="49">
        <v>1</v>
      </c>
      <c r="K14" s="49">
        <v>42926</v>
      </c>
      <c r="L14" s="46">
        <v>14.04</v>
      </c>
      <c r="M14" s="49">
        <v>15</v>
      </c>
      <c r="N14" s="49">
        <v>19912</v>
      </c>
      <c r="O14" s="49">
        <v>18638</v>
      </c>
      <c r="P14" s="80">
        <v>14.3</v>
      </c>
      <c r="Q14" s="49">
        <v>19550</v>
      </c>
      <c r="R14" s="46">
        <v>12.02</v>
      </c>
      <c r="S14" s="49">
        <v>11</v>
      </c>
      <c r="T14" s="49">
        <v>18999</v>
      </c>
      <c r="U14" s="49">
        <v>20574</v>
      </c>
      <c r="V14" s="80">
        <v>10.9</v>
      </c>
      <c r="W14" s="49">
        <v>20951</v>
      </c>
      <c r="X14" s="71">
        <v>2</v>
      </c>
      <c r="Y14" s="71">
        <v>11235</v>
      </c>
    </row>
    <row r="15" spans="1:25" s="48" customFormat="1" ht="15.75" customHeight="1">
      <c r="A15" s="47" t="s">
        <v>48</v>
      </c>
      <c r="B15" s="46">
        <v>27.97</v>
      </c>
      <c r="C15" s="49">
        <v>27</v>
      </c>
      <c r="D15" s="49">
        <v>17965</v>
      </c>
      <c r="E15" s="49">
        <v>18890</v>
      </c>
      <c r="F15" s="46">
        <v>1</v>
      </c>
      <c r="G15" s="49">
        <v>1</v>
      </c>
      <c r="H15" s="49">
        <v>36932</v>
      </c>
      <c r="I15" s="49">
        <v>44287</v>
      </c>
      <c r="J15" s="49">
        <v>1</v>
      </c>
      <c r="K15" s="49">
        <v>45733</v>
      </c>
      <c r="L15" s="46">
        <v>16.16</v>
      </c>
      <c r="M15" s="49">
        <v>14</v>
      </c>
      <c r="N15" s="49">
        <v>20652</v>
      </c>
      <c r="O15" s="49">
        <v>24184</v>
      </c>
      <c r="P15" s="80">
        <v>13.3</v>
      </c>
      <c r="Q15" s="49">
        <v>26815</v>
      </c>
      <c r="R15" s="46">
        <v>14.28</v>
      </c>
      <c r="S15" s="49">
        <v>12</v>
      </c>
      <c r="T15" s="49">
        <v>19944</v>
      </c>
      <c r="U15" s="49">
        <v>24136</v>
      </c>
      <c r="V15" s="80">
        <v>11.4</v>
      </c>
      <c r="W15" s="49">
        <v>26739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22.59</v>
      </c>
      <c r="C16" s="26">
        <v>21</v>
      </c>
      <c r="D16" s="26">
        <v>17240</v>
      </c>
      <c r="E16" s="26">
        <v>18724</v>
      </c>
      <c r="F16" s="28">
        <v>1</v>
      </c>
      <c r="G16" s="26">
        <v>1</v>
      </c>
      <c r="H16" s="26">
        <v>37585</v>
      </c>
      <c r="I16" s="26">
        <v>44896</v>
      </c>
      <c r="J16" s="26">
        <v>1</v>
      </c>
      <c r="K16" s="26">
        <v>47600</v>
      </c>
      <c r="L16" s="28">
        <v>13.5</v>
      </c>
      <c r="M16" s="26">
        <v>11</v>
      </c>
      <c r="N16" s="49">
        <v>19242</v>
      </c>
      <c r="O16" s="49">
        <v>24277</v>
      </c>
      <c r="P16" s="80">
        <v>10.6</v>
      </c>
      <c r="Q16" s="49">
        <v>27553</v>
      </c>
      <c r="R16" s="46">
        <v>11.58</v>
      </c>
      <c r="S16" s="49">
        <v>10</v>
      </c>
      <c r="T16" s="49">
        <v>20434</v>
      </c>
      <c r="U16" s="49">
        <v>24649</v>
      </c>
      <c r="V16" s="83">
        <v>9.5</v>
      </c>
      <c r="W16" s="26">
        <v>27786</v>
      </c>
      <c r="X16" s="72">
        <v>1</v>
      </c>
      <c r="Y16" s="72">
        <v>30876</v>
      </c>
    </row>
    <row r="17" spans="1:25" s="48" customFormat="1" ht="15.75" customHeight="1">
      <c r="A17" s="47" t="s">
        <v>67</v>
      </c>
      <c r="B17" s="46">
        <v>28.15</v>
      </c>
      <c r="C17" s="49">
        <v>26</v>
      </c>
      <c r="D17" s="49">
        <v>17619</v>
      </c>
      <c r="E17" s="49">
        <v>18858</v>
      </c>
      <c r="F17" s="46">
        <v>1</v>
      </c>
      <c r="G17" s="49">
        <v>1</v>
      </c>
      <c r="H17" s="49">
        <v>43181</v>
      </c>
      <c r="I17" s="49">
        <v>43181</v>
      </c>
      <c r="J17" s="49">
        <v>1</v>
      </c>
      <c r="K17" s="49">
        <v>45400</v>
      </c>
      <c r="L17" s="46">
        <v>14.04</v>
      </c>
      <c r="M17" s="49">
        <v>12</v>
      </c>
      <c r="N17" s="49">
        <v>23547</v>
      </c>
      <c r="O17" s="49">
        <v>27550</v>
      </c>
      <c r="P17" s="80">
        <v>12</v>
      </c>
      <c r="Q17" s="49">
        <v>29772</v>
      </c>
      <c r="R17" s="46">
        <v>12.1</v>
      </c>
      <c r="S17" s="49">
        <v>10</v>
      </c>
      <c r="T17" s="49">
        <v>23474</v>
      </c>
      <c r="U17" s="49">
        <v>28403</v>
      </c>
      <c r="V17" s="80">
        <v>10</v>
      </c>
      <c r="W17" s="49">
        <v>30403</v>
      </c>
      <c r="X17" s="71">
        <v>1</v>
      </c>
      <c r="Y17" s="71">
        <v>25575</v>
      </c>
    </row>
    <row r="18" spans="1:25" ht="15.75" customHeight="1" thickBot="1">
      <c r="A18" s="57" t="s">
        <v>51</v>
      </c>
      <c r="B18" s="58">
        <v>11.01</v>
      </c>
      <c r="C18" s="59">
        <v>11</v>
      </c>
      <c r="D18" s="59">
        <v>15019</v>
      </c>
      <c r="E18" s="59">
        <v>14764</v>
      </c>
      <c r="F18" s="58">
        <v>1</v>
      </c>
      <c r="G18" s="59">
        <v>1</v>
      </c>
      <c r="H18" s="59">
        <v>30834</v>
      </c>
      <c r="I18" s="59">
        <v>30834</v>
      </c>
      <c r="J18" s="59">
        <v>1</v>
      </c>
      <c r="K18" s="59">
        <v>30834</v>
      </c>
      <c r="L18" s="58">
        <v>2.37</v>
      </c>
      <c r="M18" s="59">
        <v>2</v>
      </c>
      <c r="N18" s="60">
        <v>24168</v>
      </c>
      <c r="O18" s="60">
        <v>28639</v>
      </c>
      <c r="P18" s="81">
        <v>2</v>
      </c>
      <c r="Q18" s="60">
        <v>28639</v>
      </c>
      <c r="R18" s="61">
        <v>2.37</v>
      </c>
      <c r="S18" s="60">
        <v>2</v>
      </c>
      <c r="T18" s="60">
        <v>24168</v>
      </c>
      <c r="U18" s="60">
        <v>28639</v>
      </c>
      <c r="V18" s="84">
        <v>2</v>
      </c>
      <c r="W18" s="59">
        <v>28639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443.63999999999993</v>
      </c>
      <c r="C19" s="64">
        <f>SUM(C8:C18)</f>
        <v>421</v>
      </c>
      <c r="D19" s="64">
        <f>SUM(D8*B8+D9*B9+D10*B10+D11*B11+D12*B12+D13*B13+D14*B14+D15*B15+D16*B16+D17*B17++D18*B18)/B19</f>
        <v>18904.381277612483</v>
      </c>
      <c r="E19" s="64">
        <f>SUM(E8*C8+E9*C9+E10*C10+E11*C11+E12*C12+E13*C13+E14*C14+E15*C15+E16*C16+E17*C17+E18*C18)/C19</f>
        <v>19885.33491686461</v>
      </c>
      <c r="F19" s="63">
        <f>SUM(F8:F18)</f>
        <v>11</v>
      </c>
      <c r="G19" s="64">
        <f>SUM(G8:G18)</f>
        <v>11</v>
      </c>
      <c r="H19" s="64">
        <f>SUM(H8:H18)/12</f>
        <v>40556.666666666664</v>
      </c>
      <c r="I19" s="64">
        <f>SUM(I8:I18)/12</f>
        <v>46210.083333333336</v>
      </c>
      <c r="J19" s="64">
        <f>SUM(J8:J18)</f>
        <v>11</v>
      </c>
      <c r="K19" s="64">
        <f>SUM(K8:K18)/12</f>
        <v>47416.5</v>
      </c>
      <c r="L19" s="63">
        <f>SUM(L8:L18)</f>
        <v>239.35</v>
      </c>
      <c r="M19" s="64">
        <f>SUM(M8:M18)</f>
        <v>214</v>
      </c>
      <c r="N19" s="65">
        <f>SUM(N8*L8+N9*L9+N10*L10+N11*L11+N12*L12+N13*L13+N14*L14+N15*L15+N16*L16+N17*L17+N18*L18)/L19</f>
        <v>22607.5827449342</v>
      </c>
      <c r="O19" s="65">
        <f>SUM(O8*M8+O9*M9+O10*M10+O11*M11+O12*M12+O13*M13+O14*M14+O15*M15+O16*M16+O17*M17+O18*M18)/M19</f>
        <v>25242.82242990654</v>
      </c>
      <c r="P19" s="82">
        <f>SUM(P8:P18)</f>
        <v>209.20000000000002</v>
      </c>
      <c r="Q19" s="65">
        <f>SUM(Q8*P8+Q9*P9+Q10*P10+Q11*P11+Q12*P12+Q13*P13+Q14*P14+Q15*P15+Q16*P16+Q17*P17+Q18*P18)/P19</f>
        <v>27269.427342256215</v>
      </c>
      <c r="R19" s="66">
        <f>SUM(R8:R18)</f>
        <v>212.33000000000004</v>
      </c>
      <c r="S19" s="65">
        <f>SUM(S8:S18)</f>
        <v>183</v>
      </c>
      <c r="T19" s="65">
        <f>SUM(T8*R8+T9*R9+T10*R10+T11*R11+T12*R12+T13*R13+T14*R14+T15*R15+T16*R16+T17*R17+T18*R18)/R19</f>
        <v>22304.989638769835</v>
      </c>
      <c r="U19" s="65">
        <f>SUM(U8*S8+U9*S9+U10*S10+U11*S11+U12*S12+U13*S13+U14*S14+U15*S15+U16*S16+U17*S17+U18*S18)/S19</f>
        <v>25979.16393442623</v>
      </c>
      <c r="V19" s="85">
        <f>SUM(V8:V18)</f>
        <v>177.8</v>
      </c>
      <c r="W19" s="65">
        <f>SUM(W8*V8+W9*V9+W10*V10+W11*V11+W12*V12+W13*V13+W14*V14+W15*V15+W16*V16+W17*V17+V19*V18)/V19</f>
        <v>27517.363329583797</v>
      </c>
      <c r="X19" s="64">
        <f>SUM(X8:X18)</f>
        <v>13</v>
      </c>
      <c r="Y19" s="65">
        <f>SUM(Y8*X8+Y9*X9+Y10*X10+Y11*X11+Y12*X12+Y13*X13+Y14*X14+Y15*X15+Y16*X16+Y17*X17+X19*X18)/X19</f>
        <v>24384.076923076922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A2:W2"/>
    <mergeCell ref="A3:W3"/>
    <mergeCell ref="A5:A7"/>
    <mergeCell ref="B5:E5"/>
    <mergeCell ref="F5:K5"/>
    <mergeCell ref="B6:C6"/>
    <mergeCell ref="R6:S6"/>
    <mergeCell ref="D6:E6"/>
    <mergeCell ref="H6:I6"/>
    <mergeCell ref="L6:M6"/>
    <mergeCell ref="T6:U6"/>
    <mergeCell ref="V6:W6"/>
    <mergeCell ref="P6:Q6"/>
    <mergeCell ref="F6:G6"/>
    <mergeCell ref="X5:Y5"/>
    <mergeCell ref="X6:X7"/>
    <mergeCell ref="Y6:Y7"/>
    <mergeCell ref="R5:W5"/>
    <mergeCell ref="N6:O6"/>
    <mergeCell ref="J6:K6"/>
    <mergeCell ref="L5:Q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7">
      <selection activeCell="M22" sqref="M22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140625" style="0" customWidth="1"/>
    <col min="5" max="5" width="11.57421875" style="0" customWidth="1"/>
    <col min="15" max="15" width="10.421875" style="0" customWidth="1"/>
    <col min="21" max="21" width="10.28125" style="0" customWidth="1"/>
    <col min="22" max="22" width="13.7109375" style="0" customWidth="1"/>
    <col min="23" max="23" width="15.421875" style="0" customWidth="1"/>
  </cols>
  <sheetData>
    <row r="2" spans="1:21" ht="18.75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8.75">
      <c r="A3" s="97" t="s">
        <v>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24" t="s">
        <v>15</v>
      </c>
      <c r="B5" s="119" t="s">
        <v>7</v>
      </c>
      <c r="C5" s="119"/>
      <c r="D5" s="119"/>
      <c r="E5" s="119"/>
      <c r="F5" s="119" t="s">
        <v>34</v>
      </c>
      <c r="G5" s="119"/>
      <c r="H5" s="119"/>
      <c r="I5" s="119"/>
      <c r="J5" s="116" t="s">
        <v>35</v>
      </c>
      <c r="K5" s="117"/>
      <c r="L5" s="117"/>
      <c r="M5" s="117"/>
      <c r="N5" s="117"/>
      <c r="O5" s="118"/>
      <c r="P5" s="116" t="s">
        <v>36</v>
      </c>
      <c r="Q5" s="117"/>
      <c r="R5" s="117"/>
      <c r="S5" s="117"/>
      <c r="T5" s="117"/>
      <c r="U5" s="118"/>
      <c r="V5" s="127" t="s">
        <v>74</v>
      </c>
      <c r="W5" s="128"/>
    </row>
    <row r="6" spans="1:23" ht="315" customHeight="1">
      <c r="A6" s="124"/>
      <c r="B6" s="119" t="s">
        <v>3</v>
      </c>
      <c r="C6" s="119"/>
      <c r="D6" s="119" t="s">
        <v>5</v>
      </c>
      <c r="E6" s="119"/>
      <c r="F6" s="119" t="s">
        <v>3</v>
      </c>
      <c r="G6" s="119"/>
      <c r="H6" s="119" t="s">
        <v>5</v>
      </c>
      <c r="I6" s="119"/>
      <c r="J6" s="119" t="s">
        <v>3</v>
      </c>
      <c r="K6" s="119"/>
      <c r="L6" s="119" t="s">
        <v>5</v>
      </c>
      <c r="M6" s="119"/>
      <c r="N6" s="125" t="s">
        <v>20</v>
      </c>
      <c r="O6" s="126"/>
      <c r="P6" s="119" t="s">
        <v>3</v>
      </c>
      <c r="Q6" s="119"/>
      <c r="R6" s="119" t="s">
        <v>5</v>
      </c>
      <c r="S6" s="119"/>
      <c r="T6" s="125" t="s">
        <v>20</v>
      </c>
      <c r="U6" s="126"/>
      <c r="V6" s="129" t="s">
        <v>70</v>
      </c>
      <c r="W6" s="129" t="s">
        <v>5</v>
      </c>
    </row>
    <row r="7" spans="1:23" ht="63.75" customHeight="1">
      <c r="A7" s="124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30"/>
      <c r="W7" s="130"/>
    </row>
    <row r="8" spans="1:23" ht="15" customHeight="1">
      <c r="A8" s="24" t="s">
        <v>55</v>
      </c>
      <c r="B8" s="28">
        <v>30.8</v>
      </c>
      <c r="C8" s="26">
        <v>30</v>
      </c>
      <c r="D8" s="26">
        <v>14361</v>
      </c>
      <c r="E8" s="26">
        <v>14598</v>
      </c>
      <c r="F8" s="28">
        <v>1</v>
      </c>
      <c r="G8" s="26">
        <v>1</v>
      </c>
      <c r="H8" s="26">
        <v>24779</v>
      </c>
      <c r="I8" s="26">
        <v>24779</v>
      </c>
      <c r="J8" s="28">
        <v>13.9</v>
      </c>
      <c r="K8" s="26">
        <v>14</v>
      </c>
      <c r="L8" s="26">
        <v>20787</v>
      </c>
      <c r="M8" s="26">
        <v>20787</v>
      </c>
      <c r="N8" s="83">
        <v>13.9</v>
      </c>
      <c r="O8" s="26">
        <v>20787</v>
      </c>
      <c r="P8" s="28">
        <v>10.9</v>
      </c>
      <c r="Q8" s="26">
        <v>11</v>
      </c>
      <c r="R8" s="26">
        <v>19211</v>
      </c>
      <c r="S8" s="26">
        <v>19211</v>
      </c>
      <c r="T8" s="83">
        <v>10.9</v>
      </c>
      <c r="U8" s="26">
        <v>19211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42.43</v>
      </c>
      <c r="C9" s="26">
        <v>44</v>
      </c>
      <c r="D9" s="26">
        <v>14126</v>
      </c>
      <c r="E9" s="26">
        <v>13530</v>
      </c>
      <c r="F9" s="28">
        <v>1</v>
      </c>
      <c r="G9" s="26">
        <v>1</v>
      </c>
      <c r="H9" s="26">
        <v>28734</v>
      </c>
      <c r="I9" s="26">
        <v>28734</v>
      </c>
      <c r="J9" s="28">
        <v>19.85</v>
      </c>
      <c r="K9" s="26">
        <v>20</v>
      </c>
      <c r="L9" s="26">
        <v>19428</v>
      </c>
      <c r="M9" s="26">
        <v>18904</v>
      </c>
      <c r="N9" s="83">
        <v>20</v>
      </c>
      <c r="O9" s="26">
        <v>18904</v>
      </c>
      <c r="P9" s="28">
        <v>15</v>
      </c>
      <c r="Q9" s="26">
        <v>15</v>
      </c>
      <c r="R9" s="26">
        <v>17979</v>
      </c>
      <c r="S9" s="26">
        <v>18472</v>
      </c>
      <c r="T9" s="83">
        <v>14.4</v>
      </c>
      <c r="U9" s="26">
        <v>18472</v>
      </c>
      <c r="V9" s="72">
        <v>2</v>
      </c>
      <c r="W9" s="72">
        <v>17823</v>
      </c>
    </row>
    <row r="10" spans="1:23" ht="15" customHeight="1">
      <c r="A10" s="24" t="s">
        <v>57</v>
      </c>
      <c r="B10" s="28">
        <v>28</v>
      </c>
      <c r="C10" s="26">
        <v>27</v>
      </c>
      <c r="D10" s="26">
        <v>13061</v>
      </c>
      <c r="E10" s="26">
        <v>13495</v>
      </c>
      <c r="F10" s="28">
        <v>1</v>
      </c>
      <c r="G10" s="26">
        <v>1</v>
      </c>
      <c r="H10" s="26">
        <v>29722</v>
      </c>
      <c r="I10" s="26">
        <v>29722</v>
      </c>
      <c r="J10" s="28">
        <v>11.1</v>
      </c>
      <c r="K10" s="26">
        <v>11</v>
      </c>
      <c r="L10" s="26">
        <v>18932</v>
      </c>
      <c r="M10" s="26">
        <v>19104</v>
      </c>
      <c r="N10" s="83">
        <v>11.2</v>
      </c>
      <c r="O10" s="26">
        <v>19104</v>
      </c>
      <c r="P10" s="28">
        <v>8</v>
      </c>
      <c r="Q10" s="26">
        <v>8</v>
      </c>
      <c r="R10" s="26">
        <v>17440</v>
      </c>
      <c r="S10" s="26">
        <v>16810</v>
      </c>
      <c r="T10" s="83">
        <v>8.2</v>
      </c>
      <c r="U10" s="26">
        <v>17015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37.6</v>
      </c>
      <c r="C11" s="26">
        <v>38</v>
      </c>
      <c r="D11" s="26">
        <v>13722</v>
      </c>
      <c r="E11" s="26">
        <v>13578</v>
      </c>
      <c r="F11" s="28">
        <v>1</v>
      </c>
      <c r="G11" s="26">
        <v>1</v>
      </c>
      <c r="H11" s="26">
        <v>29666</v>
      </c>
      <c r="I11" s="26">
        <v>29666</v>
      </c>
      <c r="J11" s="28">
        <v>16.7</v>
      </c>
      <c r="K11" s="26">
        <v>17</v>
      </c>
      <c r="L11" s="26">
        <v>19095</v>
      </c>
      <c r="M11" s="26">
        <v>18981</v>
      </c>
      <c r="N11" s="83">
        <v>16.6</v>
      </c>
      <c r="O11" s="26">
        <v>19210</v>
      </c>
      <c r="P11" s="28">
        <v>13.55</v>
      </c>
      <c r="Q11" s="26">
        <v>14</v>
      </c>
      <c r="R11" s="26">
        <v>17272</v>
      </c>
      <c r="S11" s="26">
        <v>16959</v>
      </c>
      <c r="T11" s="83">
        <v>13.6</v>
      </c>
      <c r="U11" s="26">
        <v>17208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28.5</v>
      </c>
      <c r="C12" s="26">
        <v>27</v>
      </c>
      <c r="D12" s="26">
        <v>13282</v>
      </c>
      <c r="E12" s="26">
        <v>13917</v>
      </c>
      <c r="F12" s="28">
        <v>1</v>
      </c>
      <c r="G12" s="26">
        <v>1</v>
      </c>
      <c r="H12" s="26">
        <v>30581</v>
      </c>
      <c r="I12" s="26">
        <v>30581</v>
      </c>
      <c r="J12" s="28">
        <v>10.6</v>
      </c>
      <c r="K12" s="26">
        <v>11</v>
      </c>
      <c r="L12" s="26">
        <v>18599</v>
      </c>
      <c r="M12" s="26">
        <v>18087</v>
      </c>
      <c r="N12" s="83">
        <v>10.8</v>
      </c>
      <c r="O12" s="26">
        <v>20678</v>
      </c>
      <c r="P12" s="28">
        <v>7.5</v>
      </c>
      <c r="Q12" s="26">
        <v>7</v>
      </c>
      <c r="R12" s="26">
        <v>17302</v>
      </c>
      <c r="S12" s="26">
        <v>18277</v>
      </c>
      <c r="T12" s="83">
        <v>7.1</v>
      </c>
      <c r="U12" s="26">
        <v>20271</v>
      </c>
      <c r="V12" s="72">
        <v>1</v>
      </c>
      <c r="W12" s="72">
        <v>12151</v>
      </c>
    </row>
    <row r="13" spans="1:23" ht="15" customHeight="1">
      <c r="A13" s="47" t="s">
        <v>44</v>
      </c>
      <c r="B13" s="28">
        <v>14.55</v>
      </c>
      <c r="C13" s="26">
        <v>16</v>
      </c>
      <c r="D13" s="26">
        <v>14307</v>
      </c>
      <c r="E13" s="26">
        <v>12930</v>
      </c>
      <c r="F13" s="28">
        <v>0</v>
      </c>
      <c r="G13" s="26">
        <v>0</v>
      </c>
      <c r="H13" s="26">
        <v>0</v>
      </c>
      <c r="I13" s="26">
        <v>0</v>
      </c>
      <c r="J13" s="28">
        <v>6.95</v>
      </c>
      <c r="K13" s="26">
        <v>8</v>
      </c>
      <c r="L13" s="26">
        <v>20291</v>
      </c>
      <c r="M13" s="26">
        <v>17851</v>
      </c>
      <c r="N13" s="83">
        <v>7.4</v>
      </c>
      <c r="O13" s="26">
        <v>20248</v>
      </c>
      <c r="P13" s="28">
        <v>6.2</v>
      </c>
      <c r="Q13" s="26">
        <v>7</v>
      </c>
      <c r="R13" s="26">
        <v>20855</v>
      </c>
      <c r="S13" s="26">
        <v>18739</v>
      </c>
      <c r="T13" s="83">
        <v>6.6</v>
      </c>
      <c r="U13" s="26">
        <v>20926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9.35</v>
      </c>
      <c r="C14" s="26">
        <v>9</v>
      </c>
      <c r="D14" s="26">
        <v>12929</v>
      </c>
      <c r="E14" s="26">
        <v>13432</v>
      </c>
      <c r="F14" s="28">
        <v>0</v>
      </c>
      <c r="G14" s="26">
        <v>0</v>
      </c>
      <c r="H14" s="26">
        <v>0</v>
      </c>
      <c r="I14" s="26">
        <v>0</v>
      </c>
      <c r="J14" s="28">
        <v>4.85</v>
      </c>
      <c r="K14" s="26">
        <v>5</v>
      </c>
      <c r="L14" s="26">
        <v>17798</v>
      </c>
      <c r="M14" s="26">
        <v>17264</v>
      </c>
      <c r="N14" s="83">
        <v>4.8</v>
      </c>
      <c r="O14" s="26">
        <v>20856</v>
      </c>
      <c r="P14" s="28">
        <v>4.85</v>
      </c>
      <c r="Q14" s="26">
        <v>5</v>
      </c>
      <c r="R14" s="26">
        <v>17798</v>
      </c>
      <c r="S14" s="26">
        <v>17264</v>
      </c>
      <c r="T14" s="83">
        <v>4.8</v>
      </c>
      <c r="U14" s="26">
        <v>20856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3.2</v>
      </c>
      <c r="C15" s="26">
        <v>3</v>
      </c>
      <c r="D15" s="26">
        <v>14601</v>
      </c>
      <c r="E15" s="26">
        <v>15574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19711</v>
      </c>
      <c r="M15" s="26">
        <v>19711</v>
      </c>
      <c r="N15" s="83">
        <v>2</v>
      </c>
      <c r="O15" s="26">
        <v>19728</v>
      </c>
      <c r="P15" s="28">
        <v>2</v>
      </c>
      <c r="Q15" s="26">
        <v>2</v>
      </c>
      <c r="R15" s="26">
        <v>19711</v>
      </c>
      <c r="S15" s="26">
        <v>19711</v>
      </c>
      <c r="T15" s="83">
        <v>2</v>
      </c>
      <c r="U15" s="26">
        <v>19728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2.9</v>
      </c>
      <c r="C16" s="26">
        <v>4</v>
      </c>
      <c r="D16" s="26">
        <v>13417</v>
      </c>
      <c r="E16" s="26">
        <v>9977</v>
      </c>
      <c r="F16" s="28">
        <v>0</v>
      </c>
      <c r="G16" s="26">
        <v>0</v>
      </c>
      <c r="H16" s="26">
        <v>0</v>
      </c>
      <c r="I16" s="26">
        <v>0</v>
      </c>
      <c r="J16" s="28">
        <v>1.9</v>
      </c>
      <c r="K16" s="26">
        <v>3</v>
      </c>
      <c r="L16" s="26">
        <v>16515</v>
      </c>
      <c r="M16" s="26">
        <v>10820</v>
      </c>
      <c r="N16" s="83">
        <v>2</v>
      </c>
      <c r="O16" s="26">
        <v>17556</v>
      </c>
      <c r="P16" s="28">
        <v>1.7</v>
      </c>
      <c r="Q16" s="26">
        <v>2</v>
      </c>
      <c r="R16" s="26">
        <v>16202</v>
      </c>
      <c r="S16" s="26">
        <v>13772</v>
      </c>
      <c r="T16" s="83">
        <v>1.7</v>
      </c>
      <c r="U16" s="26">
        <v>18399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8.2</v>
      </c>
      <c r="C17" s="26">
        <v>9</v>
      </c>
      <c r="D17" s="26">
        <v>12031</v>
      </c>
      <c r="E17" s="26">
        <v>11340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18552</v>
      </c>
      <c r="M17" s="26">
        <v>18552</v>
      </c>
      <c r="N17" s="83">
        <v>3</v>
      </c>
      <c r="O17" s="26">
        <v>20219</v>
      </c>
      <c r="P17" s="28">
        <v>3</v>
      </c>
      <c r="Q17" s="26">
        <v>3</v>
      </c>
      <c r="R17" s="26">
        <v>18552</v>
      </c>
      <c r="S17" s="26">
        <v>18552</v>
      </c>
      <c r="T17" s="83">
        <v>3</v>
      </c>
      <c r="U17" s="26">
        <v>20219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5.35</v>
      </c>
      <c r="C18" s="26">
        <v>5</v>
      </c>
      <c r="D18" s="26">
        <v>11911</v>
      </c>
      <c r="E18" s="26">
        <v>13558</v>
      </c>
      <c r="F18" s="28">
        <v>0</v>
      </c>
      <c r="G18" s="26">
        <v>0</v>
      </c>
      <c r="H18" s="26">
        <v>0</v>
      </c>
      <c r="I18" s="26">
        <v>0</v>
      </c>
      <c r="J18" s="28">
        <v>2.65</v>
      </c>
      <c r="K18" s="26">
        <v>3</v>
      </c>
      <c r="L18" s="26">
        <v>16617</v>
      </c>
      <c r="M18" s="26">
        <v>16309</v>
      </c>
      <c r="N18" s="83">
        <v>2.6</v>
      </c>
      <c r="O18" s="26">
        <v>17697</v>
      </c>
      <c r="P18" s="28">
        <v>2.65</v>
      </c>
      <c r="Q18" s="26">
        <v>3</v>
      </c>
      <c r="R18" s="26">
        <v>16617</v>
      </c>
      <c r="S18" s="26">
        <v>16309</v>
      </c>
      <c r="T18" s="83">
        <v>2.6</v>
      </c>
      <c r="U18" s="26">
        <v>17697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10858</v>
      </c>
      <c r="E19" s="26">
        <v>11944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20367</v>
      </c>
      <c r="M19" s="26">
        <v>20367</v>
      </c>
      <c r="N19" s="83">
        <v>1</v>
      </c>
      <c r="O19" s="26">
        <v>26033</v>
      </c>
      <c r="P19" s="28">
        <v>1</v>
      </c>
      <c r="Q19" s="26">
        <v>1</v>
      </c>
      <c r="R19" s="26">
        <v>20367</v>
      </c>
      <c r="S19" s="26">
        <v>20367</v>
      </c>
      <c r="T19" s="83">
        <v>1</v>
      </c>
      <c r="U19" s="26">
        <v>26033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16440</v>
      </c>
      <c r="E20" s="26">
        <v>15700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24343</v>
      </c>
      <c r="M20" s="26">
        <v>21909</v>
      </c>
      <c r="N20" s="83">
        <v>5</v>
      </c>
      <c r="O20" s="26">
        <v>23269</v>
      </c>
      <c r="P20" s="28">
        <v>3</v>
      </c>
      <c r="Q20" s="26">
        <v>3</v>
      </c>
      <c r="R20" s="26">
        <v>18670</v>
      </c>
      <c r="S20" s="26">
        <v>18670</v>
      </c>
      <c r="T20" s="83">
        <v>3</v>
      </c>
      <c r="U20" s="26">
        <v>20937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4.85</v>
      </c>
      <c r="C21" s="68">
        <v>5</v>
      </c>
      <c r="D21" s="68">
        <v>14037</v>
      </c>
      <c r="E21" s="68">
        <v>13616</v>
      </c>
      <c r="F21" s="67">
        <v>0</v>
      </c>
      <c r="G21" s="68">
        <v>0</v>
      </c>
      <c r="H21" s="68">
        <v>0</v>
      </c>
      <c r="I21" s="68">
        <v>0</v>
      </c>
      <c r="J21" s="67">
        <v>2.75</v>
      </c>
      <c r="K21" s="68">
        <v>3</v>
      </c>
      <c r="L21" s="68">
        <v>17519</v>
      </c>
      <c r="M21" s="68">
        <v>14599</v>
      </c>
      <c r="N21" s="86">
        <v>3.2</v>
      </c>
      <c r="O21" s="68">
        <v>15875</v>
      </c>
      <c r="P21" s="67">
        <v>2.75</v>
      </c>
      <c r="Q21" s="68">
        <v>3</v>
      </c>
      <c r="R21" s="68">
        <v>17519</v>
      </c>
      <c r="S21" s="68">
        <v>14599</v>
      </c>
      <c r="T21" s="86">
        <v>3.2</v>
      </c>
      <c r="U21" s="68">
        <v>15875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228.58</v>
      </c>
      <c r="C22" s="70">
        <f aca="true" t="shared" si="0" ref="C22:T22">SUM(C8:C21)</f>
        <v>230</v>
      </c>
      <c r="D22" s="70">
        <f>SUM(D8*B8+D9*B9+D10*B10+D11*B11+D12*B12+D13*B13+D14*B14+D15*B15+D16*B16+D17*B17+D18*B18+D19*B19+D20*B20+D21*B21)/B22</f>
        <v>13736.344299588765</v>
      </c>
      <c r="E22" s="70">
        <f>SUM(E8*C8+E9*C9+E10*C10+E11*C11+E12*C12+E13*C13+E14*C14+E15*C15+E16*C16+E17*C17+E18*C18+E19*C19+E20*C20+E21*C21)/C22</f>
        <v>13628.295652173912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28696.4</v>
      </c>
      <c r="I22" s="70">
        <f>SUM(I8*G8+I9*G9+I10*G10+I11*G11+I12*G12+I13*G13+I14*G14+I15*G15+I16*G16+I17*G17+I18*G18+I19*G19+I20*G20+I21*G21)/G22</f>
        <v>28696.4</v>
      </c>
      <c r="J22" s="69">
        <f t="shared" si="0"/>
        <v>101.75</v>
      </c>
      <c r="K22" s="70">
        <f t="shared" si="0"/>
        <v>106</v>
      </c>
      <c r="L22" s="70">
        <f>SUM(L8*J8+L9*J9+L10*J10+L11*J11+L12*J12+L13*J13+L14*J14+L15*J15+L16*J16+L17*J17+L18*J18+L19*J19+L20*J20+L21*J21)/J22</f>
        <v>19426.911547911546</v>
      </c>
      <c r="M22" s="70">
        <f>SUM(M8*K8+M9*K9+M10*K10+M11*K11+M12*K12+M13*K13+M14*K14+M15*K15+M16*K16+M17*K17+M18*K18+M19*K19+M20*K20+M21*K21)/K22</f>
        <v>18680.924528301886</v>
      </c>
      <c r="N22" s="87">
        <f t="shared" si="0"/>
        <v>103.5</v>
      </c>
      <c r="O22" s="70">
        <f>SUM(O8*N8+O9*N9+O10*N10+O11*N11+O12*N12+O13*N13+O14*N14+O15*N15+O16*N16+O17*N17+O18*N18+O19*N19+O20*N20+O21*N21)/N22</f>
        <v>19783.108212560386</v>
      </c>
      <c r="P22" s="69">
        <f t="shared" si="0"/>
        <v>82.10000000000001</v>
      </c>
      <c r="Q22" s="70">
        <f t="shared" si="0"/>
        <v>84</v>
      </c>
      <c r="R22" s="70">
        <f>SUM(R8*P8+R9*P9+R10*P10+R11*P11+R12*P12+R13*P13+R14*P14+R15*P15+R16*P16+R17*P17+R18*P18+R19*P19+R20*P20+R21*P21)/P22</f>
        <v>18139.311814859924</v>
      </c>
      <c r="S22" s="70">
        <f>SUM(S8*Q8+S9*Q9+S10*Q10+S11*Q11+S12*Q12+S13*Q13+S14*Q14+S15*Q15+S16*Q16+S17*Q17+S18*Q18+S19*Q19+S20*Q20+S21*Q21)/Q22</f>
        <v>17826.928571428572</v>
      </c>
      <c r="T22" s="87">
        <f t="shared" si="0"/>
        <v>82.10000000000001</v>
      </c>
      <c r="U22" s="70">
        <f>SUM(U8*T8+U9*T9+U10*T10+U11*T11+U12*T12+U13*T13+U14*T14+U15*T15+U16*T16+U17*T17+U18*T18+U19*T19+U20*T20+U21*T21)/T22</f>
        <v>18856.76613885505</v>
      </c>
      <c r="V22" s="74">
        <f>SUM(V8:V21)</f>
        <v>3</v>
      </c>
      <c r="W22" s="70">
        <f>SUM(W8*V8+W9*V9+W10*V10+W11*V11+W12*V12+W13*V13+W14*V14+W15*V15+W16*V16+W17*V17+W18*V18+W19*V19+W20*V20+W21*V21)/V22</f>
        <v>15932.333333333334</v>
      </c>
    </row>
  </sheetData>
  <sheetProtection/>
  <mergeCells count="20"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75" zoomScaleNormal="7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0" sqref="AA10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2" max="12" width="9.281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4.57421875" style="0" customWidth="1"/>
  </cols>
  <sheetData>
    <row r="1" ht="12.75">
      <c r="E1" s="10"/>
    </row>
    <row r="2" spans="1:27" ht="18.75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8.75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5" ht="15.75" thickBot="1">
      <c r="A4" s="12"/>
      <c r="B4" s="5"/>
      <c r="C4" s="5"/>
      <c r="D4" s="5"/>
      <c r="E4" s="10"/>
    </row>
    <row r="5" spans="1:29" ht="96.75" customHeight="1">
      <c r="A5" s="124" t="s">
        <v>15</v>
      </c>
      <c r="B5" s="119" t="s">
        <v>8</v>
      </c>
      <c r="C5" s="119"/>
      <c r="D5" s="119"/>
      <c r="E5" s="119"/>
      <c r="F5" s="119" t="s">
        <v>37</v>
      </c>
      <c r="G5" s="119"/>
      <c r="H5" s="119"/>
      <c r="I5" s="119"/>
      <c r="J5" s="116" t="s">
        <v>38</v>
      </c>
      <c r="K5" s="117"/>
      <c r="L5" s="117"/>
      <c r="M5" s="117"/>
      <c r="N5" s="117"/>
      <c r="O5" s="118"/>
      <c r="P5" s="119" t="s">
        <v>68</v>
      </c>
      <c r="Q5" s="119"/>
      <c r="R5" s="119"/>
      <c r="S5" s="119"/>
      <c r="T5" s="119" t="s">
        <v>39</v>
      </c>
      <c r="U5" s="119"/>
      <c r="V5" s="119"/>
      <c r="W5" s="119"/>
      <c r="X5" s="119" t="s">
        <v>40</v>
      </c>
      <c r="Y5" s="119"/>
      <c r="Z5" s="119"/>
      <c r="AA5" s="119"/>
      <c r="AB5" s="127" t="s">
        <v>75</v>
      </c>
      <c r="AC5" s="128"/>
    </row>
    <row r="6" spans="1:29" ht="365.25" customHeight="1">
      <c r="A6" s="124"/>
      <c r="B6" s="119" t="s">
        <v>3</v>
      </c>
      <c r="C6" s="119"/>
      <c r="D6" s="119" t="s">
        <v>5</v>
      </c>
      <c r="E6" s="119"/>
      <c r="F6" s="119" t="s">
        <v>3</v>
      </c>
      <c r="G6" s="119"/>
      <c r="H6" s="119" t="s">
        <v>5</v>
      </c>
      <c r="I6" s="119"/>
      <c r="J6" s="119" t="s">
        <v>3</v>
      </c>
      <c r="K6" s="119"/>
      <c r="L6" s="119" t="s">
        <v>5</v>
      </c>
      <c r="M6" s="119"/>
      <c r="N6" s="125" t="s">
        <v>20</v>
      </c>
      <c r="O6" s="126"/>
      <c r="P6" s="119" t="s">
        <v>3</v>
      </c>
      <c r="Q6" s="119"/>
      <c r="R6" s="119" t="s">
        <v>5</v>
      </c>
      <c r="S6" s="119"/>
      <c r="T6" s="119" t="s">
        <v>3</v>
      </c>
      <c r="U6" s="119"/>
      <c r="V6" s="119" t="s">
        <v>5</v>
      </c>
      <c r="W6" s="119"/>
      <c r="X6" s="119" t="s">
        <v>3</v>
      </c>
      <c r="Y6" s="119"/>
      <c r="Z6" s="119" t="s">
        <v>5</v>
      </c>
      <c r="AA6" s="119"/>
      <c r="AB6" s="114" t="s">
        <v>70</v>
      </c>
      <c r="AC6" s="114" t="s">
        <v>71</v>
      </c>
    </row>
    <row r="7" spans="1:29" ht="71.25" customHeight="1">
      <c r="A7" s="124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15"/>
      <c r="AC7" s="115"/>
    </row>
    <row r="8" spans="1:29" ht="15.75" customHeight="1">
      <c r="A8" s="24" t="s">
        <v>61</v>
      </c>
      <c r="B8" s="15">
        <v>38.5</v>
      </c>
      <c r="C8" s="15">
        <v>36</v>
      </c>
      <c r="D8" s="26">
        <v>12341</v>
      </c>
      <c r="E8" s="26">
        <v>13346</v>
      </c>
      <c r="F8" s="15">
        <v>1</v>
      </c>
      <c r="G8" s="15">
        <v>1</v>
      </c>
      <c r="H8" s="26">
        <v>30309</v>
      </c>
      <c r="I8" s="26">
        <v>30309</v>
      </c>
      <c r="J8" s="15">
        <v>22.4</v>
      </c>
      <c r="K8" s="15">
        <v>20</v>
      </c>
      <c r="L8" s="15">
        <v>13140</v>
      </c>
      <c r="M8" s="15">
        <v>14866</v>
      </c>
      <c r="N8" s="15">
        <v>18.7</v>
      </c>
      <c r="O8" s="26">
        <v>16521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22.4</v>
      </c>
      <c r="C9" s="15">
        <v>20</v>
      </c>
      <c r="D9" s="26">
        <v>13447</v>
      </c>
      <c r="E9" s="26">
        <v>15061</v>
      </c>
      <c r="F9" s="15">
        <v>1</v>
      </c>
      <c r="G9" s="15">
        <v>1</v>
      </c>
      <c r="H9" s="26">
        <v>39458</v>
      </c>
      <c r="I9" s="26">
        <v>39458</v>
      </c>
      <c r="J9" s="15">
        <v>7.86</v>
      </c>
      <c r="K9" s="15">
        <v>6</v>
      </c>
      <c r="L9" s="15">
        <v>14249</v>
      </c>
      <c r="M9" s="15">
        <v>19310</v>
      </c>
      <c r="N9" s="15">
        <v>5.7</v>
      </c>
      <c r="O9" s="26">
        <v>19715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89" t="s">
        <v>65</v>
      </c>
      <c r="B10" s="90" t="s">
        <v>66</v>
      </c>
      <c r="C10" s="90" t="s">
        <v>66</v>
      </c>
      <c r="D10" s="68" t="s">
        <v>66</v>
      </c>
      <c r="E10" s="68" t="s">
        <v>66</v>
      </c>
      <c r="F10" s="90" t="s">
        <v>66</v>
      </c>
      <c r="G10" s="90" t="s">
        <v>66</v>
      </c>
      <c r="H10" s="68" t="s">
        <v>66</v>
      </c>
      <c r="I10" s="68" t="s">
        <v>66</v>
      </c>
      <c r="J10" s="90" t="s">
        <v>66</v>
      </c>
      <c r="K10" s="90" t="s">
        <v>66</v>
      </c>
      <c r="L10" s="90" t="s">
        <v>66</v>
      </c>
      <c r="M10" s="90" t="s">
        <v>66</v>
      </c>
      <c r="N10" s="90" t="s">
        <v>66</v>
      </c>
      <c r="O10" s="90" t="s">
        <v>66</v>
      </c>
      <c r="P10" s="90">
        <v>36.2</v>
      </c>
      <c r="Q10" s="68">
        <v>37</v>
      </c>
      <c r="R10" s="68">
        <v>15586</v>
      </c>
      <c r="S10" s="68">
        <v>15086</v>
      </c>
      <c r="T10" s="68">
        <v>1</v>
      </c>
      <c r="U10" s="68">
        <v>1</v>
      </c>
      <c r="V10" s="68">
        <v>34517</v>
      </c>
      <c r="W10" s="68">
        <v>34517</v>
      </c>
      <c r="X10" s="67">
        <v>12.95</v>
      </c>
      <c r="Y10" s="68">
        <v>14</v>
      </c>
      <c r="Z10" s="68">
        <v>18388</v>
      </c>
      <c r="AA10" s="68">
        <v>17131</v>
      </c>
      <c r="AB10" s="91">
        <v>3</v>
      </c>
      <c r="AC10" s="91">
        <v>18543</v>
      </c>
    </row>
    <row r="11" spans="1:29" ht="15.75" customHeight="1" thickBot="1">
      <c r="A11" s="25" t="s">
        <v>54</v>
      </c>
      <c r="B11" s="29">
        <f>SUM(B8:B9)</f>
        <v>60.9</v>
      </c>
      <c r="C11" s="29">
        <f aca="true" t="shared" si="0" ref="C11:N11">SUM(C8:C9)</f>
        <v>56</v>
      </c>
      <c r="D11" s="50">
        <f>SUM(D8*B8+D9*B9)/B11</f>
        <v>12747.80459770115</v>
      </c>
      <c r="E11" s="50">
        <f>SUM(E8*C8+E9*C9)/C11</f>
        <v>13958.5</v>
      </c>
      <c r="F11" s="29">
        <f t="shared" si="0"/>
        <v>2</v>
      </c>
      <c r="G11" s="29">
        <f t="shared" si="0"/>
        <v>2</v>
      </c>
      <c r="H11" s="50">
        <f>SUM(H8:H9)/2</f>
        <v>34883.5</v>
      </c>
      <c r="I11" s="50">
        <f>SUM(I8:I9)/2</f>
        <v>34883.5</v>
      </c>
      <c r="J11" s="29">
        <f t="shared" si="0"/>
        <v>30.259999999999998</v>
      </c>
      <c r="K11" s="50">
        <f t="shared" si="0"/>
        <v>26</v>
      </c>
      <c r="L11" s="50">
        <f>SUM(L8*J8+L9*J9)/J11</f>
        <v>13428.061467283544</v>
      </c>
      <c r="M11" s="50">
        <f>SUM(M8*K8+M9*K9)/K11</f>
        <v>15891.538461538461</v>
      </c>
      <c r="N11" s="88">
        <f t="shared" si="0"/>
        <v>24.4</v>
      </c>
      <c r="O11" s="50">
        <f>SUM(O8*N8+O9*N9)/N11</f>
        <v>17267.139344262298</v>
      </c>
      <c r="P11" s="29">
        <f>SUM(P10)</f>
        <v>36.2</v>
      </c>
      <c r="Q11" s="50">
        <f aca="true" t="shared" si="1" ref="Q11:AC11">SUM(Q10)</f>
        <v>37</v>
      </c>
      <c r="R11" s="50">
        <f t="shared" si="1"/>
        <v>15586</v>
      </c>
      <c r="S11" s="50">
        <f t="shared" si="1"/>
        <v>15086</v>
      </c>
      <c r="T11" s="50">
        <f t="shared" si="1"/>
        <v>1</v>
      </c>
      <c r="U11" s="50">
        <f t="shared" si="1"/>
        <v>1</v>
      </c>
      <c r="V11" s="50">
        <f t="shared" si="1"/>
        <v>34517</v>
      </c>
      <c r="W11" s="50">
        <f t="shared" si="1"/>
        <v>34517</v>
      </c>
      <c r="X11" s="50">
        <f t="shared" si="1"/>
        <v>12.95</v>
      </c>
      <c r="Y11" s="50">
        <f t="shared" si="1"/>
        <v>14</v>
      </c>
      <c r="Z11" s="50">
        <f t="shared" si="1"/>
        <v>18388</v>
      </c>
      <c r="AA11" s="50">
        <f t="shared" si="1"/>
        <v>17131</v>
      </c>
      <c r="AB11" s="92">
        <f>SUM(AB8:AB10)</f>
        <v>3</v>
      </c>
      <c r="AC11" s="93">
        <f t="shared" si="1"/>
        <v>18543</v>
      </c>
    </row>
  </sheetData>
  <sheetProtection/>
  <mergeCells count="25">
    <mergeCell ref="A5:A7"/>
    <mergeCell ref="P5:S5"/>
    <mergeCell ref="X5:AA5"/>
    <mergeCell ref="B5:E5"/>
    <mergeCell ref="F5:I5"/>
    <mergeCell ref="J5:O5"/>
    <mergeCell ref="L6:M6"/>
    <mergeCell ref="H6:I6"/>
    <mergeCell ref="J6:K6"/>
    <mergeCell ref="AB5:AC5"/>
    <mergeCell ref="AB6:AB7"/>
    <mergeCell ref="AC6:AC7"/>
    <mergeCell ref="D6:E6"/>
    <mergeCell ref="F6:G6"/>
    <mergeCell ref="V6:W6"/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2014-08-08T10:11:47Z</cp:lastPrinted>
  <dcterms:created xsi:type="dcterms:W3CDTF">1996-10-08T23:32:33Z</dcterms:created>
  <dcterms:modified xsi:type="dcterms:W3CDTF">2014-10-09T07:15:46Z</dcterms:modified>
  <cp:category/>
  <cp:version/>
  <cp:contentType/>
  <cp:contentStatus/>
</cp:coreProperties>
</file>