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395" activeTab="2"/>
  </bookViews>
  <sheets>
    <sheet name="расчет" sheetId="1" r:id="rId1"/>
    <sheet name="прил 7 ведомст" sheetId="2" r:id="rId2"/>
    <sheet name="прил 6 функц" sheetId="3" r:id="rId3"/>
    <sheet name="прил8 2016-2017" sheetId="4" r:id="rId4"/>
    <sheet name="прил 9 2016-2017" sheetId="5" r:id="rId5"/>
  </sheets>
  <definedNames>
    <definedName name="_xlnm.Print_Area" localSheetId="2">'прил 6 функц'!$A$1:$F$313</definedName>
    <definedName name="_xlnm.Print_Area" localSheetId="1">'прил 7 ведомст'!$A$1:$G$307</definedName>
    <definedName name="_xlnm.Print_Area" localSheetId="0">'расчет'!$A$1:$H$215</definedName>
  </definedNames>
  <calcPr fullCalcOnLoad="1"/>
</workbook>
</file>

<file path=xl/sharedStrings.xml><?xml version="1.0" encoding="utf-8"?>
<sst xmlns="http://schemas.openxmlformats.org/spreadsheetml/2006/main" count="6731" uniqueCount="362">
  <si>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</si>
  <si>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</si>
  <si>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</si>
  <si>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</si>
  <si>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</si>
  <si>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</si>
  <si>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</si>
  <si>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</si>
  <si>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</si>
  <si>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</si>
  <si>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</si>
  <si>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</si>
  <si>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</si>
  <si>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</si>
  <si>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</si>
  <si>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</si>
  <si>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</si>
  <si>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</si>
  <si>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</si>
  <si>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</si>
  <si>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</si>
  <si>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</si>
  <si>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</si>
  <si>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</si>
  <si>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</si>
  <si>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</si>
  <si>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</si>
  <si>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</si>
  <si>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</si>
  <si>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</si>
  <si>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</si>
  <si>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</si>
  <si>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</si>
  <si>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</si>
  <si>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</si>
  <si>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</si>
  <si>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</si>
  <si>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</si>
  <si>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</si>
  <si>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</si>
  <si>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</si>
  <si>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</si>
  <si>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</si>
  <si>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</si>
  <si>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</si>
  <si>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</si>
  <si>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</si>
  <si>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</si>
  <si>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</si>
  <si>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</si>
  <si>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</si>
  <si>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</si>
  <si>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</si>
  <si>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</si>
  <si>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</si>
  <si>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</si>
  <si>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</si>
  <si>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</si>
  <si>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</si>
  <si>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</si>
  <si>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</si>
  <si>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</si>
  <si>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</si>
  <si>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</si>
  <si>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</si>
  <si>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</si>
  <si>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</si>
  <si>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</si>
  <si>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</si>
  <si>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</si>
  <si>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</si>
  <si>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</si>
  <si>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</si>
  <si>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</si>
  <si>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</si>
  <si>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</si>
  <si>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</si>
  <si>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</si>
  <si>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</si>
  <si>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</si>
  <si>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</si>
  <si>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</si>
  <si>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</si>
  <si>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</si>
  <si>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</si>
  <si>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</si>
  <si>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</si>
  <si>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</si>
  <si>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</si>
  <si>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</si>
  <si>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</si>
  <si>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</si>
  <si>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</si>
  <si>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</si>
  <si>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</si>
  <si>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</si>
  <si>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</si>
  <si>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</si>
  <si>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</si>
  <si>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Благоустройство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</si>
  <si>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</si>
  <si>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</si>
  <si>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</si>
  <si>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</si>
  <si>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</si>
  <si>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</si>
  <si>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</si>
  <si>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</si>
  <si>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</si>
  <si>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</si>
  <si>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</si>
  <si>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</si>
  <si>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</si>
  <si>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</si>
  <si>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</si>
  <si>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</si>
  <si>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</si>
  <si>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</si>
  <si>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</si>
  <si>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</si>
  <si>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</si>
  <si>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</si>
  <si>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</si>
  <si>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Реализация районных программ "Комплексная программа по профилактике правонарушений"</t>
  </si>
  <si>
    <t>09 2 7795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</si>
  <si>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</si>
  <si>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</si>
  <si>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</si>
  <si>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</si>
  <si>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</si>
  <si>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</si>
  <si>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</si>
  <si>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</si>
  <si>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</si>
  <si>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</si>
  <si>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</si>
  <si>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01 0 2111</t>
  </si>
  <si>
    <t>01 0 2112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</si>
  <si>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</si>
  <si>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</si>
  <si>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01 0 2435</t>
  </si>
  <si>
    <t>01 2 7795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</si>
  <si>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</si>
  <si>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</si>
  <si>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</si>
  <si>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</si>
  <si>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</si>
  <si>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</si>
  <si>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</si>
  <si>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</si>
  <si>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</si>
  <si>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</si>
  <si>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</si>
  <si>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</si>
  <si>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</si>
  <si>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</si>
  <si>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Субсидия на выравнивание бюджетной обеспеченности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</si>
  <si>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</si>
  <si>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</si>
  <si>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</si>
  <si>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30 0 7501</t>
  </si>
  <si>
    <t>Реализация государственных функций, связанных с общегосударственным управлением</t>
  </si>
  <si>
    <t>01 0 4309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</si>
  <si>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</si>
  <si>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</si>
  <si>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</si>
  <si>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</si>
  <si>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Уличное освещение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</si>
  <si>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</si>
  <si>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</si>
  <si>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</si>
  <si>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</si>
  <si>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</si>
  <si>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</si>
  <si>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</si>
  <si>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</si>
  <si>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</si>
  <si>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</si>
  <si>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</si>
  <si>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</si>
  <si>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</si>
  <si>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</si>
  <si>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</si>
  <si>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</si>
  <si>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</si>
  <si>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</si>
  <si>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</si>
  <si>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</si>
  <si>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01 9 4309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</si>
  <si>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</si>
  <si>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</si>
  <si>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</si>
  <si>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2013 год</t>
  </si>
  <si>
    <t>09 0 7795</t>
  </si>
  <si>
    <t>30 0 7601</t>
  </si>
  <si>
    <t>Муниципальная программа "Обеспечение населения Суоярвского района питьевой водой"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</si>
  <si>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</si>
  <si>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</si>
  <si>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</si>
  <si>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</si>
  <si>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</si>
  <si>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</si>
  <si>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</si>
  <si>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</si>
  <si>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</si>
  <si>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</si>
  <si>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</si>
  <si>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</si>
  <si>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</si>
  <si>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</si>
  <si>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</si>
  <si>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</si>
  <si>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30 0 6218</t>
  </si>
  <si>
    <t>Организация и осуществление мероприятий по гражданской обороне , защите населения и террит.поселения от ЧС от Суоярвского городского поселения</t>
  </si>
  <si>
    <t>30 0 6219</t>
  </si>
  <si>
    <t>30 0 6302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</si>
  <si>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</si>
  <si>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</si>
  <si>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</si>
  <si>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</si>
  <si>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</si>
  <si>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</si>
  <si>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03 1 6445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</si>
  <si>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</si>
  <si>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</si>
  <si>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</si>
  <si>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</si>
  <si>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</si>
  <si>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</si>
  <si>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</si>
  <si>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</si>
  <si>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</si>
  <si>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</si>
  <si>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</si>
  <si>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</si>
  <si>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</si>
  <si>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</si>
  <si>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</si>
  <si>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30 0 8491</t>
  </si>
  <si>
    <t>Муниципальная программа "Адресная социальная помощь"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</si>
  <si>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</si>
  <si>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</si>
  <si>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</si>
  <si>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</si>
  <si>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Иные выплаты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</si>
  <si>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</si>
  <si>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</si>
  <si>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</si>
  <si>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</si>
  <si>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</si>
  <si>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</si>
  <si>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</si>
  <si>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30 0 2457</t>
  </si>
  <si>
    <t>Муниципальная программа "Управление муниципальными финансами"</t>
  </si>
  <si>
    <t>06 0 0000</t>
  </si>
  <si>
    <t xml:space="preserve">13 </t>
  </si>
  <si>
    <t>Подпрограмма "Управление муниципальным долгом МО "Суоярвский район"</t>
  </si>
  <si>
    <t>06 1 0000</t>
  </si>
  <si>
    <t>Своевременная уплата процентов по долговым обязательствам</t>
  </si>
  <si>
    <t>06 1 7065</t>
  </si>
  <si>
    <t>Подпрограмма "Предоставление межбюджетных трансфертов"</t>
  </si>
  <si>
    <t>06 2 0000</t>
  </si>
  <si>
    <t>06 2 6130</t>
  </si>
  <si>
    <t>06 2 4215</t>
  </si>
  <si>
    <t xml:space="preserve">Расчет </t>
  </si>
  <si>
    <t xml:space="preserve">08 </t>
  </si>
  <si>
    <t>программы</t>
  </si>
  <si>
    <t>образование</t>
  </si>
  <si>
    <t>молодежь</t>
  </si>
  <si>
    <t>культура</t>
  </si>
  <si>
    <t>ветеран</t>
  </si>
  <si>
    <t>спорт</t>
  </si>
  <si>
    <t>финансы</t>
  </si>
  <si>
    <t>вода</t>
  </si>
  <si>
    <t>адресная</t>
  </si>
  <si>
    <t>малый бизнес</t>
  </si>
  <si>
    <t>Муниципальная программа развития и поддержки малого и среднего предпринимательства в Суоярвском районе</t>
  </si>
  <si>
    <t>Здравоохранение</t>
  </si>
  <si>
    <t>Стационарная медицинская помощь</t>
  </si>
  <si>
    <t>Обеспечение деятельности подведомственных учреждений</t>
  </si>
  <si>
    <t>30 0 7470</t>
  </si>
  <si>
    <t xml:space="preserve">2015 год </t>
  </si>
  <si>
    <t>касса на 01.11</t>
  </si>
  <si>
    <t>01 2 7100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</si>
  <si>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</si>
  <si>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Приложение № 7</t>
  </si>
  <si>
    <t>06 2 5118</t>
  </si>
  <si>
    <t>30 0 0795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</si>
  <si>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</si>
  <si>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</si>
  <si>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</si>
  <si>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</si>
  <si>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</si>
  <si>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</si>
  <si>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</si>
  <si>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</si>
  <si>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</si>
  <si>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</si>
  <si>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</si>
  <si>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</si>
  <si>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</si>
  <si>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</si>
  <si>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</si>
  <si>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</si>
  <si>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</si>
  <si>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</si>
  <si>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</si>
  <si>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08 2 4217</t>
  </si>
  <si>
    <t>08 4 8491</t>
  </si>
  <si>
    <t>08 4 4208</t>
  </si>
  <si>
    <t>08 4 4211</t>
  </si>
  <si>
    <t>08 4 0120</t>
  </si>
  <si>
    <t>08 4 5020</t>
  </si>
  <si>
    <t>10 0 8795</t>
  </si>
  <si>
    <t>08 4 4209</t>
  </si>
  <si>
    <t>08 4 4216</t>
  </si>
  <si>
    <t>08 4 5082</t>
  </si>
  <si>
    <t>08 5 2457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</si>
  <si>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</si>
  <si>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</si>
  <si>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Приложение № 8</t>
  </si>
  <si>
    <t>Приложение № 9</t>
  </si>
  <si>
    <t>2016 год                          расходы по основной деятельности</t>
  </si>
  <si>
    <t>2017 год                          расходы по основной деятельности</t>
  </si>
  <si>
    <t>03 1 6442</t>
  </si>
  <si>
    <t>03 5 7100</t>
  </si>
  <si>
    <t xml:space="preserve">Мероприятия по подготовке празднования к 100-летию образования  Республики Карелия в рамках подпрограммы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</si>
  <si>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 на плановый период 2016 год и 2017 год </t>
  </si>
  <si>
    <t>Ведомственная структура расходов бюджета муниципального образования "Суоярвский район" на плановый период 2016 и 2017  года по разделам и подразделам, целевым статьям и видам расходов классификации расходов бюджетов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</si>
  <si>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</si>
  <si>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</si>
  <si>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</si>
  <si>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</si>
  <si>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</si>
  <si>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</si>
  <si>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</si>
  <si>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</si>
  <si>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01 1 4309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</si>
  <si>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</si>
  <si>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</si>
  <si>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</si>
  <si>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</si>
  <si>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</si>
  <si>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</si>
  <si>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</si>
  <si>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</si>
  <si>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</si>
  <si>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</si>
  <si>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</si>
  <si>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</si>
  <si>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01 5 0402</t>
  </si>
  <si>
    <t>01 5 4207</t>
  </si>
  <si>
    <t>01 5 4203</t>
  </si>
  <si>
    <t>01 5 4310</t>
  </si>
  <si>
    <t>Приложение № 6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</si>
  <si>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</si>
  <si>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</si>
  <si>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</si>
  <si>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2015 год 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</si>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</sst>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6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9900"/>
      <name val="Times New Roman"/>
      <family val="1"/>
    </font>
    <font>
      <sz val="10"/>
      <color rgb="FF800080"/>
      <name val="Times New Roman"/>
      <family val="1"/>
    </font>
    <font>
      <sz val="10"/>
      <color rgb="FF0000FF"/>
      <name val="Times New Roman"/>
      <family val="1"/>
    </font>
    <font>
      <sz val="9"/>
      <color rgb="FF800080"/>
      <name val="Arial"/>
      <family val="2"/>
    </font>
    <font>
      <b/>
      <sz val="10"/>
      <color rgb="FF800080"/>
      <name val="Times New Roman"/>
      <family val="1"/>
    </font>
    <font>
      <sz val="10"/>
      <color rgb="FF008000"/>
      <name val="Times New Roman"/>
      <family val="1"/>
    </font>
    <font>
      <b/>
      <sz val="10"/>
      <color rgb="FF008000"/>
      <name val="Times New Roman"/>
      <family val="1"/>
    </font>
    <font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3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33" borderId="15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7" xfId="0" applyNumberFormat="1" applyFont="1" applyFill="1" applyBorder="1" applyAlignment="1" applyProtection="1">
      <alignment horizontal="center" vertical="top"/>
      <protection locked="0"/>
    </xf>
    <xf numFmtId="4" fontId="11" fillId="33" borderId="2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33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3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33" borderId="24" xfId="0" applyNumberFormat="1" applyFont="1" applyFill="1" applyBorder="1" applyAlignment="1" applyProtection="1">
      <alignment horizontal="center" vertical="top"/>
      <protection locked="0"/>
    </xf>
    <xf numFmtId="49" fontId="3" fillId="33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3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3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58" fillId="0" borderId="10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Border="1" applyAlignment="1" applyProtection="1">
      <alignment horizontal="center" vertical="top"/>
      <protection locked="0"/>
    </xf>
    <xf numFmtId="49" fontId="58" fillId="0" borderId="24" xfId="0" applyNumberFormat="1" applyFont="1" applyBorder="1" applyAlignment="1" applyProtection="1">
      <alignment horizontal="center" vertical="top"/>
      <protection locked="0"/>
    </xf>
    <xf numFmtId="4" fontId="58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59" fillId="0" borderId="10" xfId="0" applyNumberFormat="1" applyFont="1" applyBorder="1" applyAlignment="1" applyProtection="1">
      <alignment horizontal="center" vertical="top"/>
      <protection locked="0"/>
    </xf>
    <xf numFmtId="49" fontId="59" fillId="0" borderId="10" xfId="0" applyNumberFormat="1" applyFont="1" applyFill="1" applyBorder="1" applyAlignment="1" applyProtection="1">
      <alignment horizontal="center" vertical="top"/>
      <protection locked="0"/>
    </xf>
    <xf numFmtId="49" fontId="59" fillId="0" borderId="24" xfId="0" applyNumberFormat="1" applyFont="1" applyFill="1" applyBorder="1" applyAlignment="1" applyProtection="1">
      <alignment horizontal="center" vertical="top"/>
      <protection locked="0"/>
    </xf>
    <xf numFmtId="4" fontId="59" fillId="0" borderId="10" xfId="0" applyNumberFormat="1" applyFont="1" applyFill="1" applyBorder="1" applyAlignment="1">
      <alignment vertical="top"/>
    </xf>
    <xf numFmtId="49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vertical="top"/>
    </xf>
    <xf numFmtId="0" fontId="59" fillId="0" borderId="11" xfId="0" applyFont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 applyProtection="1">
      <alignment horizontal="center" vertical="top"/>
      <protection/>
    </xf>
    <xf numFmtId="49" fontId="59" fillId="0" borderId="17" xfId="0" applyNumberFormat="1" applyFont="1" applyBorder="1" applyAlignment="1" applyProtection="1">
      <alignment horizontal="center" vertical="top"/>
      <protection locked="0"/>
    </xf>
    <xf numFmtId="49" fontId="59" fillId="0" borderId="24" xfId="0" applyNumberFormat="1" applyFont="1" applyBorder="1" applyAlignment="1" applyProtection="1">
      <alignment horizontal="center" vertical="top"/>
      <protection locked="0"/>
    </xf>
    <xf numFmtId="4" fontId="59" fillId="0" borderId="10" xfId="0" applyNumberFormat="1" applyFont="1" applyBorder="1" applyAlignment="1">
      <alignment vertical="top"/>
    </xf>
    <xf numFmtId="49" fontId="59" fillId="0" borderId="15" xfId="0" applyNumberFormat="1" applyFont="1" applyFill="1" applyBorder="1" applyAlignment="1" applyProtection="1">
      <alignment horizontal="center" vertical="top"/>
      <protection/>
    </xf>
    <xf numFmtId="49" fontId="59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60" fillId="0" borderId="10" xfId="0" applyNumberFormat="1" applyFont="1" applyBorder="1" applyAlignment="1" applyProtection="1">
      <alignment horizontal="center" vertical="top"/>
      <protection locked="0"/>
    </xf>
    <xf numFmtId="49" fontId="60" fillId="0" borderId="24" xfId="0" applyNumberFormat="1" applyFont="1" applyBorder="1" applyAlignment="1" applyProtection="1">
      <alignment horizontal="center" vertical="top"/>
      <protection locked="0"/>
    </xf>
    <xf numFmtId="4" fontId="60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59" fillId="0" borderId="15" xfId="0" applyNumberFormat="1" applyFont="1" applyFill="1" applyBorder="1" applyAlignment="1">
      <alignment horizontal="center" vertical="top"/>
    </xf>
    <xf numFmtId="49" fontId="59" fillId="0" borderId="17" xfId="0" applyNumberFormat="1" applyFont="1" applyBorder="1" applyAlignment="1">
      <alignment horizontal="center" vertical="top"/>
    </xf>
    <xf numFmtId="49" fontId="58" fillId="0" borderId="15" xfId="0" applyNumberFormat="1" applyFont="1" applyFill="1" applyBorder="1" applyAlignment="1">
      <alignment horizontal="center" vertical="top"/>
    </xf>
    <xf numFmtId="49" fontId="58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wrapText="1"/>
    </xf>
    <xf numFmtId="0" fontId="59" fillId="0" borderId="11" xfId="0" applyNumberFormat="1" applyFont="1" applyBorder="1" applyAlignment="1">
      <alignment horizontal="left" vertical="top" wrapText="1"/>
    </xf>
    <xf numFmtId="176" fontId="61" fillId="0" borderId="10" xfId="53" applyNumberFormat="1" applyFont="1" applyFill="1" applyBorder="1" applyAlignment="1" applyProtection="1">
      <alignment horizontal="left" vertical="top" wrapText="1"/>
      <protection hidden="1"/>
    </xf>
    <xf numFmtId="4" fontId="11" fillId="34" borderId="10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 applyProtection="1">
      <alignment horizontal="center" vertical="top"/>
      <protection locked="0"/>
    </xf>
    <xf numFmtId="49" fontId="11" fillId="34" borderId="17" xfId="0" applyNumberFormat="1" applyFont="1" applyFill="1" applyBorder="1" applyAlignment="1" applyProtection="1">
      <alignment horizontal="center" vertical="top"/>
      <protection locked="0"/>
    </xf>
    <xf numFmtId="49" fontId="11" fillId="34" borderId="10" xfId="0" applyNumberFormat="1" applyFont="1" applyFill="1" applyBorder="1" applyAlignment="1" applyProtection="1">
      <alignment horizontal="center" vertical="top"/>
      <protection locked="0"/>
    </xf>
    <xf numFmtId="49" fontId="11" fillId="34" borderId="24" xfId="0" applyNumberFormat="1" applyFont="1" applyFill="1" applyBorder="1" applyAlignment="1" applyProtection="1">
      <alignment horizontal="center" vertical="top"/>
      <protection locked="0"/>
    </xf>
    <xf numFmtId="49" fontId="11" fillId="34" borderId="15" xfId="0" applyNumberFormat="1" applyFont="1" applyFill="1" applyBorder="1" applyAlignment="1" applyProtection="1">
      <alignment horizontal="center" vertical="top"/>
      <protection/>
    </xf>
    <xf numFmtId="4" fontId="3" fillId="34" borderId="10" xfId="0" applyNumberFormat="1" applyFont="1" applyFill="1" applyBorder="1" applyAlignment="1">
      <alignment vertical="top"/>
    </xf>
    <xf numFmtId="0" fontId="3" fillId="34" borderId="31" xfId="0" applyFont="1" applyFill="1" applyBorder="1" applyAlignment="1" applyProtection="1">
      <alignment horizontal="right" vertical="top" wrapText="1"/>
      <protection/>
    </xf>
    <xf numFmtId="49" fontId="3" fillId="34" borderId="32" xfId="0" applyNumberFormat="1" applyFont="1" applyFill="1" applyBorder="1" applyAlignment="1">
      <alignment horizontal="left" vertical="top"/>
    </xf>
    <xf numFmtId="49" fontId="3" fillId="34" borderId="33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" fontId="11" fillId="34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9" fontId="59" fillId="0" borderId="2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59" fillId="0" borderId="15" xfId="0" applyNumberFormat="1" applyFont="1" applyFill="1" applyBorder="1" applyAlignment="1" applyProtection="1">
      <alignment horizontal="center" vertical="top"/>
      <protection locked="0"/>
    </xf>
    <xf numFmtId="49" fontId="62" fillId="0" borderId="10" xfId="0" applyNumberFormat="1" applyFont="1" applyBorder="1" applyAlignment="1" applyProtection="1">
      <alignment horizontal="center" vertical="top"/>
      <protection locked="0"/>
    </xf>
    <xf numFmtId="49" fontId="62" fillId="0" borderId="24" xfId="0" applyNumberFormat="1" applyFont="1" applyBorder="1" applyAlignment="1" applyProtection="1">
      <alignment horizontal="center" vertical="top"/>
      <protection locked="0"/>
    </xf>
    <xf numFmtId="2" fontId="2" fillId="0" borderId="10" xfId="0" applyNumberFormat="1" applyFont="1" applyBorder="1" applyAlignment="1">
      <alignment horizontal="right" vertical="top"/>
    </xf>
    <xf numFmtId="0" fontId="63" fillId="0" borderId="11" xfId="0" applyFont="1" applyBorder="1" applyAlignment="1">
      <alignment horizontal="left" vertical="top" wrapText="1"/>
    </xf>
    <xf numFmtId="49" fontId="63" fillId="0" borderId="15" xfId="0" applyNumberFormat="1" applyFont="1" applyFill="1" applyBorder="1" applyAlignment="1" applyProtection="1">
      <alignment horizontal="center" vertical="top"/>
      <protection locked="0"/>
    </xf>
    <xf numFmtId="49" fontId="63" fillId="0" borderId="17" xfId="0" applyNumberFormat="1" applyFont="1" applyBorder="1" applyAlignment="1" applyProtection="1">
      <alignment horizontal="center" vertical="top"/>
      <protection locked="0"/>
    </xf>
    <xf numFmtId="49" fontId="64" fillId="0" borderId="10" xfId="0" applyNumberFormat="1" applyFont="1" applyBorder="1" applyAlignment="1" applyProtection="1">
      <alignment horizontal="center" vertical="top"/>
      <protection locked="0"/>
    </xf>
    <xf numFmtId="49" fontId="64" fillId="0" borderId="24" xfId="0" applyNumberFormat="1" applyFont="1" applyBorder="1" applyAlignment="1" applyProtection="1">
      <alignment horizontal="center" vertical="top"/>
      <protection locked="0"/>
    </xf>
    <xf numFmtId="4" fontId="63" fillId="0" borderId="10" xfId="0" applyNumberFormat="1" applyFont="1" applyBorder="1" applyAlignment="1">
      <alignment vertical="top"/>
    </xf>
    <xf numFmtId="49" fontId="63" fillId="0" borderId="10" xfId="0" applyNumberFormat="1" applyFont="1" applyBorder="1" applyAlignment="1" applyProtection="1">
      <alignment horizontal="center" vertical="top"/>
      <protection locked="0"/>
    </xf>
    <xf numFmtId="49" fontId="63" fillId="0" borderId="24" xfId="0" applyNumberFormat="1" applyFont="1" applyBorder="1" applyAlignment="1" applyProtection="1">
      <alignment horizontal="center" vertical="top"/>
      <protection locked="0"/>
    </xf>
    <xf numFmtId="0" fontId="63" fillId="0" borderId="0" xfId="0" applyFont="1" applyAlignment="1">
      <alignment wrapText="1"/>
    </xf>
    <xf numFmtId="49" fontId="63" fillId="0" borderId="25" xfId="0" applyNumberFormat="1" applyFont="1" applyFill="1" applyBorder="1" applyAlignment="1" applyProtection="1">
      <alignment horizontal="center" vertical="top"/>
      <protection/>
    </xf>
    <xf numFmtId="49" fontId="63" fillId="0" borderId="10" xfId="0" applyNumberFormat="1" applyFont="1" applyFill="1" applyBorder="1" applyAlignment="1" applyProtection="1">
      <alignment horizontal="center" vertical="top"/>
      <protection locked="0"/>
    </xf>
    <xf numFmtId="49" fontId="63" fillId="0" borderId="24" xfId="0" applyNumberFormat="1" applyFont="1" applyFill="1" applyBorder="1" applyAlignment="1" applyProtection="1">
      <alignment horizontal="center" vertical="top"/>
      <protection locked="0"/>
    </xf>
    <xf numFmtId="4" fontId="63" fillId="0" borderId="10" xfId="0" applyNumberFormat="1" applyFont="1" applyFill="1" applyBorder="1" applyAlignment="1">
      <alignment vertical="top"/>
    </xf>
    <xf numFmtId="49" fontId="63" fillId="0" borderId="15" xfId="0" applyNumberFormat="1" applyFont="1" applyFill="1" applyBorder="1" applyAlignment="1">
      <alignment horizontal="center" vertical="top"/>
    </xf>
    <xf numFmtId="49" fontId="63" fillId="0" borderId="24" xfId="0" applyNumberFormat="1" applyFont="1" applyFill="1" applyBorder="1" applyAlignment="1">
      <alignment horizontal="left" vertical="center" wrapText="1"/>
    </xf>
    <xf numFmtId="49" fontId="63" fillId="0" borderId="14" xfId="0" applyNumberFormat="1" applyFont="1" applyFill="1" applyBorder="1" applyAlignment="1" applyProtection="1">
      <alignment horizontal="center" vertical="top"/>
      <protection/>
    </xf>
    <xf numFmtId="49" fontId="63" fillId="0" borderId="22" xfId="0" applyNumberFormat="1" applyFont="1" applyBorder="1" applyAlignment="1" applyProtection="1">
      <alignment horizontal="center" vertical="top"/>
      <protection locked="0"/>
    </xf>
    <xf numFmtId="49" fontId="63" fillId="0" borderId="0" xfId="0" applyNumberFormat="1" applyFont="1" applyBorder="1" applyAlignment="1" applyProtection="1">
      <alignment horizontal="center" vertical="top"/>
      <protection locked="0"/>
    </xf>
    <xf numFmtId="0" fontId="63" fillId="0" borderId="11" xfId="0" applyFont="1" applyBorder="1" applyAlignment="1">
      <alignment/>
    </xf>
    <xf numFmtId="49" fontId="63" fillId="0" borderId="15" xfId="0" applyNumberFormat="1" applyFont="1" applyFill="1" applyBorder="1" applyAlignment="1" applyProtection="1">
      <alignment horizontal="center" vertical="top"/>
      <protection/>
    </xf>
    <xf numFmtId="0" fontId="63" fillId="0" borderId="10" xfId="0" applyFont="1" applyFill="1" applyBorder="1" applyAlignment="1">
      <alignment horizontal="left" vertical="top" wrapText="1"/>
    </xf>
    <xf numFmtId="49" fontId="63" fillId="0" borderId="17" xfId="0" applyNumberFormat="1" applyFont="1" applyFill="1" applyBorder="1" applyAlignment="1" applyProtection="1">
      <alignment horizontal="center" vertical="top"/>
      <protection locked="0"/>
    </xf>
    <xf numFmtId="4" fontId="63" fillId="0" borderId="20" xfId="0" applyNumberFormat="1" applyFont="1" applyFill="1" applyBorder="1" applyAlignment="1">
      <alignment vertical="top"/>
    </xf>
    <xf numFmtId="0" fontId="63" fillId="0" borderId="19" xfId="0" applyFont="1" applyFill="1" applyBorder="1" applyAlignment="1">
      <alignment horizontal="left" vertical="top" wrapText="1"/>
    </xf>
    <xf numFmtId="49" fontId="63" fillId="0" borderId="27" xfId="0" applyNumberFormat="1" applyFont="1" applyFill="1" applyBorder="1" applyAlignment="1" applyProtection="1">
      <alignment horizontal="center" vertical="top"/>
      <protection locked="0"/>
    </xf>
    <xf numFmtId="49" fontId="63" fillId="0" borderId="0" xfId="0" applyNumberFormat="1" applyFont="1" applyFill="1" applyBorder="1" applyAlignment="1" applyProtection="1">
      <alignment horizontal="center" vertical="top"/>
      <protection locked="0"/>
    </xf>
    <xf numFmtId="0" fontId="63" fillId="0" borderId="17" xfId="0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 applyProtection="1">
      <alignment horizontal="center" vertical="top"/>
      <protection/>
    </xf>
    <xf numFmtId="0" fontId="65" fillId="0" borderId="11" xfId="0" applyFont="1" applyBorder="1" applyAlignment="1">
      <alignment horizontal="left" vertical="top" wrapText="1"/>
    </xf>
    <xf numFmtId="49" fontId="65" fillId="0" borderId="15" xfId="0" applyNumberFormat="1" applyFont="1" applyFill="1" applyBorder="1" applyAlignment="1" applyProtection="1">
      <alignment horizontal="center" vertical="top"/>
      <protection locked="0"/>
    </xf>
    <xf numFmtId="49" fontId="65" fillId="0" borderId="17" xfId="0" applyNumberFormat="1" applyFont="1" applyBorder="1" applyAlignment="1" applyProtection="1">
      <alignment horizontal="center" vertical="top"/>
      <protection locked="0"/>
    </xf>
    <xf numFmtId="49" fontId="65" fillId="0" borderId="10" xfId="0" applyNumberFormat="1" applyFont="1" applyBorder="1" applyAlignment="1" applyProtection="1">
      <alignment horizontal="center" vertical="top"/>
      <protection locked="0"/>
    </xf>
    <xf numFmtId="49" fontId="65" fillId="0" borderId="24" xfId="0" applyNumberFormat="1" applyFont="1" applyBorder="1" applyAlignment="1" applyProtection="1">
      <alignment horizontal="center" vertical="top"/>
      <protection locked="0"/>
    </xf>
    <xf numFmtId="4" fontId="65" fillId="0" borderId="10" xfId="0" applyNumberFormat="1" applyFont="1" applyBorder="1" applyAlignment="1">
      <alignment vertical="top"/>
    </xf>
    <xf numFmtId="49" fontId="63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63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9" fontId="59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7" fillId="0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0" fillId="0" borderId="26" xfId="0" applyBorder="1" applyAlignment="1">
      <alignment/>
    </xf>
    <xf numFmtId="0" fontId="18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90">
      <selection activeCell="A210" sqref="A210:F213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14.375" style="0" customWidth="1"/>
    <col min="5" max="5" width="5.875" style="0" customWidth="1"/>
    <col min="6" max="6" width="17.875" style="0" customWidth="1"/>
    <col min="7" max="7" width="17.25390625" style="0" customWidth="1"/>
    <col min="8" max="8" width="15.75390625" style="0" customWidth="1"/>
  </cols>
  <sheetData>
    <row r="1" spans="1:6" ht="21.75" customHeight="1">
      <c r="A1" s="306" t="s">
        <v>264</v>
      </c>
      <c r="B1" s="306"/>
      <c r="C1" s="306"/>
      <c r="D1" s="306"/>
      <c r="E1" s="306"/>
      <c r="F1" s="106"/>
    </row>
    <row r="2" spans="1:6" ht="13.5" thickBot="1">
      <c r="A2" s="1"/>
      <c r="B2" s="2"/>
      <c r="C2" s="2"/>
      <c r="D2" s="4"/>
      <c r="E2" s="4"/>
      <c r="F2" s="3" t="s">
        <v>57</v>
      </c>
    </row>
    <row r="3" spans="1:8" ht="12.75" customHeight="1">
      <c r="A3" s="307" t="s">
        <v>0</v>
      </c>
      <c r="B3" s="310" t="s">
        <v>1</v>
      </c>
      <c r="C3" s="313" t="s">
        <v>10</v>
      </c>
      <c r="D3" s="316" t="s">
        <v>20</v>
      </c>
      <c r="E3" s="318" t="s">
        <v>21</v>
      </c>
      <c r="F3" s="303" t="s">
        <v>281</v>
      </c>
      <c r="G3" s="303" t="s">
        <v>282</v>
      </c>
      <c r="H3" s="303" t="s">
        <v>192</v>
      </c>
    </row>
    <row r="4" spans="1:8" ht="12.75">
      <c r="A4" s="308"/>
      <c r="B4" s="311"/>
      <c r="C4" s="314"/>
      <c r="D4" s="317"/>
      <c r="E4" s="319"/>
      <c r="F4" s="304"/>
      <c r="G4" s="304"/>
      <c r="H4" s="304"/>
    </row>
    <row r="5" spans="1:8" ht="12.75">
      <c r="A5" s="308"/>
      <c r="B5" s="311"/>
      <c r="C5" s="314"/>
      <c r="D5" s="317"/>
      <c r="E5" s="319"/>
      <c r="F5" s="304"/>
      <c r="G5" s="304"/>
      <c r="H5" s="304"/>
    </row>
    <row r="6" spans="1:8" ht="12.75">
      <c r="A6" s="308"/>
      <c r="B6" s="311"/>
      <c r="C6" s="314"/>
      <c r="D6" s="317"/>
      <c r="E6" s="319"/>
      <c r="F6" s="304"/>
      <c r="G6" s="304"/>
      <c r="H6" s="304"/>
    </row>
    <row r="7" spans="1:8" ht="12.75">
      <c r="A7" s="308"/>
      <c r="B7" s="311"/>
      <c r="C7" s="314"/>
      <c r="D7" s="317"/>
      <c r="E7" s="319"/>
      <c r="F7" s="304"/>
      <c r="G7" s="304"/>
      <c r="H7" s="304"/>
    </row>
    <row r="8" spans="1:8" ht="13.5" thickBot="1">
      <c r="A8" s="309"/>
      <c r="B8" s="312"/>
      <c r="C8" s="315"/>
      <c r="D8" s="317"/>
      <c r="E8" s="320"/>
      <c r="F8" s="305"/>
      <c r="G8" s="305"/>
      <c r="H8" s="305"/>
    </row>
    <row r="9" spans="1:8" ht="15.75">
      <c r="A9" s="132" t="s">
        <v>16</v>
      </c>
      <c r="B9" s="131" t="s">
        <v>2</v>
      </c>
      <c r="C9" s="158"/>
      <c r="D9" s="131"/>
      <c r="E9" s="169"/>
      <c r="F9" s="21">
        <f>F10+F13+F29+F33</f>
        <v>25310050</v>
      </c>
      <c r="G9" s="21">
        <f>G10+G13+G29+G33</f>
        <v>18379675.339999996</v>
      </c>
      <c r="H9" s="21">
        <f>H10+H13+H29+H33</f>
        <v>24863640.45</v>
      </c>
    </row>
    <row r="10" spans="1:8" ht="37.5" customHeight="1">
      <c r="A10" s="52" t="s">
        <v>41</v>
      </c>
      <c r="B10" s="37" t="s">
        <v>2</v>
      </c>
      <c r="C10" s="91" t="s">
        <v>11</v>
      </c>
      <c r="D10" s="7"/>
      <c r="E10" s="162"/>
      <c r="F10" s="20">
        <f aca="true" t="shared" si="0" ref="F10:H11">F11</f>
        <v>334500</v>
      </c>
      <c r="G10" s="20">
        <f t="shared" si="0"/>
        <v>313464.66</v>
      </c>
      <c r="H10" s="20">
        <f t="shared" si="0"/>
        <v>334500</v>
      </c>
    </row>
    <row r="11" spans="1:8" ht="18" customHeight="1">
      <c r="A11" s="216" t="s">
        <v>159</v>
      </c>
      <c r="B11" s="215" t="s">
        <v>2</v>
      </c>
      <c r="C11" s="212" t="s">
        <v>11</v>
      </c>
      <c r="D11" s="203" t="s">
        <v>89</v>
      </c>
      <c r="E11" s="213"/>
      <c r="F11" s="214">
        <f t="shared" si="0"/>
        <v>334500</v>
      </c>
      <c r="G11" s="214">
        <f t="shared" si="0"/>
        <v>313464.66</v>
      </c>
      <c r="H11" s="214">
        <f t="shared" si="0"/>
        <v>334500</v>
      </c>
    </row>
    <row r="12" spans="1:8" ht="30" customHeight="1">
      <c r="A12" s="79" t="s">
        <v>91</v>
      </c>
      <c r="B12" s="38" t="s">
        <v>2</v>
      </c>
      <c r="C12" s="68" t="s">
        <v>11</v>
      </c>
      <c r="D12" s="8" t="s">
        <v>89</v>
      </c>
      <c r="E12" s="170" t="s">
        <v>93</v>
      </c>
      <c r="F12" s="19">
        <v>334500</v>
      </c>
      <c r="G12" s="19">
        <v>313464.66</v>
      </c>
      <c r="H12" s="19">
        <v>334500</v>
      </c>
    </row>
    <row r="13" spans="1:8" ht="28.5" customHeight="1">
      <c r="A13" s="28" t="s">
        <v>31</v>
      </c>
      <c r="B13" s="37" t="s">
        <v>2</v>
      </c>
      <c r="C13" s="91" t="s">
        <v>12</v>
      </c>
      <c r="D13" s="7"/>
      <c r="E13" s="162"/>
      <c r="F13" s="20">
        <f>F14+F20+F22+F24+F27</f>
        <v>17948600</v>
      </c>
      <c r="G13" s="20">
        <f>G14+G20+G22+G24+G27</f>
        <v>13614443.419999996</v>
      </c>
      <c r="H13" s="20">
        <f>H14+H20+H22+H24+H27</f>
        <v>17344612</v>
      </c>
    </row>
    <row r="14" spans="1:8" ht="35.25" customHeight="1">
      <c r="A14" s="210" t="s">
        <v>100</v>
      </c>
      <c r="B14" s="215" t="s">
        <v>2</v>
      </c>
      <c r="C14" s="212" t="s">
        <v>12</v>
      </c>
      <c r="D14" s="203" t="s">
        <v>88</v>
      </c>
      <c r="E14" s="213"/>
      <c r="F14" s="214">
        <f>SUM(F15:F19)</f>
        <v>16651600</v>
      </c>
      <c r="G14" s="214">
        <f>SUM(G15:G19)</f>
        <v>12672765.479999997</v>
      </c>
      <c r="H14" s="214">
        <f>SUM(H15:H19)</f>
        <v>16047612</v>
      </c>
    </row>
    <row r="15" spans="1:8" ht="30.75" customHeight="1">
      <c r="A15" s="79" t="s">
        <v>94</v>
      </c>
      <c r="B15" s="38" t="s">
        <v>2</v>
      </c>
      <c r="C15" s="68" t="s">
        <v>12</v>
      </c>
      <c r="D15" s="8" t="s">
        <v>88</v>
      </c>
      <c r="E15" s="170" t="s">
        <v>95</v>
      </c>
      <c r="F15" s="19">
        <v>14118600</v>
      </c>
      <c r="G15" s="19">
        <v>10385026.52</v>
      </c>
      <c r="H15" s="19">
        <v>12411430.21</v>
      </c>
    </row>
    <row r="16" spans="1:8" ht="21" customHeight="1">
      <c r="A16" s="79" t="s">
        <v>102</v>
      </c>
      <c r="B16" s="38" t="s">
        <v>103</v>
      </c>
      <c r="C16" s="68" t="s">
        <v>12</v>
      </c>
      <c r="D16" s="8" t="s">
        <v>88</v>
      </c>
      <c r="E16" s="170" t="s">
        <v>104</v>
      </c>
      <c r="F16" s="19">
        <v>133000</v>
      </c>
      <c r="G16" s="19">
        <v>101652.6</v>
      </c>
      <c r="H16" s="19">
        <v>133000</v>
      </c>
    </row>
    <row r="17" spans="1:8" ht="30.75" customHeight="1">
      <c r="A17" s="79" t="s">
        <v>90</v>
      </c>
      <c r="B17" s="38" t="s">
        <v>103</v>
      </c>
      <c r="C17" s="68" t="s">
        <v>12</v>
      </c>
      <c r="D17" s="8" t="s">
        <v>88</v>
      </c>
      <c r="E17" s="170" t="s">
        <v>92</v>
      </c>
      <c r="F17" s="19">
        <v>400000</v>
      </c>
      <c r="G17" s="19">
        <v>266952.2</v>
      </c>
      <c r="H17" s="19">
        <v>400000</v>
      </c>
    </row>
    <row r="18" spans="1:8" ht="28.5" customHeight="1">
      <c r="A18" s="79" t="s">
        <v>91</v>
      </c>
      <c r="B18" s="38" t="s">
        <v>2</v>
      </c>
      <c r="C18" s="68" t="s">
        <v>12</v>
      </c>
      <c r="D18" s="8" t="s">
        <v>88</v>
      </c>
      <c r="E18" s="170" t="s">
        <v>93</v>
      </c>
      <c r="F18" s="19">
        <v>2000000</v>
      </c>
      <c r="G18" s="19">
        <v>797764.37</v>
      </c>
      <c r="H18" s="19">
        <v>1981812</v>
      </c>
    </row>
    <row r="19" spans="1:8" ht="28.5" customHeight="1">
      <c r="A19" s="13" t="s">
        <v>145</v>
      </c>
      <c r="B19" s="38" t="s">
        <v>2</v>
      </c>
      <c r="C19" s="68" t="s">
        <v>12</v>
      </c>
      <c r="D19" s="8" t="s">
        <v>88</v>
      </c>
      <c r="E19" s="170" t="s">
        <v>146</v>
      </c>
      <c r="F19" s="19"/>
      <c r="G19" s="19">
        <v>1121369.79</v>
      </c>
      <c r="H19" s="19">
        <v>1121369.79</v>
      </c>
    </row>
    <row r="20" spans="1:8" ht="28.5" customHeight="1">
      <c r="A20" s="209" t="s">
        <v>38</v>
      </c>
      <c r="B20" s="39" t="s">
        <v>2</v>
      </c>
      <c r="C20" s="70" t="s">
        <v>12</v>
      </c>
      <c r="D20" s="32" t="s">
        <v>101</v>
      </c>
      <c r="E20" s="163"/>
      <c r="F20" s="33">
        <f>F21</f>
        <v>1209000</v>
      </c>
      <c r="G20" s="33">
        <f>G21</f>
        <v>941677.94</v>
      </c>
      <c r="H20" s="33">
        <f>H21</f>
        <v>1209000</v>
      </c>
    </row>
    <row r="21" spans="1:8" ht="28.5" customHeight="1">
      <c r="A21" s="79" t="s">
        <v>94</v>
      </c>
      <c r="B21" s="63" t="s">
        <v>2</v>
      </c>
      <c r="C21" s="68" t="s">
        <v>12</v>
      </c>
      <c r="D21" s="8" t="s">
        <v>101</v>
      </c>
      <c r="E21" s="170" t="s">
        <v>95</v>
      </c>
      <c r="F21" s="19">
        <v>1209000</v>
      </c>
      <c r="G21" s="19">
        <v>941677.94</v>
      </c>
      <c r="H21" s="19">
        <v>1209000</v>
      </c>
    </row>
    <row r="22" spans="1:8" ht="27" customHeight="1">
      <c r="A22" s="134" t="s">
        <v>106</v>
      </c>
      <c r="B22" s="147" t="s">
        <v>2</v>
      </c>
      <c r="C22" s="148" t="s">
        <v>12</v>
      </c>
      <c r="D22" s="32" t="s">
        <v>212</v>
      </c>
      <c r="E22" s="172"/>
      <c r="F22" s="149">
        <f>F23</f>
        <v>11000</v>
      </c>
      <c r="G22" s="149">
        <f>G23</f>
        <v>0</v>
      </c>
      <c r="H22" s="149">
        <f>H23</f>
        <v>11000</v>
      </c>
    </row>
    <row r="23" spans="1:8" ht="30" customHeight="1">
      <c r="A23" s="79" t="s">
        <v>94</v>
      </c>
      <c r="B23" s="38" t="s">
        <v>2</v>
      </c>
      <c r="C23" s="68" t="s">
        <v>12</v>
      </c>
      <c r="D23" s="8" t="s">
        <v>212</v>
      </c>
      <c r="E23" s="170" t="s">
        <v>95</v>
      </c>
      <c r="F23" s="19">
        <v>11000</v>
      </c>
      <c r="G23" s="19"/>
      <c r="H23" s="19">
        <v>11000</v>
      </c>
    </row>
    <row r="24" spans="1:8" ht="42.75" customHeight="1">
      <c r="A24" s="134" t="s">
        <v>213</v>
      </c>
      <c r="B24" s="62" t="s">
        <v>2</v>
      </c>
      <c r="C24" s="70" t="s">
        <v>12</v>
      </c>
      <c r="D24" s="32" t="s">
        <v>214</v>
      </c>
      <c r="E24" s="163"/>
      <c r="F24" s="33">
        <f>SUM(F25:F26)</f>
        <v>66000</v>
      </c>
      <c r="G24" s="33">
        <f>SUM(G25:G26)</f>
        <v>0</v>
      </c>
      <c r="H24" s="33">
        <f>SUM(H25:H26)</f>
        <v>66000</v>
      </c>
    </row>
    <row r="25" spans="1:8" ht="29.25" customHeight="1">
      <c r="A25" s="79" t="s">
        <v>94</v>
      </c>
      <c r="B25" s="38" t="s">
        <v>2</v>
      </c>
      <c r="C25" s="68" t="s">
        <v>12</v>
      </c>
      <c r="D25" s="8" t="s">
        <v>214</v>
      </c>
      <c r="E25" s="170" t="s">
        <v>95</v>
      </c>
      <c r="F25" s="19">
        <v>63000</v>
      </c>
      <c r="G25" s="19"/>
      <c r="H25" s="19">
        <v>63000</v>
      </c>
    </row>
    <row r="26" spans="1:8" ht="32.25" customHeight="1">
      <c r="A26" s="79" t="s">
        <v>91</v>
      </c>
      <c r="B26" s="38" t="s">
        <v>2</v>
      </c>
      <c r="C26" s="68" t="s">
        <v>12</v>
      </c>
      <c r="D26" s="8" t="s">
        <v>214</v>
      </c>
      <c r="E26" s="170" t="s">
        <v>93</v>
      </c>
      <c r="F26" s="19">
        <v>3000</v>
      </c>
      <c r="G26" s="19"/>
      <c r="H26" s="19">
        <v>3000</v>
      </c>
    </row>
    <row r="27" spans="1:8" ht="28.5" customHeight="1">
      <c r="A27" s="134" t="s">
        <v>108</v>
      </c>
      <c r="B27" s="62" t="s">
        <v>2</v>
      </c>
      <c r="C27" s="70" t="s">
        <v>12</v>
      </c>
      <c r="D27" s="32" t="s">
        <v>215</v>
      </c>
      <c r="E27" s="163"/>
      <c r="F27" s="33">
        <f>F28</f>
        <v>11000</v>
      </c>
      <c r="G27" s="33">
        <f>G28</f>
        <v>0</v>
      </c>
      <c r="H27" s="33">
        <f>H28</f>
        <v>11000</v>
      </c>
    </row>
    <row r="28" spans="1:8" ht="33.75" customHeight="1">
      <c r="A28" s="79" t="s">
        <v>94</v>
      </c>
      <c r="B28" s="63" t="s">
        <v>2</v>
      </c>
      <c r="C28" s="68" t="s">
        <v>12</v>
      </c>
      <c r="D28" s="8" t="s">
        <v>215</v>
      </c>
      <c r="E28" s="170" t="s">
        <v>95</v>
      </c>
      <c r="F28" s="19">
        <v>11000</v>
      </c>
      <c r="G28" s="19"/>
      <c r="H28" s="19">
        <v>11000</v>
      </c>
    </row>
    <row r="29" spans="1:8" ht="19.5" customHeight="1">
      <c r="A29" s="93" t="s">
        <v>48</v>
      </c>
      <c r="B29" s="37" t="s">
        <v>2</v>
      </c>
      <c r="C29" s="91" t="s">
        <v>34</v>
      </c>
      <c r="D29" s="7"/>
      <c r="E29" s="162"/>
      <c r="F29" s="20">
        <f>F31</f>
        <v>500000</v>
      </c>
      <c r="G29" s="20">
        <f>G31</f>
        <v>0</v>
      </c>
      <c r="H29" s="20">
        <f>H31</f>
        <v>530000</v>
      </c>
    </row>
    <row r="30" spans="1:8" ht="19.5" customHeight="1">
      <c r="A30" s="278" t="s">
        <v>253</v>
      </c>
      <c r="B30" s="279" t="s">
        <v>2</v>
      </c>
      <c r="C30" s="262" t="s">
        <v>34</v>
      </c>
      <c r="D30" s="266" t="s">
        <v>254</v>
      </c>
      <c r="E30" s="267"/>
      <c r="F30" s="265">
        <f aca="true" t="shared" si="1" ref="F30:H31">F31</f>
        <v>500000</v>
      </c>
      <c r="G30" s="265">
        <f t="shared" si="1"/>
        <v>0</v>
      </c>
      <c r="H30" s="265">
        <f t="shared" si="1"/>
        <v>530000</v>
      </c>
    </row>
    <row r="31" spans="1:8" ht="18.75" customHeight="1">
      <c r="A31" s="92" t="s">
        <v>49</v>
      </c>
      <c r="B31" s="39" t="s">
        <v>2</v>
      </c>
      <c r="C31" s="70" t="s">
        <v>34</v>
      </c>
      <c r="D31" s="32" t="s">
        <v>109</v>
      </c>
      <c r="E31" s="163"/>
      <c r="F31" s="33">
        <f t="shared" si="1"/>
        <v>500000</v>
      </c>
      <c r="G31" s="33">
        <f t="shared" si="1"/>
        <v>0</v>
      </c>
      <c r="H31" s="33">
        <f t="shared" si="1"/>
        <v>530000</v>
      </c>
    </row>
    <row r="32" spans="1:8" ht="15" customHeight="1">
      <c r="A32" s="94" t="s">
        <v>110</v>
      </c>
      <c r="B32" s="81" t="s">
        <v>2</v>
      </c>
      <c r="C32" s="95" t="s">
        <v>34</v>
      </c>
      <c r="D32" s="8" t="s">
        <v>109</v>
      </c>
      <c r="E32" s="173" t="s">
        <v>82</v>
      </c>
      <c r="F32" s="19">
        <v>500000</v>
      </c>
      <c r="G32" s="19"/>
      <c r="H32" s="19">
        <v>530000</v>
      </c>
    </row>
    <row r="33" spans="1:8" ht="18.75" customHeight="1">
      <c r="A33" s="28" t="s">
        <v>17</v>
      </c>
      <c r="B33" s="37" t="s">
        <v>2</v>
      </c>
      <c r="C33" s="91" t="s">
        <v>53</v>
      </c>
      <c r="D33" s="7"/>
      <c r="E33" s="162"/>
      <c r="F33" s="20">
        <f>F34+F41</f>
        <v>6526950</v>
      </c>
      <c r="G33" s="20">
        <f>G34+G41</f>
        <v>4451767.26</v>
      </c>
      <c r="H33" s="20">
        <f>H34+H41</f>
        <v>6654528.45</v>
      </c>
    </row>
    <row r="34" spans="1:8" ht="32.25" customHeight="1">
      <c r="A34" s="210" t="s">
        <v>161</v>
      </c>
      <c r="B34" s="215" t="s">
        <v>2</v>
      </c>
      <c r="C34" s="212" t="s">
        <v>53</v>
      </c>
      <c r="D34" s="203" t="s">
        <v>160</v>
      </c>
      <c r="E34" s="213"/>
      <c r="F34" s="214">
        <f>SUM(F35:F40)</f>
        <v>2265550</v>
      </c>
      <c r="G34" s="214">
        <f>SUM(G35:G40)</f>
        <v>753073.21</v>
      </c>
      <c r="H34" s="214">
        <f>SUM(H35:H40)</f>
        <v>2385486.45</v>
      </c>
    </row>
    <row r="35" spans="1:8" ht="36.75" customHeight="1">
      <c r="A35" s="79" t="s">
        <v>181</v>
      </c>
      <c r="B35" s="38" t="s">
        <v>103</v>
      </c>
      <c r="C35" s="68" t="s">
        <v>53</v>
      </c>
      <c r="D35" s="8" t="s">
        <v>160</v>
      </c>
      <c r="E35" s="170" t="s">
        <v>182</v>
      </c>
      <c r="F35" s="19">
        <v>216000</v>
      </c>
      <c r="G35" s="19">
        <v>215990.1</v>
      </c>
      <c r="H35" s="19">
        <v>216000</v>
      </c>
    </row>
    <row r="36" spans="1:8" ht="30" customHeight="1">
      <c r="A36" s="79" t="s">
        <v>91</v>
      </c>
      <c r="B36" s="38" t="s">
        <v>2</v>
      </c>
      <c r="C36" s="68" t="s">
        <v>53</v>
      </c>
      <c r="D36" s="8" t="s">
        <v>160</v>
      </c>
      <c r="E36" s="170" t="s">
        <v>93</v>
      </c>
      <c r="F36" s="19">
        <v>336200</v>
      </c>
      <c r="G36" s="19">
        <v>328274.92</v>
      </c>
      <c r="H36" s="19">
        <v>336200</v>
      </c>
    </row>
    <row r="37" spans="1:8" ht="74.25" customHeight="1">
      <c r="A37" s="79" t="s">
        <v>116</v>
      </c>
      <c r="B37" s="38" t="s">
        <v>2</v>
      </c>
      <c r="C37" s="68" t="s">
        <v>53</v>
      </c>
      <c r="D37" s="8" t="s">
        <v>160</v>
      </c>
      <c r="E37" s="170" t="s">
        <v>112</v>
      </c>
      <c r="F37" s="19">
        <v>52350</v>
      </c>
      <c r="G37" s="19">
        <v>52351.24</v>
      </c>
      <c r="H37" s="19">
        <v>52351.24</v>
      </c>
    </row>
    <row r="38" spans="1:8" ht="18.75" customHeight="1">
      <c r="A38" s="79" t="s">
        <v>111</v>
      </c>
      <c r="B38" s="38" t="s">
        <v>2</v>
      </c>
      <c r="C38" s="68" t="s">
        <v>53</v>
      </c>
      <c r="D38" s="8" t="s">
        <v>160</v>
      </c>
      <c r="E38" s="170" t="s">
        <v>114</v>
      </c>
      <c r="F38" s="19">
        <v>142500</v>
      </c>
      <c r="G38" s="19">
        <v>141973</v>
      </c>
      <c r="H38" s="19">
        <v>142478</v>
      </c>
    </row>
    <row r="39" spans="1:8" ht="18.75" customHeight="1">
      <c r="A39" s="79" t="s">
        <v>113</v>
      </c>
      <c r="B39" s="38" t="s">
        <v>2</v>
      </c>
      <c r="C39" s="68" t="s">
        <v>53</v>
      </c>
      <c r="D39" s="8" t="s">
        <v>160</v>
      </c>
      <c r="E39" s="170" t="s">
        <v>115</v>
      </c>
      <c r="F39" s="19">
        <v>18500</v>
      </c>
      <c r="G39" s="19">
        <v>14483.95</v>
      </c>
      <c r="H39" s="19">
        <v>18522</v>
      </c>
    </row>
    <row r="40" spans="1:8" ht="18.75" customHeight="1">
      <c r="A40" s="94" t="s">
        <v>110</v>
      </c>
      <c r="B40" s="38" t="s">
        <v>2</v>
      </c>
      <c r="C40" s="68" t="s">
        <v>53</v>
      </c>
      <c r="D40" s="8" t="s">
        <v>160</v>
      </c>
      <c r="E40" s="170" t="s">
        <v>82</v>
      </c>
      <c r="F40" s="19">
        <v>1500000</v>
      </c>
      <c r="G40" s="19"/>
      <c r="H40" s="19">
        <v>1619935.21</v>
      </c>
    </row>
    <row r="41" spans="1:8" ht="18.75" customHeight="1">
      <c r="A41" s="136" t="s">
        <v>81</v>
      </c>
      <c r="B41" s="137" t="s">
        <v>2</v>
      </c>
      <c r="C41" s="139" t="s">
        <v>53</v>
      </c>
      <c r="D41" s="138" t="s">
        <v>118</v>
      </c>
      <c r="E41" s="174"/>
      <c r="F41" s="140">
        <f>SUM(F42:F47)</f>
        <v>4261400</v>
      </c>
      <c r="G41" s="140">
        <f>SUM(G42:G47)</f>
        <v>3698694.0500000003</v>
      </c>
      <c r="H41" s="140">
        <f>SUM(H42:H47)</f>
        <v>4269042</v>
      </c>
    </row>
    <row r="42" spans="1:8" ht="33.75" customHeight="1">
      <c r="A42" s="79" t="s">
        <v>117</v>
      </c>
      <c r="B42" s="221" t="s">
        <v>2</v>
      </c>
      <c r="C42" s="142" t="s">
        <v>53</v>
      </c>
      <c r="D42" s="142" t="s">
        <v>118</v>
      </c>
      <c r="E42" s="175" t="s">
        <v>119</v>
      </c>
      <c r="F42" s="144">
        <f>2682000*95%</f>
        <v>2547900</v>
      </c>
      <c r="G42" s="144">
        <v>2068638.89</v>
      </c>
      <c r="H42" s="144">
        <f>2682000*95%</f>
        <v>2547900</v>
      </c>
    </row>
    <row r="43" spans="1:8" ht="29.25" customHeight="1">
      <c r="A43" s="79" t="s">
        <v>121</v>
      </c>
      <c r="B43" s="221" t="s">
        <v>2</v>
      </c>
      <c r="C43" s="142" t="s">
        <v>53</v>
      </c>
      <c r="D43" s="142" t="s">
        <v>118</v>
      </c>
      <c r="E43" s="175" t="s">
        <v>120</v>
      </c>
      <c r="F43" s="144">
        <v>21500</v>
      </c>
      <c r="G43" s="144">
        <v>20385</v>
      </c>
      <c r="H43" s="144">
        <v>21500</v>
      </c>
    </row>
    <row r="44" spans="1:8" ht="32.25" customHeight="1">
      <c r="A44" s="79" t="s">
        <v>90</v>
      </c>
      <c r="B44" s="221" t="s">
        <v>2</v>
      </c>
      <c r="C44" s="142" t="s">
        <v>53</v>
      </c>
      <c r="D44" s="142" t="s">
        <v>118</v>
      </c>
      <c r="E44" s="175" t="s">
        <v>92</v>
      </c>
      <c r="F44" s="144">
        <v>4000</v>
      </c>
      <c r="G44" s="144">
        <v>4200</v>
      </c>
      <c r="H44" s="144">
        <v>4700</v>
      </c>
    </row>
    <row r="45" spans="1:8" ht="30.75" customHeight="1">
      <c r="A45" s="53" t="s">
        <v>122</v>
      </c>
      <c r="B45" s="221" t="s">
        <v>2</v>
      </c>
      <c r="C45" s="142" t="s">
        <v>53</v>
      </c>
      <c r="D45" s="142" t="s">
        <v>118</v>
      </c>
      <c r="E45" s="175" t="s">
        <v>93</v>
      </c>
      <c r="F45" s="144">
        <v>1570000</v>
      </c>
      <c r="G45" s="144">
        <v>1494508.48</v>
      </c>
      <c r="H45" s="144">
        <v>1576942</v>
      </c>
    </row>
    <row r="46" spans="1:8" ht="19.5" customHeight="1">
      <c r="A46" s="79" t="s">
        <v>111</v>
      </c>
      <c r="B46" s="38" t="s">
        <v>2</v>
      </c>
      <c r="C46" s="68" t="s">
        <v>53</v>
      </c>
      <c r="D46" s="142" t="s">
        <v>118</v>
      </c>
      <c r="E46" s="170" t="s">
        <v>114</v>
      </c>
      <c r="F46" s="19">
        <v>105000</v>
      </c>
      <c r="G46" s="19">
        <v>101818</v>
      </c>
      <c r="H46" s="19">
        <v>105000</v>
      </c>
    </row>
    <row r="47" spans="1:8" ht="21.75" customHeight="1">
      <c r="A47" s="79" t="s">
        <v>113</v>
      </c>
      <c r="B47" s="38" t="s">
        <v>2</v>
      </c>
      <c r="C47" s="68" t="s">
        <v>53</v>
      </c>
      <c r="D47" s="142" t="s">
        <v>118</v>
      </c>
      <c r="E47" s="170" t="s">
        <v>115</v>
      </c>
      <c r="F47" s="19">
        <v>13000</v>
      </c>
      <c r="G47" s="19">
        <v>9143.68</v>
      </c>
      <c r="H47" s="19">
        <v>13000</v>
      </c>
    </row>
    <row r="48" spans="1:8" ht="18.75" customHeight="1">
      <c r="A48" s="82" t="s">
        <v>32</v>
      </c>
      <c r="B48" s="83" t="s">
        <v>12</v>
      </c>
      <c r="C48" s="161"/>
      <c r="D48" s="77"/>
      <c r="E48" s="161"/>
      <c r="F48" s="232">
        <f>F49</f>
        <v>53000</v>
      </c>
      <c r="G48" s="232">
        <f>G49</f>
        <v>0</v>
      </c>
      <c r="H48" s="232">
        <f>H49</f>
        <v>68000</v>
      </c>
    </row>
    <row r="49" spans="1:8" ht="20.25" customHeight="1">
      <c r="A49" s="85" t="s">
        <v>50</v>
      </c>
      <c r="B49" s="40" t="s">
        <v>12</v>
      </c>
      <c r="C49" s="162" t="s">
        <v>6</v>
      </c>
      <c r="D49" s="7"/>
      <c r="E49" s="162"/>
      <c r="F49" s="20">
        <f>F50+F52</f>
        <v>53000</v>
      </c>
      <c r="G49" s="20">
        <f>G50+G52</f>
        <v>0</v>
      </c>
      <c r="H49" s="20">
        <f>H50+H52</f>
        <v>68000</v>
      </c>
    </row>
    <row r="50" spans="1:8" ht="29.25" customHeight="1">
      <c r="A50" s="135" t="s">
        <v>276</v>
      </c>
      <c r="B50" s="34" t="s">
        <v>12</v>
      </c>
      <c r="C50" s="163" t="s">
        <v>6</v>
      </c>
      <c r="D50" s="32" t="s">
        <v>193</v>
      </c>
      <c r="E50" s="163"/>
      <c r="F50" s="33">
        <f>F51</f>
        <v>53000</v>
      </c>
      <c r="G50" s="33">
        <f>G51</f>
        <v>0</v>
      </c>
      <c r="H50" s="33">
        <f>H51</f>
        <v>53000</v>
      </c>
    </row>
    <row r="51" spans="1:8" ht="30" customHeight="1">
      <c r="A51" s="53" t="s">
        <v>122</v>
      </c>
      <c r="B51" s="17" t="s">
        <v>12</v>
      </c>
      <c r="C51" s="68" t="s">
        <v>6</v>
      </c>
      <c r="D51" s="8" t="s">
        <v>193</v>
      </c>
      <c r="E51" s="180" t="s">
        <v>93</v>
      </c>
      <c r="F51" s="19">
        <v>53000</v>
      </c>
      <c r="G51" s="19"/>
      <c r="H51" s="19">
        <v>53000</v>
      </c>
    </row>
    <row r="52" spans="1:8" ht="29.25" customHeight="1">
      <c r="A52" s="111" t="s">
        <v>123</v>
      </c>
      <c r="B52" s="34" t="s">
        <v>12</v>
      </c>
      <c r="C52" s="70" t="s">
        <v>6</v>
      </c>
      <c r="D52" s="32" t="s">
        <v>124</v>
      </c>
      <c r="E52" s="61"/>
      <c r="F52" s="33">
        <f>F53</f>
        <v>0</v>
      </c>
      <c r="G52" s="33">
        <f>G53</f>
        <v>0</v>
      </c>
      <c r="H52" s="33">
        <f>H53</f>
        <v>15000</v>
      </c>
    </row>
    <row r="53" spans="1:8" ht="33" customHeight="1">
      <c r="A53" s="53" t="s">
        <v>122</v>
      </c>
      <c r="B53" s="17" t="s">
        <v>12</v>
      </c>
      <c r="C53" s="68" t="s">
        <v>6</v>
      </c>
      <c r="D53" s="8" t="s">
        <v>124</v>
      </c>
      <c r="E53" s="180" t="s">
        <v>93</v>
      </c>
      <c r="F53" s="19"/>
      <c r="G53" s="19"/>
      <c r="H53" s="19">
        <v>15000</v>
      </c>
    </row>
    <row r="54" spans="1:8" ht="22.5" customHeight="1">
      <c r="A54" s="233" t="s">
        <v>28</v>
      </c>
      <c r="B54" s="234" t="s">
        <v>8</v>
      </c>
      <c r="C54" s="235"/>
      <c r="D54" s="236"/>
      <c r="E54" s="237"/>
      <c r="F54" s="232">
        <f>F55+F60+F63</f>
        <v>426000</v>
      </c>
      <c r="G54" s="232">
        <f>G55+G60+G63</f>
        <v>783856.3400000001</v>
      </c>
      <c r="H54" s="232">
        <f>H55+H60+H63</f>
        <v>6827000</v>
      </c>
    </row>
    <row r="55" spans="1:8" ht="21" customHeight="1">
      <c r="A55" s="153" t="s">
        <v>98</v>
      </c>
      <c r="B55" s="154" t="s">
        <v>8</v>
      </c>
      <c r="C55" s="207" t="s">
        <v>9</v>
      </c>
      <c r="D55" s="200"/>
      <c r="E55" s="201"/>
      <c r="F55" s="208">
        <f>F56+F58</f>
        <v>50000</v>
      </c>
      <c r="G55" s="208">
        <f>G56+G58</f>
        <v>500000</v>
      </c>
      <c r="H55" s="208">
        <f>H56+H58</f>
        <v>6451000</v>
      </c>
    </row>
    <row r="56" spans="1:8" ht="26.25" customHeight="1">
      <c r="A56" s="134" t="s">
        <v>195</v>
      </c>
      <c r="B56" s="202" t="s">
        <v>8</v>
      </c>
      <c r="C56" s="203" t="s">
        <v>9</v>
      </c>
      <c r="D56" s="204" t="s">
        <v>196</v>
      </c>
      <c r="E56" s="205"/>
      <c r="F56" s="206">
        <f>F57</f>
        <v>50000</v>
      </c>
      <c r="G56" s="206">
        <f>G57</f>
        <v>0</v>
      </c>
      <c r="H56" s="206">
        <f>H57</f>
        <v>451000</v>
      </c>
    </row>
    <row r="57" spans="1:8" ht="29.25" customHeight="1">
      <c r="A57" s="79" t="s">
        <v>91</v>
      </c>
      <c r="B57" s="38" t="s">
        <v>8</v>
      </c>
      <c r="C57" s="68" t="s">
        <v>9</v>
      </c>
      <c r="D57" s="8" t="s">
        <v>196</v>
      </c>
      <c r="E57" s="170" t="s">
        <v>93</v>
      </c>
      <c r="F57" s="19">
        <v>50000</v>
      </c>
      <c r="G57" s="19"/>
      <c r="H57" s="19">
        <v>451000</v>
      </c>
    </row>
    <row r="58" spans="1:8" ht="42.75" customHeight="1">
      <c r="A58" s="222" t="s">
        <v>125</v>
      </c>
      <c r="B58" s="211" t="s">
        <v>8</v>
      </c>
      <c r="C58" s="203" t="s">
        <v>9</v>
      </c>
      <c r="D58" s="203" t="s">
        <v>126</v>
      </c>
      <c r="E58" s="213"/>
      <c r="F58" s="214">
        <f>F59</f>
        <v>0</v>
      </c>
      <c r="G58" s="214">
        <f>G59</f>
        <v>500000</v>
      </c>
      <c r="H58" s="214">
        <f>H59</f>
        <v>6000000</v>
      </c>
    </row>
    <row r="59" spans="1:8" ht="32.25" customHeight="1">
      <c r="A59" s="79" t="s">
        <v>158</v>
      </c>
      <c r="B59" s="63" t="s">
        <v>8</v>
      </c>
      <c r="C59" s="8" t="s">
        <v>9</v>
      </c>
      <c r="D59" s="8" t="s">
        <v>126</v>
      </c>
      <c r="E59" s="170" t="s">
        <v>157</v>
      </c>
      <c r="F59" s="19"/>
      <c r="G59" s="19">
        <v>500000</v>
      </c>
      <c r="H59" s="19">
        <v>6000000</v>
      </c>
    </row>
    <row r="60" spans="1:8" ht="15.75" customHeight="1">
      <c r="A60" s="30" t="s">
        <v>99</v>
      </c>
      <c r="B60" s="44" t="s">
        <v>8</v>
      </c>
      <c r="C60" s="218" t="s">
        <v>11</v>
      </c>
      <c r="D60" s="218"/>
      <c r="E60" s="219"/>
      <c r="F60" s="220">
        <f aca="true" t="shared" si="2" ref="F60:H61">F61</f>
        <v>337000</v>
      </c>
      <c r="G60" s="220">
        <f t="shared" si="2"/>
        <v>283856.34</v>
      </c>
      <c r="H60" s="220">
        <f t="shared" si="2"/>
        <v>337000</v>
      </c>
    </row>
    <row r="61" spans="1:8" ht="17.25" customHeight="1">
      <c r="A61" s="92" t="s">
        <v>167</v>
      </c>
      <c r="B61" s="249" t="s">
        <v>8</v>
      </c>
      <c r="C61" s="250" t="s">
        <v>11</v>
      </c>
      <c r="D61" s="32" t="s">
        <v>194</v>
      </c>
      <c r="E61" s="250"/>
      <c r="F61" s="33">
        <f t="shared" si="2"/>
        <v>337000</v>
      </c>
      <c r="G61" s="33">
        <f t="shared" si="2"/>
        <v>283856.34</v>
      </c>
      <c r="H61" s="33">
        <f t="shared" si="2"/>
        <v>337000</v>
      </c>
    </row>
    <row r="62" spans="1:8" ht="29.25" customHeight="1">
      <c r="A62" s="79" t="s">
        <v>91</v>
      </c>
      <c r="B62" s="217" t="s">
        <v>8</v>
      </c>
      <c r="C62" s="9" t="s">
        <v>11</v>
      </c>
      <c r="D62" s="8" t="s">
        <v>194</v>
      </c>
      <c r="E62" s="9" t="s">
        <v>93</v>
      </c>
      <c r="F62" s="19">
        <v>337000</v>
      </c>
      <c r="G62" s="19">
        <v>283856.34</v>
      </c>
      <c r="H62" s="19">
        <v>337000</v>
      </c>
    </row>
    <row r="63" spans="1:8" ht="16.5" customHeight="1">
      <c r="A63" s="30" t="s">
        <v>29</v>
      </c>
      <c r="B63" s="44" t="s">
        <v>8</v>
      </c>
      <c r="C63" s="91" t="s">
        <v>8</v>
      </c>
      <c r="D63" s="7"/>
      <c r="E63" s="162"/>
      <c r="F63" s="22">
        <f aca="true" t="shared" si="3" ref="F63:H64">F64</f>
        <v>39000</v>
      </c>
      <c r="G63" s="22">
        <f t="shared" si="3"/>
        <v>0</v>
      </c>
      <c r="H63" s="22">
        <f t="shared" si="3"/>
        <v>39000</v>
      </c>
    </row>
    <row r="64" spans="1:8" ht="16.5" customHeight="1">
      <c r="A64" s="209" t="s">
        <v>127</v>
      </c>
      <c r="B64" s="39" t="s">
        <v>8</v>
      </c>
      <c r="C64" s="70" t="s">
        <v>8</v>
      </c>
      <c r="D64" s="32" t="s">
        <v>287</v>
      </c>
      <c r="E64" s="163"/>
      <c r="F64" s="33">
        <f t="shared" si="3"/>
        <v>39000</v>
      </c>
      <c r="G64" s="33">
        <f t="shared" si="3"/>
        <v>0</v>
      </c>
      <c r="H64" s="33">
        <f t="shared" si="3"/>
        <v>39000</v>
      </c>
    </row>
    <row r="65" spans="1:8" ht="16.5" customHeight="1">
      <c r="A65" s="13" t="s">
        <v>145</v>
      </c>
      <c r="B65" s="42" t="s">
        <v>8</v>
      </c>
      <c r="C65" s="68" t="s">
        <v>8</v>
      </c>
      <c r="D65" s="8" t="s">
        <v>128</v>
      </c>
      <c r="E65" s="170" t="s">
        <v>146</v>
      </c>
      <c r="F65" s="19">
        <v>39000</v>
      </c>
      <c r="G65" s="19"/>
      <c r="H65" s="19">
        <v>39000</v>
      </c>
    </row>
    <row r="66" spans="1:8" ht="29.25" customHeight="1">
      <c r="A66" s="233" t="s">
        <v>23</v>
      </c>
      <c r="B66" s="234" t="s">
        <v>3</v>
      </c>
      <c r="C66" s="235"/>
      <c r="D66" s="236"/>
      <c r="E66" s="237"/>
      <c r="F66" s="232">
        <f>F67+F84+F104+F117</f>
        <v>100772150</v>
      </c>
      <c r="G66" s="232">
        <f>G67+G84+G104+G117</f>
        <v>78029239.89000002</v>
      </c>
      <c r="H66" s="232">
        <f>H67+H84+H104+H117</f>
        <v>97545780.6</v>
      </c>
    </row>
    <row r="67" spans="1:8" ht="15" customHeight="1">
      <c r="A67" s="30" t="s">
        <v>24</v>
      </c>
      <c r="B67" s="43" t="s">
        <v>3</v>
      </c>
      <c r="C67" s="105" t="s">
        <v>2</v>
      </c>
      <c r="D67" s="10"/>
      <c r="E67" s="182"/>
      <c r="F67" s="22">
        <f>F68</f>
        <v>37157350</v>
      </c>
      <c r="G67" s="22">
        <f>G68</f>
        <v>30653978.26</v>
      </c>
      <c r="H67" s="22">
        <f>H68</f>
        <v>37107010.22</v>
      </c>
    </row>
    <row r="68" spans="1:8" ht="17.25" customHeight="1">
      <c r="A68" s="209" t="s">
        <v>197</v>
      </c>
      <c r="B68" s="256" t="s">
        <v>3</v>
      </c>
      <c r="C68" s="212" t="s">
        <v>2</v>
      </c>
      <c r="D68" s="257" t="s">
        <v>198</v>
      </c>
      <c r="E68" s="258"/>
      <c r="F68" s="214">
        <f>F69+F71+F80+F82</f>
        <v>37157350</v>
      </c>
      <c r="G68" s="214">
        <f>G69+G71+G80+G82</f>
        <v>30653978.26</v>
      </c>
      <c r="H68" s="214">
        <f>H69+H71+H80+H82</f>
        <v>37107010.22</v>
      </c>
    </row>
    <row r="69" spans="1:8" ht="17.25" customHeight="1">
      <c r="A69" s="29" t="s">
        <v>200</v>
      </c>
      <c r="B69" s="41" t="s">
        <v>3</v>
      </c>
      <c r="C69" s="69" t="s">
        <v>2</v>
      </c>
      <c r="D69" s="12" t="s">
        <v>136</v>
      </c>
      <c r="E69" s="165"/>
      <c r="F69" s="18">
        <f>F70</f>
        <v>10000000</v>
      </c>
      <c r="G69" s="18">
        <f>G70</f>
        <v>7978633.44</v>
      </c>
      <c r="H69" s="18">
        <f>H70</f>
        <v>10033979.41</v>
      </c>
    </row>
    <row r="70" spans="1:8" ht="31.5" customHeight="1">
      <c r="A70" s="79" t="s">
        <v>122</v>
      </c>
      <c r="B70" s="42" t="s">
        <v>3</v>
      </c>
      <c r="C70" s="68" t="s">
        <v>2</v>
      </c>
      <c r="D70" s="8" t="s">
        <v>136</v>
      </c>
      <c r="E70" s="170" t="s">
        <v>93</v>
      </c>
      <c r="F70" s="19">
        <v>10000000</v>
      </c>
      <c r="G70" s="19">
        <v>7978633.44</v>
      </c>
      <c r="H70" s="19">
        <v>10033979.41</v>
      </c>
    </row>
    <row r="71" spans="1:8" ht="32.25" customHeight="1">
      <c r="A71" s="260" t="s">
        <v>199</v>
      </c>
      <c r="B71" s="41" t="s">
        <v>3</v>
      </c>
      <c r="C71" s="69" t="s">
        <v>2</v>
      </c>
      <c r="D71" s="12" t="s">
        <v>129</v>
      </c>
      <c r="E71" s="165"/>
      <c r="F71" s="18">
        <f>SUM(F72:F79)</f>
        <v>27122350</v>
      </c>
      <c r="G71" s="18">
        <f>SUM(G72:G79)</f>
        <v>20884209.75</v>
      </c>
      <c r="H71" s="18">
        <f>SUM(H72:H79)</f>
        <v>23728030.810000002</v>
      </c>
    </row>
    <row r="72" spans="1:8" ht="27.75" customHeight="1">
      <c r="A72" s="79" t="s">
        <v>117</v>
      </c>
      <c r="B72" s="46" t="s">
        <v>3</v>
      </c>
      <c r="C72" s="102" t="s">
        <v>2</v>
      </c>
      <c r="D72" s="8" t="s">
        <v>129</v>
      </c>
      <c r="E72" s="175" t="s">
        <v>119</v>
      </c>
      <c r="F72" s="19">
        <v>17903000</v>
      </c>
      <c r="G72" s="259">
        <v>15561879.21</v>
      </c>
      <c r="H72" s="19">
        <v>17903385</v>
      </c>
    </row>
    <row r="73" spans="1:8" ht="33" customHeight="1">
      <c r="A73" s="79" t="s">
        <v>121</v>
      </c>
      <c r="B73" s="46" t="s">
        <v>3</v>
      </c>
      <c r="C73" s="102" t="s">
        <v>2</v>
      </c>
      <c r="D73" s="8" t="s">
        <v>129</v>
      </c>
      <c r="E73" s="175" t="s">
        <v>120</v>
      </c>
      <c r="F73" s="19">
        <v>606550</v>
      </c>
      <c r="G73" s="259">
        <v>286722.89</v>
      </c>
      <c r="H73" s="19">
        <v>606551</v>
      </c>
    </row>
    <row r="74" spans="1:8" ht="25.5" customHeight="1">
      <c r="A74" s="79" t="s">
        <v>90</v>
      </c>
      <c r="B74" s="46" t="s">
        <v>3</v>
      </c>
      <c r="C74" s="102" t="s">
        <v>2</v>
      </c>
      <c r="D74" s="8" t="s">
        <v>129</v>
      </c>
      <c r="E74" s="175" t="s">
        <v>92</v>
      </c>
      <c r="F74" s="19">
        <v>16800</v>
      </c>
      <c r="G74" s="259"/>
      <c r="H74" s="19">
        <v>16800</v>
      </c>
    </row>
    <row r="75" spans="1:8" ht="27.75" customHeight="1">
      <c r="A75" s="79" t="s">
        <v>122</v>
      </c>
      <c r="B75" s="46" t="s">
        <v>3</v>
      </c>
      <c r="C75" s="102" t="s">
        <v>2</v>
      </c>
      <c r="D75" s="8" t="s">
        <v>129</v>
      </c>
      <c r="E75" s="175" t="s">
        <v>93</v>
      </c>
      <c r="F75" s="19">
        <v>7710000</v>
      </c>
      <c r="G75" s="259">
        <v>4118643.63</v>
      </c>
      <c r="H75" s="19">
        <v>4317331</v>
      </c>
    </row>
    <row r="76" spans="1:8" ht="41.25" customHeight="1">
      <c r="A76" s="199" t="s">
        <v>130</v>
      </c>
      <c r="B76" s="223" t="s">
        <v>3</v>
      </c>
      <c r="C76" s="102" t="s">
        <v>2</v>
      </c>
      <c r="D76" s="8" t="s">
        <v>129</v>
      </c>
      <c r="E76" s="175" t="s">
        <v>131</v>
      </c>
      <c r="F76" s="19">
        <v>340000</v>
      </c>
      <c r="G76" s="259">
        <v>285000</v>
      </c>
      <c r="H76" s="19">
        <v>340000</v>
      </c>
    </row>
    <row r="77" spans="1:8" ht="69" customHeight="1">
      <c r="A77" s="79" t="s">
        <v>116</v>
      </c>
      <c r="B77" s="46" t="s">
        <v>3</v>
      </c>
      <c r="C77" s="102" t="s">
        <v>2</v>
      </c>
      <c r="D77" s="8" t="s">
        <v>129</v>
      </c>
      <c r="E77" s="175" t="s">
        <v>112</v>
      </c>
      <c r="F77" s="19">
        <v>100000</v>
      </c>
      <c r="G77" s="259">
        <v>88008.91</v>
      </c>
      <c r="H77" s="19">
        <v>99245.94</v>
      </c>
    </row>
    <row r="78" spans="1:8" ht="22.5" customHeight="1">
      <c r="A78" s="79" t="s">
        <v>111</v>
      </c>
      <c r="B78" s="46" t="s">
        <v>3</v>
      </c>
      <c r="C78" s="102" t="s">
        <v>2</v>
      </c>
      <c r="D78" s="8" t="s">
        <v>129</v>
      </c>
      <c r="E78" s="170" t="s">
        <v>114</v>
      </c>
      <c r="F78" s="19">
        <v>416000</v>
      </c>
      <c r="G78" s="259">
        <v>520881.02</v>
      </c>
      <c r="H78" s="19">
        <v>415800</v>
      </c>
    </row>
    <row r="79" spans="1:8" ht="19.5" customHeight="1">
      <c r="A79" s="79" t="s">
        <v>113</v>
      </c>
      <c r="B79" s="46" t="s">
        <v>3</v>
      </c>
      <c r="C79" s="102" t="s">
        <v>2</v>
      </c>
      <c r="D79" s="8" t="s">
        <v>129</v>
      </c>
      <c r="E79" s="170" t="s">
        <v>115</v>
      </c>
      <c r="F79" s="19">
        <v>30000</v>
      </c>
      <c r="G79" s="259">
        <v>23074.09</v>
      </c>
      <c r="H79" s="19">
        <v>28917.87</v>
      </c>
    </row>
    <row r="80" spans="1:8" ht="31.5" customHeight="1">
      <c r="A80" s="35" t="s">
        <v>169</v>
      </c>
      <c r="B80" s="39" t="s">
        <v>3</v>
      </c>
      <c r="C80" s="70" t="s">
        <v>2</v>
      </c>
      <c r="D80" s="32" t="s">
        <v>170</v>
      </c>
      <c r="E80" s="163"/>
      <c r="F80" s="33">
        <f>F81</f>
        <v>35000</v>
      </c>
      <c r="G80" s="33">
        <f>G81</f>
        <v>17263.79</v>
      </c>
      <c r="H80" s="33">
        <f>H81</f>
        <v>35000</v>
      </c>
    </row>
    <row r="81" spans="1:8" ht="29.25" customHeight="1">
      <c r="A81" s="13" t="s">
        <v>145</v>
      </c>
      <c r="B81" s="38" t="s">
        <v>3</v>
      </c>
      <c r="C81" s="68" t="s">
        <v>2</v>
      </c>
      <c r="D81" s="8" t="s">
        <v>170</v>
      </c>
      <c r="E81" s="8" t="s">
        <v>146</v>
      </c>
      <c r="F81" s="19">
        <v>35000</v>
      </c>
      <c r="G81" s="19">
        <v>17263.79</v>
      </c>
      <c r="H81" s="19">
        <v>35000</v>
      </c>
    </row>
    <row r="82" spans="1:8" ht="15" customHeight="1">
      <c r="A82" s="35" t="s">
        <v>156</v>
      </c>
      <c r="B82" s="39" t="s">
        <v>3</v>
      </c>
      <c r="C82" s="70" t="s">
        <v>2</v>
      </c>
      <c r="D82" s="32" t="s">
        <v>162</v>
      </c>
      <c r="E82" s="163"/>
      <c r="F82" s="33">
        <f>F83</f>
        <v>0</v>
      </c>
      <c r="G82" s="33">
        <f>G83</f>
        <v>1773871.28</v>
      </c>
      <c r="H82" s="33">
        <f>H83</f>
        <v>3310000</v>
      </c>
    </row>
    <row r="83" spans="1:8" ht="34.5" customHeight="1">
      <c r="A83" s="79" t="s">
        <v>122</v>
      </c>
      <c r="B83" s="38" t="s">
        <v>3</v>
      </c>
      <c r="C83" s="68" t="s">
        <v>2</v>
      </c>
      <c r="D83" s="8" t="s">
        <v>162</v>
      </c>
      <c r="E83" s="8" t="s">
        <v>93</v>
      </c>
      <c r="F83" s="19"/>
      <c r="G83" s="19">
        <v>1773871.28</v>
      </c>
      <c r="H83" s="19">
        <v>3310000</v>
      </c>
    </row>
    <row r="84" spans="1:8" ht="15" customHeight="1">
      <c r="A84" s="30" t="s">
        <v>25</v>
      </c>
      <c r="B84" s="44" t="s">
        <v>3</v>
      </c>
      <c r="C84" s="99" t="s">
        <v>9</v>
      </c>
      <c r="D84" s="7"/>
      <c r="E84" s="185"/>
      <c r="F84" s="22">
        <f>F85</f>
        <v>49382000</v>
      </c>
      <c r="G84" s="22">
        <f>G85</f>
        <v>38063474.59</v>
      </c>
      <c r="H84" s="22">
        <f>H85</f>
        <v>48784284.19</v>
      </c>
    </row>
    <row r="85" spans="1:8" ht="15" customHeight="1">
      <c r="A85" s="260" t="s">
        <v>197</v>
      </c>
      <c r="B85" s="261" t="s">
        <v>3</v>
      </c>
      <c r="C85" s="262" t="s">
        <v>9</v>
      </c>
      <c r="D85" s="263" t="s">
        <v>198</v>
      </c>
      <c r="E85" s="264"/>
      <c r="F85" s="265">
        <f>F86+F88+F95+F97+F99+F101</f>
        <v>49382000</v>
      </c>
      <c r="G85" s="265">
        <f>G86+G88+G95+G97+G99+G101</f>
        <v>38063474.59</v>
      </c>
      <c r="H85" s="265">
        <f>H86+H88+H95+H97+H99+H101</f>
        <v>48784284.19</v>
      </c>
    </row>
    <row r="86" spans="1:8" ht="18" customHeight="1">
      <c r="A86" s="195" t="s">
        <v>201</v>
      </c>
      <c r="B86" s="226" t="s">
        <v>3</v>
      </c>
      <c r="C86" s="227" t="s">
        <v>9</v>
      </c>
      <c r="D86" s="196" t="s">
        <v>137</v>
      </c>
      <c r="E86" s="197"/>
      <c r="F86" s="198">
        <f>F87</f>
        <v>2450000</v>
      </c>
      <c r="G86" s="198">
        <f>G87</f>
        <v>1704096.04</v>
      </c>
      <c r="H86" s="198">
        <f>H87</f>
        <v>2453515.59</v>
      </c>
    </row>
    <row r="87" spans="1:8" ht="30" customHeight="1">
      <c r="A87" s="79" t="s">
        <v>122</v>
      </c>
      <c r="B87" s="46" t="s">
        <v>3</v>
      </c>
      <c r="C87" s="102" t="s">
        <v>9</v>
      </c>
      <c r="D87" s="8" t="s">
        <v>137</v>
      </c>
      <c r="E87" s="170" t="s">
        <v>93</v>
      </c>
      <c r="F87" s="19">
        <v>2450000</v>
      </c>
      <c r="G87" s="19">
        <v>1704096.04</v>
      </c>
      <c r="H87" s="19">
        <v>2453515.59</v>
      </c>
    </row>
    <row r="88" spans="1:8" ht="18.75" customHeight="1">
      <c r="A88" s="29" t="s">
        <v>202</v>
      </c>
      <c r="B88" s="47" t="s">
        <v>3</v>
      </c>
      <c r="C88" s="100" t="s">
        <v>9</v>
      </c>
      <c r="D88" s="12" t="s">
        <v>134</v>
      </c>
      <c r="E88" s="186"/>
      <c r="F88" s="18">
        <f>SUM(F89:F94)</f>
        <v>28145000</v>
      </c>
      <c r="G88" s="18">
        <f>SUM(G89:G94)</f>
        <v>16061659.15</v>
      </c>
      <c r="H88" s="18">
        <f>SUM(H89:H94)</f>
        <v>18615263.6</v>
      </c>
    </row>
    <row r="89" spans="1:8" ht="29.25" customHeight="1">
      <c r="A89" s="79" t="s">
        <v>121</v>
      </c>
      <c r="B89" s="46" t="s">
        <v>3</v>
      </c>
      <c r="C89" s="102" t="s">
        <v>9</v>
      </c>
      <c r="D89" s="8" t="s">
        <v>134</v>
      </c>
      <c r="E89" s="175" t="s">
        <v>120</v>
      </c>
      <c r="F89" s="19">
        <v>50000</v>
      </c>
      <c r="G89" s="19">
        <v>26873.84</v>
      </c>
      <c r="H89" s="19">
        <v>49800</v>
      </c>
    </row>
    <row r="90" spans="1:8" ht="27" customHeight="1">
      <c r="A90" s="79" t="s">
        <v>122</v>
      </c>
      <c r="B90" s="46" t="s">
        <v>3</v>
      </c>
      <c r="C90" s="102" t="s">
        <v>9</v>
      </c>
      <c r="D90" s="8" t="s">
        <v>134</v>
      </c>
      <c r="E90" s="175" t="s">
        <v>93</v>
      </c>
      <c r="F90" s="19">
        <f>7660000+9014000+514000</f>
        <v>17188000</v>
      </c>
      <c r="G90" s="19">
        <v>6753009.94</v>
      </c>
      <c r="H90" s="19">
        <v>7660324.29</v>
      </c>
    </row>
    <row r="91" spans="1:8" ht="38.25">
      <c r="A91" s="199" t="s">
        <v>130</v>
      </c>
      <c r="B91" s="223" t="s">
        <v>3</v>
      </c>
      <c r="C91" s="102" t="s">
        <v>9</v>
      </c>
      <c r="D91" s="8" t="s">
        <v>134</v>
      </c>
      <c r="E91" s="175" t="s">
        <v>131</v>
      </c>
      <c r="F91" s="19">
        <v>9775500</v>
      </c>
      <c r="G91" s="19">
        <v>7914004.97</v>
      </c>
      <c r="H91" s="19">
        <v>9775584.6</v>
      </c>
    </row>
    <row r="92" spans="1:8" ht="76.5">
      <c r="A92" s="246" t="s">
        <v>116</v>
      </c>
      <c r="B92" s="223" t="s">
        <v>3</v>
      </c>
      <c r="C92" s="102" t="s">
        <v>9</v>
      </c>
      <c r="D92" s="8" t="s">
        <v>134</v>
      </c>
      <c r="E92" s="175" t="s">
        <v>112</v>
      </c>
      <c r="F92" s="19">
        <v>161500</v>
      </c>
      <c r="G92" s="19">
        <v>116527.41</v>
      </c>
      <c r="H92" s="19">
        <f>126534.71+35000</f>
        <v>161534.71000000002</v>
      </c>
    </row>
    <row r="93" spans="1:8" ht="12.75">
      <c r="A93" s="246" t="s">
        <v>111</v>
      </c>
      <c r="B93" s="223" t="s">
        <v>3</v>
      </c>
      <c r="C93" s="102" t="s">
        <v>9</v>
      </c>
      <c r="D93" s="8" t="s">
        <v>134</v>
      </c>
      <c r="E93" s="170" t="s">
        <v>114</v>
      </c>
      <c r="F93" s="19">
        <v>835000</v>
      </c>
      <c r="G93" s="19">
        <v>1148296.28</v>
      </c>
      <c r="H93" s="19">
        <v>834620</v>
      </c>
    </row>
    <row r="94" spans="1:8" ht="12.75">
      <c r="A94" s="246" t="s">
        <v>113</v>
      </c>
      <c r="B94" s="223" t="s">
        <v>3</v>
      </c>
      <c r="C94" s="102" t="s">
        <v>9</v>
      </c>
      <c r="D94" s="8" t="s">
        <v>134</v>
      </c>
      <c r="E94" s="170" t="s">
        <v>115</v>
      </c>
      <c r="F94" s="19">
        <v>135000</v>
      </c>
      <c r="G94" s="19">
        <v>102946.71</v>
      </c>
      <c r="H94" s="19">
        <v>133400</v>
      </c>
    </row>
    <row r="95" spans="1:8" ht="12.75">
      <c r="A95" s="247" t="s">
        <v>156</v>
      </c>
      <c r="B95" s="62" t="s">
        <v>3</v>
      </c>
      <c r="C95" s="70" t="s">
        <v>9</v>
      </c>
      <c r="D95" s="32" t="s">
        <v>162</v>
      </c>
      <c r="E95" s="163"/>
      <c r="F95" s="33">
        <f>F96</f>
        <v>0</v>
      </c>
      <c r="G95" s="33">
        <f>G96</f>
        <v>5914276.63</v>
      </c>
      <c r="H95" s="33">
        <f>H96</f>
        <v>9014000</v>
      </c>
    </row>
    <row r="96" spans="1:8" ht="27" customHeight="1">
      <c r="A96" s="246" t="s">
        <v>122</v>
      </c>
      <c r="B96" s="63" t="s">
        <v>3</v>
      </c>
      <c r="C96" s="68" t="s">
        <v>9</v>
      </c>
      <c r="D96" s="8" t="s">
        <v>162</v>
      </c>
      <c r="E96" s="8" t="s">
        <v>93</v>
      </c>
      <c r="F96" s="19"/>
      <c r="G96" s="19">
        <v>5914276.63</v>
      </c>
      <c r="H96" s="19">
        <v>9014000</v>
      </c>
    </row>
    <row r="97" spans="1:8" ht="28.5" customHeight="1">
      <c r="A97" s="248" t="s">
        <v>203</v>
      </c>
      <c r="B97" s="66" t="s">
        <v>3</v>
      </c>
      <c r="C97" s="100" t="s">
        <v>9</v>
      </c>
      <c r="D97" s="12" t="s">
        <v>135</v>
      </c>
      <c r="E97" s="186"/>
      <c r="F97" s="18">
        <f>F98</f>
        <v>18000000</v>
      </c>
      <c r="G97" s="18">
        <f>G98</f>
        <v>13776832.14</v>
      </c>
      <c r="H97" s="18">
        <f>H98</f>
        <v>17914000</v>
      </c>
    </row>
    <row r="98" spans="1:8" ht="39.75" customHeight="1">
      <c r="A98" s="199" t="s">
        <v>130</v>
      </c>
      <c r="B98" s="223" t="s">
        <v>3</v>
      </c>
      <c r="C98" s="102" t="s">
        <v>9</v>
      </c>
      <c r="D98" s="8" t="s">
        <v>135</v>
      </c>
      <c r="E98" s="184" t="s">
        <v>131</v>
      </c>
      <c r="F98" s="19">
        <v>18000000</v>
      </c>
      <c r="G98" s="19">
        <v>13776832.14</v>
      </c>
      <c r="H98" s="19">
        <v>17914000</v>
      </c>
    </row>
    <row r="99" spans="1:8" ht="16.5" customHeight="1">
      <c r="A99" s="248" t="s">
        <v>204</v>
      </c>
      <c r="B99" s="66" t="s">
        <v>3</v>
      </c>
      <c r="C99" s="100" t="s">
        <v>9</v>
      </c>
      <c r="D99" s="12" t="s">
        <v>138</v>
      </c>
      <c r="E99" s="186"/>
      <c r="F99" s="18">
        <f>F100</f>
        <v>197000</v>
      </c>
      <c r="G99" s="18">
        <f>G100</f>
        <v>195657</v>
      </c>
      <c r="H99" s="18">
        <f>H100</f>
        <v>197505</v>
      </c>
    </row>
    <row r="100" spans="1:8" ht="24.75" customHeight="1">
      <c r="A100" s="246" t="s">
        <v>122</v>
      </c>
      <c r="B100" s="223" t="s">
        <v>3</v>
      </c>
      <c r="C100" s="102" t="s">
        <v>9</v>
      </c>
      <c r="D100" s="8" t="s">
        <v>138</v>
      </c>
      <c r="E100" s="184" t="s">
        <v>93</v>
      </c>
      <c r="F100" s="19">
        <v>197000</v>
      </c>
      <c r="G100" s="19">
        <v>195657</v>
      </c>
      <c r="H100" s="19">
        <v>197505</v>
      </c>
    </row>
    <row r="101" spans="1:8" ht="40.5" customHeight="1">
      <c r="A101" s="229" t="s">
        <v>172</v>
      </c>
      <c r="B101" s="228" t="s">
        <v>3</v>
      </c>
      <c r="C101" s="100" t="s">
        <v>9</v>
      </c>
      <c r="D101" s="196" t="s">
        <v>173</v>
      </c>
      <c r="E101" s="186"/>
      <c r="F101" s="18">
        <f>F102+F103</f>
        <v>590000</v>
      </c>
      <c r="G101" s="18">
        <f>G102+G103</f>
        <v>410953.63</v>
      </c>
      <c r="H101" s="18">
        <f>H102+H103</f>
        <v>590000</v>
      </c>
    </row>
    <row r="102" spans="1:8" ht="29.25" customHeight="1">
      <c r="A102" s="79" t="s">
        <v>122</v>
      </c>
      <c r="B102" s="63" t="s">
        <v>3</v>
      </c>
      <c r="C102" s="8" t="s">
        <v>9</v>
      </c>
      <c r="D102" s="8" t="s">
        <v>173</v>
      </c>
      <c r="E102" s="175" t="s">
        <v>93</v>
      </c>
      <c r="F102" s="19">
        <f>257140+31860</f>
        <v>289000</v>
      </c>
      <c r="G102" s="19">
        <v>255968.63</v>
      </c>
      <c r="H102" s="19">
        <f>257140+31860</f>
        <v>289000</v>
      </c>
    </row>
    <row r="103" spans="1:8" ht="19.5" customHeight="1">
      <c r="A103" s="13" t="s">
        <v>87</v>
      </c>
      <c r="B103" s="63" t="s">
        <v>3</v>
      </c>
      <c r="C103" s="8" t="s">
        <v>9</v>
      </c>
      <c r="D103" s="8" t="s">
        <v>173</v>
      </c>
      <c r="E103" s="175" t="s">
        <v>86</v>
      </c>
      <c r="F103" s="19">
        <v>301000</v>
      </c>
      <c r="G103" s="19">
        <v>154985</v>
      </c>
      <c r="H103" s="19">
        <v>301000</v>
      </c>
    </row>
    <row r="104" spans="1:8" ht="12.75">
      <c r="A104" s="153" t="s">
        <v>85</v>
      </c>
      <c r="B104" s="154" t="s">
        <v>3</v>
      </c>
      <c r="C104" s="164" t="s">
        <v>3</v>
      </c>
      <c r="D104" s="155"/>
      <c r="E104" s="187"/>
      <c r="F104" s="156">
        <f>F105+F110+F114</f>
        <v>475300</v>
      </c>
      <c r="G104" s="156">
        <f>G105+G110+G114</f>
        <v>340141.79000000004</v>
      </c>
      <c r="H104" s="156">
        <f>H105+H110+H114</f>
        <v>549400</v>
      </c>
    </row>
    <row r="105" spans="1:8" ht="12.75">
      <c r="A105" s="111" t="s">
        <v>206</v>
      </c>
      <c r="B105" s="65" t="s">
        <v>3</v>
      </c>
      <c r="C105" s="70" t="s">
        <v>3</v>
      </c>
      <c r="D105" s="32" t="s">
        <v>205</v>
      </c>
      <c r="E105" s="61"/>
      <c r="F105" s="33">
        <f>SUM(F106:F109)</f>
        <v>275300</v>
      </c>
      <c r="G105" s="33">
        <f>SUM(G106:G109)</f>
        <v>196248.19</v>
      </c>
      <c r="H105" s="33">
        <f>SUM(H106:H109)</f>
        <v>314000</v>
      </c>
    </row>
    <row r="106" spans="1:8" ht="25.5">
      <c r="A106" s="79" t="s">
        <v>117</v>
      </c>
      <c r="B106" s="46" t="s">
        <v>3</v>
      </c>
      <c r="C106" s="102" t="s">
        <v>3</v>
      </c>
      <c r="D106" s="8" t="s">
        <v>205</v>
      </c>
      <c r="E106" s="170" t="s">
        <v>119</v>
      </c>
      <c r="F106" s="19">
        <v>41000</v>
      </c>
      <c r="G106" s="19">
        <v>30086.72</v>
      </c>
      <c r="H106" s="19">
        <v>40867.38</v>
      </c>
    </row>
    <row r="107" spans="1:8" ht="38.25">
      <c r="A107" s="79" t="s">
        <v>181</v>
      </c>
      <c r="B107" s="46" t="s">
        <v>3</v>
      </c>
      <c r="C107" s="102" t="s">
        <v>3</v>
      </c>
      <c r="D107" s="8" t="s">
        <v>205</v>
      </c>
      <c r="E107" s="170" t="s">
        <v>182</v>
      </c>
      <c r="F107" s="19">
        <v>234300</v>
      </c>
      <c r="G107" s="19">
        <f>9132.03+28701.87</f>
        <v>37833.9</v>
      </c>
      <c r="H107" s="19">
        <v>136602.2</v>
      </c>
    </row>
    <row r="108" spans="1:8" ht="25.5">
      <c r="A108" s="79" t="s">
        <v>122</v>
      </c>
      <c r="B108" s="46" t="s">
        <v>3</v>
      </c>
      <c r="C108" s="102" t="s">
        <v>3</v>
      </c>
      <c r="D108" s="8" t="s">
        <v>205</v>
      </c>
      <c r="E108" s="184" t="s">
        <v>93</v>
      </c>
      <c r="F108" s="19"/>
      <c r="G108" s="19">
        <v>71046</v>
      </c>
      <c r="H108" s="19">
        <v>79248.85</v>
      </c>
    </row>
    <row r="109" spans="1:8" ht="12.75">
      <c r="A109" s="13" t="s">
        <v>87</v>
      </c>
      <c r="B109" s="46" t="s">
        <v>3</v>
      </c>
      <c r="C109" s="102" t="s">
        <v>3</v>
      </c>
      <c r="D109" s="8" t="s">
        <v>205</v>
      </c>
      <c r="E109" s="184" t="s">
        <v>86</v>
      </c>
      <c r="F109" s="19"/>
      <c r="G109" s="19">
        <v>57281.57</v>
      </c>
      <c r="H109" s="19">
        <v>57281.57</v>
      </c>
    </row>
    <row r="110" spans="1:8" ht="12.75">
      <c r="A110" s="111" t="s">
        <v>174</v>
      </c>
      <c r="B110" s="65" t="s">
        <v>3</v>
      </c>
      <c r="C110" s="70" t="s">
        <v>3</v>
      </c>
      <c r="D110" s="32" t="s">
        <v>175</v>
      </c>
      <c r="E110" s="61"/>
      <c r="F110" s="33">
        <f>SUM(F111:F112)</f>
        <v>0</v>
      </c>
      <c r="G110" s="33">
        <f>SUM(G111:G112)</f>
        <v>0</v>
      </c>
      <c r="H110" s="33">
        <f>SUM(H111:H112)</f>
        <v>0</v>
      </c>
    </row>
    <row r="111" spans="1:8" ht="25.5">
      <c r="A111" s="79" t="s">
        <v>122</v>
      </c>
      <c r="B111" s="46" t="s">
        <v>3</v>
      </c>
      <c r="C111" s="102" t="s">
        <v>3</v>
      </c>
      <c r="D111" s="8" t="s">
        <v>175</v>
      </c>
      <c r="E111" s="170" t="s">
        <v>93</v>
      </c>
      <c r="F111" s="19"/>
      <c r="G111" s="19"/>
      <c r="H111" s="19"/>
    </row>
    <row r="112" spans="1:8" ht="12.75">
      <c r="A112" s="13" t="s">
        <v>87</v>
      </c>
      <c r="B112" s="46" t="s">
        <v>3</v>
      </c>
      <c r="C112" s="102" t="s">
        <v>3</v>
      </c>
      <c r="D112" s="8" t="s">
        <v>175</v>
      </c>
      <c r="E112" s="184" t="s">
        <v>86</v>
      </c>
      <c r="F112" s="19"/>
      <c r="G112" s="19"/>
      <c r="H112" s="19"/>
    </row>
    <row r="113" spans="1:8" ht="17.25" customHeight="1">
      <c r="A113" s="260" t="s">
        <v>197</v>
      </c>
      <c r="B113" s="261" t="s">
        <v>3</v>
      </c>
      <c r="C113" s="262" t="s">
        <v>3</v>
      </c>
      <c r="D113" s="263" t="s">
        <v>198</v>
      </c>
      <c r="E113" s="264"/>
      <c r="F113" s="265">
        <f>F114</f>
        <v>200000</v>
      </c>
      <c r="G113" s="265">
        <f>G114</f>
        <v>143893.6</v>
      </c>
      <c r="H113" s="265">
        <f>H114</f>
        <v>235400</v>
      </c>
    </row>
    <row r="114" spans="1:8" ht="38.25">
      <c r="A114" s="111" t="s">
        <v>207</v>
      </c>
      <c r="B114" s="65" t="s">
        <v>3</v>
      </c>
      <c r="C114" s="70" t="s">
        <v>3</v>
      </c>
      <c r="D114" s="32" t="s">
        <v>176</v>
      </c>
      <c r="E114" s="61"/>
      <c r="F114" s="33">
        <f>SUM(F115:F116)</f>
        <v>200000</v>
      </c>
      <c r="G114" s="33">
        <f>SUM(G115:G116)</f>
        <v>143893.6</v>
      </c>
      <c r="H114" s="33">
        <f>SUM(H115:H116)</f>
        <v>235400</v>
      </c>
    </row>
    <row r="115" spans="1:8" ht="25.5">
      <c r="A115" s="79" t="s">
        <v>122</v>
      </c>
      <c r="B115" s="46" t="s">
        <v>3</v>
      </c>
      <c r="C115" s="102" t="s">
        <v>3</v>
      </c>
      <c r="D115" s="8" t="s">
        <v>176</v>
      </c>
      <c r="E115" s="170" t="s">
        <v>93</v>
      </c>
      <c r="F115" s="19">
        <v>89000</v>
      </c>
      <c r="G115" s="19">
        <v>24602.6</v>
      </c>
      <c r="H115" s="19">
        <v>104789</v>
      </c>
    </row>
    <row r="116" spans="1:8" ht="15.75" customHeight="1">
      <c r="A116" s="13" t="s">
        <v>87</v>
      </c>
      <c r="B116" s="46" t="s">
        <v>3</v>
      </c>
      <c r="C116" s="102" t="s">
        <v>3</v>
      </c>
      <c r="D116" s="8" t="s">
        <v>176</v>
      </c>
      <c r="E116" s="184" t="s">
        <v>86</v>
      </c>
      <c r="F116" s="19">
        <v>111000</v>
      </c>
      <c r="G116" s="19">
        <v>119291</v>
      </c>
      <c r="H116" s="19">
        <v>130611</v>
      </c>
    </row>
    <row r="117" spans="1:8" ht="12.75">
      <c r="A117" s="30" t="s">
        <v>26</v>
      </c>
      <c r="B117" s="44" t="s">
        <v>3</v>
      </c>
      <c r="C117" s="91" t="s">
        <v>5</v>
      </c>
      <c r="D117" s="7"/>
      <c r="E117" s="162"/>
      <c r="F117" s="20">
        <f>F119+F127+F133+F136</f>
        <v>13757500</v>
      </c>
      <c r="G117" s="20">
        <f>G119+G127+G133+G136</f>
        <v>8971645.25</v>
      </c>
      <c r="H117" s="20">
        <f>H119+H127+H133+H136</f>
        <v>11105086.19</v>
      </c>
    </row>
    <row r="118" spans="1:8" ht="17.25" customHeight="1">
      <c r="A118" s="209" t="s">
        <v>197</v>
      </c>
      <c r="B118" s="256" t="s">
        <v>3</v>
      </c>
      <c r="C118" s="212" t="s">
        <v>5</v>
      </c>
      <c r="D118" s="257" t="s">
        <v>198</v>
      </c>
      <c r="E118" s="258"/>
      <c r="F118" s="214">
        <f>F117</f>
        <v>13757500</v>
      </c>
      <c r="G118" s="214">
        <f>G117</f>
        <v>8971645.25</v>
      </c>
      <c r="H118" s="214">
        <f>H117</f>
        <v>11105086.19</v>
      </c>
    </row>
    <row r="119" spans="1:8" ht="31.5" customHeight="1">
      <c r="A119" s="260" t="s">
        <v>208</v>
      </c>
      <c r="B119" s="47" t="s">
        <v>3</v>
      </c>
      <c r="C119" s="69" t="s">
        <v>5</v>
      </c>
      <c r="D119" s="12" t="s">
        <v>140</v>
      </c>
      <c r="E119" s="165"/>
      <c r="F119" s="18">
        <f>SUM(F120:F126)</f>
        <v>10681500</v>
      </c>
      <c r="G119" s="18">
        <f>SUM(G120:G126)</f>
        <v>7608809.24</v>
      </c>
      <c r="H119" s="18">
        <f>SUM(H120:H126)</f>
        <v>9515100</v>
      </c>
    </row>
    <row r="120" spans="1:8" ht="25.5">
      <c r="A120" s="79" t="s">
        <v>117</v>
      </c>
      <c r="B120" s="46" t="s">
        <v>3</v>
      </c>
      <c r="C120" s="68" t="s">
        <v>5</v>
      </c>
      <c r="D120" s="8" t="s">
        <v>140</v>
      </c>
      <c r="E120" s="175" t="s">
        <v>119</v>
      </c>
      <c r="F120" s="19">
        <f>9190000*95%</f>
        <v>8730500</v>
      </c>
      <c r="G120" s="19">
        <v>7077868.48</v>
      </c>
      <c r="H120" s="19">
        <f>9190000*95%</f>
        <v>8730500</v>
      </c>
    </row>
    <row r="121" spans="1:8" ht="24.75" customHeight="1">
      <c r="A121" s="79" t="s">
        <v>121</v>
      </c>
      <c r="B121" s="46" t="s">
        <v>3</v>
      </c>
      <c r="C121" s="68" t="s">
        <v>5</v>
      </c>
      <c r="D121" s="8" t="s">
        <v>140</v>
      </c>
      <c r="E121" s="175" t="s">
        <v>120</v>
      </c>
      <c r="F121" s="19">
        <v>130000</v>
      </c>
      <c r="G121" s="19">
        <v>57875.8</v>
      </c>
      <c r="H121" s="19">
        <v>130000</v>
      </c>
    </row>
    <row r="122" spans="1:8" ht="29.25" customHeight="1">
      <c r="A122" s="79" t="s">
        <v>90</v>
      </c>
      <c r="B122" s="46" t="s">
        <v>3</v>
      </c>
      <c r="C122" s="68" t="s">
        <v>5</v>
      </c>
      <c r="D122" s="8" t="s">
        <v>140</v>
      </c>
      <c r="E122" s="175" t="s">
        <v>92</v>
      </c>
      <c r="F122" s="19">
        <v>81000</v>
      </c>
      <c r="G122" s="19">
        <v>41500</v>
      </c>
      <c r="H122" s="19">
        <v>81000</v>
      </c>
    </row>
    <row r="123" spans="1:8" ht="28.5" customHeight="1">
      <c r="A123" s="79" t="s">
        <v>122</v>
      </c>
      <c r="B123" s="46" t="s">
        <v>3</v>
      </c>
      <c r="C123" s="68" t="s">
        <v>5</v>
      </c>
      <c r="D123" s="8" t="s">
        <v>140</v>
      </c>
      <c r="E123" s="175" t="s">
        <v>93</v>
      </c>
      <c r="F123" s="19">
        <v>485000</v>
      </c>
      <c r="G123" s="19">
        <v>392927.68</v>
      </c>
      <c r="H123" s="19">
        <v>485000</v>
      </c>
    </row>
    <row r="124" spans="1:8" ht="17.25" customHeight="1">
      <c r="A124" s="79" t="s">
        <v>111</v>
      </c>
      <c r="B124" s="46" t="s">
        <v>3</v>
      </c>
      <c r="C124" s="68" t="s">
        <v>5</v>
      </c>
      <c r="D124" s="8" t="s">
        <v>140</v>
      </c>
      <c r="E124" s="170" t="s">
        <v>114</v>
      </c>
      <c r="F124" s="19">
        <v>40000</v>
      </c>
      <c r="G124" s="19">
        <v>623.24</v>
      </c>
      <c r="H124" s="19">
        <v>40000</v>
      </c>
    </row>
    <row r="125" spans="1:8" ht="19.5" customHeight="1">
      <c r="A125" s="79" t="s">
        <v>113</v>
      </c>
      <c r="B125" s="46" t="s">
        <v>3</v>
      </c>
      <c r="C125" s="68" t="s">
        <v>5</v>
      </c>
      <c r="D125" s="8" t="s">
        <v>140</v>
      </c>
      <c r="E125" s="170" t="s">
        <v>115</v>
      </c>
      <c r="F125" s="19">
        <v>40000</v>
      </c>
      <c r="G125" s="19">
        <v>38014.04</v>
      </c>
      <c r="H125" s="19">
        <v>40000</v>
      </c>
    </row>
    <row r="126" spans="1:8" ht="19.5" customHeight="1">
      <c r="A126" s="94" t="s">
        <v>110</v>
      </c>
      <c r="B126" s="46" t="s">
        <v>3</v>
      </c>
      <c r="C126" s="68" t="s">
        <v>5</v>
      </c>
      <c r="D126" s="8" t="s">
        <v>140</v>
      </c>
      <c r="E126" s="170" t="s">
        <v>82</v>
      </c>
      <c r="F126" s="19">
        <f>2000000-200000-590000-35000</f>
        <v>1175000</v>
      </c>
      <c r="G126" s="19"/>
      <c r="H126" s="19">
        <v>8600</v>
      </c>
    </row>
    <row r="127" spans="1:8" ht="33.75" customHeight="1">
      <c r="A127" s="35" t="s">
        <v>209</v>
      </c>
      <c r="B127" s="45" t="s">
        <v>3</v>
      </c>
      <c r="C127" s="70" t="s">
        <v>5</v>
      </c>
      <c r="D127" s="32" t="s">
        <v>141</v>
      </c>
      <c r="E127" s="163"/>
      <c r="F127" s="33">
        <f>F128+F129+F130+F131</f>
        <v>2470000</v>
      </c>
      <c r="G127" s="33">
        <f>G128+G129+G130</f>
        <v>929540</v>
      </c>
      <c r="H127" s="33">
        <f>H128+H129+H130</f>
        <v>931540</v>
      </c>
    </row>
    <row r="128" spans="1:8" ht="41.25" customHeight="1">
      <c r="A128" s="79" t="s">
        <v>181</v>
      </c>
      <c r="B128" s="46" t="s">
        <v>3</v>
      </c>
      <c r="C128" s="68" t="s">
        <v>5</v>
      </c>
      <c r="D128" s="8" t="s">
        <v>141</v>
      </c>
      <c r="E128" s="142" t="s">
        <v>182</v>
      </c>
      <c r="G128" s="19">
        <v>38000</v>
      </c>
      <c r="H128" s="19">
        <v>40000</v>
      </c>
    </row>
    <row r="129" spans="1:8" ht="30.75" customHeight="1">
      <c r="A129" s="79" t="s">
        <v>122</v>
      </c>
      <c r="B129" s="46" t="s">
        <v>3</v>
      </c>
      <c r="C129" s="68" t="s">
        <v>5</v>
      </c>
      <c r="D129" s="8" t="s">
        <v>141</v>
      </c>
      <c r="E129" s="175" t="s">
        <v>93</v>
      </c>
      <c r="F129" s="19">
        <v>100000</v>
      </c>
      <c r="G129" s="19">
        <v>22500</v>
      </c>
      <c r="H129" s="19">
        <v>22500</v>
      </c>
    </row>
    <row r="130" spans="1:8" ht="18.75" customHeight="1">
      <c r="A130" s="13" t="s">
        <v>87</v>
      </c>
      <c r="B130" s="46" t="s">
        <v>3</v>
      </c>
      <c r="C130" s="68" t="s">
        <v>5</v>
      </c>
      <c r="D130" s="8" t="s">
        <v>141</v>
      </c>
      <c r="E130" s="175" t="s">
        <v>86</v>
      </c>
      <c r="F130" s="19">
        <v>870000</v>
      </c>
      <c r="G130" s="19">
        <v>869040</v>
      </c>
      <c r="H130" s="19">
        <v>869040</v>
      </c>
    </row>
    <row r="131" spans="1:8" ht="41.25" customHeight="1">
      <c r="A131" s="260" t="s">
        <v>284</v>
      </c>
      <c r="B131" s="273" t="s">
        <v>3</v>
      </c>
      <c r="C131" s="262" t="s">
        <v>5</v>
      </c>
      <c r="D131" s="266" t="s">
        <v>283</v>
      </c>
      <c r="E131" s="300"/>
      <c r="F131" s="265">
        <f>F132</f>
        <v>1500000</v>
      </c>
      <c r="G131" s="265">
        <f>G132</f>
        <v>0</v>
      </c>
      <c r="H131" s="265">
        <f>H132</f>
        <v>0</v>
      </c>
    </row>
    <row r="132" spans="1:8" ht="30.75" customHeight="1">
      <c r="A132" s="79" t="s">
        <v>122</v>
      </c>
      <c r="B132" s="46" t="s">
        <v>3</v>
      </c>
      <c r="C132" s="68" t="s">
        <v>5</v>
      </c>
      <c r="D132" s="8" t="s">
        <v>283</v>
      </c>
      <c r="E132" s="175" t="s">
        <v>93</v>
      </c>
      <c r="F132" s="19">
        <v>1500000</v>
      </c>
      <c r="G132" s="19"/>
      <c r="H132" s="19"/>
    </row>
    <row r="133" spans="1:8" ht="28.5" customHeight="1">
      <c r="A133" s="35" t="s">
        <v>210</v>
      </c>
      <c r="B133" s="45" t="s">
        <v>3</v>
      </c>
      <c r="C133" s="70" t="s">
        <v>5</v>
      </c>
      <c r="D133" s="32" t="s">
        <v>142</v>
      </c>
      <c r="E133" s="163"/>
      <c r="F133" s="33">
        <f>F134+F135</f>
        <v>606000</v>
      </c>
      <c r="G133" s="33">
        <f>G134+G135</f>
        <v>433296.01</v>
      </c>
      <c r="H133" s="33">
        <f>H134+H135</f>
        <v>565853.19</v>
      </c>
    </row>
    <row r="134" spans="1:8" ht="23.25" customHeight="1">
      <c r="A134" s="79" t="s">
        <v>122</v>
      </c>
      <c r="B134" s="46" t="s">
        <v>3</v>
      </c>
      <c r="C134" s="68" t="s">
        <v>5</v>
      </c>
      <c r="D134" s="8" t="s">
        <v>142</v>
      </c>
      <c r="E134" s="175" t="s">
        <v>93</v>
      </c>
      <c r="F134" s="19">
        <v>450000</v>
      </c>
      <c r="G134" s="19">
        <v>247646.01</v>
      </c>
      <c r="H134" s="19">
        <v>380203.19</v>
      </c>
    </row>
    <row r="135" spans="1:8" ht="15.75" customHeight="1">
      <c r="A135" s="13" t="s">
        <v>87</v>
      </c>
      <c r="B135" s="46" t="s">
        <v>3</v>
      </c>
      <c r="C135" s="68" t="s">
        <v>5</v>
      </c>
      <c r="D135" s="8" t="s">
        <v>142</v>
      </c>
      <c r="E135" s="175" t="s">
        <v>86</v>
      </c>
      <c r="F135" s="19">
        <v>156000</v>
      </c>
      <c r="G135" s="19">
        <v>185650</v>
      </c>
      <c r="H135" s="19">
        <v>185650</v>
      </c>
    </row>
    <row r="136" spans="1:8" ht="38.25" customHeight="1">
      <c r="A136" s="35" t="s">
        <v>187</v>
      </c>
      <c r="B136" s="45" t="s">
        <v>3</v>
      </c>
      <c r="C136" s="70" t="s">
        <v>5</v>
      </c>
      <c r="D136" s="32" t="s">
        <v>188</v>
      </c>
      <c r="E136" s="163"/>
      <c r="F136" s="33">
        <f>F137</f>
        <v>0</v>
      </c>
      <c r="G136" s="33">
        <f>G137</f>
        <v>0</v>
      </c>
      <c r="H136" s="33">
        <f>H137</f>
        <v>92593</v>
      </c>
    </row>
    <row r="137" spans="1:8" ht="15.75" customHeight="1">
      <c r="A137" s="13" t="s">
        <v>87</v>
      </c>
      <c r="B137" s="46" t="s">
        <v>3</v>
      </c>
      <c r="C137" s="68" t="s">
        <v>5</v>
      </c>
      <c r="D137" s="8" t="s">
        <v>188</v>
      </c>
      <c r="E137" s="175" t="s">
        <v>86</v>
      </c>
      <c r="F137" s="19"/>
      <c r="G137" s="19"/>
      <c r="H137" s="19">
        <v>92593</v>
      </c>
    </row>
    <row r="138" spans="1:8" ht="15.75">
      <c r="A138" s="56" t="s">
        <v>72</v>
      </c>
      <c r="B138" s="49" t="s">
        <v>4</v>
      </c>
      <c r="C138" s="98"/>
      <c r="D138" s="14"/>
      <c r="E138" s="181"/>
      <c r="F138" s="21">
        <f aca="true" t="shared" si="4" ref="F138:H139">F139</f>
        <v>12580900</v>
      </c>
      <c r="G138" s="21">
        <f t="shared" si="4"/>
        <v>9531567.14</v>
      </c>
      <c r="H138" s="21">
        <f t="shared" si="4"/>
        <v>10944460</v>
      </c>
    </row>
    <row r="139" spans="1:8" ht="12.75">
      <c r="A139" s="30" t="s">
        <v>27</v>
      </c>
      <c r="B139" s="40" t="s">
        <v>4</v>
      </c>
      <c r="C139" s="91" t="s">
        <v>2</v>
      </c>
      <c r="D139" s="7"/>
      <c r="E139" s="162"/>
      <c r="F139" s="22">
        <f t="shared" si="4"/>
        <v>12580900</v>
      </c>
      <c r="G139" s="22">
        <f t="shared" si="4"/>
        <v>9531567.14</v>
      </c>
      <c r="H139" s="22">
        <f t="shared" si="4"/>
        <v>10944460</v>
      </c>
    </row>
    <row r="140" spans="1:8" ht="12.75">
      <c r="A140" s="288" t="s">
        <v>220</v>
      </c>
      <c r="B140" s="289" t="s">
        <v>4</v>
      </c>
      <c r="C140" s="290" t="s">
        <v>2</v>
      </c>
      <c r="D140" s="291" t="s">
        <v>216</v>
      </c>
      <c r="E140" s="292"/>
      <c r="F140" s="293">
        <f>F141+F160+F164+F167+F170</f>
        <v>12580900</v>
      </c>
      <c r="G140" s="293">
        <f>G141+G160+G164+G167+G170</f>
        <v>9531567.14</v>
      </c>
      <c r="H140" s="293">
        <f>H141+H160+H164+H167+H170</f>
        <v>10944460</v>
      </c>
    </row>
    <row r="141" spans="1:8" ht="42" customHeight="1">
      <c r="A141" s="28" t="s">
        <v>211</v>
      </c>
      <c r="B141" s="40" t="s">
        <v>265</v>
      </c>
      <c r="C141" s="91" t="s">
        <v>2</v>
      </c>
      <c r="D141" s="7" t="s">
        <v>221</v>
      </c>
      <c r="E141" s="162"/>
      <c r="F141" s="22">
        <f>F142+F146+F148+F152</f>
        <v>11730900</v>
      </c>
      <c r="G141" s="22">
        <f>G142+G146+G148+G152</f>
        <v>9299288.200000001</v>
      </c>
      <c r="H141" s="22">
        <f>H142+H146+H148+H152</f>
        <v>10321600</v>
      </c>
    </row>
    <row r="142" spans="1:8" ht="38.25">
      <c r="A142" s="35" t="s">
        <v>217</v>
      </c>
      <c r="B142" s="39" t="s">
        <v>4</v>
      </c>
      <c r="C142" s="70" t="s">
        <v>2</v>
      </c>
      <c r="D142" s="32" t="s">
        <v>222</v>
      </c>
      <c r="E142" s="163"/>
      <c r="F142" s="33">
        <f>SUM(F143:F145)</f>
        <v>500000</v>
      </c>
      <c r="G142" s="33">
        <f>SUM(G143:G145)</f>
        <v>115210.9</v>
      </c>
      <c r="H142" s="33">
        <f>SUM(H143:H145)</f>
        <v>280000</v>
      </c>
    </row>
    <row r="143" spans="1:8" ht="25.5">
      <c r="A143" s="79" t="s">
        <v>117</v>
      </c>
      <c r="B143" s="141" t="s">
        <v>4</v>
      </c>
      <c r="C143" s="143" t="s">
        <v>2</v>
      </c>
      <c r="D143" s="142" t="s">
        <v>222</v>
      </c>
      <c r="E143" s="175" t="s">
        <v>119</v>
      </c>
      <c r="F143" s="144">
        <v>380000</v>
      </c>
      <c r="G143" s="144">
        <v>41304.36</v>
      </c>
      <c r="H143" s="144">
        <v>160000</v>
      </c>
    </row>
    <row r="144" spans="1:8" ht="25.5">
      <c r="A144" s="79" t="s">
        <v>121</v>
      </c>
      <c r="B144" s="141" t="s">
        <v>4</v>
      </c>
      <c r="C144" s="143" t="s">
        <v>2</v>
      </c>
      <c r="D144" s="142" t="s">
        <v>222</v>
      </c>
      <c r="E144" s="175" t="s">
        <v>120</v>
      </c>
      <c r="F144" s="144">
        <v>4000</v>
      </c>
      <c r="G144" s="144"/>
      <c r="H144" s="144">
        <v>4000</v>
      </c>
    </row>
    <row r="145" spans="1:8" ht="25.5">
      <c r="A145" s="79" t="s">
        <v>122</v>
      </c>
      <c r="B145" s="141" t="s">
        <v>4</v>
      </c>
      <c r="C145" s="143" t="s">
        <v>2</v>
      </c>
      <c r="D145" s="142" t="s">
        <v>222</v>
      </c>
      <c r="E145" s="170" t="s">
        <v>93</v>
      </c>
      <c r="F145" s="144">
        <v>116000</v>
      </c>
      <c r="G145" s="144">
        <v>73906.54</v>
      </c>
      <c r="H145" s="144">
        <v>116000</v>
      </c>
    </row>
    <row r="146" spans="1:8" ht="25.5">
      <c r="A146" s="254" t="s">
        <v>183</v>
      </c>
      <c r="B146" s="202" t="s">
        <v>4</v>
      </c>
      <c r="C146" s="203" t="s">
        <v>2</v>
      </c>
      <c r="D146" s="204" t="s">
        <v>184</v>
      </c>
      <c r="E146" s="205"/>
      <c r="F146" s="206">
        <f>F147</f>
        <v>0</v>
      </c>
      <c r="G146" s="206">
        <f>G147</f>
        <v>0</v>
      </c>
      <c r="H146" s="206">
        <f>H147</f>
        <v>140600</v>
      </c>
    </row>
    <row r="147" spans="1:8" ht="38.25">
      <c r="A147" s="79" t="s">
        <v>166</v>
      </c>
      <c r="B147" s="38" t="s">
        <v>4</v>
      </c>
      <c r="C147" s="68" t="s">
        <v>2</v>
      </c>
      <c r="D147" s="8" t="s">
        <v>184</v>
      </c>
      <c r="E147" s="170" t="s">
        <v>165</v>
      </c>
      <c r="F147" s="19"/>
      <c r="G147" s="19"/>
      <c r="H147" s="19">
        <v>140600</v>
      </c>
    </row>
    <row r="148" spans="1:8" ht="25.5">
      <c r="A148" s="209" t="s">
        <v>218</v>
      </c>
      <c r="B148" s="39" t="s">
        <v>4</v>
      </c>
      <c r="C148" s="70" t="s">
        <v>2</v>
      </c>
      <c r="D148" s="32" t="s">
        <v>223</v>
      </c>
      <c r="E148" s="163"/>
      <c r="F148" s="33">
        <f>F149+F150+F151</f>
        <v>315000</v>
      </c>
      <c r="G148" s="33">
        <f>G149+G150+G151</f>
        <v>257615.1</v>
      </c>
      <c r="H148" s="33">
        <f>H149+H150+H151</f>
        <v>315000</v>
      </c>
    </row>
    <row r="149" spans="1:8" ht="25.5">
      <c r="A149" s="79" t="s">
        <v>121</v>
      </c>
      <c r="B149" s="48" t="s">
        <v>4</v>
      </c>
      <c r="C149" s="68" t="s">
        <v>2</v>
      </c>
      <c r="D149" s="8" t="s">
        <v>223</v>
      </c>
      <c r="E149" s="170" t="s">
        <v>120</v>
      </c>
      <c r="F149" s="19">
        <v>10000</v>
      </c>
      <c r="G149" s="19">
        <v>7770</v>
      </c>
      <c r="H149" s="19">
        <v>10000</v>
      </c>
    </row>
    <row r="150" spans="1:8" ht="25.5">
      <c r="A150" s="79" t="s">
        <v>122</v>
      </c>
      <c r="B150" s="48" t="s">
        <v>4</v>
      </c>
      <c r="C150" s="68" t="s">
        <v>2</v>
      </c>
      <c r="D150" s="8" t="s">
        <v>223</v>
      </c>
      <c r="E150" s="170" t="s">
        <v>93</v>
      </c>
      <c r="F150" s="19">
        <v>285000</v>
      </c>
      <c r="G150" s="19">
        <v>229481.1</v>
      </c>
      <c r="H150" s="19">
        <v>284636</v>
      </c>
    </row>
    <row r="151" spans="1:8" ht="12.75">
      <c r="A151" s="79" t="s">
        <v>113</v>
      </c>
      <c r="B151" s="48" t="s">
        <v>4</v>
      </c>
      <c r="C151" s="68" t="s">
        <v>2</v>
      </c>
      <c r="D151" s="8" t="s">
        <v>223</v>
      </c>
      <c r="E151" s="170" t="s">
        <v>115</v>
      </c>
      <c r="F151" s="19">
        <v>20000</v>
      </c>
      <c r="G151" s="19">
        <v>20364</v>
      </c>
      <c r="H151" s="19">
        <v>20364</v>
      </c>
    </row>
    <row r="152" spans="1:8" ht="12.75">
      <c r="A152" s="209" t="s">
        <v>219</v>
      </c>
      <c r="B152" s="39" t="s">
        <v>4</v>
      </c>
      <c r="C152" s="70" t="s">
        <v>2</v>
      </c>
      <c r="D152" s="32" t="s">
        <v>224</v>
      </c>
      <c r="E152" s="163"/>
      <c r="F152" s="33">
        <f>SUM(F153:F159)</f>
        <v>10915900</v>
      </c>
      <c r="G152" s="33">
        <f>SUM(G153:G159)</f>
        <v>8926462.200000001</v>
      </c>
      <c r="H152" s="33">
        <f>SUM(H153:H159)</f>
        <v>9586000</v>
      </c>
    </row>
    <row r="153" spans="1:8" ht="25.5">
      <c r="A153" s="79" t="s">
        <v>117</v>
      </c>
      <c r="B153" s="48" t="s">
        <v>4</v>
      </c>
      <c r="C153" s="68" t="s">
        <v>2</v>
      </c>
      <c r="D153" s="8" t="s">
        <v>224</v>
      </c>
      <c r="E153" s="175" t="s">
        <v>119</v>
      </c>
      <c r="F153" s="19">
        <v>9300000</v>
      </c>
      <c r="G153" s="19">
        <v>7644246.33</v>
      </c>
      <c r="H153" s="19">
        <f>8600000*95%</f>
        <v>8170000</v>
      </c>
    </row>
    <row r="154" spans="1:8" ht="25.5">
      <c r="A154" s="79" t="s">
        <v>121</v>
      </c>
      <c r="B154" s="48" t="s">
        <v>4</v>
      </c>
      <c r="C154" s="68" t="s">
        <v>2</v>
      </c>
      <c r="D154" s="8" t="s">
        <v>224</v>
      </c>
      <c r="E154" s="175" t="s">
        <v>120</v>
      </c>
      <c r="F154" s="19">
        <v>109000</v>
      </c>
      <c r="G154" s="19">
        <v>79636.74</v>
      </c>
      <c r="H154" s="19">
        <v>109000</v>
      </c>
    </row>
    <row r="155" spans="1:8" ht="25.5">
      <c r="A155" s="79" t="s">
        <v>90</v>
      </c>
      <c r="B155" s="48" t="s">
        <v>4</v>
      </c>
      <c r="C155" s="68" t="s">
        <v>2</v>
      </c>
      <c r="D155" s="8" t="s">
        <v>224</v>
      </c>
      <c r="E155" s="175" t="s">
        <v>92</v>
      </c>
      <c r="F155" s="19"/>
      <c r="G155" s="19"/>
      <c r="H155" s="19"/>
    </row>
    <row r="156" spans="1:8" ht="23.25" customHeight="1">
      <c r="A156" s="79" t="s">
        <v>122</v>
      </c>
      <c r="B156" s="48" t="s">
        <v>4</v>
      </c>
      <c r="C156" s="68" t="s">
        <v>2</v>
      </c>
      <c r="D156" s="8" t="s">
        <v>224</v>
      </c>
      <c r="E156" s="170" t="s">
        <v>93</v>
      </c>
      <c r="F156" s="19">
        <v>1456400</v>
      </c>
      <c r="G156" s="19">
        <v>1165585.84</v>
      </c>
      <c r="H156" s="19">
        <v>1256472.86</v>
      </c>
    </row>
    <row r="157" spans="1:8" ht="69" customHeight="1">
      <c r="A157" s="79" t="s">
        <v>116</v>
      </c>
      <c r="B157" s="48" t="s">
        <v>4</v>
      </c>
      <c r="C157" s="68" t="s">
        <v>2</v>
      </c>
      <c r="D157" s="8" t="s">
        <v>224</v>
      </c>
      <c r="E157" s="170" t="s">
        <v>112</v>
      </c>
      <c r="F157" s="19">
        <v>12500</v>
      </c>
      <c r="G157" s="19">
        <v>12527.14</v>
      </c>
      <c r="H157" s="19">
        <v>12527.14</v>
      </c>
    </row>
    <row r="158" spans="1:8" ht="12.75">
      <c r="A158" s="79" t="s">
        <v>111</v>
      </c>
      <c r="B158" s="48" t="s">
        <v>4</v>
      </c>
      <c r="C158" s="68" t="s">
        <v>2</v>
      </c>
      <c r="D158" s="8" t="s">
        <v>224</v>
      </c>
      <c r="E158" s="170" t="s">
        <v>114</v>
      </c>
      <c r="F158" s="19">
        <v>26000</v>
      </c>
      <c r="G158" s="19">
        <v>14330</v>
      </c>
      <c r="H158" s="19">
        <v>26000</v>
      </c>
    </row>
    <row r="159" spans="1:8" ht="12.75">
      <c r="A159" s="79" t="s">
        <v>113</v>
      </c>
      <c r="B159" s="48" t="s">
        <v>4</v>
      </c>
      <c r="C159" s="68" t="s">
        <v>2</v>
      </c>
      <c r="D159" s="8" t="s">
        <v>224</v>
      </c>
      <c r="E159" s="170" t="s">
        <v>115</v>
      </c>
      <c r="F159" s="19">
        <v>12000</v>
      </c>
      <c r="G159" s="19">
        <v>10136.15</v>
      </c>
      <c r="H159" s="19">
        <v>12000</v>
      </c>
    </row>
    <row r="160" spans="1:8" ht="18.75" customHeight="1">
      <c r="A160" s="268" t="s">
        <v>225</v>
      </c>
      <c r="B160" s="269" t="s">
        <v>4</v>
      </c>
      <c r="C160" s="266" t="s">
        <v>2</v>
      </c>
      <c r="D160" s="270" t="s">
        <v>227</v>
      </c>
      <c r="E160" s="271"/>
      <c r="F160" s="272">
        <f aca="true" t="shared" si="5" ref="F160:H161">F161</f>
        <v>300000</v>
      </c>
      <c r="G160" s="272">
        <f t="shared" si="5"/>
        <v>0</v>
      </c>
      <c r="H160" s="272">
        <f t="shared" si="5"/>
        <v>2860</v>
      </c>
    </row>
    <row r="161" spans="1:8" ht="31.5" customHeight="1">
      <c r="A161" s="254" t="s">
        <v>226</v>
      </c>
      <c r="B161" s="202" t="s">
        <v>4</v>
      </c>
      <c r="C161" s="203" t="s">
        <v>2</v>
      </c>
      <c r="D161" s="204" t="s">
        <v>228</v>
      </c>
      <c r="E161" s="205"/>
      <c r="F161" s="206">
        <f t="shared" si="5"/>
        <v>300000</v>
      </c>
      <c r="G161" s="206">
        <f t="shared" si="5"/>
        <v>0</v>
      </c>
      <c r="H161" s="206">
        <f t="shared" si="5"/>
        <v>2860</v>
      </c>
    </row>
    <row r="162" spans="1:8" ht="25.5">
      <c r="A162" s="79" t="s">
        <v>122</v>
      </c>
      <c r="B162" s="38" t="s">
        <v>4</v>
      </c>
      <c r="C162" s="68" t="s">
        <v>2</v>
      </c>
      <c r="D162" s="8" t="s">
        <v>228</v>
      </c>
      <c r="E162" s="170" t="s">
        <v>93</v>
      </c>
      <c r="F162" s="19">
        <v>300000</v>
      </c>
      <c r="G162" s="19"/>
      <c r="H162" s="19">
        <v>2860</v>
      </c>
    </row>
    <row r="163" spans="1:8" ht="25.5">
      <c r="A163" s="79" t="s">
        <v>122</v>
      </c>
      <c r="B163" s="46" t="s">
        <v>4</v>
      </c>
      <c r="C163" s="68" t="s">
        <v>2</v>
      </c>
      <c r="D163" s="8" t="s">
        <v>143</v>
      </c>
      <c r="E163" s="170" t="s">
        <v>93</v>
      </c>
      <c r="F163" s="19"/>
      <c r="G163" s="19"/>
      <c r="H163" s="19"/>
    </row>
    <row r="164" spans="1:8" ht="12.75">
      <c r="A164" s="260" t="s">
        <v>229</v>
      </c>
      <c r="B164" s="273" t="s">
        <v>4</v>
      </c>
      <c r="C164" s="262" t="s">
        <v>2</v>
      </c>
      <c r="D164" s="266" t="s">
        <v>230</v>
      </c>
      <c r="E164" s="267"/>
      <c r="F164" s="265">
        <f aca="true" t="shared" si="6" ref="F164:H165">F165</f>
        <v>300000</v>
      </c>
      <c r="G164" s="265">
        <f t="shared" si="6"/>
        <v>214198.94</v>
      </c>
      <c r="H164" s="265">
        <f t="shared" si="6"/>
        <v>285000</v>
      </c>
    </row>
    <row r="165" spans="1:8" ht="12.75">
      <c r="A165" s="35" t="s">
        <v>231</v>
      </c>
      <c r="B165" s="45" t="s">
        <v>4</v>
      </c>
      <c r="C165" s="70" t="s">
        <v>2</v>
      </c>
      <c r="D165" s="32" t="s">
        <v>232</v>
      </c>
      <c r="E165" s="163"/>
      <c r="F165" s="33">
        <f t="shared" si="6"/>
        <v>300000</v>
      </c>
      <c r="G165" s="33">
        <f t="shared" si="6"/>
        <v>214198.94</v>
      </c>
      <c r="H165" s="33">
        <f t="shared" si="6"/>
        <v>285000</v>
      </c>
    </row>
    <row r="166" spans="1:8" ht="25.5">
      <c r="A166" s="79" t="s">
        <v>122</v>
      </c>
      <c r="B166" s="46" t="s">
        <v>4</v>
      </c>
      <c r="C166" s="68" t="s">
        <v>2</v>
      </c>
      <c r="D166" s="8" t="s">
        <v>232</v>
      </c>
      <c r="E166" s="170" t="s">
        <v>93</v>
      </c>
      <c r="F166" s="19">
        <v>300000</v>
      </c>
      <c r="G166" s="19">
        <v>214198.94</v>
      </c>
      <c r="H166" s="19">
        <v>285000</v>
      </c>
    </row>
    <row r="167" spans="1:8" ht="25.5">
      <c r="A167" s="260" t="s">
        <v>210</v>
      </c>
      <c r="B167" s="273" t="s">
        <v>4</v>
      </c>
      <c r="C167" s="262" t="s">
        <v>2</v>
      </c>
      <c r="D167" s="266" t="s">
        <v>233</v>
      </c>
      <c r="E167" s="267"/>
      <c r="F167" s="265">
        <f aca="true" t="shared" si="7" ref="F167:H168">F168</f>
        <v>150000</v>
      </c>
      <c r="G167" s="265">
        <f t="shared" si="7"/>
        <v>0</v>
      </c>
      <c r="H167" s="265">
        <f t="shared" si="7"/>
        <v>50000</v>
      </c>
    </row>
    <row r="168" spans="1:8" ht="31.5" customHeight="1">
      <c r="A168" s="35" t="s">
        <v>234</v>
      </c>
      <c r="B168" s="45" t="s">
        <v>4</v>
      </c>
      <c r="C168" s="70" t="s">
        <v>2</v>
      </c>
      <c r="D168" s="32" t="s">
        <v>143</v>
      </c>
      <c r="E168" s="163"/>
      <c r="F168" s="33">
        <f t="shared" si="7"/>
        <v>150000</v>
      </c>
      <c r="G168" s="33">
        <f t="shared" si="7"/>
        <v>0</v>
      </c>
      <c r="H168" s="33">
        <f t="shared" si="7"/>
        <v>50000</v>
      </c>
    </row>
    <row r="169" spans="1:8" ht="25.5">
      <c r="A169" s="246" t="s">
        <v>122</v>
      </c>
      <c r="B169" s="223" t="s">
        <v>4</v>
      </c>
      <c r="C169" s="68" t="s">
        <v>2</v>
      </c>
      <c r="D169" s="8" t="s">
        <v>143</v>
      </c>
      <c r="E169" s="170" t="s">
        <v>93</v>
      </c>
      <c r="F169" s="19">
        <v>150000</v>
      </c>
      <c r="G169" s="19"/>
      <c r="H169" s="19">
        <v>50000</v>
      </c>
    </row>
    <row r="170" spans="1:8" ht="12.75">
      <c r="A170" s="274" t="s">
        <v>235</v>
      </c>
      <c r="B170" s="294" t="s">
        <v>4</v>
      </c>
      <c r="C170" s="262" t="s">
        <v>2</v>
      </c>
      <c r="D170" s="266" t="s">
        <v>237</v>
      </c>
      <c r="E170" s="267"/>
      <c r="F170" s="265">
        <f aca="true" t="shared" si="8" ref="F170:H171">F171</f>
        <v>100000</v>
      </c>
      <c r="G170" s="265">
        <f t="shared" si="8"/>
        <v>18080</v>
      </c>
      <c r="H170" s="265">
        <f t="shared" si="8"/>
        <v>285000</v>
      </c>
    </row>
    <row r="171" spans="1:8" ht="25.5">
      <c r="A171" s="254" t="s">
        <v>236</v>
      </c>
      <c r="B171" s="65" t="s">
        <v>4</v>
      </c>
      <c r="C171" s="70" t="s">
        <v>2</v>
      </c>
      <c r="D171" s="32" t="s">
        <v>144</v>
      </c>
      <c r="E171" s="163"/>
      <c r="F171" s="33">
        <f t="shared" si="8"/>
        <v>100000</v>
      </c>
      <c r="G171" s="33">
        <f t="shared" si="8"/>
        <v>18080</v>
      </c>
      <c r="H171" s="33">
        <f t="shared" si="8"/>
        <v>285000</v>
      </c>
    </row>
    <row r="172" spans="1:8" ht="25.5">
      <c r="A172" s="246" t="s">
        <v>122</v>
      </c>
      <c r="B172" s="223" t="s">
        <v>4</v>
      </c>
      <c r="C172" s="68" t="s">
        <v>2</v>
      </c>
      <c r="D172" s="8" t="s">
        <v>144</v>
      </c>
      <c r="E172" s="170" t="s">
        <v>93</v>
      </c>
      <c r="F172" s="19">
        <v>100000</v>
      </c>
      <c r="G172" s="19">
        <f>13940+4140</f>
        <v>18080</v>
      </c>
      <c r="H172" s="19">
        <v>285000</v>
      </c>
    </row>
    <row r="173" spans="1:8" ht="15.75">
      <c r="A173" s="299" t="s">
        <v>277</v>
      </c>
      <c r="B173" s="238" t="s">
        <v>5</v>
      </c>
      <c r="C173" s="235"/>
      <c r="D173" s="236"/>
      <c r="E173" s="237"/>
      <c r="F173" s="239">
        <f>F174</f>
        <v>802200</v>
      </c>
      <c r="G173" s="239">
        <f>G174</f>
        <v>0</v>
      </c>
      <c r="H173" s="239">
        <f>H174</f>
        <v>0</v>
      </c>
    </row>
    <row r="174" spans="1:8" ht="12.75">
      <c r="A174" s="297" t="s">
        <v>278</v>
      </c>
      <c r="B174" s="37" t="s">
        <v>5</v>
      </c>
      <c r="C174" s="91" t="s">
        <v>2</v>
      </c>
      <c r="D174" s="7"/>
      <c r="E174" s="162"/>
      <c r="F174" s="20">
        <f aca="true" t="shared" si="9" ref="F174:H175">F175</f>
        <v>802200</v>
      </c>
      <c r="G174" s="20">
        <f t="shared" si="9"/>
        <v>0</v>
      </c>
      <c r="H174" s="20">
        <f t="shared" si="9"/>
        <v>0</v>
      </c>
    </row>
    <row r="175" spans="1:8" ht="12.75">
      <c r="A175" s="145" t="s">
        <v>279</v>
      </c>
      <c r="B175" s="39" t="s">
        <v>5</v>
      </c>
      <c r="C175" s="70" t="s">
        <v>2</v>
      </c>
      <c r="D175" s="32" t="s">
        <v>280</v>
      </c>
      <c r="E175" s="163"/>
      <c r="F175" s="33">
        <f t="shared" si="9"/>
        <v>802200</v>
      </c>
      <c r="G175" s="33">
        <f t="shared" si="9"/>
        <v>0</v>
      </c>
      <c r="H175" s="33">
        <f t="shared" si="9"/>
        <v>0</v>
      </c>
    </row>
    <row r="176" spans="1:8" ht="12.75">
      <c r="A176" s="298" t="s">
        <v>87</v>
      </c>
      <c r="B176" s="48" t="s">
        <v>5</v>
      </c>
      <c r="C176" s="68" t="s">
        <v>2</v>
      </c>
      <c r="D176" s="8" t="s">
        <v>280</v>
      </c>
      <c r="E176" s="170" t="s">
        <v>86</v>
      </c>
      <c r="F176" s="19">
        <v>802200</v>
      </c>
      <c r="G176" s="19"/>
      <c r="H176" s="19"/>
    </row>
    <row r="177" spans="1:8" ht="17.25" customHeight="1">
      <c r="A177" s="233" t="s">
        <v>13</v>
      </c>
      <c r="B177" s="238" t="s">
        <v>7</v>
      </c>
      <c r="C177" s="235"/>
      <c r="D177" s="236"/>
      <c r="E177" s="237"/>
      <c r="F177" s="239">
        <f>F178+F181+F184</f>
        <v>4800000</v>
      </c>
      <c r="G177" s="239">
        <f>G178+G181+G184</f>
        <v>3503561.4099999997</v>
      </c>
      <c r="H177" s="239">
        <f>H178+H181+H184</f>
        <v>4820000</v>
      </c>
    </row>
    <row r="178" spans="1:8" ht="12.75">
      <c r="A178" s="28" t="s">
        <v>18</v>
      </c>
      <c r="B178" s="37" t="s">
        <v>7</v>
      </c>
      <c r="C178" s="91" t="s">
        <v>2</v>
      </c>
      <c r="D178" s="7"/>
      <c r="E178" s="162"/>
      <c r="F178" s="20">
        <f aca="true" t="shared" si="10" ref="F178:H179">F179</f>
        <v>4000000</v>
      </c>
      <c r="G178" s="20">
        <f t="shared" si="10"/>
        <v>3024300.01</v>
      </c>
      <c r="H178" s="20">
        <f t="shared" si="10"/>
        <v>4000000</v>
      </c>
    </row>
    <row r="179" spans="1:8" ht="15.75" customHeight="1">
      <c r="A179" s="35" t="s">
        <v>33</v>
      </c>
      <c r="B179" s="39" t="s">
        <v>7</v>
      </c>
      <c r="C179" s="70" t="s">
        <v>2</v>
      </c>
      <c r="D179" s="32" t="s">
        <v>238</v>
      </c>
      <c r="E179" s="163"/>
      <c r="F179" s="33">
        <f t="shared" si="10"/>
        <v>4000000</v>
      </c>
      <c r="G179" s="33">
        <f t="shared" si="10"/>
        <v>3024300.01</v>
      </c>
      <c r="H179" s="33">
        <f t="shared" si="10"/>
        <v>4000000</v>
      </c>
    </row>
    <row r="180" spans="1:8" ht="14.25" customHeight="1">
      <c r="A180" s="13" t="s">
        <v>147</v>
      </c>
      <c r="B180" s="48" t="s">
        <v>7</v>
      </c>
      <c r="C180" s="68" t="s">
        <v>2</v>
      </c>
      <c r="D180" s="8" t="s">
        <v>238</v>
      </c>
      <c r="E180" s="170" t="s">
        <v>148</v>
      </c>
      <c r="F180" s="19">
        <v>4000000</v>
      </c>
      <c r="G180" s="19">
        <v>3024300.01</v>
      </c>
      <c r="H180" s="19">
        <v>4000000</v>
      </c>
    </row>
    <row r="181" spans="1:8" ht="12.75">
      <c r="A181" s="28" t="s">
        <v>15</v>
      </c>
      <c r="B181" s="37" t="s">
        <v>7</v>
      </c>
      <c r="C181" s="91" t="s">
        <v>11</v>
      </c>
      <c r="D181" s="8"/>
      <c r="E181" s="170"/>
      <c r="F181" s="20">
        <f aca="true" t="shared" si="11" ref="F181:H182">F182</f>
        <v>600000</v>
      </c>
      <c r="G181" s="20">
        <f t="shared" si="11"/>
        <v>341905</v>
      </c>
      <c r="H181" s="20">
        <f t="shared" si="11"/>
        <v>600000</v>
      </c>
    </row>
    <row r="182" spans="1:8" ht="12.75">
      <c r="A182" s="35" t="s">
        <v>239</v>
      </c>
      <c r="B182" s="50" t="s">
        <v>7</v>
      </c>
      <c r="C182" s="103" t="s">
        <v>11</v>
      </c>
      <c r="D182" s="32" t="s">
        <v>313</v>
      </c>
      <c r="E182" s="32"/>
      <c r="F182" s="33">
        <f t="shared" si="11"/>
        <v>600000</v>
      </c>
      <c r="G182" s="33">
        <f t="shared" si="11"/>
        <v>341905</v>
      </c>
      <c r="H182" s="33">
        <f t="shared" si="11"/>
        <v>600000</v>
      </c>
    </row>
    <row r="183" spans="1:8" ht="25.5">
      <c r="A183" s="13" t="s">
        <v>145</v>
      </c>
      <c r="B183" s="38" t="s">
        <v>7</v>
      </c>
      <c r="C183" s="68" t="s">
        <v>11</v>
      </c>
      <c r="D183" s="8" t="s">
        <v>313</v>
      </c>
      <c r="E183" s="170" t="s">
        <v>86</v>
      </c>
      <c r="F183" s="80">
        <v>600000</v>
      </c>
      <c r="G183" s="80">
        <v>341905</v>
      </c>
      <c r="H183" s="80">
        <v>600000</v>
      </c>
    </row>
    <row r="184" spans="1:8" ht="12.75">
      <c r="A184" s="28" t="s">
        <v>242</v>
      </c>
      <c r="B184" s="37" t="s">
        <v>7</v>
      </c>
      <c r="C184" s="91" t="s">
        <v>243</v>
      </c>
      <c r="D184" s="11"/>
      <c r="E184" s="189"/>
      <c r="F184" s="20">
        <f aca="true" t="shared" si="12" ref="F184:H185">F185</f>
        <v>200000</v>
      </c>
      <c r="G184" s="20">
        <f t="shared" si="12"/>
        <v>137356.4</v>
      </c>
      <c r="H184" s="20">
        <f t="shared" si="12"/>
        <v>220000</v>
      </c>
    </row>
    <row r="185" spans="1:8" ht="12.75">
      <c r="A185" s="35" t="s">
        <v>240</v>
      </c>
      <c r="B185" s="45" t="s">
        <v>7</v>
      </c>
      <c r="C185" s="101" t="s">
        <v>243</v>
      </c>
      <c r="D185" s="32" t="s">
        <v>241</v>
      </c>
      <c r="E185" s="183"/>
      <c r="F185" s="33">
        <f t="shared" si="12"/>
        <v>200000</v>
      </c>
      <c r="G185" s="33">
        <f t="shared" si="12"/>
        <v>137356.4</v>
      </c>
      <c r="H185" s="33">
        <f t="shared" si="12"/>
        <v>220000</v>
      </c>
    </row>
    <row r="186" spans="1:8" ht="38.25" customHeight="1">
      <c r="A186" s="13" t="s">
        <v>244</v>
      </c>
      <c r="B186" s="46" t="s">
        <v>7</v>
      </c>
      <c r="C186" s="102" t="s">
        <v>243</v>
      </c>
      <c r="D186" s="8" t="s">
        <v>241</v>
      </c>
      <c r="E186" s="184" t="s">
        <v>182</v>
      </c>
      <c r="F186" s="19">
        <v>200000</v>
      </c>
      <c r="G186" s="19">
        <v>137356.4</v>
      </c>
      <c r="H186" s="19">
        <v>220000</v>
      </c>
    </row>
    <row r="187" spans="1:8" ht="12.75">
      <c r="A187" s="112" t="s">
        <v>63</v>
      </c>
      <c r="B187" s="113" t="s">
        <v>34</v>
      </c>
      <c r="C187" s="114"/>
      <c r="D187" s="77"/>
      <c r="E187" s="191"/>
      <c r="F187" s="115">
        <f aca="true" t="shared" si="13" ref="F187:H188">F188</f>
        <v>6300000</v>
      </c>
      <c r="G187" s="115">
        <f t="shared" si="13"/>
        <v>338974.24</v>
      </c>
      <c r="H187" s="115">
        <f t="shared" si="13"/>
        <v>350000</v>
      </c>
    </row>
    <row r="188" spans="1:8" ht="12.75">
      <c r="A188" s="116" t="s">
        <v>71</v>
      </c>
      <c r="B188" s="64" t="s">
        <v>34</v>
      </c>
      <c r="C188" s="99" t="s">
        <v>8</v>
      </c>
      <c r="D188" s="7"/>
      <c r="E188" s="185"/>
      <c r="F188" s="20">
        <f t="shared" si="13"/>
        <v>6300000</v>
      </c>
      <c r="G188" s="20">
        <f t="shared" si="13"/>
        <v>338974.24</v>
      </c>
      <c r="H188" s="20">
        <f t="shared" si="13"/>
        <v>350000</v>
      </c>
    </row>
    <row r="189" spans="1:8" ht="25.5">
      <c r="A189" s="260" t="s">
        <v>290</v>
      </c>
      <c r="B189" s="275" t="s">
        <v>34</v>
      </c>
      <c r="C189" s="276" t="s">
        <v>8</v>
      </c>
      <c r="D189" s="266" t="s">
        <v>245</v>
      </c>
      <c r="E189" s="277"/>
      <c r="F189" s="265">
        <f>F190+F194</f>
        <v>6300000</v>
      </c>
      <c r="G189" s="265">
        <f>G190+G194</f>
        <v>338974.24</v>
      </c>
      <c r="H189" s="265">
        <f>H190+H194</f>
        <v>350000</v>
      </c>
    </row>
    <row r="190" spans="1:8" ht="27" customHeight="1">
      <c r="A190" s="247" t="s">
        <v>246</v>
      </c>
      <c r="B190" s="62" t="s">
        <v>34</v>
      </c>
      <c r="C190" s="32" t="s">
        <v>8</v>
      </c>
      <c r="D190" s="32" t="s">
        <v>247</v>
      </c>
      <c r="E190" s="188"/>
      <c r="F190" s="33">
        <f>SUM(F191:F193)</f>
        <v>350000</v>
      </c>
      <c r="G190" s="33">
        <f>SUM(G191:G193)</f>
        <v>238348.96</v>
      </c>
      <c r="H190" s="33">
        <f>SUM(H191:H193)</f>
        <v>350000</v>
      </c>
    </row>
    <row r="191" spans="1:8" ht="38.25">
      <c r="A191" s="79" t="s">
        <v>181</v>
      </c>
      <c r="B191" s="38" t="s">
        <v>34</v>
      </c>
      <c r="C191" s="68" t="s">
        <v>8</v>
      </c>
      <c r="D191" s="8" t="s">
        <v>247</v>
      </c>
      <c r="E191" s="170" t="s">
        <v>182</v>
      </c>
      <c r="F191" s="80">
        <v>350000</v>
      </c>
      <c r="G191" s="80">
        <v>98946.17</v>
      </c>
      <c r="H191" s="80">
        <v>210597.21</v>
      </c>
    </row>
    <row r="192" spans="1:8" ht="29.25" customHeight="1">
      <c r="A192" s="79" t="s">
        <v>91</v>
      </c>
      <c r="B192" s="38" t="s">
        <v>34</v>
      </c>
      <c r="C192" s="68" t="s">
        <v>8</v>
      </c>
      <c r="D192" s="8" t="s">
        <v>247</v>
      </c>
      <c r="E192" s="170" t="s">
        <v>93</v>
      </c>
      <c r="F192" s="80"/>
      <c r="G192" s="80">
        <v>104102.79</v>
      </c>
      <c r="H192" s="80">
        <v>104102.79</v>
      </c>
    </row>
    <row r="193" spans="1:8" ht="15" customHeight="1">
      <c r="A193" s="13" t="s">
        <v>87</v>
      </c>
      <c r="B193" s="38" t="s">
        <v>34</v>
      </c>
      <c r="C193" s="68" t="s">
        <v>8</v>
      </c>
      <c r="D193" s="8" t="s">
        <v>247</v>
      </c>
      <c r="E193" s="170" t="s">
        <v>86</v>
      </c>
      <c r="F193" s="80"/>
      <c r="G193" s="80">
        <v>35300</v>
      </c>
      <c r="H193" s="80">
        <v>35300</v>
      </c>
    </row>
    <row r="194" spans="1:8" ht="15" customHeight="1">
      <c r="A194" s="35" t="s">
        <v>248</v>
      </c>
      <c r="B194" s="50" t="s">
        <v>34</v>
      </c>
      <c r="C194" s="103" t="s">
        <v>8</v>
      </c>
      <c r="D194" s="32" t="s">
        <v>250</v>
      </c>
      <c r="E194" s="188"/>
      <c r="F194" s="33">
        <f>F195</f>
        <v>5950000</v>
      </c>
      <c r="G194" s="33">
        <f>G195</f>
        <v>100625.28</v>
      </c>
      <c r="H194" s="33">
        <f>H195</f>
        <v>0</v>
      </c>
    </row>
    <row r="195" spans="1:8" ht="33.75" customHeight="1">
      <c r="A195" s="79" t="s">
        <v>249</v>
      </c>
      <c r="B195" s="38" t="s">
        <v>34</v>
      </c>
      <c r="C195" s="68" t="s">
        <v>8</v>
      </c>
      <c r="D195" s="8" t="s">
        <v>250</v>
      </c>
      <c r="E195" s="170" t="s">
        <v>251</v>
      </c>
      <c r="F195" s="80">
        <v>5950000</v>
      </c>
      <c r="G195" s="80">
        <v>100625.28</v>
      </c>
      <c r="H195" s="80"/>
    </row>
    <row r="196" spans="1:8" ht="17.25" customHeight="1">
      <c r="A196" s="86" t="s">
        <v>64</v>
      </c>
      <c r="B196" s="84" t="s">
        <v>6</v>
      </c>
      <c r="C196" s="114"/>
      <c r="D196" s="77"/>
      <c r="E196" s="191"/>
      <c r="F196" s="115">
        <f aca="true" t="shared" si="14" ref="F196:H198">F197</f>
        <v>600000</v>
      </c>
      <c r="G196" s="115">
        <f t="shared" si="14"/>
        <v>500000</v>
      </c>
      <c r="H196" s="115">
        <f t="shared" si="14"/>
        <v>600000</v>
      </c>
    </row>
    <row r="197" spans="1:8" ht="18" customHeight="1">
      <c r="A197" s="116" t="s">
        <v>30</v>
      </c>
      <c r="B197" s="64" t="s">
        <v>6</v>
      </c>
      <c r="C197" s="99" t="s">
        <v>9</v>
      </c>
      <c r="D197" s="7"/>
      <c r="E197" s="185"/>
      <c r="F197" s="20">
        <f t="shared" si="14"/>
        <v>600000</v>
      </c>
      <c r="G197" s="20">
        <f t="shared" si="14"/>
        <v>500000</v>
      </c>
      <c r="H197" s="20">
        <f t="shared" si="14"/>
        <v>600000</v>
      </c>
    </row>
    <row r="198" spans="1:8" ht="25.5">
      <c r="A198" s="157" t="s">
        <v>65</v>
      </c>
      <c r="B198" s="130" t="s">
        <v>6</v>
      </c>
      <c r="C198" s="96" t="s">
        <v>9</v>
      </c>
      <c r="D198" s="15" t="s">
        <v>252</v>
      </c>
      <c r="E198" s="176"/>
      <c r="F198" s="18">
        <f t="shared" si="14"/>
        <v>600000</v>
      </c>
      <c r="G198" s="18">
        <f t="shared" si="14"/>
        <v>500000</v>
      </c>
      <c r="H198" s="18">
        <f t="shared" si="14"/>
        <v>600000</v>
      </c>
    </row>
    <row r="199" spans="1:8" ht="38.25">
      <c r="A199" s="53" t="s">
        <v>150</v>
      </c>
      <c r="B199" s="38" t="s">
        <v>6</v>
      </c>
      <c r="C199" s="68" t="s">
        <v>9</v>
      </c>
      <c r="D199" s="8" t="s">
        <v>252</v>
      </c>
      <c r="E199" s="170" t="s">
        <v>151</v>
      </c>
      <c r="F199" s="80">
        <v>600000</v>
      </c>
      <c r="G199" s="80">
        <v>500000</v>
      </c>
      <c r="H199" s="80">
        <v>600000</v>
      </c>
    </row>
    <row r="200" spans="1:8" ht="17.25" customHeight="1">
      <c r="A200" s="121" t="s">
        <v>60</v>
      </c>
      <c r="B200" s="117" t="s">
        <v>53</v>
      </c>
      <c r="C200" s="119"/>
      <c r="D200" s="118"/>
      <c r="E200" s="160"/>
      <c r="F200" s="120">
        <f>F201</f>
        <v>2000000</v>
      </c>
      <c r="G200" s="120">
        <f>G201</f>
        <v>1057079.14</v>
      </c>
      <c r="H200" s="120">
        <f>H201</f>
        <v>2000000</v>
      </c>
    </row>
    <row r="201" spans="1:8" ht="20.25" customHeight="1">
      <c r="A201" s="122" t="s">
        <v>66</v>
      </c>
      <c r="B201" s="37" t="s">
        <v>53</v>
      </c>
      <c r="C201" s="88" t="s">
        <v>2</v>
      </c>
      <c r="D201" s="16"/>
      <c r="E201" s="192"/>
      <c r="F201" s="123">
        <f>F204</f>
        <v>2000000</v>
      </c>
      <c r="G201" s="123">
        <f>G204</f>
        <v>1057079.14</v>
      </c>
      <c r="H201" s="123">
        <f>H204</f>
        <v>2000000</v>
      </c>
    </row>
    <row r="202" spans="1:8" ht="20.25" customHeight="1">
      <c r="A202" s="280" t="s">
        <v>253</v>
      </c>
      <c r="B202" s="279" t="s">
        <v>255</v>
      </c>
      <c r="C202" s="281" t="s">
        <v>2</v>
      </c>
      <c r="D202" s="270" t="s">
        <v>254</v>
      </c>
      <c r="E202" s="271"/>
      <c r="F202" s="282">
        <f>F204</f>
        <v>2000000</v>
      </c>
      <c r="G202" s="282">
        <f>G204</f>
        <v>1057079.14</v>
      </c>
      <c r="H202" s="282">
        <f>H204</f>
        <v>2000000</v>
      </c>
    </row>
    <row r="203" spans="1:8" ht="34.5" customHeight="1">
      <c r="A203" s="280" t="s">
        <v>256</v>
      </c>
      <c r="B203" s="279" t="s">
        <v>255</v>
      </c>
      <c r="C203" s="281" t="s">
        <v>2</v>
      </c>
      <c r="D203" s="270" t="s">
        <v>257</v>
      </c>
      <c r="E203" s="271"/>
      <c r="F203" s="282">
        <f aca="true" t="shared" si="15" ref="F203:H204">F204</f>
        <v>2000000</v>
      </c>
      <c r="G203" s="282">
        <f t="shared" si="15"/>
        <v>1057079.14</v>
      </c>
      <c r="H203" s="282">
        <f t="shared" si="15"/>
        <v>2000000</v>
      </c>
    </row>
    <row r="204" spans="1:8" ht="12.75">
      <c r="A204" s="111" t="s">
        <v>258</v>
      </c>
      <c r="B204" s="39" t="s">
        <v>53</v>
      </c>
      <c r="C204" s="70" t="s">
        <v>2</v>
      </c>
      <c r="D204" s="32" t="s">
        <v>259</v>
      </c>
      <c r="E204" s="163"/>
      <c r="F204" s="124">
        <f t="shared" si="15"/>
        <v>2000000</v>
      </c>
      <c r="G204" s="124">
        <f t="shared" si="15"/>
        <v>1057079.14</v>
      </c>
      <c r="H204" s="124">
        <f t="shared" si="15"/>
        <v>2000000</v>
      </c>
    </row>
    <row r="205" spans="1:8" ht="12.75">
      <c r="A205" s="104" t="s">
        <v>152</v>
      </c>
      <c r="B205" s="38" t="s">
        <v>53</v>
      </c>
      <c r="C205" s="68" t="s">
        <v>2</v>
      </c>
      <c r="D205" s="8" t="s">
        <v>259</v>
      </c>
      <c r="E205" s="170" t="s">
        <v>153</v>
      </c>
      <c r="F205" s="80">
        <v>2000000</v>
      </c>
      <c r="G205" s="80">
        <v>1057079.14</v>
      </c>
      <c r="H205" s="80">
        <v>2000000</v>
      </c>
    </row>
    <row r="206" spans="1:8" ht="30.75" customHeight="1">
      <c r="A206" s="86" t="s">
        <v>67</v>
      </c>
      <c r="B206" s="76" t="s">
        <v>40</v>
      </c>
      <c r="C206" s="97"/>
      <c r="D206" s="77"/>
      <c r="E206" s="161"/>
      <c r="F206" s="115">
        <f>F207</f>
        <v>8167000</v>
      </c>
      <c r="G206" s="115">
        <f>G207</f>
        <v>7040900</v>
      </c>
      <c r="H206" s="115">
        <f>H207</f>
        <v>8384000</v>
      </c>
    </row>
    <row r="207" spans="1:8" ht="25.5">
      <c r="A207" s="59" t="s">
        <v>68</v>
      </c>
      <c r="B207" s="75" t="s">
        <v>40</v>
      </c>
      <c r="C207" s="168" t="s">
        <v>2</v>
      </c>
      <c r="D207" s="16"/>
      <c r="E207" s="193"/>
      <c r="F207" s="20">
        <f>F210+F212</f>
        <v>8167000</v>
      </c>
      <c r="G207" s="20">
        <f>G210+G212</f>
        <v>7040900</v>
      </c>
      <c r="H207" s="20">
        <f>H210+H212</f>
        <v>8384000</v>
      </c>
    </row>
    <row r="208" spans="1:8" ht="12.75">
      <c r="A208" s="286" t="s">
        <v>253</v>
      </c>
      <c r="B208" s="287" t="s">
        <v>40</v>
      </c>
      <c r="C208" s="284" t="s">
        <v>2</v>
      </c>
      <c r="D208" s="270" t="s">
        <v>254</v>
      </c>
      <c r="E208" s="285"/>
      <c r="F208" s="265">
        <f>F209</f>
        <v>8167000</v>
      </c>
      <c r="G208" s="265">
        <f>G209</f>
        <v>7040900</v>
      </c>
      <c r="H208" s="265">
        <f>H209</f>
        <v>8384000</v>
      </c>
    </row>
    <row r="209" spans="1:8" ht="12.75">
      <c r="A209" s="283" t="s">
        <v>260</v>
      </c>
      <c r="B209" s="287" t="s">
        <v>40</v>
      </c>
      <c r="C209" s="284" t="s">
        <v>2</v>
      </c>
      <c r="D209" s="270" t="s">
        <v>261</v>
      </c>
      <c r="E209" s="285"/>
      <c r="F209" s="265">
        <f>F210+F212</f>
        <v>8167000</v>
      </c>
      <c r="G209" s="265">
        <f>G210+G212</f>
        <v>7040900</v>
      </c>
      <c r="H209" s="265">
        <f>H210+H212</f>
        <v>8384000</v>
      </c>
    </row>
    <row r="210" spans="1:8" ht="12.75">
      <c r="A210" s="74" t="s">
        <v>47</v>
      </c>
      <c r="B210" s="71" t="s">
        <v>40</v>
      </c>
      <c r="C210" s="71" t="s">
        <v>2</v>
      </c>
      <c r="D210" s="73" t="s">
        <v>262</v>
      </c>
      <c r="E210" s="194"/>
      <c r="F210" s="33">
        <f>F211</f>
        <v>2834000</v>
      </c>
      <c r="G210" s="33">
        <f>G211</f>
        <v>3390900</v>
      </c>
      <c r="H210" s="33">
        <f>H211</f>
        <v>4000000</v>
      </c>
    </row>
    <row r="211" spans="1:8" ht="12.75">
      <c r="A211" s="87" t="s">
        <v>154</v>
      </c>
      <c r="B211" s="6" t="s">
        <v>40</v>
      </c>
      <c r="C211" s="89" t="s">
        <v>2</v>
      </c>
      <c r="D211" s="17" t="s">
        <v>262</v>
      </c>
      <c r="E211" s="31" t="s">
        <v>155</v>
      </c>
      <c r="F211" s="24">
        <v>2834000</v>
      </c>
      <c r="G211" s="24">
        <v>3390900</v>
      </c>
      <c r="H211" s="24">
        <v>4000000</v>
      </c>
    </row>
    <row r="212" spans="1:8" ht="25.5">
      <c r="A212" s="72" t="s">
        <v>46</v>
      </c>
      <c r="B212" s="71" t="s">
        <v>40</v>
      </c>
      <c r="C212" s="71" t="s">
        <v>2</v>
      </c>
      <c r="D212" s="73" t="s">
        <v>263</v>
      </c>
      <c r="E212" s="194"/>
      <c r="F212" s="33">
        <f>F213</f>
        <v>5333000</v>
      </c>
      <c r="G212" s="33">
        <f>G213</f>
        <v>3650000</v>
      </c>
      <c r="H212" s="33">
        <f>H213</f>
        <v>4384000</v>
      </c>
    </row>
    <row r="213" spans="1:8" ht="13.5" thickBot="1">
      <c r="A213" s="60" t="s">
        <v>154</v>
      </c>
      <c r="B213" s="67" t="s">
        <v>40</v>
      </c>
      <c r="C213" s="89" t="s">
        <v>2</v>
      </c>
      <c r="D213" s="17" t="s">
        <v>263</v>
      </c>
      <c r="E213" s="31" t="s">
        <v>155</v>
      </c>
      <c r="F213" s="24">
        <v>5333000</v>
      </c>
      <c r="G213" s="24">
        <v>3650000</v>
      </c>
      <c r="H213" s="24">
        <v>4384000</v>
      </c>
    </row>
    <row r="214" spans="1:8" ht="16.5" thickBot="1">
      <c r="A214" s="240" t="s">
        <v>19</v>
      </c>
      <c r="B214" s="241"/>
      <c r="C214" s="242"/>
      <c r="D214" s="243"/>
      <c r="E214" s="244"/>
      <c r="F214" s="245">
        <f>F9+F48+F54+F66+F138+F173+F177+F187+F196+F200+F206</f>
        <v>161811300</v>
      </c>
      <c r="G214" s="245">
        <f>G9+G48+G54+G66+G138+G173+G177+G187+G196+G200+G206</f>
        <v>119164853.5</v>
      </c>
      <c r="H214" s="245">
        <f>H9+H48+H54+H66+H138+H173+H177+H187+H196+H200+H206</f>
        <v>156402881.05</v>
      </c>
    </row>
    <row r="216" spans="4:6" ht="12.75">
      <c r="D216" t="s">
        <v>266</v>
      </c>
      <c r="F216" s="295">
        <f>SUM(F217:F225)</f>
        <v>131223050</v>
      </c>
    </row>
    <row r="217" spans="3:6" ht="12.75">
      <c r="C217" s="296" t="s">
        <v>2</v>
      </c>
      <c r="D217" t="s">
        <v>267</v>
      </c>
      <c r="F217" s="295">
        <f>F68+F85+F113+F118</f>
        <v>100496850</v>
      </c>
    </row>
    <row r="218" spans="3:6" ht="12.75">
      <c r="C218" s="296" t="s">
        <v>9</v>
      </c>
      <c r="D218" t="s">
        <v>268</v>
      </c>
      <c r="F218" s="295">
        <f>F105</f>
        <v>275300</v>
      </c>
    </row>
    <row r="219" spans="3:6" ht="12.75">
      <c r="C219" s="296" t="s">
        <v>11</v>
      </c>
      <c r="D219" t="s">
        <v>269</v>
      </c>
      <c r="F219" s="295">
        <f>F140</f>
        <v>12580900</v>
      </c>
    </row>
    <row r="220" spans="3:6" ht="12.75">
      <c r="C220" s="296" t="s">
        <v>12</v>
      </c>
      <c r="D220" t="s">
        <v>270</v>
      </c>
      <c r="F220" s="295">
        <f>F185</f>
        <v>200000</v>
      </c>
    </row>
    <row r="221" spans="3:6" ht="12.75">
      <c r="C221" s="296" t="s">
        <v>8</v>
      </c>
      <c r="D221" t="s">
        <v>271</v>
      </c>
      <c r="F221" s="295">
        <f>F189</f>
        <v>6300000</v>
      </c>
    </row>
    <row r="222" spans="3:6" ht="12.75">
      <c r="C222" s="296" t="s">
        <v>243</v>
      </c>
      <c r="D222" t="s">
        <v>272</v>
      </c>
      <c r="F222" s="295">
        <f>F30+F202+F208</f>
        <v>10667000</v>
      </c>
    </row>
    <row r="223" spans="3:6" ht="12.75">
      <c r="C223" s="296" t="s">
        <v>3</v>
      </c>
      <c r="D223" t="s">
        <v>273</v>
      </c>
      <c r="F223" s="295">
        <f>F56</f>
        <v>50000</v>
      </c>
    </row>
    <row r="224" spans="3:6" ht="12.75">
      <c r="C224" s="296" t="s">
        <v>4</v>
      </c>
      <c r="D224" t="s">
        <v>274</v>
      </c>
      <c r="F224" s="295">
        <f>F182</f>
        <v>600000</v>
      </c>
    </row>
    <row r="225" spans="3:6" ht="12.75">
      <c r="C225" s="296" t="s">
        <v>5</v>
      </c>
      <c r="D225" t="s">
        <v>275</v>
      </c>
      <c r="F225" s="295">
        <f>F50</f>
        <v>53000</v>
      </c>
    </row>
  </sheetData>
  <sheetProtection/>
  <mergeCells count="9">
    <mergeCell ref="G3:G8"/>
    <mergeCell ref="H3:H8"/>
    <mergeCell ref="F3:F8"/>
    <mergeCell ref="A1:E1"/>
    <mergeCell ref="A3:A8"/>
    <mergeCell ref="B3:B8"/>
    <mergeCell ref="C3:C8"/>
    <mergeCell ref="D3:D8"/>
    <mergeCell ref="E3:E8"/>
  </mergeCells>
  <printOptions/>
  <pageMargins left="0.75" right="0.17" top="0.52" bottom="0.25" header="0.5" footer="0.17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7"/>
  <sheetViews>
    <sheetView zoomScalePageLayoutView="0" workbookViewId="0" topLeftCell="A166">
      <selection activeCell="F158" sqref="F158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</cols>
  <sheetData>
    <row r="1" ht="12.75">
      <c r="E1" s="5" t="s">
        <v>285</v>
      </c>
    </row>
    <row r="2" ht="12.75">
      <c r="E2" s="5" t="s">
        <v>56</v>
      </c>
    </row>
    <row r="3" ht="12.75">
      <c r="E3" s="5" t="s">
        <v>55</v>
      </c>
    </row>
    <row r="4" ht="12.75">
      <c r="G4" s="5"/>
    </row>
    <row r="5" spans="1:7" ht="27.75" customHeight="1">
      <c r="A5" s="321" t="s">
        <v>359</v>
      </c>
      <c r="B5" s="321"/>
      <c r="C5" s="321"/>
      <c r="D5" s="321"/>
      <c r="E5" s="321"/>
      <c r="F5" s="321"/>
      <c r="G5" s="321"/>
    </row>
    <row r="6" spans="1:7" ht="13.5" thickBot="1">
      <c r="A6" s="1"/>
      <c r="B6" s="1"/>
      <c r="C6" s="2"/>
      <c r="D6" s="2"/>
      <c r="E6" s="4"/>
      <c r="F6" s="4"/>
      <c r="G6" s="3" t="s">
        <v>57</v>
      </c>
    </row>
    <row r="7" spans="1:7" ht="12.75" customHeight="1">
      <c r="A7" s="307" t="s">
        <v>0</v>
      </c>
      <c r="B7" s="322" t="s">
        <v>36</v>
      </c>
      <c r="C7" s="310" t="s">
        <v>1</v>
      </c>
      <c r="D7" s="313" t="s">
        <v>10</v>
      </c>
      <c r="E7" s="316" t="s">
        <v>20</v>
      </c>
      <c r="F7" s="318" t="s">
        <v>21</v>
      </c>
      <c r="G7" s="303" t="s">
        <v>22</v>
      </c>
    </row>
    <row r="8" spans="1:7" ht="12.75">
      <c r="A8" s="308"/>
      <c r="B8" s="323"/>
      <c r="C8" s="311"/>
      <c r="D8" s="314"/>
      <c r="E8" s="317"/>
      <c r="F8" s="319"/>
      <c r="G8" s="304"/>
    </row>
    <row r="9" spans="1:7" ht="12.75">
      <c r="A9" s="308"/>
      <c r="B9" s="323"/>
      <c r="C9" s="311"/>
      <c r="D9" s="314"/>
      <c r="E9" s="317"/>
      <c r="F9" s="319"/>
      <c r="G9" s="304"/>
    </row>
    <row r="10" spans="1:7" ht="12.75">
      <c r="A10" s="308"/>
      <c r="B10" s="323"/>
      <c r="C10" s="311"/>
      <c r="D10" s="314"/>
      <c r="E10" s="317"/>
      <c r="F10" s="319"/>
      <c r="G10" s="304"/>
    </row>
    <row r="11" spans="1:7" ht="12.75">
      <c r="A11" s="308"/>
      <c r="B11" s="323"/>
      <c r="C11" s="311"/>
      <c r="D11" s="314"/>
      <c r="E11" s="317"/>
      <c r="F11" s="319"/>
      <c r="G11" s="304"/>
    </row>
    <row r="12" spans="1:7" ht="12.75">
      <c r="A12" s="308"/>
      <c r="B12" s="323"/>
      <c r="C12" s="311"/>
      <c r="D12" s="314"/>
      <c r="E12" s="324"/>
      <c r="F12" s="319"/>
      <c r="G12" s="325"/>
    </row>
    <row r="13" spans="1:7" ht="37.5">
      <c r="A13" s="108" t="s">
        <v>35</v>
      </c>
      <c r="B13" s="109" t="s">
        <v>37</v>
      </c>
      <c r="C13" s="90"/>
      <c r="D13" s="25"/>
      <c r="E13" s="110"/>
      <c r="F13" s="26"/>
      <c r="G13" s="27">
        <f>G307</f>
        <v>387222000</v>
      </c>
    </row>
    <row r="14" spans="1:7" ht="15.75">
      <c r="A14" s="132" t="s">
        <v>16</v>
      </c>
      <c r="B14" s="129" t="s">
        <v>37</v>
      </c>
      <c r="C14" s="131" t="s">
        <v>2</v>
      </c>
      <c r="D14" s="158"/>
      <c r="E14" s="131"/>
      <c r="F14" s="169"/>
      <c r="G14" s="21">
        <f>G15+G19+G55+G58</f>
        <v>27074050</v>
      </c>
    </row>
    <row r="15" spans="1:7" ht="32.25" customHeight="1">
      <c r="A15" s="52" t="s">
        <v>41</v>
      </c>
      <c r="B15" s="128" t="s">
        <v>37</v>
      </c>
      <c r="C15" s="37" t="s">
        <v>2</v>
      </c>
      <c r="D15" s="91" t="s">
        <v>11</v>
      </c>
      <c r="E15" s="7"/>
      <c r="F15" s="162"/>
      <c r="G15" s="20">
        <f>G16</f>
        <v>334500</v>
      </c>
    </row>
    <row r="16" spans="1:7" ht="21.75" customHeight="1">
      <c r="A16" s="216" t="s">
        <v>159</v>
      </c>
      <c r="B16" s="128" t="s">
        <v>37</v>
      </c>
      <c r="C16" s="215" t="s">
        <v>2</v>
      </c>
      <c r="D16" s="212" t="s">
        <v>11</v>
      </c>
      <c r="E16" s="203" t="s">
        <v>89</v>
      </c>
      <c r="F16" s="213"/>
      <c r="G16" s="214">
        <f>G17+G18</f>
        <v>334500</v>
      </c>
    </row>
    <row r="17" spans="1:7" ht="45" customHeight="1">
      <c r="A17" s="79" t="s">
        <v>356</v>
      </c>
      <c r="B17" s="128" t="s">
        <v>37</v>
      </c>
      <c r="C17" s="38" t="s">
        <v>2</v>
      </c>
      <c r="D17" s="68" t="s">
        <v>11</v>
      </c>
      <c r="E17" s="8" t="s">
        <v>89</v>
      </c>
      <c r="F17" s="170" t="s">
        <v>355</v>
      </c>
      <c r="G17" s="19">
        <v>300000</v>
      </c>
    </row>
    <row r="18" spans="1:7" ht="25.5" customHeight="1">
      <c r="A18" s="79" t="s">
        <v>91</v>
      </c>
      <c r="B18" s="128" t="s">
        <v>37</v>
      </c>
      <c r="C18" s="38" t="s">
        <v>2</v>
      </c>
      <c r="D18" s="68" t="s">
        <v>11</v>
      </c>
      <c r="E18" s="8" t="s">
        <v>89</v>
      </c>
      <c r="F18" s="170" t="s">
        <v>93</v>
      </c>
      <c r="G18" s="19">
        <v>34500</v>
      </c>
    </row>
    <row r="19" spans="1:7" ht="29.25" customHeight="1">
      <c r="A19" s="28" t="s">
        <v>31</v>
      </c>
      <c r="B19" s="128" t="s">
        <v>37</v>
      </c>
      <c r="C19" s="37" t="s">
        <v>2</v>
      </c>
      <c r="D19" s="91" t="s">
        <v>12</v>
      </c>
      <c r="E19" s="7"/>
      <c r="F19" s="162"/>
      <c r="G19" s="20">
        <f>G20+G26+G28+G32+G35+G38+G42+G44+G46+G48+G50+G53</f>
        <v>19045600</v>
      </c>
    </row>
    <row r="20" spans="1:7" ht="30.75" customHeight="1">
      <c r="A20" s="210" t="s">
        <v>100</v>
      </c>
      <c r="B20" s="128" t="s">
        <v>37</v>
      </c>
      <c r="C20" s="215" t="s">
        <v>2</v>
      </c>
      <c r="D20" s="212" t="s">
        <v>12</v>
      </c>
      <c r="E20" s="203" t="s">
        <v>292</v>
      </c>
      <c r="F20" s="213"/>
      <c r="G20" s="214">
        <f>SUM(G21:G25)</f>
        <v>16651600</v>
      </c>
    </row>
    <row r="21" spans="1:7" ht="27" customHeight="1">
      <c r="A21" s="79" t="s">
        <v>94</v>
      </c>
      <c r="B21" s="128" t="s">
        <v>37</v>
      </c>
      <c r="C21" s="38" t="s">
        <v>2</v>
      </c>
      <c r="D21" s="68" t="s">
        <v>12</v>
      </c>
      <c r="E21" s="8" t="s">
        <v>292</v>
      </c>
      <c r="F21" s="170" t="s">
        <v>95</v>
      </c>
      <c r="G21" s="19">
        <v>14118600</v>
      </c>
    </row>
    <row r="22" spans="1:7" ht="16.5" customHeight="1">
      <c r="A22" s="79" t="s">
        <v>102</v>
      </c>
      <c r="B22" s="128" t="s">
        <v>37</v>
      </c>
      <c r="C22" s="38" t="s">
        <v>103</v>
      </c>
      <c r="D22" s="68" t="s">
        <v>12</v>
      </c>
      <c r="E22" s="8" t="s">
        <v>292</v>
      </c>
      <c r="F22" s="170" t="s">
        <v>104</v>
      </c>
      <c r="G22" s="19">
        <v>133000</v>
      </c>
    </row>
    <row r="23" spans="1:7" ht="17.25" customHeight="1">
      <c r="A23" s="79" t="s">
        <v>90</v>
      </c>
      <c r="B23" s="128" t="s">
        <v>37</v>
      </c>
      <c r="C23" s="38" t="s">
        <v>103</v>
      </c>
      <c r="D23" s="68" t="s">
        <v>12</v>
      </c>
      <c r="E23" s="8" t="s">
        <v>292</v>
      </c>
      <c r="F23" s="170" t="s">
        <v>92</v>
      </c>
      <c r="G23" s="19">
        <v>400000</v>
      </c>
    </row>
    <row r="24" spans="1:7" ht="24.75" customHeight="1">
      <c r="A24" s="79" t="s">
        <v>91</v>
      </c>
      <c r="B24" s="128" t="s">
        <v>37</v>
      </c>
      <c r="C24" s="38" t="s">
        <v>2</v>
      </c>
      <c r="D24" s="68" t="s">
        <v>12</v>
      </c>
      <c r="E24" s="8" t="s">
        <v>292</v>
      </c>
      <c r="F24" s="170" t="s">
        <v>93</v>
      </c>
      <c r="G24" s="19">
        <v>2000000</v>
      </c>
    </row>
    <row r="25" spans="1:7" ht="25.5" customHeight="1">
      <c r="A25" s="13" t="s">
        <v>145</v>
      </c>
      <c r="B25" s="133" t="s">
        <v>37</v>
      </c>
      <c r="C25" s="38" t="s">
        <v>2</v>
      </c>
      <c r="D25" s="68" t="s">
        <v>12</v>
      </c>
      <c r="E25" s="8" t="s">
        <v>292</v>
      </c>
      <c r="F25" s="170" t="s">
        <v>146</v>
      </c>
      <c r="G25" s="19"/>
    </row>
    <row r="26" spans="1:7" ht="27.75" customHeight="1">
      <c r="A26" s="209" t="s">
        <v>38</v>
      </c>
      <c r="B26" s="133" t="s">
        <v>37</v>
      </c>
      <c r="C26" s="39" t="s">
        <v>2</v>
      </c>
      <c r="D26" s="70" t="s">
        <v>12</v>
      </c>
      <c r="E26" s="203" t="s">
        <v>293</v>
      </c>
      <c r="F26" s="163"/>
      <c r="G26" s="33">
        <f>G27</f>
        <v>1209000</v>
      </c>
    </row>
    <row r="27" spans="1:7" ht="28.5" customHeight="1">
      <c r="A27" s="79" t="s">
        <v>94</v>
      </c>
      <c r="B27" s="133" t="s">
        <v>37</v>
      </c>
      <c r="C27" s="63" t="s">
        <v>2</v>
      </c>
      <c r="D27" s="68" t="s">
        <v>12</v>
      </c>
      <c r="E27" s="8" t="s">
        <v>293</v>
      </c>
      <c r="F27" s="170" t="s">
        <v>95</v>
      </c>
      <c r="G27" s="19">
        <v>1209000</v>
      </c>
    </row>
    <row r="28" spans="1:7" ht="25.5" customHeight="1">
      <c r="A28" s="78" t="s">
        <v>58</v>
      </c>
      <c r="B28" s="128" t="s">
        <v>37</v>
      </c>
      <c r="C28" s="39" t="s">
        <v>2</v>
      </c>
      <c r="D28" s="70" t="s">
        <v>12</v>
      </c>
      <c r="E28" s="32" t="s">
        <v>294</v>
      </c>
      <c r="F28" s="163"/>
      <c r="G28" s="33">
        <f>SUM(G29:G31)</f>
        <v>331000</v>
      </c>
    </row>
    <row r="29" spans="1:7" ht="26.25" customHeight="1">
      <c r="A29" s="79" t="s">
        <v>94</v>
      </c>
      <c r="B29" s="128" t="s">
        <v>37</v>
      </c>
      <c r="C29" s="38" t="s">
        <v>2</v>
      </c>
      <c r="D29" s="68" t="s">
        <v>12</v>
      </c>
      <c r="E29" s="8" t="s">
        <v>294</v>
      </c>
      <c r="F29" s="170" t="s">
        <v>95</v>
      </c>
      <c r="G29" s="19">
        <v>255000</v>
      </c>
    </row>
    <row r="30" spans="1:7" ht="20.25" customHeight="1">
      <c r="A30" s="79" t="s">
        <v>102</v>
      </c>
      <c r="B30" s="128" t="s">
        <v>37</v>
      </c>
      <c r="C30" s="38" t="s">
        <v>2</v>
      </c>
      <c r="D30" s="68" t="s">
        <v>12</v>
      </c>
      <c r="E30" s="8" t="s">
        <v>294</v>
      </c>
      <c r="F30" s="170" t="s">
        <v>104</v>
      </c>
      <c r="G30" s="19">
        <v>15000</v>
      </c>
    </row>
    <row r="31" spans="1:7" ht="19.5" customHeight="1">
      <c r="A31" s="79" t="s">
        <v>91</v>
      </c>
      <c r="B31" s="128" t="s">
        <v>37</v>
      </c>
      <c r="C31" s="38" t="s">
        <v>2</v>
      </c>
      <c r="D31" s="68" t="s">
        <v>12</v>
      </c>
      <c r="E31" s="8" t="s">
        <v>294</v>
      </c>
      <c r="F31" s="170" t="s">
        <v>93</v>
      </c>
      <c r="G31" s="19">
        <v>61000</v>
      </c>
    </row>
    <row r="32" spans="1:7" ht="17.25" customHeight="1">
      <c r="A32" s="55" t="s">
        <v>43</v>
      </c>
      <c r="B32" s="128" t="s">
        <v>37</v>
      </c>
      <c r="C32" s="39" t="s">
        <v>2</v>
      </c>
      <c r="D32" s="70" t="s">
        <v>12</v>
      </c>
      <c r="E32" s="32" t="s">
        <v>295</v>
      </c>
      <c r="F32" s="163"/>
      <c r="G32" s="33">
        <f>G33+G34</f>
        <v>68000</v>
      </c>
    </row>
    <row r="33" spans="1:7" ht="27" customHeight="1">
      <c r="A33" s="79" t="s">
        <v>94</v>
      </c>
      <c r="B33" s="128" t="s">
        <v>37</v>
      </c>
      <c r="C33" s="38" t="s">
        <v>2</v>
      </c>
      <c r="D33" s="68" t="s">
        <v>12</v>
      </c>
      <c r="E33" s="8" t="s">
        <v>295</v>
      </c>
      <c r="F33" s="170" t="s">
        <v>95</v>
      </c>
      <c r="G33" s="19">
        <v>64000</v>
      </c>
    </row>
    <row r="34" spans="1:7" ht="18" customHeight="1">
      <c r="A34" s="79" t="s">
        <v>91</v>
      </c>
      <c r="B34" s="128" t="s">
        <v>37</v>
      </c>
      <c r="C34" s="38" t="s">
        <v>2</v>
      </c>
      <c r="D34" s="68" t="s">
        <v>12</v>
      </c>
      <c r="E34" s="8" t="s">
        <v>295</v>
      </c>
      <c r="F34" s="170" t="s">
        <v>93</v>
      </c>
      <c r="G34" s="19">
        <v>4000</v>
      </c>
    </row>
    <row r="35" spans="1:7" ht="16.5" customHeight="1">
      <c r="A35" s="54" t="s">
        <v>59</v>
      </c>
      <c r="B35" s="128" t="s">
        <v>37</v>
      </c>
      <c r="C35" s="39" t="s">
        <v>2</v>
      </c>
      <c r="D35" s="70" t="s">
        <v>12</v>
      </c>
      <c r="E35" s="32" t="s">
        <v>296</v>
      </c>
      <c r="F35" s="163"/>
      <c r="G35" s="33">
        <f>G36+G37</f>
        <v>80000</v>
      </c>
    </row>
    <row r="36" spans="1:7" ht="27" customHeight="1">
      <c r="A36" s="79" t="s">
        <v>94</v>
      </c>
      <c r="B36" s="128" t="s">
        <v>37</v>
      </c>
      <c r="C36" s="38" t="s">
        <v>2</v>
      </c>
      <c r="D36" s="68" t="s">
        <v>12</v>
      </c>
      <c r="E36" s="8" t="s">
        <v>296</v>
      </c>
      <c r="F36" s="170" t="s">
        <v>95</v>
      </c>
      <c r="G36" s="19">
        <v>73700</v>
      </c>
    </row>
    <row r="37" spans="1:7" ht="20.25" customHeight="1">
      <c r="A37" s="79" t="s">
        <v>91</v>
      </c>
      <c r="B37" s="128" t="s">
        <v>37</v>
      </c>
      <c r="C37" s="38" t="s">
        <v>2</v>
      </c>
      <c r="D37" s="68" t="s">
        <v>12</v>
      </c>
      <c r="E37" s="8" t="s">
        <v>296</v>
      </c>
      <c r="F37" s="170" t="s">
        <v>93</v>
      </c>
      <c r="G37" s="19">
        <v>6300</v>
      </c>
    </row>
    <row r="38" spans="1:7" ht="38.25" customHeight="1">
      <c r="A38" s="150" t="s">
        <v>84</v>
      </c>
      <c r="B38" s="128" t="s">
        <v>37</v>
      </c>
      <c r="C38" s="151" t="s">
        <v>2</v>
      </c>
      <c r="D38" s="159" t="s">
        <v>12</v>
      </c>
      <c r="E38" s="146" t="s">
        <v>297</v>
      </c>
      <c r="F38" s="171"/>
      <c r="G38" s="33">
        <f>SUM(G39:G41)</f>
        <v>338000</v>
      </c>
    </row>
    <row r="39" spans="1:7" ht="22.5" customHeight="1">
      <c r="A39" s="79" t="s">
        <v>94</v>
      </c>
      <c r="B39" s="128" t="s">
        <v>37</v>
      </c>
      <c r="C39" s="38" t="s">
        <v>2</v>
      </c>
      <c r="D39" s="68" t="s">
        <v>12</v>
      </c>
      <c r="E39" s="8" t="s">
        <v>297</v>
      </c>
      <c r="F39" s="170" t="s">
        <v>95</v>
      </c>
      <c r="G39" s="19">
        <v>255000</v>
      </c>
    </row>
    <row r="40" spans="1:7" ht="18" customHeight="1">
      <c r="A40" s="79" t="s">
        <v>91</v>
      </c>
      <c r="B40" s="128" t="s">
        <v>37</v>
      </c>
      <c r="C40" s="38" t="s">
        <v>2</v>
      </c>
      <c r="D40" s="68" t="s">
        <v>12</v>
      </c>
      <c r="E40" s="8" t="s">
        <v>297</v>
      </c>
      <c r="F40" s="170" t="s">
        <v>93</v>
      </c>
      <c r="G40" s="19">
        <v>73000</v>
      </c>
    </row>
    <row r="41" spans="1:7" ht="12.75">
      <c r="A41" s="79" t="s">
        <v>105</v>
      </c>
      <c r="B41" s="128" t="s">
        <v>37</v>
      </c>
      <c r="C41" s="38" t="s">
        <v>2</v>
      </c>
      <c r="D41" s="68" t="s">
        <v>12</v>
      </c>
      <c r="E41" s="8" t="s">
        <v>297</v>
      </c>
      <c r="F41" s="170" t="s">
        <v>78</v>
      </c>
      <c r="G41" s="19">
        <v>10000</v>
      </c>
    </row>
    <row r="42" spans="1:7" ht="36" customHeight="1">
      <c r="A42" s="210" t="s">
        <v>361</v>
      </c>
      <c r="B42" s="128" t="s">
        <v>37</v>
      </c>
      <c r="C42" s="215" t="s">
        <v>2</v>
      </c>
      <c r="D42" s="212" t="s">
        <v>12</v>
      </c>
      <c r="E42" s="203" t="s">
        <v>298</v>
      </c>
      <c r="F42" s="213"/>
      <c r="G42" s="214">
        <f>G43</f>
        <v>50000</v>
      </c>
    </row>
    <row r="43" spans="1:7" ht="26.25" customHeight="1">
      <c r="A43" s="79" t="s">
        <v>94</v>
      </c>
      <c r="B43" s="128" t="s">
        <v>37</v>
      </c>
      <c r="C43" s="38" t="s">
        <v>2</v>
      </c>
      <c r="D43" s="68" t="s">
        <v>12</v>
      </c>
      <c r="E43" s="8" t="s">
        <v>298</v>
      </c>
      <c r="F43" s="170" t="s">
        <v>95</v>
      </c>
      <c r="G43" s="19">
        <v>50000</v>
      </c>
    </row>
    <row r="44" spans="1:7" ht="28.5" customHeight="1">
      <c r="A44" s="210" t="s">
        <v>96</v>
      </c>
      <c r="B44" s="128" t="s">
        <v>37</v>
      </c>
      <c r="C44" s="215" t="s">
        <v>2</v>
      </c>
      <c r="D44" s="212" t="s">
        <v>12</v>
      </c>
      <c r="E44" s="203" t="s">
        <v>299</v>
      </c>
      <c r="F44" s="213"/>
      <c r="G44" s="214">
        <f>G45</f>
        <v>220000</v>
      </c>
    </row>
    <row r="45" spans="1:7" ht="18.75" customHeight="1">
      <c r="A45" s="79" t="s">
        <v>91</v>
      </c>
      <c r="B45" s="128" t="s">
        <v>37</v>
      </c>
      <c r="C45" s="38" t="s">
        <v>2</v>
      </c>
      <c r="D45" s="68" t="s">
        <v>12</v>
      </c>
      <c r="E45" s="8" t="s">
        <v>299</v>
      </c>
      <c r="F45" s="170" t="s">
        <v>93</v>
      </c>
      <c r="G45" s="19">
        <v>220000</v>
      </c>
    </row>
    <row r="46" spans="1:7" ht="134.25" customHeight="1">
      <c r="A46" s="210" t="s">
        <v>97</v>
      </c>
      <c r="B46" s="128" t="s">
        <v>37</v>
      </c>
      <c r="C46" s="211" t="s">
        <v>2</v>
      </c>
      <c r="D46" s="212" t="s">
        <v>12</v>
      </c>
      <c r="E46" s="203" t="s">
        <v>300</v>
      </c>
      <c r="F46" s="213"/>
      <c r="G46" s="214">
        <f>G47</f>
        <v>10000</v>
      </c>
    </row>
    <row r="47" spans="1:7" ht="20.25" customHeight="1">
      <c r="A47" s="79" t="s">
        <v>91</v>
      </c>
      <c r="B47" s="128" t="s">
        <v>37</v>
      </c>
      <c r="C47" s="38" t="s">
        <v>2</v>
      </c>
      <c r="D47" s="68" t="s">
        <v>12</v>
      </c>
      <c r="E47" s="8" t="s">
        <v>300</v>
      </c>
      <c r="F47" s="170" t="s">
        <v>93</v>
      </c>
      <c r="G47" s="19">
        <v>10000</v>
      </c>
    </row>
    <row r="48" spans="1:7" ht="28.5" customHeight="1">
      <c r="A48" s="134" t="s">
        <v>106</v>
      </c>
      <c r="B48" s="128" t="s">
        <v>37</v>
      </c>
      <c r="C48" s="147" t="s">
        <v>2</v>
      </c>
      <c r="D48" s="148" t="s">
        <v>12</v>
      </c>
      <c r="E48" s="32" t="s">
        <v>301</v>
      </c>
      <c r="F48" s="172"/>
      <c r="G48" s="149">
        <f>G49</f>
        <v>11000</v>
      </c>
    </row>
    <row r="49" spans="1:7" ht="27" customHeight="1">
      <c r="A49" s="79" t="s">
        <v>94</v>
      </c>
      <c r="B49" s="128" t="s">
        <v>37</v>
      </c>
      <c r="C49" s="38" t="s">
        <v>2</v>
      </c>
      <c r="D49" s="68" t="s">
        <v>12</v>
      </c>
      <c r="E49" s="8" t="s">
        <v>301</v>
      </c>
      <c r="F49" s="170" t="s">
        <v>95</v>
      </c>
      <c r="G49" s="19">
        <v>11000</v>
      </c>
    </row>
    <row r="50" spans="1:7" ht="27.75" customHeight="1">
      <c r="A50" s="134" t="s">
        <v>107</v>
      </c>
      <c r="B50" s="128" t="s">
        <v>37</v>
      </c>
      <c r="C50" s="62" t="s">
        <v>2</v>
      </c>
      <c r="D50" s="70" t="s">
        <v>12</v>
      </c>
      <c r="E50" s="32" t="s">
        <v>302</v>
      </c>
      <c r="F50" s="163"/>
      <c r="G50" s="33">
        <f>SUM(G51:G52)</f>
        <v>66000</v>
      </c>
    </row>
    <row r="51" spans="1:7" ht="28.5" customHeight="1">
      <c r="A51" s="79" t="s">
        <v>94</v>
      </c>
      <c r="B51" s="128" t="s">
        <v>37</v>
      </c>
      <c r="C51" s="38" t="s">
        <v>2</v>
      </c>
      <c r="D51" s="68" t="s">
        <v>12</v>
      </c>
      <c r="E51" s="8" t="s">
        <v>302</v>
      </c>
      <c r="F51" s="170" t="s">
        <v>95</v>
      </c>
      <c r="G51" s="19">
        <v>63000</v>
      </c>
    </row>
    <row r="52" spans="1:7" ht="12" customHeight="1">
      <c r="A52" s="79" t="s">
        <v>91</v>
      </c>
      <c r="B52" s="128" t="s">
        <v>37</v>
      </c>
      <c r="C52" s="38" t="s">
        <v>2</v>
      </c>
      <c r="D52" s="68" t="s">
        <v>12</v>
      </c>
      <c r="E52" s="8" t="s">
        <v>302</v>
      </c>
      <c r="F52" s="170" t="s">
        <v>93</v>
      </c>
      <c r="G52" s="19">
        <v>3000</v>
      </c>
    </row>
    <row r="53" spans="1:7" ht="28.5" customHeight="1">
      <c r="A53" s="134" t="s">
        <v>108</v>
      </c>
      <c r="B53" s="128" t="s">
        <v>37</v>
      </c>
      <c r="C53" s="62" t="s">
        <v>2</v>
      </c>
      <c r="D53" s="70" t="s">
        <v>12</v>
      </c>
      <c r="E53" s="32" t="s">
        <v>303</v>
      </c>
      <c r="F53" s="163"/>
      <c r="G53" s="33">
        <f>G54</f>
        <v>11000</v>
      </c>
    </row>
    <row r="54" spans="1:7" ht="29.25" customHeight="1">
      <c r="A54" s="79" t="s">
        <v>94</v>
      </c>
      <c r="B54" s="128" t="s">
        <v>37</v>
      </c>
      <c r="C54" s="63" t="s">
        <v>2</v>
      </c>
      <c r="D54" s="68" t="s">
        <v>12</v>
      </c>
      <c r="E54" s="8" t="s">
        <v>303</v>
      </c>
      <c r="F54" s="170" t="s">
        <v>95</v>
      </c>
      <c r="G54" s="19">
        <v>11000</v>
      </c>
    </row>
    <row r="55" spans="1:7" ht="17.25" customHeight="1">
      <c r="A55" s="93" t="s">
        <v>48</v>
      </c>
      <c r="B55" s="128" t="s">
        <v>37</v>
      </c>
      <c r="C55" s="37" t="s">
        <v>2</v>
      </c>
      <c r="D55" s="91" t="s">
        <v>34</v>
      </c>
      <c r="E55" s="7"/>
      <c r="F55" s="162"/>
      <c r="G55" s="20">
        <f>G56</f>
        <v>500000</v>
      </c>
    </row>
    <row r="56" spans="1:7" ht="16.5" customHeight="1">
      <c r="A56" s="92" t="s">
        <v>49</v>
      </c>
      <c r="B56" s="128" t="s">
        <v>37</v>
      </c>
      <c r="C56" s="39" t="s">
        <v>2</v>
      </c>
      <c r="D56" s="70" t="s">
        <v>34</v>
      </c>
      <c r="E56" s="32" t="s">
        <v>109</v>
      </c>
      <c r="F56" s="163"/>
      <c r="G56" s="33">
        <f>G57</f>
        <v>500000</v>
      </c>
    </row>
    <row r="57" spans="1:7" ht="13.5" customHeight="1">
      <c r="A57" s="94" t="s">
        <v>110</v>
      </c>
      <c r="B57" s="128" t="s">
        <v>37</v>
      </c>
      <c r="C57" s="81" t="s">
        <v>2</v>
      </c>
      <c r="D57" s="95" t="s">
        <v>34</v>
      </c>
      <c r="E57" s="8" t="s">
        <v>109</v>
      </c>
      <c r="F57" s="173" t="s">
        <v>82</v>
      </c>
      <c r="G57" s="19">
        <v>500000</v>
      </c>
    </row>
    <row r="58" spans="1:7" ht="15.75" customHeight="1">
      <c r="A58" s="28" t="s">
        <v>17</v>
      </c>
      <c r="B58" s="128" t="s">
        <v>37</v>
      </c>
      <c r="C58" s="37" t="s">
        <v>2</v>
      </c>
      <c r="D58" s="91" t="s">
        <v>53</v>
      </c>
      <c r="E58" s="7"/>
      <c r="F58" s="162"/>
      <c r="G58" s="20">
        <f>G59+G66+G73</f>
        <v>7193950</v>
      </c>
    </row>
    <row r="59" spans="1:7" ht="15.75" customHeight="1">
      <c r="A59" s="210" t="s">
        <v>161</v>
      </c>
      <c r="B59" s="128" t="s">
        <v>37</v>
      </c>
      <c r="C59" s="215" t="s">
        <v>2</v>
      </c>
      <c r="D59" s="212" t="s">
        <v>53</v>
      </c>
      <c r="E59" s="203" t="s">
        <v>304</v>
      </c>
      <c r="F59" s="213"/>
      <c r="G59" s="214">
        <f>SUM(G60:G65)</f>
        <v>2642550</v>
      </c>
    </row>
    <row r="60" spans="1:7" ht="25.5" customHeight="1">
      <c r="A60" s="79" t="s">
        <v>360</v>
      </c>
      <c r="B60" s="128" t="s">
        <v>37</v>
      </c>
      <c r="C60" s="38" t="s">
        <v>103</v>
      </c>
      <c r="D60" s="68" t="s">
        <v>53</v>
      </c>
      <c r="E60" s="8" t="s">
        <v>304</v>
      </c>
      <c r="F60" s="170" t="s">
        <v>355</v>
      </c>
      <c r="G60" s="19">
        <v>216000</v>
      </c>
    </row>
    <row r="61" spans="1:7" ht="18.75" customHeight="1">
      <c r="A61" s="79" t="s">
        <v>91</v>
      </c>
      <c r="B61" s="128" t="s">
        <v>37</v>
      </c>
      <c r="C61" s="38" t="s">
        <v>2</v>
      </c>
      <c r="D61" s="68" t="s">
        <v>53</v>
      </c>
      <c r="E61" s="8" t="s">
        <v>304</v>
      </c>
      <c r="F61" s="170" t="s">
        <v>93</v>
      </c>
      <c r="G61" s="19">
        <v>336200</v>
      </c>
    </row>
    <row r="62" spans="1:7" ht="50.25" customHeight="1">
      <c r="A62" s="79" t="s">
        <v>116</v>
      </c>
      <c r="B62" s="128" t="s">
        <v>37</v>
      </c>
      <c r="C62" s="38" t="s">
        <v>2</v>
      </c>
      <c r="D62" s="68" t="s">
        <v>53</v>
      </c>
      <c r="E62" s="8" t="s">
        <v>304</v>
      </c>
      <c r="F62" s="170" t="s">
        <v>112</v>
      </c>
      <c r="G62" s="19">
        <v>52350</v>
      </c>
    </row>
    <row r="63" spans="1:7" ht="17.25" customHeight="1">
      <c r="A63" s="79" t="s">
        <v>111</v>
      </c>
      <c r="B63" s="128" t="s">
        <v>37</v>
      </c>
      <c r="C63" s="38" t="s">
        <v>2</v>
      </c>
      <c r="D63" s="68" t="s">
        <v>53</v>
      </c>
      <c r="E63" s="8" t="s">
        <v>304</v>
      </c>
      <c r="F63" s="170" t="s">
        <v>114</v>
      </c>
      <c r="G63" s="19">
        <v>142500</v>
      </c>
    </row>
    <row r="64" spans="1:7" ht="16.5" customHeight="1">
      <c r="A64" s="79" t="s">
        <v>113</v>
      </c>
      <c r="B64" s="128" t="s">
        <v>37</v>
      </c>
      <c r="C64" s="38" t="s">
        <v>2</v>
      </c>
      <c r="D64" s="68" t="s">
        <v>53</v>
      </c>
      <c r="E64" s="8" t="s">
        <v>304</v>
      </c>
      <c r="F64" s="170" t="s">
        <v>115</v>
      </c>
      <c r="G64" s="19">
        <v>18500</v>
      </c>
    </row>
    <row r="65" spans="1:7" ht="14.25" customHeight="1">
      <c r="A65" s="94" t="s">
        <v>110</v>
      </c>
      <c r="B65" s="128" t="s">
        <v>37</v>
      </c>
      <c r="C65" s="38" t="s">
        <v>2</v>
      </c>
      <c r="D65" s="68" t="s">
        <v>53</v>
      </c>
      <c r="E65" s="8" t="s">
        <v>304</v>
      </c>
      <c r="F65" s="170" t="s">
        <v>82</v>
      </c>
      <c r="G65" s="19">
        <f>1500000+377000</f>
        <v>1877000</v>
      </c>
    </row>
    <row r="66" spans="1:7" ht="15.75" customHeight="1">
      <c r="A66" s="136" t="s">
        <v>81</v>
      </c>
      <c r="B66" s="128" t="s">
        <v>37</v>
      </c>
      <c r="C66" s="137" t="s">
        <v>2</v>
      </c>
      <c r="D66" s="139" t="s">
        <v>53</v>
      </c>
      <c r="E66" s="138" t="s">
        <v>305</v>
      </c>
      <c r="F66" s="174"/>
      <c r="G66" s="140">
        <f>SUM(G67:G72)</f>
        <v>4261400</v>
      </c>
    </row>
    <row r="67" spans="1:7" ht="30" customHeight="1">
      <c r="A67" s="79" t="s">
        <v>117</v>
      </c>
      <c r="B67" s="128" t="s">
        <v>37</v>
      </c>
      <c r="C67" s="221" t="s">
        <v>2</v>
      </c>
      <c r="D67" s="142" t="s">
        <v>53</v>
      </c>
      <c r="E67" s="142" t="s">
        <v>305</v>
      </c>
      <c r="F67" s="175" t="s">
        <v>119</v>
      </c>
      <c r="G67" s="144">
        <f>2682000*95%</f>
        <v>2547900</v>
      </c>
    </row>
    <row r="68" spans="1:7" ht="18" customHeight="1">
      <c r="A68" s="79" t="s">
        <v>121</v>
      </c>
      <c r="B68" s="128" t="s">
        <v>37</v>
      </c>
      <c r="C68" s="221" t="s">
        <v>2</v>
      </c>
      <c r="D68" s="142" t="s">
        <v>53</v>
      </c>
      <c r="E68" s="142" t="s">
        <v>305</v>
      </c>
      <c r="F68" s="175" t="s">
        <v>120</v>
      </c>
      <c r="G68" s="144">
        <v>21500</v>
      </c>
    </row>
    <row r="69" spans="1:7" ht="19.5" customHeight="1">
      <c r="A69" s="79" t="s">
        <v>90</v>
      </c>
      <c r="B69" s="128" t="s">
        <v>37</v>
      </c>
      <c r="C69" s="221" t="s">
        <v>2</v>
      </c>
      <c r="D69" s="142" t="s">
        <v>53</v>
      </c>
      <c r="E69" s="142" t="s">
        <v>305</v>
      </c>
      <c r="F69" s="175" t="s">
        <v>92</v>
      </c>
      <c r="G69" s="144">
        <v>4000</v>
      </c>
    </row>
    <row r="70" spans="1:7" ht="24" customHeight="1">
      <c r="A70" s="53" t="s">
        <v>122</v>
      </c>
      <c r="B70" s="128" t="s">
        <v>37</v>
      </c>
      <c r="C70" s="221" t="s">
        <v>2</v>
      </c>
      <c r="D70" s="142" t="s">
        <v>53</v>
      </c>
      <c r="E70" s="142" t="s">
        <v>305</v>
      </c>
      <c r="F70" s="175" t="s">
        <v>93</v>
      </c>
      <c r="G70" s="144">
        <v>1570000</v>
      </c>
    </row>
    <row r="71" spans="1:7" ht="17.25" customHeight="1">
      <c r="A71" s="79" t="s">
        <v>111</v>
      </c>
      <c r="B71" s="128" t="s">
        <v>37</v>
      </c>
      <c r="C71" s="38" t="s">
        <v>2</v>
      </c>
      <c r="D71" s="68" t="s">
        <v>53</v>
      </c>
      <c r="E71" s="142" t="s">
        <v>305</v>
      </c>
      <c r="F71" s="170" t="s">
        <v>114</v>
      </c>
      <c r="G71" s="19">
        <v>105000</v>
      </c>
    </row>
    <row r="72" spans="1:7" ht="16.5" customHeight="1">
      <c r="A72" s="79" t="s">
        <v>113</v>
      </c>
      <c r="B72" s="128" t="s">
        <v>37</v>
      </c>
      <c r="C72" s="38" t="s">
        <v>2</v>
      </c>
      <c r="D72" s="68" t="s">
        <v>53</v>
      </c>
      <c r="E72" s="142" t="s">
        <v>305</v>
      </c>
      <c r="F72" s="170" t="s">
        <v>115</v>
      </c>
      <c r="G72" s="19">
        <v>13000</v>
      </c>
    </row>
    <row r="73" spans="1:7" ht="33" customHeight="1">
      <c r="A73" s="35" t="s">
        <v>329</v>
      </c>
      <c r="B73" s="128" t="s">
        <v>37</v>
      </c>
      <c r="C73" s="65" t="s">
        <v>2</v>
      </c>
      <c r="D73" s="70" t="s">
        <v>53</v>
      </c>
      <c r="E73" s="32" t="s">
        <v>330</v>
      </c>
      <c r="F73" s="184"/>
      <c r="G73" s="33">
        <f>SUM(G74:G74)</f>
        <v>290000</v>
      </c>
    </row>
    <row r="74" spans="1:7" ht="30" customHeight="1">
      <c r="A74" s="79" t="s">
        <v>360</v>
      </c>
      <c r="B74" s="128" t="s">
        <v>37</v>
      </c>
      <c r="C74" s="46" t="s">
        <v>2</v>
      </c>
      <c r="D74" s="102" t="s">
        <v>53</v>
      </c>
      <c r="E74" s="8" t="s">
        <v>330</v>
      </c>
      <c r="F74" s="184" t="s">
        <v>355</v>
      </c>
      <c r="G74" s="19">
        <v>290000</v>
      </c>
    </row>
    <row r="75" spans="1:7" ht="17.25" customHeight="1">
      <c r="A75" s="82" t="s">
        <v>69</v>
      </c>
      <c r="B75" s="129" t="s">
        <v>37</v>
      </c>
      <c r="C75" s="83" t="s">
        <v>9</v>
      </c>
      <c r="D75" s="160"/>
      <c r="E75" s="118"/>
      <c r="F75" s="160"/>
      <c r="G75" s="125">
        <f>G76</f>
        <v>619000</v>
      </c>
    </row>
    <row r="76" spans="1:7" ht="24.75" customHeight="1">
      <c r="A76" s="126" t="s">
        <v>70</v>
      </c>
      <c r="B76" s="128" t="s">
        <v>37</v>
      </c>
      <c r="C76" s="127" t="s">
        <v>9</v>
      </c>
      <c r="D76" s="91" t="s">
        <v>11</v>
      </c>
      <c r="E76" s="7"/>
      <c r="F76" s="177"/>
      <c r="G76" s="20">
        <f>G77</f>
        <v>619000</v>
      </c>
    </row>
    <row r="77" spans="1:7" ht="25.5" customHeight="1">
      <c r="A77" s="78" t="s">
        <v>54</v>
      </c>
      <c r="B77" s="128" t="s">
        <v>37</v>
      </c>
      <c r="C77" s="39" t="s">
        <v>9</v>
      </c>
      <c r="D77" s="70" t="s">
        <v>11</v>
      </c>
      <c r="E77" s="32" t="s">
        <v>286</v>
      </c>
      <c r="F77" s="178"/>
      <c r="G77" s="33">
        <f>G78</f>
        <v>619000</v>
      </c>
    </row>
    <row r="78" spans="1:7" ht="18.75" customHeight="1">
      <c r="A78" s="79" t="s">
        <v>105</v>
      </c>
      <c r="B78" s="128" t="s">
        <v>37</v>
      </c>
      <c r="C78" s="38" t="s">
        <v>9</v>
      </c>
      <c r="D78" s="68" t="s">
        <v>11</v>
      </c>
      <c r="E78" s="8" t="s">
        <v>286</v>
      </c>
      <c r="F78" s="179" t="s">
        <v>78</v>
      </c>
      <c r="G78" s="19">
        <v>619000</v>
      </c>
    </row>
    <row r="79" spans="1:7" ht="18" customHeight="1">
      <c r="A79" s="82" t="s">
        <v>32</v>
      </c>
      <c r="B79" s="129" t="s">
        <v>37</v>
      </c>
      <c r="C79" s="83" t="s">
        <v>12</v>
      </c>
      <c r="D79" s="161"/>
      <c r="E79" s="77"/>
      <c r="F79" s="161"/>
      <c r="G79" s="232">
        <f>G80+G83</f>
        <v>233000</v>
      </c>
    </row>
    <row r="80" spans="1:7" ht="16.5" customHeight="1">
      <c r="A80" s="85" t="s">
        <v>163</v>
      </c>
      <c r="B80" s="128" t="s">
        <v>37</v>
      </c>
      <c r="C80" s="40" t="s">
        <v>12</v>
      </c>
      <c r="D80" s="162" t="s">
        <v>8</v>
      </c>
      <c r="E80" s="7"/>
      <c r="F80" s="162"/>
      <c r="G80" s="20">
        <f>G81</f>
        <v>180000</v>
      </c>
    </row>
    <row r="81" spans="1:7" ht="39.75" customHeight="1">
      <c r="A81" s="135" t="s">
        <v>164</v>
      </c>
      <c r="B81" s="128" t="s">
        <v>37</v>
      </c>
      <c r="C81" s="34" t="s">
        <v>12</v>
      </c>
      <c r="D81" s="163" t="s">
        <v>8</v>
      </c>
      <c r="E81" s="32" t="s">
        <v>307</v>
      </c>
      <c r="F81" s="163"/>
      <c r="G81" s="33">
        <f>G82</f>
        <v>180000</v>
      </c>
    </row>
    <row r="82" spans="1:7" ht="29.25" customHeight="1">
      <c r="A82" s="53" t="s">
        <v>122</v>
      </c>
      <c r="B82" s="128" t="s">
        <v>37</v>
      </c>
      <c r="C82" s="17" t="s">
        <v>12</v>
      </c>
      <c r="D82" s="68" t="s">
        <v>8</v>
      </c>
      <c r="E82" s="8" t="s">
        <v>307</v>
      </c>
      <c r="F82" s="180" t="s">
        <v>93</v>
      </c>
      <c r="G82" s="19">
        <v>180000</v>
      </c>
    </row>
    <row r="83" spans="1:7" ht="17.25" customHeight="1">
      <c r="A83" s="85" t="s">
        <v>50</v>
      </c>
      <c r="B83" s="128" t="s">
        <v>37</v>
      </c>
      <c r="C83" s="40" t="s">
        <v>12</v>
      </c>
      <c r="D83" s="162" t="s">
        <v>6</v>
      </c>
      <c r="E83" s="7"/>
      <c r="F83" s="162"/>
      <c r="G83" s="20">
        <f>G84</f>
        <v>53000</v>
      </c>
    </row>
    <row r="84" spans="1:7" ht="27.75" customHeight="1">
      <c r="A84" s="135" t="s">
        <v>276</v>
      </c>
      <c r="B84" s="128" t="s">
        <v>37</v>
      </c>
      <c r="C84" s="34" t="s">
        <v>12</v>
      </c>
      <c r="D84" s="163" t="s">
        <v>6</v>
      </c>
      <c r="E84" s="32" t="s">
        <v>193</v>
      </c>
      <c r="F84" s="163"/>
      <c r="G84" s="33">
        <f>G85</f>
        <v>53000</v>
      </c>
    </row>
    <row r="85" spans="1:7" ht="29.25" customHeight="1">
      <c r="A85" s="53" t="s">
        <v>122</v>
      </c>
      <c r="B85" s="128" t="s">
        <v>37</v>
      </c>
      <c r="C85" s="17" t="s">
        <v>12</v>
      </c>
      <c r="D85" s="68" t="s">
        <v>6</v>
      </c>
      <c r="E85" s="8" t="s">
        <v>193</v>
      </c>
      <c r="F85" s="180" t="s">
        <v>93</v>
      </c>
      <c r="G85" s="19">
        <v>53000</v>
      </c>
    </row>
    <row r="86" spans="1:7" ht="20.25" customHeight="1">
      <c r="A86" s="233" t="s">
        <v>28</v>
      </c>
      <c r="B86" s="129" t="s">
        <v>37</v>
      </c>
      <c r="C86" s="234" t="s">
        <v>8</v>
      </c>
      <c r="D86" s="235"/>
      <c r="E86" s="236"/>
      <c r="F86" s="237"/>
      <c r="G86" s="232">
        <f>G87+G90</f>
        <v>89000</v>
      </c>
    </row>
    <row r="87" spans="1:7" ht="21.75" customHeight="1">
      <c r="A87" s="153" t="s">
        <v>98</v>
      </c>
      <c r="B87" s="128" t="s">
        <v>37</v>
      </c>
      <c r="C87" s="154" t="s">
        <v>8</v>
      </c>
      <c r="D87" s="207" t="s">
        <v>9</v>
      </c>
      <c r="E87" s="200"/>
      <c r="F87" s="201"/>
      <c r="G87" s="208">
        <f>G88</f>
        <v>50000</v>
      </c>
    </row>
    <row r="88" spans="1:7" ht="27" customHeight="1">
      <c r="A88" s="134" t="s">
        <v>195</v>
      </c>
      <c r="B88" s="128" t="s">
        <v>37</v>
      </c>
      <c r="C88" s="202" t="s">
        <v>8</v>
      </c>
      <c r="D88" s="203" t="s">
        <v>9</v>
      </c>
      <c r="E88" s="204" t="s">
        <v>196</v>
      </c>
      <c r="F88" s="205"/>
      <c r="G88" s="206">
        <f>G89</f>
        <v>50000</v>
      </c>
    </row>
    <row r="89" spans="1:7" ht="22.5" customHeight="1">
      <c r="A89" s="79" t="s">
        <v>91</v>
      </c>
      <c r="B89" s="128" t="s">
        <v>37</v>
      </c>
      <c r="C89" s="38" t="s">
        <v>8</v>
      </c>
      <c r="D89" s="68" t="s">
        <v>9</v>
      </c>
      <c r="E89" s="8" t="s">
        <v>196</v>
      </c>
      <c r="F89" s="170" t="s">
        <v>93</v>
      </c>
      <c r="G89" s="19">
        <v>50000</v>
      </c>
    </row>
    <row r="90" spans="1:7" ht="18" customHeight="1">
      <c r="A90" s="30" t="s">
        <v>29</v>
      </c>
      <c r="B90" s="128" t="s">
        <v>37</v>
      </c>
      <c r="C90" s="44" t="s">
        <v>8</v>
      </c>
      <c r="D90" s="91" t="s">
        <v>8</v>
      </c>
      <c r="E90" s="7"/>
      <c r="F90" s="162"/>
      <c r="G90" s="22">
        <f>G91</f>
        <v>39000</v>
      </c>
    </row>
    <row r="91" spans="1:7" ht="17.25" customHeight="1">
      <c r="A91" s="35" t="s">
        <v>288</v>
      </c>
      <c r="B91" s="128" t="s">
        <v>37</v>
      </c>
      <c r="C91" s="39" t="s">
        <v>8</v>
      </c>
      <c r="D91" s="70" t="s">
        <v>8</v>
      </c>
      <c r="E91" s="32" t="s">
        <v>306</v>
      </c>
      <c r="F91" s="163"/>
      <c r="G91" s="33">
        <f>G92</f>
        <v>39000</v>
      </c>
    </row>
    <row r="92" spans="1:7" ht="18" customHeight="1">
      <c r="A92" s="13" t="s">
        <v>191</v>
      </c>
      <c r="B92" s="128" t="s">
        <v>37</v>
      </c>
      <c r="C92" s="42" t="s">
        <v>8</v>
      </c>
      <c r="D92" s="68" t="s">
        <v>8</v>
      </c>
      <c r="E92" s="8" t="s">
        <v>306</v>
      </c>
      <c r="F92" s="170" t="s">
        <v>189</v>
      </c>
      <c r="G92" s="19">
        <v>39000</v>
      </c>
    </row>
    <row r="93" spans="1:7" ht="18.75" customHeight="1">
      <c r="A93" s="233" t="s">
        <v>23</v>
      </c>
      <c r="B93" s="129" t="s">
        <v>37</v>
      </c>
      <c r="C93" s="234" t="s">
        <v>3</v>
      </c>
      <c r="D93" s="235"/>
      <c r="E93" s="236"/>
      <c r="F93" s="237"/>
      <c r="G93" s="232">
        <f>G94+G126+G171+G181</f>
        <v>275807850</v>
      </c>
    </row>
    <row r="94" spans="1:7" ht="17.25" customHeight="1">
      <c r="A94" s="30" t="s">
        <v>24</v>
      </c>
      <c r="B94" s="128" t="s">
        <v>37</v>
      </c>
      <c r="C94" s="43" t="s">
        <v>3</v>
      </c>
      <c r="D94" s="105" t="s">
        <v>2</v>
      </c>
      <c r="E94" s="10"/>
      <c r="F94" s="182"/>
      <c r="G94" s="22">
        <f>G96+G98+G107+G113+G116+G120+G122+G124</f>
        <v>67882350</v>
      </c>
    </row>
    <row r="95" spans="1:7" ht="17.25" customHeight="1">
      <c r="A95" s="209" t="s">
        <v>197</v>
      </c>
      <c r="B95" s="128" t="s">
        <v>37</v>
      </c>
      <c r="C95" s="256" t="s">
        <v>3</v>
      </c>
      <c r="D95" s="212" t="s">
        <v>2</v>
      </c>
      <c r="E95" s="257" t="s">
        <v>198</v>
      </c>
      <c r="F95" s="258"/>
      <c r="G95" s="214">
        <f>G94</f>
        <v>67882350</v>
      </c>
    </row>
    <row r="96" spans="1:7" ht="19.5" customHeight="1">
      <c r="A96" s="29" t="s">
        <v>200</v>
      </c>
      <c r="B96" s="128" t="s">
        <v>37</v>
      </c>
      <c r="C96" s="41" t="s">
        <v>3</v>
      </c>
      <c r="D96" s="69" t="s">
        <v>2</v>
      </c>
      <c r="E96" s="12" t="s">
        <v>331</v>
      </c>
      <c r="F96" s="165"/>
      <c r="G96" s="18">
        <f>G97</f>
        <v>10038000</v>
      </c>
    </row>
    <row r="97" spans="1:7" ht="26.25" customHeight="1">
      <c r="A97" s="79" t="s">
        <v>122</v>
      </c>
      <c r="B97" s="128" t="s">
        <v>37</v>
      </c>
      <c r="C97" s="42" t="s">
        <v>3</v>
      </c>
      <c r="D97" s="68" t="s">
        <v>2</v>
      </c>
      <c r="E97" s="8" t="s">
        <v>331</v>
      </c>
      <c r="F97" s="170" t="s">
        <v>93</v>
      </c>
      <c r="G97" s="19">
        <v>10038000</v>
      </c>
    </row>
    <row r="98" spans="1:7" ht="20.25" customHeight="1">
      <c r="A98" s="260" t="s">
        <v>199</v>
      </c>
      <c r="B98" s="128" t="s">
        <v>37</v>
      </c>
      <c r="C98" s="41" t="s">
        <v>3</v>
      </c>
      <c r="D98" s="69" t="s">
        <v>2</v>
      </c>
      <c r="E98" s="12" t="s">
        <v>332</v>
      </c>
      <c r="F98" s="165"/>
      <c r="G98" s="18">
        <f>SUM(G99:G106)</f>
        <v>25122350</v>
      </c>
    </row>
    <row r="99" spans="1:7" ht="28.5" customHeight="1">
      <c r="A99" s="79" t="s">
        <v>117</v>
      </c>
      <c r="B99" s="128" t="s">
        <v>37</v>
      </c>
      <c r="C99" s="46" t="s">
        <v>3</v>
      </c>
      <c r="D99" s="102" t="s">
        <v>2</v>
      </c>
      <c r="E99" s="8" t="s">
        <v>332</v>
      </c>
      <c r="F99" s="175" t="s">
        <v>119</v>
      </c>
      <c r="G99" s="19">
        <v>17903000</v>
      </c>
    </row>
    <row r="100" spans="1:7" ht="27" customHeight="1">
      <c r="A100" s="79" t="s">
        <v>121</v>
      </c>
      <c r="B100" s="128" t="s">
        <v>37</v>
      </c>
      <c r="C100" s="46" t="s">
        <v>3</v>
      </c>
      <c r="D100" s="102" t="s">
        <v>2</v>
      </c>
      <c r="E100" s="8" t="s">
        <v>332</v>
      </c>
      <c r="F100" s="175" t="s">
        <v>120</v>
      </c>
      <c r="G100" s="19">
        <v>606550</v>
      </c>
    </row>
    <row r="101" spans="1:7" ht="24.75" customHeight="1">
      <c r="A101" s="79" t="s">
        <v>90</v>
      </c>
      <c r="B101" s="128" t="s">
        <v>37</v>
      </c>
      <c r="C101" s="46" t="s">
        <v>3</v>
      </c>
      <c r="D101" s="102" t="s">
        <v>2</v>
      </c>
      <c r="E101" s="8" t="s">
        <v>332</v>
      </c>
      <c r="F101" s="175" t="s">
        <v>92</v>
      </c>
      <c r="G101" s="19">
        <v>16800</v>
      </c>
    </row>
    <row r="102" spans="1:7" ht="32.25" customHeight="1">
      <c r="A102" s="79" t="s">
        <v>122</v>
      </c>
      <c r="B102" s="128" t="s">
        <v>37</v>
      </c>
      <c r="C102" s="46" t="s">
        <v>3</v>
      </c>
      <c r="D102" s="102" t="s">
        <v>2</v>
      </c>
      <c r="E102" s="8" t="s">
        <v>332</v>
      </c>
      <c r="F102" s="175" t="s">
        <v>93</v>
      </c>
      <c r="G102" s="19">
        <v>5710000</v>
      </c>
    </row>
    <row r="103" spans="1:7" ht="42" customHeight="1">
      <c r="A103" s="199" t="s">
        <v>130</v>
      </c>
      <c r="B103" s="128" t="s">
        <v>37</v>
      </c>
      <c r="C103" s="223" t="s">
        <v>3</v>
      </c>
      <c r="D103" s="102" t="s">
        <v>2</v>
      </c>
      <c r="E103" s="8" t="s">
        <v>332</v>
      </c>
      <c r="F103" s="175" t="s">
        <v>131</v>
      </c>
      <c r="G103" s="19">
        <v>340000</v>
      </c>
    </row>
    <row r="104" spans="1:7" ht="67.5" customHeight="1">
      <c r="A104" s="79" t="s">
        <v>116</v>
      </c>
      <c r="B104" s="128" t="s">
        <v>37</v>
      </c>
      <c r="C104" s="46" t="s">
        <v>3</v>
      </c>
      <c r="D104" s="102" t="s">
        <v>2</v>
      </c>
      <c r="E104" s="8" t="s">
        <v>332</v>
      </c>
      <c r="F104" s="175" t="s">
        <v>112</v>
      </c>
      <c r="G104" s="19">
        <v>100000</v>
      </c>
    </row>
    <row r="105" spans="1:7" ht="20.25" customHeight="1">
      <c r="A105" s="79" t="s">
        <v>111</v>
      </c>
      <c r="B105" s="128" t="s">
        <v>37</v>
      </c>
      <c r="C105" s="46" t="s">
        <v>3</v>
      </c>
      <c r="D105" s="102" t="s">
        <v>2</v>
      </c>
      <c r="E105" s="8" t="s">
        <v>332</v>
      </c>
      <c r="F105" s="170" t="s">
        <v>114</v>
      </c>
      <c r="G105" s="19">
        <v>416000</v>
      </c>
    </row>
    <row r="106" spans="1:7" ht="21.75" customHeight="1">
      <c r="A106" s="79" t="s">
        <v>113</v>
      </c>
      <c r="B106" s="128" t="s">
        <v>37</v>
      </c>
      <c r="C106" s="46" t="s">
        <v>3</v>
      </c>
      <c r="D106" s="102" t="s">
        <v>2</v>
      </c>
      <c r="E106" s="8" t="s">
        <v>332</v>
      </c>
      <c r="F106" s="170" t="s">
        <v>115</v>
      </c>
      <c r="G106" s="19">
        <v>30000</v>
      </c>
    </row>
    <row r="107" spans="1:7" ht="35.25" customHeight="1">
      <c r="A107" s="222" t="s">
        <v>357</v>
      </c>
      <c r="B107" s="128" t="s">
        <v>37</v>
      </c>
      <c r="C107" s="224" t="s">
        <v>3</v>
      </c>
      <c r="D107" s="225" t="s">
        <v>2</v>
      </c>
      <c r="E107" s="203" t="s">
        <v>333</v>
      </c>
      <c r="F107" s="213"/>
      <c r="G107" s="214">
        <f>SUM(G108:G112)</f>
        <v>29102000</v>
      </c>
    </row>
    <row r="108" spans="1:7" ht="24.75" customHeight="1">
      <c r="A108" s="79" t="s">
        <v>117</v>
      </c>
      <c r="B108" s="128" t="s">
        <v>37</v>
      </c>
      <c r="C108" s="46" t="s">
        <v>3</v>
      </c>
      <c r="D108" s="102" t="s">
        <v>2</v>
      </c>
      <c r="E108" s="8" t="s">
        <v>333</v>
      </c>
      <c r="F108" s="175" t="s">
        <v>119</v>
      </c>
      <c r="G108" s="19">
        <v>27299000</v>
      </c>
    </row>
    <row r="109" spans="1:7" ht="20.25" customHeight="1">
      <c r="A109" s="79" t="s">
        <v>121</v>
      </c>
      <c r="B109" s="128" t="s">
        <v>37</v>
      </c>
      <c r="C109" s="46" t="s">
        <v>3</v>
      </c>
      <c r="D109" s="102" t="s">
        <v>2</v>
      </c>
      <c r="E109" s="8" t="s">
        <v>333</v>
      </c>
      <c r="F109" s="175" t="s">
        <v>120</v>
      </c>
      <c r="G109" s="19">
        <v>159000</v>
      </c>
    </row>
    <row r="110" spans="1:7" ht="21" customHeight="1">
      <c r="A110" s="79" t="s">
        <v>90</v>
      </c>
      <c r="B110" s="128" t="s">
        <v>37</v>
      </c>
      <c r="C110" s="46" t="s">
        <v>3</v>
      </c>
      <c r="D110" s="102" t="s">
        <v>2</v>
      </c>
      <c r="E110" s="8" t="s">
        <v>333</v>
      </c>
      <c r="F110" s="175" t="s">
        <v>92</v>
      </c>
      <c r="G110" s="19">
        <v>2900</v>
      </c>
    </row>
    <row r="111" spans="1:7" ht="33.75" customHeight="1">
      <c r="A111" s="79" t="s">
        <v>122</v>
      </c>
      <c r="B111" s="128" t="s">
        <v>37</v>
      </c>
      <c r="C111" s="46" t="s">
        <v>3</v>
      </c>
      <c r="D111" s="102" t="s">
        <v>2</v>
      </c>
      <c r="E111" s="8" t="s">
        <v>333</v>
      </c>
      <c r="F111" s="175" t="s">
        <v>93</v>
      </c>
      <c r="G111" s="19">
        <v>631100</v>
      </c>
    </row>
    <row r="112" spans="1:7" ht="38.25" customHeight="1">
      <c r="A112" s="199" t="s">
        <v>130</v>
      </c>
      <c r="B112" s="128" t="s">
        <v>37</v>
      </c>
      <c r="C112" s="223" t="s">
        <v>3</v>
      </c>
      <c r="D112" s="102" t="s">
        <v>2</v>
      </c>
      <c r="E112" s="8" t="s">
        <v>333</v>
      </c>
      <c r="F112" s="175" t="s">
        <v>131</v>
      </c>
      <c r="G112" s="19">
        <v>1010000</v>
      </c>
    </row>
    <row r="113" spans="1:7" ht="28.5" customHeight="1">
      <c r="A113" s="35" t="s">
        <v>79</v>
      </c>
      <c r="B113" s="128" t="s">
        <v>37</v>
      </c>
      <c r="C113" s="39" t="s">
        <v>3</v>
      </c>
      <c r="D113" s="70" t="s">
        <v>2</v>
      </c>
      <c r="E113" s="32" t="s">
        <v>334</v>
      </c>
      <c r="F113" s="163"/>
      <c r="G113" s="33">
        <f>G114+G115</f>
        <v>1000000</v>
      </c>
    </row>
    <row r="114" spans="1:7" ht="18" customHeight="1">
      <c r="A114" s="13" t="s">
        <v>121</v>
      </c>
      <c r="B114" s="128" t="s">
        <v>37</v>
      </c>
      <c r="C114" s="38" t="s">
        <v>3</v>
      </c>
      <c r="D114" s="68" t="s">
        <v>2</v>
      </c>
      <c r="E114" s="8" t="s">
        <v>334</v>
      </c>
      <c r="F114" s="170" t="s">
        <v>120</v>
      </c>
      <c r="G114" s="19">
        <v>900000</v>
      </c>
    </row>
    <row r="115" spans="1:7" ht="18" customHeight="1">
      <c r="A115" s="13" t="s">
        <v>87</v>
      </c>
      <c r="B115" s="128" t="s">
        <v>37</v>
      </c>
      <c r="C115" s="38" t="s">
        <v>3</v>
      </c>
      <c r="D115" s="68" t="s">
        <v>2</v>
      </c>
      <c r="E115" s="8" t="s">
        <v>334</v>
      </c>
      <c r="F115" s="170" t="s">
        <v>86</v>
      </c>
      <c r="G115" s="19">
        <v>100000</v>
      </c>
    </row>
    <row r="116" spans="1:7" ht="16.5" customHeight="1">
      <c r="A116" s="35" t="s">
        <v>44</v>
      </c>
      <c r="B116" s="128" t="s">
        <v>37</v>
      </c>
      <c r="C116" s="39" t="s">
        <v>3</v>
      </c>
      <c r="D116" s="70" t="s">
        <v>2</v>
      </c>
      <c r="E116" s="32" t="s">
        <v>335</v>
      </c>
      <c r="F116" s="163"/>
      <c r="G116" s="33">
        <f>SUM(G117:G119)</f>
        <v>585000</v>
      </c>
    </row>
    <row r="117" spans="1:7" ht="28.5" customHeight="1">
      <c r="A117" s="79" t="s">
        <v>117</v>
      </c>
      <c r="B117" s="128" t="s">
        <v>37</v>
      </c>
      <c r="C117" s="63" t="s">
        <v>3</v>
      </c>
      <c r="D117" s="8" t="s">
        <v>2</v>
      </c>
      <c r="E117" s="8" t="s">
        <v>335</v>
      </c>
      <c r="F117" s="8" t="s">
        <v>119</v>
      </c>
      <c r="G117" s="19">
        <v>130000</v>
      </c>
    </row>
    <row r="118" spans="1:7" ht="27.75" customHeight="1">
      <c r="A118" s="79" t="s">
        <v>122</v>
      </c>
      <c r="B118" s="128" t="s">
        <v>37</v>
      </c>
      <c r="C118" s="63" t="s">
        <v>3</v>
      </c>
      <c r="D118" s="8" t="s">
        <v>2</v>
      </c>
      <c r="E118" s="8" t="s">
        <v>335</v>
      </c>
      <c r="F118" s="8" t="s">
        <v>93</v>
      </c>
      <c r="G118" s="19">
        <v>355000</v>
      </c>
    </row>
    <row r="119" spans="1:7" ht="18.75" customHeight="1">
      <c r="A119" s="13" t="s">
        <v>87</v>
      </c>
      <c r="B119" s="128" t="s">
        <v>37</v>
      </c>
      <c r="C119" s="63" t="s">
        <v>3</v>
      </c>
      <c r="D119" s="8" t="s">
        <v>2</v>
      </c>
      <c r="E119" s="8" t="s">
        <v>335</v>
      </c>
      <c r="F119" s="8" t="s">
        <v>86</v>
      </c>
      <c r="G119" s="19">
        <v>100000</v>
      </c>
    </row>
    <row r="120" spans="1:7" ht="19.5" customHeight="1">
      <c r="A120" s="35" t="s">
        <v>168</v>
      </c>
      <c r="B120" s="128" t="s">
        <v>37</v>
      </c>
      <c r="C120" s="39" t="s">
        <v>3</v>
      </c>
      <c r="D120" s="70" t="s">
        <v>2</v>
      </c>
      <c r="E120" s="32" t="s">
        <v>336</v>
      </c>
      <c r="F120" s="163"/>
      <c r="G120" s="33">
        <f>G121</f>
        <v>0</v>
      </c>
    </row>
    <row r="121" spans="1:7" ht="32.25" customHeight="1">
      <c r="A121" s="13" t="s">
        <v>145</v>
      </c>
      <c r="B121" s="128" t="s">
        <v>37</v>
      </c>
      <c r="C121" s="38" t="s">
        <v>3</v>
      </c>
      <c r="D121" s="68" t="s">
        <v>2</v>
      </c>
      <c r="E121" s="8" t="s">
        <v>336</v>
      </c>
      <c r="F121" s="8" t="s">
        <v>146</v>
      </c>
      <c r="G121" s="19"/>
    </row>
    <row r="122" spans="1:7" ht="18" customHeight="1">
      <c r="A122" s="35" t="s">
        <v>169</v>
      </c>
      <c r="B122" s="128" t="s">
        <v>37</v>
      </c>
      <c r="C122" s="39" t="s">
        <v>3</v>
      </c>
      <c r="D122" s="70" t="s">
        <v>2</v>
      </c>
      <c r="E122" s="32" t="s">
        <v>170</v>
      </c>
      <c r="F122" s="163"/>
      <c r="G122" s="33">
        <f>G123</f>
        <v>35000</v>
      </c>
    </row>
    <row r="123" spans="1:7" ht="25.5" customHeight="1">
      <c r="A123" s="13" t="s">
        <v>145</v>
      </c>
      <c r="B123" s="128" t="s">
        <v>37</v>
      </c>
      <c r="C123" s="38" t="s">
        <v>3</v>
      </c>
      <c r="D123" s="68" t="s">
        <v>2</v>
      </c>
      <c r="E123" s="8" t="s">
        <v>170</v>
      </c>
      <c r="F123" s="8" t="s">
        <v>146</v>
      </c>
      <c r="G123" s="19">
        <v>35000</v>
      </c>
    </row>
    <row r="124" spans="1:7" ht="18" customHeight="1">
      <c r="A124" s="35" t="s">
        <v>156</v>
      </c>
      <c r="B124" s="128" t="s">
        <v>37</v>
      </c>
      <c r="C124" s="39" t="s">
        <v>3</v>
      </c>
      <c r="D124" s="70" t="s">
        <v>2</v>
      </c>
      <c r="E124" s="32" t="s">
        <v>337</v>
      </c>
      <c r="F124" s="163"/>
      <c r="G124" s="33">
        <f>G125</f>
        <v>2000000</v>
      </c>
    </row>
    <row r="125" spans="1:7" ht="27.75" customHeight="1">
      <c r="A125" s="79" t="s">
        <v>122</v>
      </c>
      <c r="B125" s="128" t="s">
        <v>37</v>
      </c>
      <c r="C125" s="38" t="s">
        <v>3</v>
      </c>
      <c r="D125" s="68" t="s">
        <v>2</v>
      </c>
      <c r="E125" s="8" t="s">
        <v>337</v>
      </c>
      <c r="F125" s="8" t="s">
        <v>93</v>
      </c>
      <c r="G125" s="19">
        <v>2000000</v>
      </c>
    </row>
    <row r="126" spans="1:7" ht="20.25" customHeight="1">
      <c r="A126" s="30" t="s">
        <v>25</v>
      </c>
      <c r="B126" s="128" t="s">
        <v>37</v>
      </c>
      <c r="C126" s="44" t="s">
        <v>3</v>
      </c>
      <c r="D126" s="99" t="s">
        <v>9</v>
      </c>
      <c r="E126" s="7"/>
      <c r="F126" s="185"/>
      <c r="G126" s="22">
        <f>G127+G129+G152+G131+G164+G138+G140+G160+G143+G166+G168</f>
        <v>192792000</v>
      </c>
    </row>
    <row r="127" spans="1:7" ht="23.25" customHeight="1">
      <c r="A127" s="195" t="s">
        <v>201</v>
      </c>
      <c r="B127" s="128" t="s">
        <v>37</v>
      </c>
      <c r="C127" s="226" t="s">
        <v>3</v>
      </c>
      <c r="D127" s="227" t="s">
        <v>9</v>
      </c>
      <c r="E127" s="196" t="s">
        <v>338</v>
      </c>
      <c r="F127" s="197"/>
      <c r="G127" s="198">
        <f>G128</f>
        <v>2450000</v>
      </c>
    </row>
    <row r="128" spans="1:7" ht="26.25" customHeight="1">
      <c r="A128" s="79" t="s">
        <v>122</v>
      </c>
      <c r="B128" s="128" t="s">
        <v>37</v>
      </c>
      <c r="C128" s="46" t="s">
        <v>3</v>
      </c>
      <c r="D128" s="102" t="s">
        <v>9</v>
      </c>
      <c r="E128" s="8" t="s">
        <v>338</v>
      </c>
      <c r="F128" s="170" t="s">
        <v>93</v>
      </c>
      <c r="G128" s="19">
        <v>2450000</v>
      </c>
    </row>
    <row r="129" spans="1:7" ht="20.25" customHeight="1">
      <c r="A129" s="248" t="s">
        <v>204</v>
      </c>
      <c r="B129" s="128" t="s">
        <v>37</v>
      </c>
      <c r="C129" s="66" t="s">
        <v>3</v>
      </c>
      <c r="D129" s="100" t="s">
        <v>9</v>
      </c>
      <c r="E129" s="12" t="s">
        <v>339</v>
      </c>
      <c r="F129" s="186"/>
      <c r="G129" s="18">
        <f>G130</f>
        <v>197000</v>
      </c>
    </row>
    <row r="130" spans="1:7" ht="24.75" customHeight="1">
      <c r="A130" s="246" t="s">
        <v>122</v>
      </c>
      <c r="B130" s="128" t="s">
        <v>37</v>
      </c>
      <c r="C130" s="223" t="s">
        <v>3</v>
      </c>
      <c r="D130" s="102" t="s">
        <v>9</v>
      </c>
      <c r="E130" s="8" t="s">
        <v>339</v>
      </c>
      <c r="F130" s="184" t="s">
        <v>93</v>
      </c>
      <c r="G130" s="19">
        <v>197000</v>
      </c>
    </row>
    <row r="131" spans="1:7" ht="17.25" customHeight="1">
      <c r="A131" s="29" t="s">
        <v>202</v>
      </c>
      <c r="B131" s="128" t="s">
        <v>37</v>
      </c>
      <c r="C131" s="47" t="s">
        <v>3</v>
      </c>
      <c r="D131" s="100" t="s">
        <v>9</v>
      </c>
      <c r="E131" s="12" t="s">
        <v>340</v>
      </c>
      <c r="F131" s="186"/>
      <c r="G131" s="18">
        <f>SUM(G132:G137)</f>
        <v>21086000</v>
      </c>
    </row>
    <row r="132" spans="1:7" ht="18" customHeight="1">
      <c r="A132" s="79" t="s">
        <v>121</v>
      </c>
      <c r="B132" s="255" t="s">
        <v>37</v>
      </c>
      <c r="C132" s="46" t="s">
        <v>3</v>
      </c>
      <c r="D132" s="102" t="s">
        <v>9</v>
      </c>
      <c r="E132" s="8" t="s">
        <v>340</v>
      </c>
      <c r="F132" s="175" t="s">
        <v>120</v>
      </c>
      <c r="G132" s="19">
        <v>50000</v>
      </c>
    </row>
    <row r="133" spans="1:7" ht="25.5">
      <c r="A133" s="79" t="s">
        <v>122</v>
      </c>
      <c r="B133" s="128" t="s">
        <v>37</v>
      </c>
      <c r="C133" s="46" t="s">
        <v>3</v>
      </c>
      <c r="D133" s="102" t="s">
        <v>9</v>
      </c>
      <c r="E133" s="8" t="s">
        <v>340</v>
      </c>
      <c r="F133" s="175" t="s">
        <v>93</v>
      </c>
      <c r="G133" s="19">
        <v>10129000</v>
      </c>
    </row>
    <row r="134" spans="1:7" ht="38.25">
      <c r="A134" s="199" t="s">
        <v>130</v>
      </c>
      <c r="B134" s="128" t="s">
        <v>37</v>
      </c>
      <c r="C134" s="223" t="s">
        <v>3</v>
      </c>
      <c r="D134" s="102" t="s">
        <v>9</v>
      </c>
      <c r="E134" s="8" t="s">
        <v>340</v>
      </c>
      <c r="F134" s="175" t="s">
        <v>131</v>
      </c>
      <c r="G134" s="19">
        <v>9775500</v>
      </c>
    </row>
    <row r="135" spans="1:7" ht="65.25" customHeight="1">
      <c r="A135" s="246" t="s">
        <v>116</v>
      </c>
      <c r="B135" s="128" t="s">
        <v>37</v>
      </c>
      <c r="C135" s="223" t="s">
        <v>3</v>
      </c>
      <c r="D135" s="102" t="s">
        <v>9</v>
      </c>
      <c r="E135" s="8" t="s">
        <v>340</v>
      </c>
      <c r="F135" s="175" t="s">
        <v>112</v>
      </c>
      <c r="G135" s="19">
        <v>161500</v>
      </c>
    </row>
    <row r="136" spans="1:7" ht="22.5" customHeight="1">
      <c r="A136" s="246" t="s">
        <v>111</v>
      </c>
      <c r="B136" s="128" t="s">
        <v>37</v>
      </c>
      <c r="C136" s="223" t="s">
        <v>3</v>
      </c>
      <c r="D136" s="102" t="s">
        <v>9</v>
      </c>
      <c r="E136" s="8" t="s">
        <v>340</v>
      </c>
      <c r="F136" s="170" t="s">
        <v>114</v>
      </c>
      <c r="G136" s="19">
        <v>835000</v>
      </c>
    </row>
    <row r="137" spans="1:7" ht="19.5" customHeight="1">
      <c r="A137" s="246" t="s">
        <v>113</v>
      </c>
      <c r="B137" s="128" t="s">
        <v>37</v>
      </c>
      <c r="C137" s="223" t="s">
        <v>3</v>
      </c>
      <c r="D137" s="102" t="s">
        <v>9</v>
      </c>
      <c r="E137" s="8" t="s">
        <v>340</v>
      </c>
      <c r="F137" s="170" t="s">
        <v>115</v>
      </c>
      <c r="G137" s="19">
        <v>135000</v>
      </c>
    </row>
    <row r="138" spans="1:7" ht="30" customHeight="1">
      <c r="A138" s="248" t="s">
        <v>203</v>
      </c>
      <c r="B138" s="128" t="s">
        <v>37</v>
      </c>
      <c r="C138" s="66" t="s">
        <v>3</v>
      </c>
      <c r="D138" s="100" t="s">
        <v>9</v>
      </c>
      <c r="E138" s="12" t="s">
        <v>341</v>
      </c>
      <c r="F138" s="186"/>
      <c r="G138" s="18">
        <f>G139</f>
        <v>18000000</v>
      </c>
    </row>
    <row r="139" spans="1:7" ht="38.25" customHeight="1">
      <c r="A139" s="199" t="s">
        <v>130</v>
      </c>
      <c r="B139" s="128" t="s">
        <v>37</v>
      </c>
      <c r="C139" s="223" t="s">
        <v>3</v>
      </c>
      <c r="D139" s="102" t="s">
        <v>9</v>
      </c>
      <c r="E139" s="8" t="s">
        <v>341</v>
      </c>
      <c r="F139" s="184" t="s">
        <v>131</v>
      </c>
      <c r="G139" s="19">
        <v>18000000</v>
      </c>
    </row>
    <row r="140" spans="1:7" ht="31.5" customHeight="1">
      <c r="A140" s="35" t="s">
        <v>79</v>
      </c>
      <c r="B140" s="128" t="s">
        <v>37</v>
      </c>
      <c r="C140" s="39" t="s">
        <v>3</v>
      </c>
      <c r="D140" s="70" t="s">
        <v>9</v>
      </c>
      <c r="E140" s="32" t="s">
        <v>334</v>
      </c>
      <c r="F140" s="163"/>
      <c r="G140" s="33">
        <f>G141+G142</f>
        <v>3892000</v>
      </c>
    </row>
    <row r="141" spans="1:7" ht="19.5" customHeight="1">
      <c r="A141" s="13" t="s">
        <v>121</v>
      </c>
      <c r="B141" s="128" t="s">
        <v>37</v>
      </c>
      <c r="C141" s="38" t="s">
        <v>3</v>
      </c>
      <c r="D141" s="68" t="s">
        <v>9</v>
      </c>
      <c r="E141" s="8" t="s">
        <v>334</v>
      </c>
      <c r="F141" s="170" t="s">
        <v>120</v>
      </c>
      <c r="G141" s="23">
        <v>2892000</v>
      </c>
    </row>
    <row r="142" spans="1:7" ht="16.5" customHeight="1">
      <c r="A142" s="13" t="s">
        <v>87</v>
      </c>
      <c r="B142" s="128" t="s">
        <v>37</v>
      </c>
      <c r="C142" s="38" t="s">
        <v>3</v>
      </c>
      <c r="D142" s="68" t="s">
        <v>9</v>
      </c>
      <c r="E142" s="8" t="s">
        <v>334</v>
      </c>
      <c r="F142" s="170" t="s">
        <v>86</v>
      </c>
      <c r="G142" s="19">
        <v>1000000</v>
      </c>
    </row>
    <row r="143" spans="1:7" ht="67.5" customHeight="1">
      <c r="A143" s="229" t="s">
        <v>139</v>
      </c>
      <c r="B143" s="128" t="s">
        <v>37</v>
      </c>
      <c r="C143" s="228" t="s">
        <v>3</v>
      </c>
      <c r="D143" s="100" t="s">
        <v>9</v>
      </c>
      <c r="E143" s="196" t="s">
        <v>342</v>
      </c>
      <c r="F143" s="186"/>
      <c r="G143" s="18">
        <f>SUM(G144:G151)</f>
        <v>128902000</v>
      </c>
    </row>
    <row r="144" spans="1:7" ht="26.25" customHeight="1">
      <c r="A144" s="79" t="s">
        <v>117</v>
      </c>
      <c r="B144" s="128" t="s">
        <v>37</v>
      </c>
      <c r="C144" s="63" t="s">
        <v>3</v>
      </c>
      <c r="D144" s="8" t="s">
        <v>9</v>
      </c>
      <c r="E144" s="8" t="s">
        <v>342</v>
      </c>
      <c r="F144" s="175" t="s">
        <v>119</v>
      </c>
      <c r="G144" s="19">
        <v>67309000</v>
      </c>
    </row>
    <row r="145" spans="1:7" ht="19.5" customHeight="1">
      <c r="A145" s="79" t="s">
        <v>121</v>
      </c>
      <c r="B145" s="128" t="s">
        <v>37</v>
      </c>
      <c r="C145" s="63" t="s">
        <v>3</v>
      </c>
      <c r="D145" s="8" t="s">
        <v>9</v>
      </c>
      <c r="E145" s="8" t="s">
        <v>342</v>
      </c>
      <c r="F145" s="175" t="s">
        <v>120</v>
      </c>
      <c r="G145" s="19">
        <v>967000</v>
      </c>
    </row>
    <row r="146" spans="1:7" ht="22.5" customHeight="1">
      <c r="A146" s="79" t="s">
        <v>90</v>
      </c>
      <c r="B146" s="128" t="s">
        <v>37</v>
      </c>
      <c r="C146" s="63" t="s">
        <v>3</v>
      </c>
      <c r="D146" s="8" t="s">
        <v>9</v>
      </c>
      <c r="E146" s="8" t="s">
        <v>342</v>
      </c>
      <c r="F146" s="175" t="s">
        <v>92</v>
      </c>
      <c r="G146" s="19"/>
    </row>
    <row r="147" spans="1:7" ht="31.5" customHeight="1">
      <c r="A147" s="79" t="s">
        <v>122</v>
      </c>
      <c r="B147" s="128" t="s">
        <v>37</v>
      </c>
      <c r="C147" s="63" t="s">
        <v>3</v>
      </c>
      <c r="D147" s="8" t="s">
        <v>9</v>
      </c>
      <c r="E147" s="8" t="s">
        <v>342</v>
      </c>
      <c r="F147" s="175" t="s">
        <v>93</v>
      </c>
      <c r="G147" s="19">
        <v>3153000</v>
      </c>
    </row>
    <row r="148" spans="1:7" ht="36" customHeight="1">
      <c r="A148" s="199" t="s">
        <v>130</v>
      </c>
      <c r="B148" s="128" t="s">
        <v>37</v>
      </c>
      <c r="C148" s="63" t="s">
        <v>3</v>
      </c>
      <c r="D148" s="8" t="s">
        <v>9</v>
      </c>
      <c r="E148" s="8" t="s">
        <v>342</v>
      </c>
      <c r="F148" s="175" t="s">
        <v>131</v>
      </c>
      <c r="G148" s="19">
        <v>57378000</v>
      </c>
    </row>
    <row r="149" spans="1:7" ht="73.5" customHeight="1">
      <c r="A149" s="79" t="s">
        <v>116</v>
      </c>
      <c r="B149" s="128" t="s">
        <v>37</v>
      </c>
      <c r="C149" s="63" t="s">
        <v>3</v>
      </c>
      <c r="D149" s="8" t="s">
        <v>9</v>
      </c>
      <c r="E149" s="8" t="s">
        <v>342</v>
      </c>
      <c r="F149" s="175" t="s">
        <v>112</v>
      </c>
      <c r="G149" s="19"/>
    </row>
    <row r="150" spans="1:7" ht="15.75" customHeight="1">
      <c r="A150" s="79" t="s">
        <v>111</v>
      </c>
      <c r="B150" s="128" t="s">
        <v>37</v>
      </c>
      <c r="C150" s="63" t="s">
        <v>3</v>
      </c>
      <c r="D150" s="8" t="s">
        <v>9</v>
      </c>
      <c r="E150" s="8" t="s">
        <v>342</v>
      </c>
      <c r="F150" s="170" t="s">
        <v>114</v>
      </c>
      <c r="G150" s="19">
        <v>61000</v>
      </c>
    </row>
    <row r="151" spans="1:7" ht="21.75" customHeight="1">
      <c r="A151" s="79" t="s">
        <v>113</v>
      </c>
      <c r="B151" s="128" t="s">
        <v>37</v>
      </c>
      <c r="C151" s="63" t="s">
        <v>3</v>
      </c>
      <c r="D151" s="8" t="s">
        <v>9</v>
      </c>
      <c r="E151" s="8" t="s">
        <v>342</v>
      </c>
      <c r="F151" s="170" t="s">
        <v>115</v>
      </c>
      <c r="G151" s="19">
        <v>34000</v>
      </c>
    </row>
    <row r="152" spans="1:7" ht="55.5" customHeight="1">
      <c r="A152" s="35" t="s">
        <v>51</v>
      </c>
      <c r="B152" s="128" t="s">
        <v>37</v>
      </c>
      <c r="C152" s="45" t="s">
        <v>3</v>
      </c>
      <c r="D152" s="101" t="s">
        <v>9</v>
      </c>
      <c r="E152" s="32" t="s">
        <v>343</v>
      </c>
      <c r="F152" s="183"/>
      <c r="G152" s="33">
        <f>SUM(G153:G159)</f>
        <v>11416000</v>
      </c>
    </row>
    <row r="153" spans="1:7" ht="18" customHeight="1">
      <c r="A153" s="79" t="s">
        <v>117</v>
      </c>
      <c r="B153" s="128" t="s">
        <v>37</v>
      </c>
      <c r="C153" s="46" t="s">
        <v>3</v>
      </c>
      <c r="D153" s="102" t="s">
        <v>9</v>
      </c>
      <c r="E153" s="8" t="s">
        <v>343</v>
      </c>
      <c r="F153" s="175" t="s">
        <v>119</v>
      </c>
      <c r="G153" s="19">
        <v>7241000</v>
      </c>
    </row>
    <row r="154" spans="1:7" ht="17.25" customHeight="1">
      <c r="A154" s="79" t="s">
        <v>121</v>
      </c>
      <c r="B154" s="128" t="s">
        <v>37</v>
      </c>
      <c r="C154" s="46" t="s">
        <v>3</v>
      </c>
      <c r="D154" s="102" t="s">
        <v>9</v>
      </c>
      <c r="E154" s="8" t="s">
        <v>343</v>
      </c>
      <c r="F154" s="175" t="s">
        <v>120</v>
      </c>
      <c r="G154" s="19">
        <v>200000</v>
      </c>
    </row>
    <row r="155" spans="1:7" ht="18.75" customHeight="1">
      <c r="A155" s="79" t="s">
        <v>90</v>
      </c>
      <c r="B155" s="128" t="s">
        <v>37</v>
      </c>
      <c r="C155" s="46" t="s">
        <v>3</v>
      </c>
      <c r="D155" s="102" t="s">
        <v>9</v>
      </c>
      <c r="E155" s="8" t="s">
        <v>343</v>
      </c>
      <c r="F155" s="175" t="s">
        <v>92</v>
      </c>
      <c r="G155" s="19"/>
    </row>
    <row r="156" spans="1:7" ht="26.25" customHeight="1">
      <c r="A156" s="79" t="s">
        <v>122</v>
      </c>
      <c r="B156" s="128" t="s">
        <v>37</v>
      </c>
      <c r="C156" s="46" t="s">
        <v>3</v>
      </c>
      <c r="D156" s="102" t="s">
        <v>9</v>
      </c>
      <c r="E156" s="8" t="s">
        <v>343</v>
      </c>
      <c r="F156" s="175" t="s">
        <v>93</v>
      </c>
      <c r="G156" s="19">
        <v>3600000</v>
      </c>
    </row>
    <row r="157" spans="1:7" ht="26.25" customHeight="1">
      <c r="A157" s="79" t="s">
        <v>145</v>
      </c>
      <c r="B157" s="128" t="s">
        <v>37</v>
      </c>
      <c r="C157" s="46" t="s">
        <v>3</v>
      </c>
      <c r="D157" s="102" t="s">
        <v>9</v>
      </c>
      <c r="E157" s="8" t="s">
        <v>343</v>
      </c>
      <c r="F157" s="175" t="s">
        <v>146</v>
      </c>
      <c r="G157" s="19">
        <v>290000</v>
      </c>
    </row>
    <row r="158" spans="1:7" ht="19.5" customHeight="1">
      <c r="A158" s="79" t="s">
        <v>111</v>
      </c>
      <c r="B158" s="128" t="s">
        <v>37</v>
      </c>
      <c r="C158" s="46" t="s">
        <v>3</v>
      </c>
      <c r="D158" s="102" t="s">
        <v>9</v>
      </c>
      <c r="E158" s="8" t="s">
        <v>343</v>
      </c>
      <c r="F158" s="170" t="s">
        <v>114</v>
      </c>
      <c r="G158" s="19">
        <v>80000</v>
      </c>
    </row>
    <row r="159" spans="1:7" ht="16.5" customHeight="1">
      <c r="A159" s="79" t="s">
        <v>113</v>
      </c>
      <c r="B159" s="128" t="s">
        <v>37</v>
      </c>
      <c r="C159" s="46" t="s">
        <v>3</v>
      </c>
      <c r="D159" s="102" t="s">
        <v>9</v>
      </c>
      <c r="E159" s="8" t="s">
        <v>343</v>
      </c>
      <c r="F159" s="170" t="s">
        <v>115</v>
      </c>
      <c r="G159" s="19">
        <v>5000</v>
      </c>
    </row>
    <row r="160" spans="1:7" ht="17.25" customHeight="1">
      <c r="A160" s="35" t="s">
        <v>44</v>
      </c>
      <c r="B160" s="128" t="s">
        <v>37</v>
      </c>
      <c r="C160" s="39" t="s">
        <v>3</v>
      </c>
      <c r="D160" s="70" t="s">
        <v>9</v>
      </c>
      <c r="E160" s="32" t="s">
        <v>335</v>
      </c>
      <c r="F160" s="163"/>
      <c r="G160" s="33">
        <f>SUM(G161:G163)</f>
        <v>100000</v>
      </c>
    </row>
    <row r="161" spans="1:7" ht="25.5" customHeight="1">
      <c r="A161" s="79" t="s">
        <v>117</v>
      </c>
      <c r="B161" s="128" t="s">
        <v>37</v>
      </c>
      <c r="C161" s="63" t="s">
        <v>3</v>
      </c>
      <c r="D161" s="8" t="s">
        <v>9</v>
      </c>
      <c r="E161" s="8" t="s">
        <v>335</v>
      </c>
      <c r="F161" s="8" t="s">
        <v>119</v>
      </c>
      <c r="G161" s="19">
        <v>15000</v>
      </c>
    </row>
    <row r="162" spans="1:7" ht="27.75" customHeight="1">
      <c r="A162" s="79" t="s">
        <v>122</v>
      </c>
      <c r="B162" s="128" t="s">
        <v>37</v>
      </c>
      <c r="C162" s="63" t="s">
        <v>3</v>
      </c>
      <c r="D162" s="8" t="s">
        <v>9</v>
      </c>
      <c r="E162" s="8" t="s">
        <v>335</v>
      </c>
      <c r="F162" s="8" t="s">
        <v>93</v>
      </c>
      <c r="G162" s="19">
        <v>70000</v>
      </c>
    </row>
    <row r="163" spans="1:7" ht="17.25" customHeight="1">
      <c r="A163" s="13" t="s">
        <v>87</v>
      </c>
      <c r="B163" s="128" t="s">
        <v>37</v>
      </c>
      <c r="C163" s="63" t="s">
        <v>3</v>
      </c>
      <c r="D163" s="8" t="s">
        <v>9</v>
      </c>
      <c r="E163" s="8" t="s">
        <v>335</v>
      </c>
      <c r="F163" s="8" t="s">
        <v>86</v>
      </c>
      <c r="G163" s="19">
        <v>15000</v>
      </c>
    </row>
    <row r="164" spans="1:7" ht="15.75" customHeight="1">
      <c r="A164" s="247" t="s">
        <v>156</v>
      </c>
      <c r="B164" s="128" t="s">
        <v>37</v>
      </c>
      <c r="C164" s="62" t="s">
        <v>3</v>
      </c>
      <c r="D164" s="70" t="s">
        <v>9</v>
      </c>
      <c r="E164" s="32" t="s">
        <v>337</v>
      </c>
      <c r="F164" s="163"/>
      <c r="G164" s="33">
        <f>G165</f>
        <v>6159000</v>
      </c>
    </row>
    <row r="165" spans="1:7" ht="25.5">
      <c r="A165" s="246" t="s">
        <v>122</v>
      </c>
      <c r="B165" s="128" t="s">
        <v>37</v>
      </c>
      <c r="C165" s="63" t="s">
        <v>3</v>
      </c>
      <c r="D165" s="68" t="s">
        <v>9</v>
      </c>
      <c r="E165" s="8" t="s">
        <v>337</v>
      </c>
      <c r="F165" s="8" t="s">
        <v>93</v>
      </c>
      <c r="G165" s="19">
        <v>6159000</v>
      </c>
    </row>
    <row r="166" spans="1:7" ht="26.25" customHeight="1">
      <c r="A166" s="229" t="s">
        <v>171</v>
      </c>
      <c r="B166" s="128" t="s">
        <v>37</v>
      </c>
      <c r="C166" s="228" t="s">
        <v>3</v>
      </c>
      <c r="D166" s="100" t="s">
        <v>9</v>
      </c>
      <c r="E166" s="196" t="s">
        <v>344</v>
      </c>
      <c r="F166" s="186"/>
      <c r="G166" s="18">
        <f>G167</f>
        <v>0</v>
      </c>
    </row>
    <row r="167" spans="1:7" ht="32.25" customHeight="1">
      <c r="A167" s="79" t="s">
        <v>117</v>
      </c>
      <c r="B167" s="128" t="s">
        <v>37</v>
      </c>
      <c r="C167" s="63" t="s">
        <v>3</v>
      </c>
      <c r="D167" s="8" t="s">
        <v>9</v>
      </c>
      <c r="E167" s="8" t="s">
        <v>344</v>
      </c>
      <c r="F167" s="175" t="s">
        <v>119</v>
      </c>
      <c r="G167" s="19"/>
    </row>
    <row r="168" spans="1:7" ht="30" customHeight="1">
      <c r="A168" s="229" t="s">
        <v>172</v>
      </c>
      <c r="B168" s="128" t="s">
        <v>37</v>
      </c>
      <c r="C168" s="228" t="s">
        <v>3</v>
      </c>
      <c r="D168" s="100" t="s">
        <v>9</v>
      </c>
      <c r="E168" s="196" t="s">
        <v>173</v>
      </c>
      <c r="F168" s="186"/>
      <c r="G168" s="18">
        <f>G169+G170</f>
        <v>590000</v>
      </c>
    </row>
    <row r="169" spans="1:7" ht="20.25" customHeight="1">
      <c r="A169" s="79" t="s">
        <v>122</v>
      </c>
      <c r="B169" s="128" t="s">
        <v>37</v>
      </c>
      <c r="C169" s="63" t="s">
        <v>3</v>
      </c>
      <c r="D169" s="8" t="s">
        <v>9</v>
      </c>
      <c r="E169" s="8" t="s">
        <v>173</v>
      </c>
      <c r="F169" s="175" t="s">
        <v>93</v>
      </c>
      <c r="G169" s="19">
        <f>257140+31860</f>
        <v>289000</v>
      </c>
    </row>
    <row r="170" spans="1:7" ht="18.75" customHeight="1">
      <c r="A170" s="13" t="s">
        <v>87</v>
      </c>
      <c r="B170" s="128" t="s">
        <v>37</v>
      </c>
      <c r="C170" s="63" t="s">
        <v>3</v>
      </c>
      <c r="D170" s="8" t="s">
        <v>9</v>
      </c>
      <c r="E170" s="8" t="s">
        <v>173</v>
      </c>
      <c r="F170" s="175" t="s">
        <v>86</v>
      </c>
      <c r="G170" s="19">
        <v>301000</v>
      </c>
    </row>
    <row r="171" spans="1:7" ht="12.75">
      <c r="A171" s="153" t="s">
        <v>85</v>
      </c>
      <c r="B171" s="128" t="s">
        <v>37</v>
      </c>
      <c r="C171" s="154" t="s">
        <v>3</v>
      </c>
      <c r="D171" s="164" t="s">
        <v>3</v>
      </c>
      <c r="E171" s="155"/>
      <c r="F171" s="187"/>
      <c r="G171" s="156">
        <f>G172+G175+G178</f>
        <v>475300</v>
      </c>
    </row>
    <row r="172" spans="1:7" ht="12.75">
      <c r="A172" s="111" t="s">
        <v>206</v>
      </c>
      <c r="B172" s="128" t="s">
        <v>37</v>
      </c>
      <c r="C172" s="65" t="s">
        <v>3</v>
      </c>
      <c r="D172" s="70" t="s">
        <v>3</v>
      </c>
      <c r="E172" s="32" t="s">
        <v>205</v>
      </c>
      <c r="F172" s="61"/>
      <c r="G172" s="33">
        <f>SUM(G173:G174)</f>
        <v>275300</v>
      </c>
    </row>
    <row r="173" spans="1:7" ht="30" customHeight="1">
      <c r="A173" s="79" t="s">
        <v>117</v>
      </c>
      <c r="B173" s="128" t="s">
        <v>37</v>
      </c>
      <c r="C173" s="46" t="s">
        <v>3</v>
      </c>
      <c r="D173" s="102" t="s">
        <v>3</v>
      </c>
      <c r="E173" s="8" t="s">
        <v>205</v>
      </c>
      <c r="F173" s="170" t="s">
        <v>119</v>
      </c>
      <c r="G173" s="19">
        <v>41000</v>
      </c>
    </row>
    <row r="174" spans="1:7" ht="30" customHeight="1">
      <c r="A174" s="79" t="s">
        <v>360</v>
      </c>
      <c r="B174" s="128" t="s">
        <v>37</v>
      </c>
      <c r="C174" s="46" t="s">
        <v>3</v>
      </c>
      <c r="D174" s="102" t="s">
        <v>3</v>
      </c>
      <c r="E174" s="8" t="s">
        <v>205</v>
      </c>
      <c r="F174" s="170" t="s">
        <v>355</v>
      </c>
      <c r="G174" s="19">
        <v>234300</v>
      </c>
    </row>
    <row r="175" spans="1:7" ht="27.75" customHeight="1">
      <c r="A175" s="111" t="s">
        <v>289</v>
      </c>
      <c r="B175" s="128" t="s">
        <v>37</v>
      </c>
      <c r="C175" s="65" t="s">
        <v>3</v>
      </c>
      <c r="D175" s="70" t="s">
        <v>3</v>
      </c>
      <c r="E175" s="32" t="s">
        <v>346</v>
      </c>
      <c r="F175" s="61"/>
      <c r="G175" s="33">
        <f>SUM(G176:G177)</f>
        <v>0</v>
      </c>
    </row>
    <row r="176" spans="1:7" ht="27.75" customHeight="1">
      <c r="A176" s="79" t="s">
        <v>122</v>
      </c>
      <c r="B176" s="128" t="s">
        <v>37</v>
      </c>
      <c r="C176" s="46" t="s">
        <v>3</v>
      </c>
      <c r="D176" s="102" t="s">
        <v>3</v>
      </c>
      <c r="E176" s="8" t="s">
        <v>346</v>
      </c>
      <c r="F176" s="170" t="s">
        <v>93</v>
      </c>
      <c r="G176" s="19"/>
    </row>
    <row r="177" spans="1:7" ht="17.25" customHeight="1">
      <c r="A177" s="13" t="s">
        <v>87</v>
      </c>
      <c r="B177" s="128" t="s">
        <v>37</v>
      </c>
      <c r="C177" s="46" t="s">
        <v>3</v>
      </c>
      <c r="D177" s="102" t="s">
        <v>3</v>
      </c>
      <c r="E177" s="8" t="s">
        <v>346</v>
      </c>
      <c r="F177" s="184" t="s">
        <v>86</v>
      </c>
      <c r="G177" s="19"/>
    </row>
    <row r="178" spans="1:7" ht="31.5" customHeight="1">
      <c r="A178" s="111" t="s">
        <v>207</v>
      </c>
      <c r="B178" s="128" t="s">
        <v>37</v>
      </c>
      <c r="C178" s="65" t="s">
        <v>3</v>
      </c>
      <c r="D178" s="70" t="s">
        <v>3</v>
      </c>
      <c r="E178" s="32" t="s">
        <v>176</v>
      </c>
      <c r="F178" s="61"/>
      <c r="G178" s="33">
        <f>SUM(G179:G180)</f>
        <v>200000</v>
      </c>
    </row>
    <row r="179" spans="1:7" ht="31.5" customHeight="1">
      <c r="A179" s="79" t="s">
        <v>122</v>
      </c>
      <c r="B179" s="128" t="s">
        <v>37</v>
      </c>
      <c r="C179" s="46" t="s">
        <v>3</v>
      </c>
      <c r="D179" s="102" t="s">
        <v>3</v>
      </c>
      <c r="E179" s="8" t="s">
        <v>176</v>
      </c>
      <c r="F179" s="170" t="s">
        <v>93</v>
      </c>
      <c r="G179" s="19">
        <v>89000</v>
      </c>
    </row>
    <row r="180" spans="1:7" ht="15.75" customHeight="1">
      <c r="A180" s="13" t="s">
        <v>87</v>
      </c>
      <c r="B180" s="128" t="s">
        <v>37</v>
      </c>
      <c r="C180" s="46" t="s">
        <v>3</v>
      </c>
      <c r="D180" s="102" t="s">
        <v>3</v>
      </c>
      <c r="E180" s="8" t="s">
        <v>176</v>
      </c>
      <c r="F180" s="184" t="s">
        <v>86</v>
      </c>
      <c r="G180" s="19">
        <v>111000</v>
      </c>
    </row>
    <row r="181" spans="1:7" ht="17.25" customHeight="1">
      <c r="A181" s="30" t="s">
        <v>26</v>
      </c>
      <c r="B181" s="128" t="s">
        <v>37</v>
      </c>
      <c r="C181" s="44" t="s">
        <v>3</v>
      </c>
      <c r="D181" s="91" t="s">
        <v>5</v>
      </c>
      <c r="E181" s="7"/>
      <c r="F181" s="162"/>
      <c r="G181" s="20">
        <f>G182+G190+G196+G199</f>
        <v>14658200</v>
      </c>
    </row>
    <row r="182" spans="1:7" ht="30" customHeight="1">
      <c r="A182" s="260" t="s">
        <v>208</v>
      </c>
      <c r="B182" s="128" t="s">
        <v>37</v>
      </c>
      <c r="C182" s="47" t="s">
        <v>3</v>
      </c>
      <c r="D182" s="69" t="s">
        <v>5</v>
      </c>
      <c r="E182" s="12" t="s">
        <v>345</v>
      </c>
      <c r="F182" s="165"/>
      <c r="G182" s="18">
        <f>SUM(G183:G189)</f>
        <v>11582200</v>
      </c>
    </row>
    <row r="183" spans="1:7" ht="30" customHeight="1">
      <c r="A183" s="79" t="s">
        <v>117</v>
      </c>
      <c r="B183" s="128" t="s">
        <v>37</v>
      </c>
      <c r="C183" s="46" t="s">
        <v>3</v>
      </c>
      <c r="D183" s="68" t="s">
        <v>5</v>
      </c>
      <c r="E183" s="8" t="s">
        <v>345</v>
      </c>
      <c r="F183" s="175" t="s">
        <v>119</v>
      </c>
      <c r="G183" s="19">
        <v>9631200</v>
      </c>
    </row>
    <row r="184" spans="1:7" ht="26.25" customHeight="1">
      <c r="A184" s="79" t="s">
        <v>121</v>
      </c>
      <c r="B184" s="128" t="s">
        <v>37</v>
      </c>
      <c r="C184" s="46" t="s">
        <v>3</v>
      </c>
      <c r="D184" s="68" t="s">
        <v>5</v>
      </c>
      <c r="E184" s="8" t="s">
        <v>345</v>
      </c>
      <c r="F184" s="175" t="s">
        <v>120</v>
      </c>
      <c r="G184" s="19">
        <v>130000</v>
      </c>
    </row>
    <row r="185" spans="1:7" ht="19.5" customHeight="1">
      <c r="A185" s="79" t="s">
        <v>90</v>
      </c>
      <c r="B185" s="128" t="s">
        <v>37</v>
      </c>
      <c r="C185" s="46" t="s">
        <v>3</v>
      </c>
      <c r="D185" s="68" t="s">
        <v>5</v>
      </c>
      <c r="E185" s="8" t="s">
        <v>345</v>
      </c>
      <c r="F185" s="175" t="s">
        <v>92</v>
      </c>
      <c r="G185" s="19">
        <v>81000</v>
      </c>
    </row>
    <row r="186" spans="1:7" ht="25.5">
      <c r="A186" s="79" t="s">
        <v>122</v>
      </c>
      <c r="B186" s="128" t="s">
        <v>37</v>
      </c>
      <c r="C186" s="46" t="s">
        <v>3</v>
      </c>
      <c r="D186" s="68" t="s">
        <v>5</v>
      </c>
      <c r="E186" s="8" t="s">
        <v>345</v>
      </c>
      <c r="F186" s="175" t="s">
        <v>93</v>
      </c>
      <c r="G186" s="19">
        <v>485000</v>
      </c>
    </row>
    <row r="187" spans="1:7" ht="12.75">
      <c r="A187" s="79" t="s">
        <v>111</v>
      </c>
      <c r="B187" s="128" t="s">
        <v>37</v>
      </c>
      <c r="C187" s="46" t="s">
        <v>3</v>
      </c>
      <c r="D187" s="68" t="s">
        <v>5</v>
      </c>
      <c r="E187" s="8" t="s">
        <v>345</v>
      </c>
      <c r="F187" s="170" t="s">
        <v>114</v>
      </c>
      <c r="G187" s="19">
        <v>40000</v>
      </c>
    </row>
    <row r="188" spans="1:7" ht="21" customHeight="1">
      <c r="A188" s="79" t="s">
        <v>113</v>
      </c>
      <c r="B188" s="128" t="s">
        <v>37</v>
      </c>
      <c r="C188" s="46" t="s">
        <v>3</v>
      </c>
      <c r="D188" s="68" t="s">
        <v>5</v>
      </c>
      <c r="E188" s="8" t="s">
        <v>345</v>
      </c>
      <c r="F188" s="170" t="s">
        <v>115</v>
      </c>
      <c r="G188" s="19">
        <v>40000</v>
      </c>
    </row>
    <row r="189" spans="1:7" ht="20.25" customHeight="1">
      <c r="A189" s="94" t="s">
        <v>110</v>
      </c>
      <c r="B189" s="128" t="s">
        <v>37</v>
      </c>
      <c r="C189" s="46" t="s">
        <v>3</v>
      </c>
      <c r="D189" s="68" t="s">
        <v>5</v>
      </c>
      <c r="E189" s="8" t="s">
        <v>345</v>
      </c>
      <c r="F189" s="170" t="s">
        <v>82</v>
      </c>
      <c r="G189" s="19">
        <f>2000000-200000-590000-35000</f>
        <v>1175000</v>
      </c>
    </row>
    <row r="190" spans="1:7" ht="32.25" customHeight="1">
      <c r="A190" s="35" t="s">
        <v>209</v>
      </c>
      <c r="B190" s="128" t="s">
        <v>37</v>
      </c>
      <c r="C190" s="45" t="s">
        <v>3</v>
      </c>
      <c r="D190" s="70" t="s">
        <v>5</v>
      </c>
      <c r="E190" s="32" t="s">
        <v>142</v>
      </c>
      <c r="F190" s="163"/>
      <c r="G190" s="33">
        <f>G191+G192+G193+G194</f>
        <v>2470000</v>
      </c>
    </row>
    <row r="191" spans="1:6" ht="38.25" customHeight="1">
      <c r="A191" s="79" t="s">
        <v>181</v>
      </c>
      <c r="B191" s="128" t="s">
        <v>37</v>
      </c>
      <c r="C191" s="46" t="s">
        <v>3</v>
      </c>
      <c r="D191" s="68" t="s">
        <v>5</v>
      </c>
      <c r="E191" s="8" t="s">
        <v>142</v>
      </c>
      <c r="F191" s="142" t="s">
        <v>182</v>
      </c>
    </row>
    <row r="192" spans="1:7" ht="24.75" customHeight="1">
      <c r="A192" s="79" t="s">
        <v>122</v>
      </c>
      <c r="B192" s="128" t="s">
        <v>37</v>
      </c>
      <c r="C192" s="46" t="s">
        <v>3</v>
      </c>
      <c r="D192" s="68" t="s">
        <v>5</v>
      </c>
      <c r="E192" s="8" t="s">
        <v>142</v>
      </c>
      <c r="F192" s="175" t="s">
        <v>93</v>
      </c>
      <c r="G192" s="19">
        <v>100000</v>
      </c>
    </row>
    <row r="193" spans="1:7" ht="16.5" customHeight="1">
      <c r="A193" s="13" t="s">
        <v>87</v>
      </c>
      <c r="B193" s="128" t="s">
        <v>37</v>
      </c>
      <c r="C193" s="46" t="s">
        <v>3</v>
      </c>
      <c r="D193" s="68" t="s">
        <v>5</v>
      </c>
      <c r="E193" s="8" t="s">
        <v>142</v>
      </c>
      <c r="F193" s="175" t="s">
        <v>86</v>
      </c>
      <c r="G193" s="19">
        <v>870000</v>
      </c>
    </row>
    <row r="194" spans="1:7" ht="41.25" customHeight="1">
      <c r="A194" s="260" t="s">
        <v>284</v>
      </c>
      <c r="B194" s="128" t="s">
        <v>37</v>
      </c>
      <c r="C194" s="273" t="s">
        <v>3</v>
      </c>
      <c r="D194" s="262" t="s">
        <v>5</v>
      </c>
      <c r="E194" s="266" t="s">
        <v>347</v>
      </c>
      <c r="F194" s="300"/>
      <c r="G194" s="265">
        <f>G195</f>
        <v>1500000</v>
      </c>
    </row>
    <row r="195" spans="1:7" ht="33" customHeight="1">
      <c r="A195" s="79" t="s">
        <v>122</v>
      </c>
      <c r="B195" s="128" t="s">
        <v>37</v>
      </c>
      <c r="C195" s="46" t="s">
        <v>3</v>
      </c>
      <c r="D195" s="68" t="s">
        <v>5</v>
      </c>
      <c r="E195" s="8" t="s">
        <v>347</v>
      </c>
      <c r="F195" s="175" t="s">
        <v>93</v>
      </c>
      <c r="G195" s="19">
        <v>1500000</v>
      </c>
    </row>
    <row r="196" spans="1:7" ht="18.75" customHeight="1">
      <c r="A196" s="35" t="s">
        <v>210</v>
      </c>
      <c r="B196" s="128" t="s">
        <v>37</v>
      </c>
      <c r="C196" s="45" t="s">
        <v>3</v>
      </c>
      <c r="D196" s="70" t="s">
        <v>5</v>
      </c>
      <c r="E196" s="32" t="s">
        <v>348</v>
      </c>
      <c r="F196" s="163"/>
      <c r="G196" s="33">
        <f>G197+G198</f>
        <v>606000</v>
      </c>
    </row>
    <row r="197" spans="1:7" ht="31.5" customHeight="1">
      <c r="A197" s="79" t="s">
        <v>122</v>
      </c>
      <c r="B197" s="128" t="s">
        <v>37</v>
      </c>
      <c r="C197" s="46" t="s">
        <v>3</v>
      </c>
      <c r="D197" s="68" t="s">
        <v>5</v>
      </c>
      <c r="E197" s="8" t="s">
        <v>348</v>
      </c>
      <c r="F197" s="175" t="s">
        <v>93</v>
      </c>
      <c r="G197" s="19">
        <v>450000</v>
      </c>
    </row>
    <row r="198" spans="1:7" ht="19.5" customHeight="1">
      <c r="A198" s="13" t="s">
        <v>87</v>
      </c>
      <c r="B198" s="128" t="s">
        <v>37</v>
      </c>
      <c r="C198" s="46" t="s">
        <v>3</v>
      </c>
      <c r="D198" s="68" t="s">
        <v>5</v>
      </c>
      <c r="E198" s="8" t="s">
        <v>348</v>
      </c>
      <c r="F198" s="175" t="s">
        <v>86</v>
      </c>
      <c r="G198" s="19">
        <v>156000</v>
      </c>
    </row>
    <row r="199" spans="1:7" ht="25.5">
      <c r="A199" s="35" t="s">
        <v>187</v>
      </c>
      <c r="B199" s="128" t="s">
        <v>37</v>
      </c>
      <c r="C199" s="45" t="s">
        <v>3</v>
      </c>
      <c r="D199" s="70" t="s">
        <v>5</v>
      </c>
      <c r="E199" s="32" t="s">
        <v>188</v>
      </c>
      <c r="F199" s="163"/>
      <c r="G199" s="33">
        <f>G200</f>
        <v>0</v>
      </c>
    </row>
    <row r="200" spans="1:7" ht="12.75">
      <c r="A200" s="13" t="s">
        <v>87</v>
      </c>
      <c r="B200" s="128" t="s">
        <v>37</v>
      </c>
      <c r="C200" s="46" t="s">
        <v>3</v>
      </c>
      <c r="D200" s="68" t="s">
        <v>5</v>
      </c>
      <c r="E200" s="8" t="s">
        <v>188</v>
      </c>
      <c r="F200" s="175" t="s">
        <v>86</v>
      </c>
      <c r="G200" s="19"/>
    </row>
    <row r="201" spans="1:7" ht="15.75">
      <c r="A201" s="56" t="s">
        <v>72</v>
      </c>
      <c r="B201" s="129" t="s">
        <v>37</v>
      </c>
      <c r="C201" s="49" t="s">
        <v>4</v>
      </c>
      <c r="D201" s="98"/>
      <c r="E201" s="14"/>
      <c r="F201" s="181"/>
      <c r="G201" s="21">
        <f>G202</f>
        <v>12830900</v>
      </c>
    </row>
    <row r="202" spans="1:7" ht="12.75">
      <c r="A202" s="30" t="s">
        <v>27</v>
      </c>
      <c r="B202" s="128" t="s">
        <v>37</v>
      </c>
      <c r="C202" s="40" t="s">
        <v>4</v>
      </c>
      <c r="D202" s="91" t="s">
        <v>2</v>
      </c>
      <c r="E202" s="7"/>
      <c r="F202" s="162"/>
      <c r="G202" s="22">
        <f>G203</f>
        <v>12830900</v>
      </c>
    </row>
    <row r="203" spans="1:7" ht="12.75">
      <c r="A203" s="288" t="s">
        <v>220</v>
      </c>
      <c r="B203" s="128" t="s">
        <v>37</v>
      </c>
      <c r="C203" s="289" t="s">
        <v>4</v>
      </c>
      <c r="D203" s="290" t="s">
        <v>2</v>
      </c>
      <c r="E203" s="291" t="s">
        <v>216</v>
      </c>
      <c r="F203" s="292"/>
      <c r="G203" s="293">
        <f>G204+G223+G227+G230+G233</f>
        <v>12830900</v>
      </c>
    </row>
    <row r="204" spans="1:7" ht="38.25">
      <c r="A204" s="28" t="s">
        <v>211</v>
      </c>
      <c r="B204" s="128" t="s">
        <v>37</v>
      </c>
      <c r="C204" s="40" t="s">
        <v>265</v>
      </c>
      <c r="D204" s="91" t="s">
        <v>2</v>
      </c>
      <c r="E204" s="7" t="s">
        <v>221</v>
      </c>
      <c r="F204" s="162"/>
      <c r="G204" s="22">
        <f>G205+G209+G211+G215</f>
        <v>11980900</v>
      </c>
    </row>
    <row r="205" spans="1:7" ht="38.25">
      <c r="A205" s="35" t="s">
        <v>217</v>
      </c>
      <c r="B205" s="128" t="s">
        <v>37</v>
      </c>
      <c r="C205" s="39" t="s">
        <v>4</v>
      </c>
      <c r="D205" s="70" t="s">
        <v>2</v>
      </c>
      <c r="E205" s="32" t="s">
        <v>324</v>
      </c>
      <c r="F205" s="163"/>
      <c r="G205" s="33">
        <f>SUM(G206:G208)</f>
        <v>750000</v>
      </c>
    </row>
    <row r="206" spans="1:7" ht="25.5">
      <c r="A206" s="79" t="s">
        <v>117</v>
      </c>
      <c r="B206" s="128" t="s">
        <v>37</v>
      </c>
      <c r="C206" s="141" t="s">
        <v>4</v>
      </c>
      <c r="D206" s="143" t="s">
        <v>2</v>
      </c>
      <c r="E206" s="142" t="s">
        <v>324</v>
      </c>
      <c r="F206" s="175" t="s">
        <v>119</v>
      </c>
      <c r="G206" s="144">
        <v>500000</v>
      </c>
    </row>
    <row r="207" spans="1:7" ht="12.75">
      <c r="A207" s="79" t="s">
        <v>121</v>
      </c>
      <c r="B207" s="128" t="s">
        <v>37</v>
      </c>
      <c r="C207" s="141" t="s">
        <v>4</v>
      </c>
      <c r="D207" s="143" t="s">
        <v>2</v>
      </c>
      <c r="E207" s="142" t="s">
        <v>324</v>
      </c>
      <c r="F207" s="175" t="s">
        <v>120</v>
      </c>
      <c r="G207" s="144">
        <v>4000</v>
      </c>
    </row>
    <row r="208" spans="1:7" ht="25.5">
      <c r="A208" s="79" t="s">
        <v>122</v>
      </c>
      <c r="B208" s="128" t="s">
        <v>37</v>
      </c>
      <c r="C208" s="141" t="s">
        <v>4</v>
      </c>
      <c r="D208" s="143" t="s">
        <v>2</v>
      </c>
      <c r="E208" s="142" t="s">
        <v>324</v>
      </c>
      <c r="F208" s="170" t="s">
        <v>93</v>
      </c>
      <c r="G208" s="144">
        <v>246000</v>
      </c>
    </row>
    <row r="209" spans="1:7" ht="25.5">
      <c r="A209" s="254" t="s">
        <v>183</v>
      </c>
      <c r="B209" s="128" t="s">
        <v>37</v>
      </c>
      <c r="C209" s="202" t="s">
        <v>4</v>
      </c>
      <c r="D209" s="203" t="s">
        <v>2</v>
      </c>
      <c r="E209" s="204" t="s">
        <v>184</v>
      </c>
      <c r="F209" s="205"/>
      <c r="G209" s="206">
        <f>G210</f>
        <v>0</v>
      </c>
    </row>
    <row r="210" spans="1:7" ht="38.25">
      <c r="A210" s="79" t="s">
        <v>166</v>
      </c>
      <c r="B210" s="128" t="s">
        <v>37</v>
      </c>
      <c r="C210" s="38" t="s">
        <v>4</v>
      </c>
      <c r="D210" s="68" t="s">
        <v>2</v>
      </c>
      <c r="E210" s="8" t="s">
        <v>184</v>
      </c>
      <c r="F210" s="170" t="s">
        <v>165</v>
      </c>
      <c r="G210" s="19"/>
    </row>
    <row r="211" spans="1:7" ht="25.5">
      <c r="A211" s="209" t="s">
        <v>218</v>
      </c>
      <c r="B211" s="128" t="s">
        <v>37</v>
      </c>
      <c r="C211" s="39" t="s">
        <v>4</v>
      </c>
      <c r="D211" s="70" t="s">
        <v>2</v>
      </c>
      <c r="E211" s="32" t="s">
        <v>223</v>
      </c>
      <c r="F211" s="163"/>
      <c r="G211" s="33">
        <f>G212+G213+G214</f>
        <v>315000</v>
      </c>
    </row>
    <row r="212" spans="1:7" ht="12.75">
      <c r="A212" s="79" t="s">
        <v>121</v>
      </c>
      <c r="B212" s="128" t="s">
        <v>37</v>
      </c>
      <c r="C212" s="48" t="s">
        <v>4</v>
      </c>
      <c r="D212" s="68" t="s">
        <v>2</v>
      </c>
      <c r="E212" s="8" t="s">
        <v>223</v>
      </c>
      <c r="F212" s="170" t="s">
        <v>120</v>
      </c>
      <c r="G212" s="19">
        <v>10000</v>
      </c>
    </row>
    <row r="213" spans="1:7" ht="25.5">
      <c r="A213" s="79" t="s">
        <v>122</v>
      </c>
      <c r="B213" s="128" t="s">
        <v>37</v>
      </c>
      <c r="C213" s="48" t="s">
        <v>4</v>
      </c>
      <c r="D213" s="68" t="s">
        <v>2</v>
      </c>
      <c r="E213" s="8" t="s">
        <v>223</v>
      </c>
      <c r="F213" s="170" t="s">
        <v>93</v>
      </c>
      <c r="G213" s="19">
        <v>285000</v>
      </c>
    </row>
    <row r="214" spans="1:7" ht="12.75">
      <c r="A214" s="79" t="s">
        <v>113</v>
      </c>
      <c r="B214" s="128" t="s">
        <v>37</v>
      </c>
      <c r="C214" s="48" t="s">
        <v>4</v>
      </c>
      <c r="D214" s="68" t="s">
        <v>2</v>
      </c>
      <c r="E214" s="8" t="s">
        <v>223</v>
      </c>
      <c r="F214" s="170" t="s">
        <v>115</v>
      </c>
      <c r="G214" s="19">
        <v>20000</v>
      </c>
    </row>
    <row r="215" spans="1:7" ht="12.75">
      <c r="A215" s="209" t="s">
        <v>219</v>
      </c>
      <c r="B215" s="128" t="s">
        <v>37</v>
      </c>
      <c r="C215" s="39" t="s">
        <v>4</v>
      </c>
      <c r="D215" s="70" t="s">
        <v>2</v>
      </c>
      <c r="E215" s="32" t="s">
        <v>224</v>
      </c>
      <c r="F215" s="163"/>
      <c r="G215" s="33">
        <f>SUM(G216:G222)</f>
        <v>10915900</v>
      </c>
    </row>
    <row r="216" spans="1:7" ht="25.5">
      <c r="A216" s="79" t="s">
        <v>117</v>
      </c>
      <c r="B216" s="128" t="s">
        <v>37</v>
      </c>
      <c r="C216" s="48" t="s">
        <v>4</v>
      </c>
      <c r="D216" s="68" t="s">
        <v>2</v>
      </c>
      <c r="E216" s="8" t="s">
        <v>224</v>
      </c>
      <c r="F216" s="175" t="s">
        <v>119</v>
      </c>
      <c r="G216" s="19">
        <v>9300000</v>
      </c>
    </row>
    <row r="217" spans="1:7" ht="12.75">
      <c r="A217" s="79" t="s">
        <v>121</v>
      </c>
      <c r="B217" s="128" t="s">
        <v>37</v>
      </c>
      <c r="C217" s="48" t="s">
        <v>4</v>
      </c>
      <c r="D217" s="68" t="s">
        <v>2</v>
      </c>
      <c r="E217" s="8" t="s">
        <v>224</v>
      </c>
      <c r="F217" s="175" t="s">
        <v>120</v>
      </c>
      <c r="G217" s="19">
        <v>109000</v>
      </c>
    </row>
    <row r="218" spans="1:7" ht="19.5" customHeight="1">
      <c r="A218" s="79" t="s">
        <v>90</v>
      </c>
      <c r="B218" s="128" t="s">
        <v>37</v>
      </c>
      <c r="C218" s="48" t="s">
        <v>4</v>
      </c>
      <c r="D218" s="68" t="s">
        <v>2</v>
      </c>
      <c r="E218" s="8" t="s">
        <v>224</v>
      </c>
      <c r="F218" s="175" t="s">
        <v>92</v>
      </c>
      <c r="G218" s="19"/>
    </row>
    <row r="219" spans="1:7" ht="25.5">
      <c r="A219" s="79" t="s">
        <v>122</v>
      </c>
      <c r="B219" s="128" t="s">
        <v>37</v>
      </c>
      <c r="C219" s="48" t="s">
        <v>4</v>
      </c>
      <c r="D219" s="68" t="s">
        <v>2</v>
      </c>
      <c r="E219" s="8" t="s">
        <v>224</v>
      </c>
      <c r="F219" s="170" t="s">
        <v>93</v>
      </c>
      <c r="G219" s="19">
        <v>1456400</v>
      </c>
    </row>
    <row r="220" spans="1:7" ht="63.75">
      <c r="A220" s="79" t="s">
        <v>116</v>
      </c>
      <c r="B220" s="128" t="s">
        <v>37</v>
      </c>
      <c r="C220" s="48" t="s">
        <v>4</v>
      </c>
      <c r="D220" s="68" t="s">
        <v>2</v>
      </c>
      <c r="E220" s="8" t="s">
        <v>224</v>
      </c>
      <c r="F220" s="170" t="s">
        <v>112</v>
      </c>
      <c r="G220" s="19">
        <v>12500</v>
      </c>
    </row>
    <row r="221" spans="1:7" ht="12.75">
      <c r="A221" s="79" t="s">
        <v>111</v>
      </c>
      <c r="B221" s="128" t="s">
        <v>37</v>
      </c>
      <c r="C221" s="48" t="s">
        <v>4</v>
      </c>
      <c r="D221" s="68" t="s">
        <v>2</v>
      </c>
      <c r="E221" s="8" t="s">
        <v>224</v>
      </c>
      <c r="F221" s="170" t="s">
        <v>114</v>
      </c>
      <c r="G221" s="19">
        <v>26000</v>
      </c>
    </row>
    <row r="222" spans="1:7" ht="12.75">
      <c r="A222" s="79" t="s">
        <v>113</v>
      </c>
      <c r="B222" s="128" t="s">
        <v>37</v>
      </c>
      <c r="C222" s="48" t="s">
        <v>4</v>
      </c>
      <c r="D222" s="68" t="s">
        <v>2</v>
      </c>
      <c r="E222" s="8" t="s">
        <v>224</v>
      </c>
      <c r="F222" s="170" t="s">
        <v>115</v>
      </c>
      <c r="G222" s="19">
        <v>12000</v>
      </c>
    </row>
    <row r="223" spans="1:7" ht="12.75">
      <c r="A223" s="268" t="s">
        <v>225</v>
      </c>
      <c r="B223" s="128" t="s">
        <v>37</v>
      </c>
      <c r="C223" s="269" t="s">
        <v>4</v>
      </c>
      <c r="D223" s="266" t="s">
        <v>2</v>
      </c>
      <c r="E223" s="270" t="s">
        <v>227</v>
      </c>
      <c r="F223" s="271"/>
      <c r="G223" s="272">
        <f>G224</f>
        <v>300000</v>
      </c>
    </row>
    <row r="224" spans="1:7" ht="25.5">
      <c r="A224" s="254" t="s">
        <v>226</v>
      </c>
      <c r="B224" s="128" t="s">
        <v>37</v>
      </c>
      <c r="C224" s="202" t="s">
        <v>4</v>
      </c>
      <c r="D224" s="203" t="s">
        <v>2</v>
      </c>
      <c r="E224" s="204" t="s">
        <v>228</v>
      </c>
      <c r="F224" s="205"/>
      <c r="G224" s="206">
        <f>G225</f>
        <v>300000</v>
      </c>
    </row>
    <row r="225" spans="1:7" ht="25.5">
      <c r="A225" s="79" t="s">
        <v>122</v>
      </c>
      <c r="B225" s="128" t="s">
        <v>37</v>
      </c>
      <c r="C225" s="38" t="s">
        <v>4</v>
      </c>
      <c r="D225" s="68" t="s">
        <v>2</v>
      </c>
      <c r="E225" s="8" t="s">
        <v>228</v>
      </c>
      <c r="F225" s="170" t="s">
        <v>93</v>
      </c>
      <c r="G225" s="19">
        <v>300000</v>
      </c>
    </row>
    <row r="226" spans="1:7" ht="25.5">
      <c r="A226" s="79" t="s">
        <v>122</v>
      </c>
      <c r="B226" s="128" t="s">
        <v>37</v>
      </c>
      <c r="C226" s="46" t="s">
        <v>4</v>
      </c>
      <c r="D226" s="68" t="s">
        <v>2</v>
      </c>
      <c r="E226" s="8" t="s">
        <v>143</v>
      </c>
      <c r="F226" s="170" t="s">
        <v>93</v>
      </c>
      <c r="G226" s="19"/>
    </row>
    <row r="227" spans="1:7" ht="12.75">
      <c r="A227" s="260" t="s">
        <v>229</v>
      </c>
      <c r="B227" s="128" t="s">
        <v>37</v>
      </c>
      <c r="C227" s="273" t="s">
        <v>4</v>
      </c>
      <c r="D227" s="262" t="s">
        <v>2</v>
      </c>
      <c r="E227" s="266" t="s">
        <v>230</v>
      </c>
      <c r="F227" s="267"/>
      <c r="G227" s="265">
        <f>G228</f>
        <v>300000</v>
      </c>
    </row>
    <row r="228" spans="1:7" ht="12.75">
      <c r="A228" s="35" t="s">
        <v>231</v>
      </c>
      <c r="B228" s="128" t="s">
        <v>37</v>
      </c>
      <c r="C228" s="45" t="s">
        <v>4</v>
      </c>
      <c r="D228" s="70" t="s">
        <v>2</v>
      </c>
      <c r="E228" s="32" t="s">
        <v>232</v>
      </c>
      <c r="F228" s="163"/>
      <c r="G228" s="33">
        <f>G229</f>
        <v>300000</v>
      </c>
    </row>
    <row r="229" spans="1:7" ht="25.5">
      <c r="A229" s="79" t="s">
        <v>122</v>
      </c>
      <c r="B229" s="128" t="s">
        <v>37</v>
      </c>
      <c r="C229" s="46" t="s">
        <v>4</v>
      </c>
      <c r="D229" s="68" t="s">
        <v>2</v>
      </c>
      <c r="E229" s="8" t="s">
        <v>232</v>
      </c>
      <c r="F229" s="170" t="s">
        <v>93</v>
      </c>
      <c r="G229" s="19">
        <v>300000</v>
      </c>
    </row>
    <row r="230" spans="1:7" ht="12.75">
      <c r="A230" s="260" t="s">
        <v>210</v>
      </c>
      <c r="B230" s="128" t="s">
        <v>37</v>
      </c>
      <c r="C230" s="273" t="s">
        <v>4</v>
      </c>
      <c r="D230" s="262" t="s">
        <v>2</v>
      </c>
      <c r="E230" s="266" t="s">
        <v>233</v>
      </c>
      <c r="F230" s="267"/>
      <c r="G230" s="265">
        <f>G231</f>
        <v>150000</v>
      </c>
    </row>
    <row r="231" spans="1:7" ht="25.5">
      <c r="A231" s="35" t="s">
        <v>234</v>
      </c>
      <c r="B231" s="128" t="s">
        <v>37</v>
      </c>
      <c r="C231" s="45" t="s">
        <v>4</v>
      </c>
      <c r="D231" s="70" t="s">
        <v>2</v>
      </c>
      <c r="E231" s="32" t="s">
        <v>143</v>
      </c>
      <c r="F231" s="163"/>
      <c r="G231" s="33">
        <f>G232</f>
        <v>150000</v>
      </c>
    </row>
    <row r="232" spans="1:7" ht="25.5">
      <c r="A232" s="246" t="s">
        <v>122</v>
      </c>
      <c r="B232" s="128" t="s">
        <v>37</v>
      </c>
      <c r="C232" s="223" t="s">
        <v>4</v>
      </c>
      <c r="D232" s="68" t="s">
        <v>2</v>
      </c>
      <c r="E232" s="8" t="s">
        <v>143</v>
      </c>
      <c r="F232" s="170" t="s">
        <v>93</v>
      </c>
      <c r="G232" s="19">
        <v>150000</v>
      </c>
    </row>
    <row r="233" spans="1:7" ht="12.75">
      <c r="A233" s="274" t="s">
        <v>235</v>
      </c>
      <c r="B233" s="128" t="s">
        <v>37</v>
      </c>
      <c r="C233" s="294" t="s">
        <v>4</v>
      </c>
      <c r="D233" s="262" t="s">
        <v>2</v>
      </c>
      <c r="E233" s="266" t="s">
        <v>237</v>
      </c>
      <c r="F233" s="267"/>
      <c r="G233" s="265">
        <f>G234</f>
        <v>100000</v>
      </c>
    </row>
    <row r="234" spans="1:7" ht="18" customHeight="1">
      <c r="A234" s="254" t="s">
        <v>236</v>
      </c>
      <c r="B234" s="128" t="s">
        <v>37</v>
      </c>
      <c r="C234" s="65" t="s">
        <v>4</v>
      </c>
      <c r="D234" s="70" t="s">
        <v>2</v>
      </c>
      <c r="E234" s="32" t="s">
        <v>144</v>
      </c>
      <c r="F234" s="163"/>
      <c r="G234" s="33">
        <f>G235</f>
        <v>100000</v>
      </c>
    </row>
    <row r="235" spans="1:7" ht="25.5">
      <c r="A235" s="246" t="s">
        <v>122</v>
      </c>
      <c r="B235" s="128" t="s">
        <v>37</v>
      </c>
      <c r="C235" s="223" t="s">
        <v>4</v>
      </c>
      <c r="D235" s="68" t="s">
        <v>2</v>
      </c>
      <c r="E235" s="8" t="s">
        <v>144</v>
      </c>
      <c r="F235" s="170" t="s">
        <v>93</v>
      </c>
      <c r="G235" s="19">
        <v>100000</v>
      </c>
    </row>
    <row r="236" spans="1:7" ht="15.75">
      <c r="A236" s="299" t="s">
        <v>277</v>
      </c>
      <c r="B236" s="129" t="s">
        <v>37</v>
      </c>
      <c r="C236" s="238" t="s">
        <v>5</v>
      </c>
      <c r="D236" s="235"/>
      <c r="E236" s="236"/>
      <c r="F236" s="237"/>
      <c r="G236" s="239">
        <f>G237</f>
        <v>802200</v>
      </c>
    </row>
    <row r="237" spans="1:7" ht="12.75">
      <c r="A237" s="297" t="s">
        <v>278</v>
      </c>
      <c r="B237" s="128" t="s">
        <v>37</v>
      </c>
      <c r="C237" s="37" t="s">
        <v>5</v>
      </c>
      <c r="D237" s="91" t="s">
        <v>2</v>
      </c>
      <c r="E237" s="7"/>
      <c r="F237" s="162"/>
      <c r="G237" s="20">
        <f>G238</f>
        <v>802200</v>
      </c>
    </row>
    <row r="238" spans="1:7" ht="12.75">
      <c r="A238" s="145" t="s">
        <v>279</v>
      </c>
      <c r="B238" s="128" t="s">
        <v>37</v>
      </c>
      <c r="C238" s="39" t="s">
        <v>5</v>
      </c>
      <c r="D238" s="70" t="s">
        <v>2</v>
      </c>
      <c r="E238" s="32" t="s">
        <v>291</v>
      </c>
      <c r="F238" s="163"/>
      <c r="G238" s="33">
        <f>G239</f>
        <v>802200</v>
      </c>
    </row>
    <row r="239" spans="1:7" ht="12.75">
      <c r="A239" s="298" t="s">
        <v>87</v>
      </c>
      <c r="B239" s="128" t="s">
        <v>37</v>
      </c>
      <c r="C239" s="48" t="s">
        <v>5</v>
      </c>
      <c r="D239" s="68" t="s">
        <v>2</v>
      </c>
      <c r="E239" s="8" t="s">
        <v>291</v>
      </c>
      <c r="F239" s="170" t="s">
        <v>86</v>
      </c>
      <c r="G239" s="19">
        <v>802200</v>
      </c>
    </row>
    <row r="240" spans="1:7" ht="15.75">
      <c r="A240" s="233" t="s">
        <v>13</v>
      </c>
      <c r="B240" s="129" t="s">
        <v>37</v>
      </c>
      <c r="C240" s="238" t="s">
        <v>7</v>
      </c>
      <c r="D240" s="235"/>
      <c r="E240" s="236"/>
      <c r="F240" s="237"/>
      <c r="G240" s="239">
        <f>G241+G244+G249+G262+G283</f>
        <v>52699000</v>
      </c>
    </row>
    <row r="241" spans="1:7" ht="12.75">
      <c r="A241" s="28" t="s">
        <v>18</v>
      </c>
      <c r="B241" s="128" t="s">
        <v>37</v>
      </c>
      <c r="C241" s="37" t="s">
        <v>7</v>
      </c>
      <c r="D241" s="91" t="s">
        <v>2</v>
      </c>
      <c r="E241" s="7"/>
      <c r="F241" s="162"/>
      <c r="G241" s="20">
        <f>G242</f>
        <v>4000000</v>
      </c>
    </row>
    <row r="242" spans="1:7" ht="12.75">
      <c r="A242" s="35" t="s">
        <v>33</v>
      </c>
      <c r="B242" s="128" t="s">
        <v>37</v>
      </c>
      <c r="C242" s="39" t="s">
        <v>7</v>
      </c>
      <c r="D242" s="70" t="s">
        <v>2</v>
      </c>
      <c r="E242" s="32" t="s">
        <v>308</v>
      </c>
      <c r="F242" s="163"/>
      <c r="G242" s="33">
        <f>G243</f>
        <v>4000000</v>
      </c>
    </row>
    <row r="243" spans="1:7" ht="12.75">
      <c r="A243" s="13" t="s">
        <v>147</v>
      </c>
      <c r="B243" s="128" t="s">
        <v>37</v>
      </c>
      <c r="C243" s="48" t="s">
        <v>7</v>
      </c>
      <c r="D243" s="68" t="s">
        <v>2</v>
      </c>
      <c r="E243" s="8" t="s">
        <v>308</v>
      </c>
      <c r="F243" s="170" t="s">
        <v>148</v>
      </c>
      <c r="G243" s="19">
        <v>4000000</v>
      </c>
    </row>
    <row r="244" spans="1:7" ht="12.75">
      <c r="A244" s="28" t="s">
        <v>14</v>
      </c>
      <c r="B244" s="128" t="s">
        <v>37</v>
      </c>
      <c r="C244" s="37" t="s">
        <v>7</v>
      </c>
      <c r="D244" s="91" t="s">
        <v>9</v>
      </c>
      <c r="E244" s="8"/>
      <c r="F244" s="170"/>
      <c r="G244" s="20">
        <f>G245+G247</f>
        <v>24224000</v>
      </c>
    </row>
    <row r="245" spans="1:7" ht="39" customHeight="1">
      <c r="A245" s="231" t="s">
        <v>45</v>
      </c>
      <c r="B245" s="128" t="s">
        <v>37</v>
      </c>
      <c r="C245" s="211" t="s">
        <v>7</v>
      </c>
      <c r="D245" s="213" t="s">
        <v>9</v>
      </c>
      <c r="E245" s="203" t="s">
        <v>309</v>
      </c>
      <c r="F245" s="213"/>
      <c r="G245" s="214">
        <f>G246</f>
        <v>23316000</v>
      </c>
    </row>
    <row r="246" spans="1:7" ht="38.25">
      <c r="A246" s="57" t="s">
        <v>130</v>
      </c>
      <c r="B246" s="128" t="s">
        <v>37</v>
      </c>
      <c r="C246" s="38" t="s">
        <v>7</v>
      </c>
      <c r="D246" s="68" t="s">
        <v>9</v>
      </c>
      <c r="E246" s="8" t="s">
        <v>309</v>
      </c>
      <c r="F246" s="170" t="s">
        <v>131</v>
      </c>
      <c r="G246" s="19">
        <v>23316000</v>
      </c>
    </row>
    <row r="247" spans="1:7" ht="103.5" customHeight="1">
      <c r="A247" s="230" t="s">
        <v>42</v>
      </c>
      <c r="B247" s="128" t="s">
        <v>37</v>
      </c>
      <c r="C247" s="39" t="s">
        <v>7</v>
      </c>
      <c r="D247" s="70" t="s">
        <v>9</v>
      </c>
      <c r="E247" s="32" t="s">
        <v>310</v>
      </c>
      <c r="F247" s="163"/>
      <c r="G247" s="33">
        <f>G248</f>
        <v>908000</v>
      </c>
    </row>
    <row r="248" spans="1:7" ht="25.5">
      <c r="A248" s="13" t="s">
        <v>145</v>
      </c>
      <c r="B248" s="128" t="s">
        <v>37</v>
      </c>
      <c r="C248" s="38" t="s">
        <v>7</v>
      </c>
      <c r="D248" s="68" t="s">
        <v>9</v>
      </c>
      <c r="E248" s="8" t="s">
        <v>310</v>
      </c>
      <c r="F248" s="170" t="s">
        <v>86</v>
      </c>
      <c r="G248" s="23">
        <v>908000</v>
      </c>
    </row>
    <row r="249" spans="1:7" ht="12.75">
      <c r="A249" s="28" t="s">
        <v>15</v>
      </c>
      <c r="B249" s="128" t="s">
        <v>37</v>
      </c>
      <c r="C249" s="37" t="s">
        <v>7</v>
      </c>
      <c r="D249" s="91" t="s">
        <v>11</v>
      </c>
      <c r="E249" s="8"/>
      <c r="F249" s="170"/>
      <c r="G249" s="20">
        <f>G250+G252+G255+G257+G260</f>
        <v>640000</v>
      </c>
    </row>
    <row r="250" spans="1:7" ht="12.75">
      <c r="A250" s="35" t="s">
        <v>179</v>
      </c>
      <c r="B250" s="128" t="s">
        <v>37</v>
      </c>
      <c r="C250" s="39" t="s">
        <v>7</v>
      </c>
      <c r="D250" s="70" t="s">
        <v>11</v>
      </c>
      <c r="E250" s="32" t="s">
        <v>311</v>
      </c>
      <c r="F250" s="163"/>
      <c r="G250" s="33">
        <f>G251</f>
        <v>0</v>
      </c>
    </row>
    <row r="251" spans="1:7" ht="12.75">
      <c r="A251" s="13" t="s">
        <v>190</v>
      </c>
      <c r="B251" s="128" t="s">
        <v>37</v>
      </c>
      <c r="C251" s="38" t="s">
        <v>7</v>
      </c>
      <c r="D251" s="68" t="s">
        <v>11</v>
      </c>
      <c r="E251" s="8" t="s">
        <v>311</v>
      </c>
      <c r="F251" s="170" t="s">
        <v>189</v>
      </c>
      <c r="G251" s="23"/>
    </row>
    <row r="252" spans="1:7" ht="12.75">
      <c r="A252" s="35" t="s">
        <v>180</v>
      </c>
      <c r="B252" s="128" t="s">
        <v>37</v>
      </c>
      <c r="C252" s="39" t="s">
        <v>7</v>
      </c>
      <c r="D252" s="70" t="s">
        <v>11</v>
      </c>
      <c r="E252" s="32" t="s">
        <v>312</v>
      </c>
      <c r="F252" s="163"/>
      <c r="G252" s="33">
        <f>G253+G254</f>
        <v>0</v>
      </c>
    </row>
    <row r="253" spans="1:7" ht="12.75">
      <c r="A253" s="13" t="s">
        <v>191</v>
      </c>
      <c r="B253" s="128" t="s">
        <v>37</v>
      </c>
      <c r="C253" s="38" t="s">
        <v>7</v>
      </c>
      <c r="D253" s="68" t="s">
        <v>11</v>
      </c>
      <c r="E253" s="8" t="s">
        <v>312</v>
      </c>
      <c r="F253" s="170" t="s">
        <v>189</v>
      </c>
      <c r="G253" s="19"/>
    </row>
    <row r="254" spans="1:7" ht="12.75">
      <c r="A254" s="13" t="s">
        <v>190</v>
      </c>
      <c r="B254" s="128" t="s">
        <v>37</v>
      </c>
      <c r="C254" s="38" t="s">
        <v>7</v>
      </c>
      <c r="D254" s="68" t="s">
        <v>11</v>
      </c>
      <c r="E254" s="8" t="s">
        <v>312</v>
      </c>
      <c r="F254" s="170" t="s">
        <v>189</v>
      </c>
      <c r="G254" s="23"/>
    </row>
    <row r="255" spans="1:7" ht="12.75">
      <c r="A255" s="35" t="s">
        <v>44</v>
      </c>
      <c r="B255" s="128" t="s">
        <v>37</v>
      </c>
      <c r="C255" s="39" t="s">
        <v>7</v>
      </c>
      <c r="D255" s="70" t="s">
        <v>11</v>
      </c>
      <c r="E255" s="32" t="s">
        <v>349</v>
      </c>
      <c r="F255" s="163"/>
      <c r="G255" s="33">
        <f>G256</f>
        <v>40000</v>
      </c>
    </row>
    <row r="256" spans="1:7" ht="25.5">
      <c r="A256" s="13" t="s">
        <v>145</v>
      </c>
      <c r="B256" s="128" t="s">
        <v>37</v>
      </c>
      <c r="C256" s="38" t="s">
        <v>7</v>
      </c>
      <c r="D256" s="68" t="s">
        <v>11</v>
      </c>
      <c r="E256" s="8" t="s">
        <v>349</v>
      </c>
      <c r="F256" s="170" t="s">
        <v>146</v>
      </c>
      <c r="G256" s="23">
        <v>40000</v>
      </c>
    </row>
    <row r="257" spans="1:7" ht="25.5">
      <c r="A257" s="35" t="s">
        <v>73</v>
      </c>
      <c r="B257" s="128" t="s">
        <v>37</v>
      </c>
      <c r="C257" s="39" t="s">
        <v>7</v>
      </c>
      <c r="D257" s="70" t="s">
        <v>11</v>
      </c>
      <c r="E257" s="32" t="s">
        <v>350</v>
      </c>
      <c r="F257" s="163"/>
      <c r="G257" s="33">
        <f>SUM(G258:G259)</f>
        <v>0</v>
      </c>
    </row>
    <row r="258" spans="1:7" ht="25.5">
      <c r="A258" s="13" t="s">
        <v>145</v>
      </c>
      <c r="B258" s="128" t="s">
        <v>37</v>
      </c>
      <c r="C258" s="48" t="s">
        <v>7</v>
      </c>
      <c r="D258" s="68" t="s">
        <v>11</v>
      </c>
      <c r="E258" s="8" t="s">
        <v>350</v>
      </c>
      <c r="F258" s="170" t="s">
        <v>146</v>
      </c>
      <c r="G258" s="19"/>
    </row>
    <row r="259" spans="1:7" ht="23.25" customHeight="1">
      <c r="A259" s="13" t="s">
        <v>145</v>
      </c>
      <c r="B259" s="128" t="s">
        <v>37</v>
      </c>
      <c r="C259" s="48" t="s">
        <v>7</v>
      </c>
      <c r="D259" s="68" t="s">
        <v>11</v>
      </c>
      <c r="E259" s="8" t="s">
        <v>350</v>
      </c>
      <c r="F259" s="251" t="s">
        <v>86</v>
      </c>
      <c r="G259" s="19"/>
    </row>
    <row r="260" spans="1:7" ht="12.75">
      <c r="A260" s="35" t="s">
        <v>239</v>
      </c>
      <c r="B260" s="128" t="s">
        <v>37</v>
      </c>
      <c r="C260" s="50" t="s">
        <v>7</v>
      </c>
      <c r="D260" s="103" t="s">
        <v>11</v>
      </c>
      <c r="E260" s="32" t="s">
        <v>313</v>
      </c>
      <c r="F260" s="32"/>
      <c r="G260" s="33">
        <f>G261</f>
        <v>600000</v>
      </c>
    </row>
    <row r="261" spans="1:7" ht="21.75" customHeight="1">
      <c r="A261" s="13" t="s">
        <v>145</v>
      </c>
      <c r="B261" s="128" t="s">
        <v>37</v>
      </c>
      <c r="C261" s="38" t="s">
        <v>7</v>
      </c>
      <c r="D261" s="68" t="s">
        <v>11</v>
      </c>
      <c r="E261" s="8" t="s">
        <v>313</v>
      </c>
      <c r="F261" s="170" t="s">
        <v>86</v>
      </c>
      <c r="G261" s="80">
        <v>600000</v>
      </c>
    </row>
    <row r="262" spans="1:7" ht="12.75">
      <c r="A262" s="28" t="s">
        <v>61</v>
      </c>
      <c r="B262" s="128" t="s">
        <v>37</v>
      </c>
      <c r="C262" s="37" t="s">
        <v>7</v>
      </c>
      <c r="D262" s="91" t="s">
        <v>12</v>
      </c>
      <c r="E262" s="11"/>
      <c r="F262" s="189"/>
      <c r="G262" s="20">
        <f>G263+G266+G272+G274+G278+G280</f>
        <v>23635000</v>
      </c>
    </row>
    <row r="263" spans="1:7" ht="51">
      <c r="A263" s="35" t="s">
        <v>83</v>
      </c>
      <c r="B263" s="128" t="s">
        <v>37</v>
      </c>
      <c r="C263" s="45" t="s">
        <v>7</v>
      </c>
      <c r="D263" s="101" t="s">
        <v>12</v>
      </c>
      <c r="E263" s="32" t="s">
        <v>351</v>
      </c>
      <c r="F263" s="183"/>
      <c r="G263" s="33">
        <f>G264+G265</f>
        <v>17983000</v>
      </c>
    </row>
    <row r="264" spans="1:7" ht="25.5">
      <c r="A264" s="13" t="s">
        <v>145</v>
      </c>
      <c r="B264" s="128" t="s">
        <v>37</v>
      </c>
      <c r="C264" s="46" t="s">
        <v>7</v>
      </c>
      <c r="D264" s="102" t="s">
        <v>12</v>
      </c>
      <c r="E264" s="8" t="s">
        <v>351</v>
      </c>
      <c r="F264" s="184" t="s">
        <v>146</v>
      </c>
      <c r="G264" s="19">
        <v>11933000</v>
      </c>
    </row>
    <row r="265" spans="1:7" ht="25.5">
      <c r="A265" s="13" t="s">
        <v>132</v>
      </c>
      <c r="B265" s="128" t="s">
        <v>37</v>
      </c>
      <c r="C265" s="46" t="s">
        <v>7</v>
      </c>
      <c r="D265" s="102" t="s">
        <v>12</v>
      </c>
      <c r="E265" s="8" t="s">
        <v>351</v>
      </c>
      <c r="F265" s="184" t="s">
        <v>133</v>
      </c>
      <c r="G265" s="19">
        <v>6050000</v>
      </c>
    </row>
    <row r="266" spans="1:7" ht="12.75">
      <c r="A266" s="107" t="s">
        <v>62</v>
      </c>
      <c r="B266" s="128" t="s">
        <v>37</v>
      </c>
      <c r="C266" s="45" t="s">
        <v>7</v>
      </c>
      <c r="D266" s="101" t="s">
        <v>12</v>
      </c>
      <c r="E266" s="32" t="s">
        <v>314</v>
      </c>
      <c r="F266" s="183"/>
      <c r="G266" s="33">
        <f>SUM(G267:G271)</f>
        <v>545000</v>
      </c>
    </row>
    <row r="267" spans="1:7" ht="12.75">
      <c r="A267" s="79" t="s">
        <v>121</v>
      </c>
      <c r="B267" s="128" t="s">
        <v>37</v>
      </c>
      <c r="C267" s="38" t="s">
        <v>7</v>
      </c>
      <c r="D267" s="68" t="s">
        <v>12</v>
      </c>
      <c r="E267" s="8" t="s">
        <v>314</v>
      </c>
      <c r="F267" s="170" t="s">
        <v>120</v>
      </c>
      <c r="G267" s="19">
        <v>60000</v>
      </c>
    </row>
    <row r="268" spans="1:7" ht="25.5">
      <c r="A268" s="79" t="s">
        <v>94</v>
      </c>
      <c r="B268" s="128" t="s">
        <v>37</v>
      </c>
      <c r="C268" s="38" t="s">
        <v>7</v>
      </c>
      <c r="D268" s="68" t="s">
        <v>12</v>
      </c>
      <c r="E268" s="8" t="s">
        <v>314</v>
      </c>
      <c r="F268" s="170" t="s">
        <v>95</v>
      </c>
      <c r="G268" s="19">
        <v>400000</v>
      </c>
    </row>
    <row r="269" spans="1:7" ht="12.75">
      <c r="A269" s="79" t="s">
        <v>102</v>
      </c>
      <c r="B269" s="128" t="s">
        <v>37</v>
      </c>
      <c r="C269" s="38" t="s">
        <v>7</v>
      </c>
      <c r="D269" s="68" t="s">
        <v>12</v>
      </c>
      <c r="E269" s="8" t="s">
        <v>314</v>
      </c>
      <c r="F269" s="170" t="s">
        <v>104</v>
      </c>
      <c r="G269" s="19">
        <v>5000</v>
      </c>
    </row>
    <row r="270" spans="1:7" ht="25.5">
      <c r="A270" s="79" t="s">
        <v>90</v>
      </c>
      <c r="B270" s="128" t="s">
        <v>37</v>
      </c>
      <c r="C270" s="38" t="s">
        <v>7</v>
      </c>
      <c r="D270" s="68" t="s">
        <v>12</v>
      </c>
      <c r="E270" s="8" t="s">
        <v>314</v>
      </c>
      <c r="F270" s="170" t="s">
        <v>92</v>
      </c>
      <c r="G270" s="19">
        <v>5000</v>
      </c>
    </row>
    <row r="271" spans="1:7" ht="12.75">
      <c r="A271" s="79" t="s">
        <v>91</v>
      </c>
      <c r="B271" s="128" t="s">
        <v>37</v>
      </c>
      <c r="C271" s="38" t="s">
        <v>7</v>
      </c>
      <c r="D271" s="68" t="s">
        <v>12</v>
      </c>
      <c r="E271" s="8" t="s">
        <v>314</v>
      </c>
      <c r="F271" s="170" t="s">
        <v>93</v>
      </c>
      <c r="G271" s="19">
        <v>75000</v>
      </c>
    </row>
    <row r="272" spans="1:7" ht="38.25">
      <c r="A272" s="58" t="s">
        <v>185</v>
      </c>
      <c r="B272" s="128" t="s">
        <v>37</v>
      </c>
      <c r="C272" s="36" t="s">
        <v>7</v>
      </c>
      <c r="D272" s="166" t="s">
        <v>12</v>
      </c>
      <c r="E272" s="138" t="s">
        <v>315</v>
      </c>
      <c r="F272" s="190"/>
      <c r="G272" s="140">
        <f>G273</f>
        <v>1373000</v>
      </c>
    </row>
    <row r="273" spans="1:7" ht="29.25" customHeight="1">
      <c r="A273" s="79" t="s">
        <v>178</v>
      </c>
      <c r="B273" s="128" t="s">
        <v>37</v>
      </c>
      <c r="C273" s="51" t="s">
        <v>7</v>
      </c>
      <c r="D273" s="167" t="s">
        <v>12</v>
      </c>
      <c r="E273" s="142" t="s">
        <v>315</v>
      </c>
      <c r="F273" s="187" t="s">
        <v>177</v>
      </c>
      <c r="G273" s="144">
        <v>1373000</v>
      </c>
    </row>
    <row r="274" spans="1:7" ht="38.25">
      <c r="A274" s="35" t="s">
        <v>52</v>
      </c>
      <c r="B274" s="128" t="s">
        <v>37</v>
      </c>
      <c r="C274" s="45" t="s">
        <v>7</v>
      </c>
      <c r="D274" s="101" t="s">
        <v>12</v>
      </c>
      <c r="E274" s="32" t="s">
        <v>352</v>
      </c>
      <c r="F274" s="183"/>
      <c r="G274" s="33">
        <f>SUM(G275:G277)</f>
        <v>3734000</v>
      </c>
    </row>
    <row r="275" spans="1:7" ht="12.75">
      <c r="A275" s="79" t="s">
        <v>91</v>
      </c>
      <c r="B275" s="128" t="s">
        <v>37</v>
      </c>
      <c r="C275" s="46" t="s">
        <v>7</v>
      </c>
      <c r="D275" s="102" t="s">
        <v>12</v>
      </c>
      <c r="E275" s="8" t="s">
        <v>352</v>
      </c>
      <c r="F275" s="184" t="s">
        <v>93</v>
      </c>
      <c r="G275" s="19">
        <v>120000</v>
      </c>
    </row>
    <row r="276" spans="1:7" ht="25.5">
      <c r="A276" s="13" t="s">
        <v>145</v>
      </c>
      <c r="B276" s="128" t="s">
        <v>37</v>
      </c>
      <c r="C276" s="46" t="s">
        <v>7</v>
      </c>
      <c r="D276" s="102" t="s">
        <v>12</v>
      </c>
      <c r="E276" s="8" t="s">
        <v>352</v>
      </c>
      <c r="F276" s="184" t="s">
        <v>146</v>
      </c>
      <c r="G276" s="19">
        <f>3542000-120000</f>
        <v>3422000</v>
      </c>
    </row>
    <row r="277" spans="1:7" ht="12.75">
      <c r="A277" s="13" t="s">
        <v>87</v>
      </c>
      <c r="B277" s="128" t="s">
        <v>37</v>
      </c>
      <c r="C277" s="46" t="s">
        <v>149</v>
      </c>
      <c r="D277" s="102" t="s">
        <v>12</v>
      </c>
      <c r="E277" s="8" t="s">
        <v>352</v>
      </c>
      <c r="F277" s="184" t="s">
        <v>86</v>
      </c>
      <c r="G277" s="19">
        <v>192000</v>
      </c>
    </row>
    <row r="278" spans="1:7" ht="38.25">
      <c r="A278" s="58" t="s">
        <v>39</v>
      </c>
      <c r="B278" s="128" t="s">
        <v>37</v>
      </c>
      <c r="C278" s="36" t="s">
        <v>7</v>
      </c>
      <c r="D278" s="166" t="s">
        <v>12</v>
      </c>
      <c r="E278" s="138" t="s">
        <v>316</v>
      </c>
      <c r="F278" s="190"/>
      <c r="G278" s="140">
        <f>G279</f>
        <v>0</v>
      </c>
    </row>
    <row r="279" spans="1:7" ht="25.5">
      <c r="A279" s="79" t="s">
        <v>186</v>
      </c>
      <c r="B279" s="128" t="s">
        <v>37</v>
      </c>
      <c r="C279" s="51" t="s">
        <v>7</v>
      </c>
      <c r="D279" s="167" t="s">
        <v>12</v>
      </c>
      <c r="E279" s="142" t="s">
        <v>316</v>
      </c>
      <c r="F279" s="187" t="s">
        <v>177</v>
      </c>
      <c r="G279" s="144"/>
    </row>
    <row r="280" spans="1:7" ht="25.5">
      <c r="A280" s="107" t="s">
        <v>80</v>
      </c>
      <c r="B280" s="128" t="s">
        <v>37</v>
      </c>
      <c r="C280" s="45" t="s">
        <v>7</v>
      </c>
      <c r="D280" s="101" t="s">
        <v>12</v>
      </c>
      <c r="E280" s="32" t="s">
        <v>353</v>
      </c>
      <c r="F280" s="183"/>
      <c r="G280" s="33">
        <f>G281+G282</f>
        <v>0</v>
      </c>
    </row>
    <row r="281" spans="1:7" ht="12.75">
      <c r="A281" s="79" t="s">
        <v>91</v>
      </c>
      <c r="B281" s="128" t="s">
        <v>37</v>
      </c>
      <c r="C281" s="46" t="s">
        <v>7</v>
      </c>
      <c r="D281" s="102" t="s">
        <v>12</v>
      </c>
      <c r="E281" s="8" t="s">
        <v>353</v>
      </c>
      <c r="F281" s="184" t="s">
        <v>93</v>
      </c>
      <c r="G281" s="19"/>
    </row>
    <row r="282" spans="1:7" ht="12.75">
      <c r="A282" s="13" t="s">
        <v>87</v>
      </c>
      <c r="B282" s="128" t="s">
        <v>37</v>
      </c>
      <c r="C282" s="46" t="s">
        <v>7</v>
      </c>
      <c r="D282" s="102" t="s">
        <v>12</v>
      </c>
      <c r="E282" s="8" t="s">
        <v>353</v>
      </c>
      <c r="F282" s="184" t="s">
        <v>86</v>
      </c>
      <c r="G282" s="19"/>
    </row>
    <row r="283" spans="1:7" ht="12.75">
      <c r="A283" s="28" t="s">
        <v>242</v>
      </c>
      <c r="B283" s="128" t="s">
        <v>37</v>
      </c>
      <c r="C283" s="37" t="s">
        <v>7</v>
      </c>
      <c r="D283" s="91" t="s">
        <v>243</v>
      </c>
      <c r="E283" s="11"/>
      <c r="F283" s="189"/>
      <c r="G283" s="20">
        <f>G284</f>
        <v>200000</v>
      </c>
    </row>
    <row r="284" spans="1:7" ht="12.75">
      <c r="A284" s="35" t="s">
        <v>240</v>
      </c>
      <c r="B284" s="128" t="s">
        <v>37</v>
      </c>
      <c r="C284" s="45" t="s">
        <v>7</v>
      </c>
      <c r="D284" s="101" t="s">
        <v>243</v>
      </c>
      <c r="E284" s="32" t="s">
        <v>241</v>
      </c>
      <c r="F284" s="183"/>
      <c r="G284" s="33">
        <f>G285</f>
        <v>200000</v>
      </c>
    </row>
    <row r="285" spans="1:7" ht="35.25" customHeight="1">
      <c r="A285" s="13" t="s">
        <v>244</v>
      </c>
      <c r="B285" s="128" t="s">
        <v>37</v>
      </c>
      <c r="C285" s="46" t="s">
        <v>7</v>
      </c>
      <c r="D285" s="102" t="s">
        <v>243</v>
      </c>
      <c r="E285" s="8" t="s">
        <v>241</v>
      </c>
      <c r="F285" s="184" t="s">
        <v>182</v>
      </c>
      <c r="G285" s="19">
        <v>200000</v>
      </c>
    </row>
    <row r="286" spans="1:7" ht="12.75">
      <c r="A286" s="112" t="s">
        <v>63</v>
      </c>
      <c r="B286" s="129" t="s">
        <v>37</v>
      </c>
      <c r="C286" s="84" t="s">
        <v>34</v>
      </c>
      <c r="D286" s="114"/>
      <c r="E286" s="77"/>
      <c r="F286" s="191"/>
      <c r="G286" s="115">
        <f>G287</f>
        <v>6300000</v>
      </c>
    </row>
    <row r="287" spans="1:7" ht="21" customHeight="1">
      <c r="A287" s="116" t="s">
        <v>71</v>
      </c>
      <c r="B287" s="128" t="s">
        <v>37</v>
      </c>
      <c r="C287" s="64" t="s">
        <v>34</v>
      </c>
      <c r="D287" s="99" t="s">
        <v>8</v>
      </c>
      <c r="E287" s="7"/>
      <c r="F287" s="185"/>
      <c r="G287" s="20">
        <f>G288</f>
        <v>6300000</v>
      </c>
    </row>
    <row r="288" spans="1:7" ht="25.5">
      <c r="A288" s="260" t="s">
        <v>290</v>
      </c>
      <c r="B288" s="128" t="s">
        <v>37</v>
      </c>
      <c r="C288" s="275" t="s">
        <v>34</v>
      </c>
      <c r="D288" s="276" t="s">
        <v>8</v>
      </c>
      <c r="E288" s="266" t="s">
        <v>245</v>
      </c>
      <c r="F288" s="277"/>
      <c r="G288" s="265">
        <f>G289+G292</f>
        <v>6300000</v>
      </c>
    </row>
    <row r="289" spans="1:7" ht="25.5">
      <c r="A289" s="247" t="s">
        <v>246</v>
      </c>
      <c r="B289" s="128" t="s">
        <v>37</v>
      </c>
      <c r="C289" s="62" t="s">
        <v>34</v>
      </c>
      <c r="D289" s="32" t="s">
        <v>8</v>
      </c>
      <c r="E289" s="32" t="s">
        <v>247</v>
      </c>
      <c r="F289" s="188"/>
      <c r="G289" s="33">
        <f>G290</f>
        <v>350000</v>
      </c>
    </row>
    <row r="290" spans="1:7" ht="37.5" customHeight="1">
      <c r="A290" s="79" t="s">
        <v>360</v>
      </c>
      <c r="B290" s="128" t="s">
        <v>37</v>
      </c>
      <c r="C290" s="38" t="s">
        <v>34</v>
      </c>
      <c r="D290" s="68" t="s">
        <v>8</v>
      </c>
      <c r="E290" s="8" t="s">
        <v>247</v>
      </c>
      <c r="F290" s="170" t="s">
        <v>355</v>
      </c>
      <c r="G290" s="80">
        <v>350000</v>
      </c>
    </row>
    <row r="291" spans="1:7" ht="12.75">
      <c r="A291" s="35" t="s">
        <v>248</v>
      </c>
      <c r="B291" s="128" t="s">
        <v>37</v>
      </c>
      <c r="C291" s="50" t="s">
        <v>34</v>
      </c>
      <c r="D291" s="103" t="s">
        <v>8</v>
      </c>
      <c r="E291" s="32" t="s">
        <v>250</v>
      </c>
      <c r="F291" s="188"/>
      <c r="G291" s="33">
        <f>G292</f>
        <v>5950000</v>
      </c>
    </row>
    <row r="292" spans="1:7" ht="25.5">
      <c r="A292" s="79" t="s">
        <v>249</v>
      </c>
      <c r="B292" s="128" t="s">
        <v>37</v>
      </c>
      <c r="C292" s="38" t="s">
        <v>34</v>
      </c>
      <c r="D292" s="68" t="s">
        <v>8</v>
      </c>
      <c r="E292" s="8" t="s">
        <v>250</v>
      </c>
      <c r="F292" s="170" t="s">
        <v>251</v>
      </c>
      <c r="G292" s="80">
        <v>5950000</v>
      </c>
    </row>
    <row r="293" spans="1:7" ht="12.75">
      <c r="A293" s="86" t="s">
        <v>64</v>
      </c>
      <c r="B293" s="129" t="s">
        <v>37</v>
      </c>
      <c r="C293" s="84" t="s">
        <v>6</v>
      </c>
      <c r="D293" s="114"/>
      <c r="E293" s="77"/>
      <c r="F293" s="191"/>
      <c r="G293" s="115">
        <f>G294</f>
        <v>600000</v>
      </c>
    </row>
    <row r="294" spans="1:7" ht="12.75">
      <c r="A294" s="116" t="s">
        <v>30</v>
      </c>
      <c r="B294" s="128" t="s">
        <v>37</v>
      </c>
      <c r="C294" s="64" t="s">
        <v>6</v>
      </c>
      <c r="D294" s="99" t="s">
        <v>9</v>
      </c>
      <c r="E294" s="7"/>
      <c r="F294" s="185"/>
      <c r="G294" s="20">
        <f>G295</f>
        <v>600000</v>
      </c>
    </row>
    <row r="295" spans="1:7" ht="25.5">
      <c r="A295" s="157" t="s">
        <v>318</v>
      </c>
      <c r="B295" s="128" t="s">
        <v>37</v>
      </c>
      <c r="C295" s="130" t="s">
        <v>6</v>
      </c>
      <c r="D295" s="96" t="s">
        <v>9</v>
      </c>
      <c r="E295" s="15" t="s">
        <v>317</v>
      </c>
      <c r="F295" s="176"/>
      <c r="G295" s="18">
        <f>G296</f>
        <v>600000</v>
      </c>
    </row>
    <row r="296" spans="1:7" ht="25.5">
      <c r="A296" s="79" t="s">
        <v>158</v>
      </c>
      <c r="B296" s="128" t="s">
        <v>37</v>
      </c>
      <c r="C296" s="38" t="s">
        <v>6</v>
      </c>
      <c r="D296" s="68" t="s">
        <v>9</v>
      </c>
      <c r="E296" s="8" t="s">
        <v>317</v>
      </c>
      <c r="F296" s="170" t="s">
        <v>157</v>
      </c>
      <c r="G296" s="80">
        <v>600000</v>
      </c>
    </row>
    <row r="297" spans="1:7" ht="15.75">
      <c r="A297" s="121" t="s">
        <v>60</v>
      </c>
      <c r="B297" s="129" t="s">
        <v>37</v>
      </c>
      <c r="C297" s="117" t="s">
        <v>53</v>
      </c>
      <c r="D297" s="119"/>
      <c r="E297" s="118"/>
      <c r="F297" s="160"/>
      <c r="G297" s="120">
        <f>G298</f>
        <v>2000000</v>
      </c>
    </row>
    <row r="298" spans="1:7" ht="12.75">
      <c r="A298" s="122" t="s">
        <v>66</v>
      </c>
      <c r="B298" s="128" t="s">
        <v>37</v>
      </c>
      <c r="C298" s="37" t="s">
        <v>53</v>
      </c>
      <c r="D298" s="88" t="s">
        <v>2</v>
      </c>
      <c r="E298" s="16"/>
      <c r="F298" s="192"/>
      <c r="G298" s="123">
        <f>G299</f>
        <v>2000000</v>
      </c>
    </row>
    <row r="299" spans="1:7" ht="12.75">
      <c r="A299" s="111" t="s">
        <v>258</v>
      </c>
      <c r="B299" s="128" t="s">
        <v>37</v>
      </c>
      <c r="C299" s="39" t="s">
        <v>53</v>
      </c>
      <c r="D299" s="70" t="s">
        <v>2</v>
      </c>
      <c r="E299" s="32" t="s">
        <v>259</v>
      </c>
      <c r="F299" s="163"/>
      <c r="G299" s="124">
        <f>G300</f>
        <v>2000000</v>
      </c>
    </row>
    <row r="300" spans="1:7" ht="12.75">
      <c r="A300" s="104" t="s">
        <v>152</v>
      </c>
      <c r="B300" s="128" t="s">
        <v>37</v>
      </c>
      <c r="C300" s="38" t="s">
        <v>53</v>
      </c>
      <c r="D300" s="68" t="s">
        <v>2</v>
      </c>
      <c r="E300" s="8" t="s">
        <v>259</v>
      </c>
      <c r="F300" s="170" t="s">
        <v>153</v>
      </c>
      <c r="G300" s="80">
        <v>2000000</v>
      </c>
    </row>
    <row r="301" spans="1:7" ht="25.5">
      <c r="A301" s="86" t="s">
        <v>67</v>
      </c>
      <c r="B301" s="129" t="s">
        <v>37</v>
      </c>
      <c r="C301" s="76" t="s">
        <v>40</v>
      </c>
      <c r="D301" s="97"/>
      <c r="E301" s="77"/>
      <c r="F301" s="161"/>
      <c r="G301" s="115">
        <f>G302</f>
        <v>8167000</v>
      </c>
    </row>
    <row r="302" spans="1:7" ht="25.5">
      <c r="A302" s="59" t="s">
        <v>68</v>
      </c>
      <c r="B302" s="128" t="s">
        <v>37</v>
      </c>
      <c r="C302" s="75" t="s">
        <v>40</v>
      </c>
      <c r="D302" s="168" t="s">
        <v>2</v>
      </c>
      <c r="E302" s="16"/>
      <c r="F302" s="193"/>
      <c r="G302" s="20">
        <f>G303+G305</f>
        <v>8167000</v>
      </c>
    </row>
    <row r="303" spans="1:7" ht="12.75">
      <c r="A303" s="74" t="s">
        <v>47</v>
      </c>
      <c r="B303" s="128" t="s">
        <v>37</v>
      </c>
      <c r="C303" s="71" t="s">
        <v>40</v>
      </c>
      <c r="D303" s="71" t="s">
        <v>2</v>
      </c>
      <c r="E303" s="73" t="s">
        <v>262</v>
      </c>
      <c r="F303" s="194"/>
      <c r="G303" s="33">
        <f>G304</f>
        <v>2834000</v>
      </c>
    </row>
    <row r="304" spans="1:7" ht="12.75">
      <c r="A304" s="87" t="s">
        <v>154</v>
      </c>
      <c r="B304" s="128" t="s">
        <v>37</v>
      </c>
      <c r="C304" s="6" t="s">
        <v>40</v>
      </c>
      <c r="D304" s="89" t="s">
        <v>2</v>
      </c>
      <c r="E304" s="17" t="s">
        <v>262</v>
      </c>
      <c r="F304" s="31" t="s">
        <v>155</v>
      </c>
      <c r="G304" s="24">
        <v>2834000</v>
      </c>
    </row>
    <row r="305" spans="1:7" ht="25.5">
      <c r="A305" s="72" t="s">
        <v>46</v>
      </c>
      <c r="B305" s="128" t="s">
        <v>37</v>
      </c>
      <c r="C305" s="71" t="s">
        <v>40</v>
      </c>
      <c r="D305" s="71" t="s">
        <v>2</v>
      </c>
      <c r="E305" s="73" t="s">
        <v>263</v>
      </c>
      <c r="F305" s="194"/>
      <c r="G305" s="33">
        <f>G306</f>
        <v>5333000</v>
      </c>
    </row>
    <row r="306" spans="1:7" ht="13.5" thickBot="1">
      <c r="A306" s="60" t="s">
        <v>154</v>
      </c>
      <c r="B306" s="128" t="s">
        <v>37</v>
      </c>
      <c r="C306" s="67" t="s">
        <v>40</v>
      </c>
      <c r="D306" s="89" t="s">
        <v>2</v>
      </c>
      <c r="E306" s="17" t="s">
        <v>263</v>
      </c>
      <c r="F306" s="31" t="s">
        <v>155</v>
      </c>
      <c r="G306" s="24">
        <v>5333000</v>
      </c>
    </row>
    <row r="307" spans="1:7" ht="16.5" thickBot="1">
      <c r="A307" s="240" t="s">
        <v>19</v>
      </c>
      <c r="B307" s="129" t="s">
        <v>37</v>
      </c>
      <c r="C307" s="241"/>
      <c r="D307" s="242"/>
      <c r="E307" s="243"/>
      <c r="F307" s="244"/>
      <c r="G307" s="245">
        <f>G14+G75+G79+G86+G93+G201+G236+G240+G286+G293+G297+G301</f>
        <v>387222000</v>
      </c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9" r:id="rId1"/>
  <rowBreaks count="3" manualBreakCount="3">
    <brk id="47" max="6" man="1"/>
    <brk id="91" max="6" man="1"/>
    <brk id="1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13"/>
  <sheetViews>
    <sheetView tabSelected="1" workbookViewId="0" topLeftCell="A1">
      <selection activeCell="A294" sqref="A294"/>
    </sheetView>
  </sheetViews>
  <sheetFormatPr defaultColWidth="9.00390625" defaultRowHeight="12.75"/>
  <cols>
    <col min="1" max="1" width="74.253906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</cols>
  <sheetData>
    <row r="1" ht="12.75">
      <c r="D1" s="5" t="s">
        <v>354</v>
      </c>
    </row>
    <row r="2" ht="12.75">
      <c r="C2" s="5" t="s">
        <v>56</v>
      </c>
    </row>
    <row r="3" ht="12.75">
      <c r="D3" s="5" t="s">
        <v>55</v>
      </c>
    </row>
    <row r="4" ht="12.75">
      <c r="F4" s="5"/>
    </row>
    <row r="5" spans="1:6" ht="59.25" customHeight="1">
      <c r="A5" s="306" t="s">
        <v>358</v>
      </c>
      <c r="B5" s="306"/>
      <c r="C5" s="306"/>
      <c r="D5" s="306"/>
      <c r="E5" s="306"/>
      <c r="F5" s="106"/>
    </row>
    <row r="6" spans="1:6" ht="13.5" thickBot="1">
      <c r="A6" s="1"/>
      <c r="B6" s="2"/>
      <c r="C6" s="2"/>
      <c r="D6" s="4"/>
      <c r="E6" s="4"/>
      <c r="F6" s="3" t="s">
        <v>57</v>
      </c>
    </row>
    <row r="7" spans="1:6" ht="12.75" customHeight="1">
      <c r="A7" s="307" t="s">
        <v>0</v>
      </c>
      <c r="B7" s="310" t="s">
        <v>1</v>
      </c>
      <c r="C7" s="313" t="s">
        <v>10</v>
      </c>
      <c r="D7" s="316" t="s">
        <v>20</v>
      </c>
      <c r="E7" s="318" t="s">
        <v>21</v>
      </c>
      <c r="F7" s="303" t="s">
        <v>22</v>
      </c>
    </row>
    <row r="8" spans="1:6" ht="12.75">
      <c r="A8" s="308"/>
      <c r="B8" s="311"/>
      <c r="C8" s="314"/>
      <c r="D8" s="317"/>
      <c r="E8" s="319"/>
      <c r="F8" s="304"/>
    </row>
    <row r="9" spans="1:6" ht="12.75">
      <c r="A9" s="308"/>
      <c r="B9" s="311"/>
      <c r="C9" s="314"/>
      <c r="D9" s="317"/>
      <c r="E9" s="319"/>
      <c r="F9" s="304"/>
    </row>
    <row r="10" spans="1:6" ht="12.75">
      <c r="A10" s="308"/>
      <c r="B10" s="311"/>
      <c r="C10" s="314"/>
      <c r="D10" s="317"/>
      <c r="E10" s="319"/>
      <c r="F10" s="304"/>
    </row>
    <row r="11" spans="1:6" ht="12.75">
      <c r="A11" s="308"/>
      <c r="B11" s="311"/>
      <c r="C11" s="314"/>
      <c r="D11" s="317"/>
      <c r="E11" s="319"/>
      <c r="F11" s="304"/>
    </row>
    <row r="12" spans="1:6" ht="13.5" thickBot="1">
      <c r="A12" s="309"/>
      <c r="B12" s="312"/>
      <c r="C12" s="315"/>
      <c r="D12" s="324"/>
      <c r="E12" s="320"/>
      <c r="F12" s="305"/>
    </row>
    <row r="13" spans="1:6" ht="15.75">
      <c r="A13" s="132" t="s">
        <v>16</v>
      </c>
      <c r="B13" s="131" t="s">
        <v>2</v>
      </c>
      <c r="C13" s="158"/>
      <c r="D13" s="131"/>
      <c r="E13" s="169"/>
      <c r="F13" s="21">
        <f>F14+F18+F54+F57</f>
        <v>27074050</v>
      </c>
    </row>
    <row r="14" spans="1:6" ht="37.5" customHeight="1">
      <c r="A14" s="52" t="s">
        <v>41</v>
      </c>
      <c r="B14" s="37" t="s">
        <v>2</v>
      </c>
      <c r="C14" s="91" t="s">
        <v>11</v>
      </c>
      <c r="D14" s="7"/>
      <c r="E14" s="162"/>
      <c r="F14" s="20">
        <f>F15</f>
        <v>334500</v>
      </c>
    </row>
    <row r="15" spans="1:6" ht="15.75" customHeight="1">
      <c r="A15" s="216" t="s">
        <v>159</v>
      </c>
      <c r="B15" s="215" t="s">
        <v>2</v>
      </c>
      <c r="C15" s="212" t="s">
        <v>11</v>
      </c>
      <c r="D15" s="203" t="s">
        <v>89</v>
      </c>
      <c r="E15" s="213"/>
      <c r="F15" s="214">
        <f>F16+F17</f>
        <v>334500</v>
      </c>
    </row>
    <row r="16" spans="1:6" ht="42.75" customHeight="1">
      <c r="A16" s="79" t="s">
        <v>356</v>
      </c>
      <c r="B16" s="38" t="s">
        <v>2</v>
      </c>
      <c r="C16" s="68" t="s">
        <v>11</v>
      </c>
      <c r="D16" s="8" t="s">
        <v>89</v>
      </c>
      <c r="E16" s="170" t="s">
        <v>355</v>
      </c>
      <c r="F16" s="19">
        <v>300000</v>
      </c>
    </row>
    <row r="17" spans="1:6" ht="24" customHeight="1">
      <c r="A17" s="79" t="s">
        <v>91</v>
      </c>
      <c r="B17" s="38" t="s">
        <v>2</v>
      </c>
      <c r="C17" s="68" t="s">
        <v>11</v>
      </c>
      <c r="D17" s="8" t="s">
        <v>89</v>
      </c>
      <c r="E17" s="170" t="s">
        <v>93</v>
      </c>
      <c r="F17" s="19">
        <v>34500</v>
      </c>
    </row>
    <row r="18" spans="1:6" ht="29.25" customHeight="1">
      <c r="A18" s="28" t="s">
        <v>31</v>
      </c>
      <c r="B18" s="37" t="s">
        <v>2</v>
      </c>
      <c r="C18" s="91" t="s">
        <v>12</v>
      </c>
      <c r="D18" s="7"/>
      <c r="E18" s="162"/>
      <c r="F18" s="20">
        <f>F19+F25+F27+F31+F34+F37+F41+F43+F45+F47+F49+F52</f>
        <v>19045600</v>
      </c>
    </row>
    <row r="19" spans="1:6" ht="28.5" customHeight="1">
      <c r="A19" s="210" t="s">
        <v>100</v>
      </c>
      <c r="B19" s="215" t="s">
        <v>2</v>
      </c>
      <c r="C19" s="212" t="s">
        <v>12</v>
      </c>
      <c r="D19" s="203" t="s">
        <v>292</v>
      </c>
      <c r="E19" s="213"/>
      <c r="F19" s="214">
        <f>SUM(F20:F24)</f>
        <v>16651600</v>
      </c>
    </row>
    <row r="20" spans="1:6" ht="35.25" customHeight="1">
      <c r="A20" s="79" t="s">
        <v>94</v>
      </c>
      <c r="B20" s="38" t="s">
        <v>2</v>
      </c>
      <c r="C20" s="68" t="s">
        <v>12</v>
      </c>
      <c r="D20" s="8" t="s">
        <v>292</v>
      </c>
      <c r="E20" s="170" t="s">
        <v>95</v>
      </c>
      <c r="F20" s="19">
        <v>14118600</v>
      </c>
    </row>
    <row r="21" spans="1:6" ht="13.5" customHeight="1">
      <c r="A21" s="79" t="s">
        <v>102</v>
      </c>
      <c r="B21" s="38" t="s">
        <v>103</v>
      </c>
      <c r="C21" s="68" t="s">
        <v>12</v>
      </c>
      <c r="D21" s="8" t="s">
        <v>292</v>
      </c>
      <c r="E21" s="170" t="s">
        <v>104</v>
      </c>
      <c r="F21" s="19">
        <v>133000</v>
      </c>
    </row>
    <row r="22" spans="1:6" ht="27.75" customHeight="1">
      <c r="A22" s="79" t="s">
        <v>90</v>
      </c>
      <c r="B22" s="38" t="s">
        <v>103</v>
      </c>
      <c r="C22" s="68" t="s">
        <v>12</v>
      </c>
      <c r="D22" s="8" t="s">
        <v>292</v>
      </c>
      <c r="E22" s="170" t="s">
        <v>92</v>
      </c>
      <c r="F22" s="19">
        <v>400000</v>
      </c>
    </row>
    <row r="23" spans="1:6" ht="20.25" customHeight="1">
      <c r="A23" s="79" t="s">
        <v>91</v>
      </c>
      <c r="B23" s="38" t="s">
        <v>2</v>
      </c>
      <c r="C23" s="68" t="s">
        <v>12</v>
      </c>
      <c r="D23" s="8" t="s">
        <v>292</v>
      </c>
      <c r="E23" s="170" t="s">
        <v>93</v>
      </c>
      <c r="F23" s="19">
        <v>2000000</v>
      </c>
    </row>
    <row r="24" spans="1:6" ht="27" customHeight="1">
      <c r="A24" s="13" t="s">
        <v>145</v>
      </c>
      <c r="B24" s="38" t="s">
        <v>2</v>
      </c>
      <c r="C24" s="68" t="s">
        <v>12</v>
      </c>
      <c r="D24" s="8" t="s">
        <v>292</v>
      </c>
      <c r="E24" s="170" t="s">
        <v>146</v>
      </c>
      <c r="F24" s="19"/>
    </row>
    <row r="25" spans="1:6" ht="27" customHeight="1">
      <c r="A25" s="209" t="s">
        <v>38</v>
      </c>
      <c r="B25" s="39" t="s">
        <v>2</v>
      </c>
      <c r="C25" s="70" t="s">
        <v>12</v>
      </c>
      <c r="D25" s="203" t="s">
        <v>293</v>
      </c>
      <c r="E25" s="163"/>
      <c r="F25" s="33">
        <f>F26</f>
        <v>1209000</v>
      </c>
    </row>
    <row r="26" spans="1:6" ht="29.25" customHeight="1">
      <c r="A26" s="79" t="s">
        <v>94</v>
      </c>
      <c r="B26" s="63" t="s">
        <v>2</v>
      </c>
      <c r="C26" s="68" t="s">
        <v>12</v>
      </c>
      <c r="D26" s="8" t="s">
        <v>293</v>
      </c>
      <c r="E26" s="170" t="s">
        <v>95</v>
      </c>
      <c r="F26" s="19">
        <v>1209000</v>
      </c>
    </row>
    <row r="27" spans="1:6" ht="30" customHeight="1">
      <c r="A27" s="78" t="s">
        <v>58</v>
      </c>
      <c r="B27" s="39" t="s">
        <v>2</v>
      </c>
      <c r="C27" s="70" t="s">
        <v>12</v>
      </c>
      <c r="D27" s="32" t="s">
        <v>294</v>
      </c>
      <c r="E27" s="163"/>
      <c r="F27" s="33">
        <f>SUM(F28:F30)</f>
        <v>331000</v>
      </c>
    </row>
    <row r="28" spans="1:6" ht="29.25" customHeight="1">
      <c r="A28" s="79" t="s">
        <v>94</v>
      </c>
      <c r="B28" s="38" t="s">
        <v>2</v>
      </c>
      <c r="C28" s="68" t="s">
        <v>12</v>
      </c>
      <c r="D28" s="8" t="s">
        <v>294</v>
      </c>
      <c r="E28" s="170" t="s">
        <v>95</v>
      </c>
      <c r="F28" s="19">
        <v>255000</v>
      </c>
    </row>
    <row r="29" spans="1:6" ht="18.75" customHeight="1">
      <c r="A29" s="79" t="s">
        <v>102</v>
      </c>
      <c r="B29" s="38" t="s">
        <v>2</v>
      </c>
      <c r="C29" s="68" t="s">
        <v>12</v>
      </c>
      <c r="D29" s="8" t="s">
        <v>294</v>
      </c>
      <c r="E29" s="170" t="s">
        <v>104</v>
      </c>
      <c r="F29" s="19">
        <v>15000</v>
      </c>
    </row>
    <row r="30" spans="1:6" ht="22.5" customHeight="1">
      <c r="A30" s="79" t="s">
        <v>91</v>
      </c>
      <c r="B30" s="38" t="s">
        <v>2</v>
      </c>
      <c r="C30" s="68" t="s">
        <v>12</v>
      </c>
      <c r="D30" s="8" t="s">
        <v>294</v>
      </c>
      <c r="E30" s="170" t="s">
        <v>93</v>
      </c>
      <c r="F30" s="19">
        <v>61000</v>
      </c>
    </row>
    <row r="31" spans="1:6" ht="24.75" customHeight="1">
      <c r="A31" s="55" t="s">
        <v>43</v>
      </c>
      <c r="B31" s="39" t="s">
        <v>2</v>
      </c>
      <c r="C31" s="70" t="s">
        <v>12</v>
      </c>
      <c r="D31" s="32" t="s">
        <v>295</v>
      </c>
      <c r="E31" s="163"/>
      <c r="F31" s="33">
        <f>F32+F33</f>
        <v>68000</v>
      </c>
    </row>
    <row r="32" spans="1:6" ht="29.25" customHeight="1">
      <c r="A32" s="79" t="s">
        <v>94</v>
      </c>
      <c r="B32" s="38" t="s">
        <v>2</v>
      </c>
      <c r="C32" s="68" t="s">
        <v>12</v>
      </c>
      <c r="D32" s="8" t="s">
        <v>295</v>
      </c>
      <c r="E32" s="170" t="s">
        <v>95</v>
      </c>
      <c r="F32" s="19">
        <v>64000</v>
      </c>
    </row>
    <row r="33" spans="1:6" ht="21" customHeight="1">
      <c r="A33" s="79" t="s">
        <v>91</v>
      </c>
      <c r="B33" s="38" t="s">
        <v>2</v>
      </c>
      <c r="C33" s="68" t="s">
        <v>12</v>
      </c>
      <c r="D33" s="8" t="s">
        <v>295</v>
      </c>
      <c r="E33" s="170" t="s">
        <v>93</v>
      </c>
      <c r="F33" s="19">
        <v>4000</v>
      </c>
    </row>
    <row r="34" spans="1:6" ht="18" customHeight="1">
      <c r="A34" s="54" t="s">
        <v>59</v>
      </c>
      <c r="B34" s="39" t="s">
        <v>2</v>
      </c>
      <c r="C34" s="70" t="s">
        <v>12</v>
      </c>
      <c r="D34" s="32" t="s">
        <v>296</v>
      </c>
      <c r="E34" s="163"/>
      <c r="F34" s="33">
        <f>F35+F36</f>
        <v>80000</v>
      </c>
    </row>
    <row r="35" spans="1:6" ht="31.5" customHeight="1">
      <c r="A35" s="79" t="s">
        <v>94</v>
      </c>
      <c r="B35" s="38" t="s">
        <v>2</v>
      </c>
      <c r="C35" s="68" t="s">
        <v>12</v>
      </c>
      <c r="D35" s="8" t="s">
        <v>296</v>
      </c>
      <c r="E35" s="170" t="s">
        <v>95</v>
      </c>
      <c r="F35" s="19">
        <v>73700</v>
      </c>
    </row>
    <row r="36" spans="1:6" ht="24" customHeight="1">
      <c r="A36" s="79" t="s">
        <v>91</v>
      </c>
      <c r="B36" s="38" t="s">
        <v>2</v>
      </c>
      <c r="C36" s="68" t="s">
        <v>12</v>
      </c>
      <c r="D36" s="8" t="s">
        <v>296</v>
      </c>
      <c r="E36" s="170" t="s">
        <v>93</v>
      </c>
      <c r="F36" s="19">
        <v>6300</v>
      </c>
    </row>
    <row r="37" spans="1:6" ht="44.25" customHeight="1">
      <c r="A37" s="150" t="s">
        <v>84</v>
      </c>
      <c r="B37" s="151" t="s">
        <v>2</v>
      </c>
      <c r="C37" s="159" t="s">
        <v>12</v>
      </c>
      <c r="D37" s="146" t="s">
        <v>297</v>
      </c>
      <c r="E37" s="171"/>
      <c r="F37" s="33">
        <f>SUM(F38:F40)</f>
        <v>338000</v>
      </c>
    </row>
    <row r="38" spans="1:6" ht="27" customHeight="1">
      <c r="A38" s="79" t="s">
        <v>94</v>
      </c>
      <c r="B38" s="38" t="s">
        <v>2</v>
      </c>
      <c r="C38" s="68" t="s">
        <v>12</v>
      </c>
      <c r="D38" s="8" t="s">
        <v>297</v>
      </c>
      <c r="E38" s="170" t="s">
        <v>95</v>
      </c>
      <c r="F38" s="19">
        <v>255000</v>
      </c>
    </row>
    <row r="39" spans="1:6" ht="18" customHeight="1">
      <c r="A39" s="79" t="s">
        <v>91</v>
      </c>
      <c r="B39" s="38" t="s">
        <v>2</v>
      </c>
      <c r="C39" s="68" t="s">
        <v>12</v>
      </c>
      <c r="D39" s="8" t="s">
        <v>297</v>
      </c>
      <c r="E39" s="170" t="s">
        <v>93</v>
      </c>
      <c r="F39" s="19">
        <v>73000</v>
      </c>
    </row>
    <row r="40" spans="1:6" ht="18.75" customHeight="1">
      <c r="A40" s="79" t="s">
        <v>105</v>
      </c>
      <c r="B40" s="38" t="s">
        <v>2</v>
      </c>
      <c r="C40" s="68" t="s">
        <v>12</v>
      </c>
      <c r="D40" s="8" t="s">
        <v>297</v>
      </c>
      <c r="E40" s="170" t="s">
        <v>78</v>
      </c>
      <c r="F40" s="19">
        <v>10000</v>
      </c>
    </row>
    <row r="41" spans="1:6" ht="40.5" customHeight="1">
      <c r="A41" s="210" t="s">
        <v>361</v>
      </c>
      <c r="B41" s="215" t="s">
        <v>2</v>
      </c>
      <c r="C41" s="212" t="s">
        <v>12</v>
      </c>
      <c r="D41" s="203" t="s">
        <v>298</v>
      </c>
      <c r="E41" s="213"/>
      <c r="F41" s="214">
        <f>F42</f>
        <v>50000</v>
      </c>
    </row>
    <row r="42" spans="1:6" ht="29.25" customHeight="1">
      <c r="A42" s="79" t="s">
        <v>94</v>
      </c>
      <c r="B42" s="38" t="s">
        <v>2</v>
      </c>
      <c r="C42" s="68" t="s">
        <v>12</v>
      </c>
      <c r="D42" s="8" t="s">
        <v>298</v>
      </c>
      <c r="E42" s="170" t="s">
        <v>95</v>
      </c>
      <c r="F42" s="19">
        <v>50000</v>
      </c>
    </row>
    <row r="43" spans="1:6" ht="29.25" customHeight="1">
      <c r="A43" s="210" t="s">
        <v>96</v>
      </c>
      <c r="B43" s="215" t="s">
        <v>2</v>
      </c>
      <c r="C43" s="212" t="s">
        <v>12</v>
      </c>
      <c r="D43" s="203" t="s">
        <v>299</v>
      </c>
      <c r="E43" s="213"/>
      <c r="F43" s="214">
        <f>F44</f>
        <v>220000</v>
      </c>
    </row>
    <row r="44" spans="1:6" ht="17.25" customHeight="1">
      <c r="A44" s="79" t="s">
        <v>91</v>
      </c>
      <c r="B44" s="38" t="s">
        <v>2</v>
      </c>
      <c r="C44" s="68" t="s">
        <v>12</v>
      </c>
      <c r="D44" s="8" t="s">
        <v>299</v>
      </c>
      <c r="E44" s="170" t="s">
        <v>93</v>
      </c>
      <c r="F44" s="19">
        <v>220000</v>
      </c>
    </row>
    <row r="45" spans="1:6" ht="133.5" customHeight="1">
      <c r="A45" s="210" t="s">
        <v>97</v>
      </c>
      <c r="B45" s="211" t="s">
        <v>2</v>
      </c>
      <c r="C45" s="212" t="s">
        <v>12</v>
      </c>
      <c r="D45" s="203" t="s">
        <v>300</v>
      </c>
      <c r="E45" s="213"/>
      <c r="F45" s="214">
        <f>F46</f>
        <v>10000</v>
      </c>
    </row>
    <row r="46" spans="1:6" ht="18.75" customHeight="1">
      <c r="A46" s="79" t="s">
        <v>91</v>
      </c>
      <c r="B46" s="38" t="s">
        <v>2</v>
      </c>
      <c r="C46" s="68" t="s">
        <v>12</v>
      </c>
      <c r="D46" s="8" t="s">
        <v>300</v>
      </c>
      <c r="E46" s="170" t="s">
        <v>93</v>
      </c>
      <c r="F46" s="19">
        <v>10000</v>
      </c>
    </row>
    <row r="47" spans="1:6" ht="30.75" customHeight="1">
      <c r="A47" s="134" t="s">
        <v>106</v>
      </c>
      <c r="B47" s="147" t="s">
        <v>2</v>
      </c>
      <c r="C47" s="148" t="s">
        <v>12</v>
      </c>
      <c r="D47" s="32" t="s">
        <v>301</v>
      </c>
      <c r="E47" s="172"/>
      <c r="F47" s="149">
        <f>F48</f>
        <v>11000</v>
      </c>
    </row>
    <row r="48" spans="1:6" ht="28.5" customHeight="1">
      <c r="A48" s="79" t="s">
        <v>94</v>
      </c>
      <c r="B48" s="38" t="s">
        <v>2</v>
      </c>
      <c r="C48" s="68" t="s">
        <v>12</v>
      </c>
      <c r="D48" s="8" t="s">
        <v>301</v>
      </c>
      <c r="E48" s="170" t="s">
        <v>95</v>
      </c>
      <c r="F48" s="19">
        <v>11000</v>
      </c>
    </row>
    <row r="49" spans="1:6" ht="29.25" customHeight="1">
      <c r="A49" s="134" t="s">
        <v>107</v>
      </c>
      <c r="B49" s="62" t="s">
        <v>2</v>
      </c>
      <c r="C49" s="70" t="s">
        <v>12</v>
      </c>
      <c r="D49" s="32" t="s">
        <v>302</v>
      </c>
      <c r="E49" s="163"/>
      <c r="F49" s="33">
        <f>SUM(F50:F51)</f>
        <v>66000</v>
      </c>
    </row>
    <row r="50" spans="1:6" ht="27" customHeight="1">
      <c r="A50" s="79" t="s">
        <v>94</v>
      </c>
      <c r="B50" s="38" t="s">
        <v>2</v>
      </c>
      <c r="C50" s="68" t="s">
        <v>12</v>
      </c>
      <c r="D50" s="8" t="s">
        <v>302</v>
      </c>
      <c r="E50" s="170" t="s">
        <v>95</v>
      </c>
      <c r="F50" s="19">
        <v>63000</v>
      </c>
    </row>
    <row r="51" spans="1:6" ht="16.5" customHeight="1">
      <c r="A51" s="79" t="s">
        <v>91</v>
      </c>
      <c r="B51" s="38" t="s">
        <v>2</v>
      </c>
      <c r="C51" s="68" t="s">
        <v>12</v>
      </c>
      <c r="D51" s="8" t="s">
        <v>302</v>
      </c>
      <c r="E51" s="170" t="s">
        <v>93</v>
      </c>
      <c r="F51" s="19">
        <v>3000</v>
      </c>
    </row>
    <row r="52" spans="1:6" ht="25.5" customHeight="1">
      <c r="A52" s="134" t="s">
        <v>108</v>
      </c>
      <c r="B52" s="62" t="s">
        <v>2</v>
      </c>
      <c r="C52" s="70" t="s">
        <v>12</v>
      </c>
      <c r="D52" s="32" t="s">
        <v>303</v>
      </c>
      <c r="E52" s="163"/>
      <c r="F52" s="33">
        <f>F53</f>
        <v>11000</v>
      </c>
    </row>
    <row r="53" spans="1:6" ht="27" customHeight="1">
      <c r="A53" s="79" t="s">
        <v>94</v>
      </c>
      <c r="B53" s="63" t="s">
        <v>2</v>
      </c>
      <c r="C53" s="68" t="s">
        <v>12</v>
      </c>
      <c r="D53" s="8" t="s">
        <v>303</v>
      </c>
      <c r="E53" s="170" t="s">
        <v>95</v>
      </c>
      <c r="F53" s="19">
        <v>11000</v>
      </c>
    </row>
    <row r="54" spans="1:6" ht="17.25" customHeight="1">
      <c r="A54" s="93" t="s">
        <v>48</v>
      </c>
      <c r="B54" s="37" t="s">
        <v>2</v>
      </c>
      <c r="C54" s="91" t="s">
        <v>34</v>
      </c>
      <c r="D54" s="7"/>
      <c r="E54" s="162"/>
      <c r="F54" s="20">
        <f>F55</f>
        <v>500000</v>
      </c>
    </row>
    <row r="55" spans="1:6" ht="17.25" customHeight="1">
      <c r="A55" s="92" t="s">
        <v>49</v>
      </c>
      <c r="B55" s="39" t="s">
        <v>2</v>
      </c>
      <c r="C55" s="70" t="s">
        <v>34</v>
      </c>
      <c r="D55" s="32" t="s">
        <v>109</v>
      </c>
      <c r="E55" s="163"/>
      <c r="F55" s="33">
        <f>F56</f>
        <v>500000</v>
      </c>
    </row>
    <row r="56" spans="1:6" ht="16.5" customHeight="1">
      <c r="A56" s="94" t="s">
        <v>110</v>
      </c>
      <c r="B56" s="81" t="s">
        <v>2</v>
      </c>
      <c r="C56" s="95" t="s">
        <v>34</v>
      </c>
      <c r="D56" s="8" t="s">
        <v>109</v>
      </c>
      <c r="E56" s="173" t="s">
        <v>82</v>
      </c>
      <c r="F56" s="19">
        <v>500000</v>
      </c>
    </row>
    <row r="57" spans="1:6" ht="15.75" customHeight="1">
      <c r="A57" s="28" t="s">
        <v>17</v>
      </c>
      <c r="B57" s="37" t="s">
        <v>2</v>
      </c>
      <c r="C57" s="91" t="s">
        <v>53</v>
      </c>
      <c r="D57" s="7"/>
      <c r="E57" s="162"/>
      <c r="F57" s="20">
        <f>F58+F65+F72</f>
        <v>7193950</v>
      </c>
    </row>
    <row r="58" spans="1:6" ht="17.25" customHeight="1">
      <c r="A58" s="210" t="s">
        <v>161</v>
      </c>
      <c r="B58" s="215" t="s">
        <v>2</v>
      </c>
      <c r="C58" s="212" t="s">
        <v>53</v>
      </c>
      <c r="D58" s="203" t="s">
        <v>304</v>
      </c>
      <c r="E58" s="213"/>
      <c r="F58" s="214">
        <f>SUM(F59:F64)</f>
        <v>2642550</v>
      </c>
    </row>
    <row r="59" spans="1:6" ht="42" customHeight="1">
      <c r="A59" s="79" t="s">
        <v>360</v>
      </c>
      <c r="B59" s="38" t="s">
        <v>103</v>
      </c>
      <c r="C59" s="68" t="s">
        <v>53</v>
      </c>
      <c r="D59" s="8" t="s">
        <v>304</v>
      </c>
      <c r="E59" s="170" t="s">
        <v>355</v>
      </c>
      <c r="F59" s="19">
        <v>216000</v>
      </c>
    </row>
    <row r="60" spans="1:6" ht="16.5" customHeight="1">
      <c r="A60" s="79" t="s">
        <v>91</v>
      </c>
      <c r="B60" s="38" t="s">
        <v>2</v>
      </c>
      <c r="C60" s="68" t="s">
        <v>53</v>
      </c>
      <c r="D60" s="8" t="s">
        <v>304</v>
      </c>
      <c r="E60" s="170" t="s">
        <v>93</v>
      </c>
      <c r="F60" s="19">
        <v>336200</v>
      </c>
    </row>
    <row r="61" spans="1:6" ht="66" customHeight="1">
      <c r="A61" s="79" t="s">
        <v>116</v>
      </c>
      <c r="B61" s="38" t="s">
        <v>2</v>
      </c>
      <c r="C61" s="68" t="s">
        <v>53</v>
      </c>
      <c r="D61" s="8" t="s">
        <v>304</v>
      </c>
      <c r="E61" s="170" t="s">
        <v>112</v>
      </c>
      <c r="F61" s="19">
        <v>52350</v>
      </c>
    </row>
    <row r="62" spans="1:6" ht="18" customHeight="1">
      <c r="A62" s="79" t="s">
        <v>111</v>
      </c>
      <c r="B62" s="38" t="s">
        <v>2</v>
      </c>
      <c r="C62" s="68" t="s">
        <v>53</v>
      </c>
      <c r="D62" s="8" t="s">
        <v>304</v>
      </c>
      <c r="E62" s="170" t="s">
        <v>114</v>
      </c>
      <c r="F62" s="19">
        <v>142500</v>
      </c>
    </row>
    <row r="63" spans="1:6" ht="18" customHeight="1">
      <c r="A63" s="79" t="s">
        <v>113</v>
      </c>
      <c r="B63" s="38" t="s">
        <v>2</v>
      </c>
      <c r="C63" s="68" t="s">
        <v>53</v>
      </c>
      <c r="D63" s="8" t="s">
        <v>304</v>
      </c>
      <c r="E63" s="170" t="s">
        <v>115</v>
      </c>
      <c r="F63" s="19">
        <v>18500</v>
      </c>
    </row>
    <row r="64" spans="1:6" ht="17.25" customHeight="1">
      <c r="A64" s="94" t="s">
        <v>110</v>
      </c>
      <c r="B64" s="38" t="s">
        <v>2</v>
      </c>
      <c r="C64" s="68" t="s">
        <v>53</v>
      </c>
      <c r="D64" s="8" t="s">
        <v>304</v>
      </c>
      <c r="E64" s="170" t="s">
        <v>82</v>
      </c>
      <c r="F64" s="19">
        <f>1500000+377000</f>
        <v>1877000</v>
      </c>
    </row>
    <row r="65" spans="1:6" ht="18" customHeight="1">
      <c r="A65" s="136" t="s">
        <v>81</v>
      </c>
      <c r="B65" s="137" t="s">
        <v>2</v>
      </c>
      <c r="C65" s="139" t="s">
        <v>53</v>
      </c>
      <c r="D65" s="138" t="s">
        <v>305</v>
      </c>
      <c r="E65" s="174"/>
      <c r="F65" s="140">
        <f>SUM(F66:F71)</f>
        <v>4261400</v>
      </c>
    </row>
    <row r="66" spans="1:6" ht="31.5" customHeight="1">
      <c r="A66" s="79" t="s">
        <v>117</v>
      </c>
      <c r="B66" s="221" t="s">
        <v>2</v>
      </c>
      <c r="C66" s="142" t="s">
        <v>53</v>
      </c>
      <c r="D66" s="142" t="s">
        <v>305</v>
      </c>
      <c r="E66" s="175" t="s">
        <v>119</v>
      </c>
      <c r="F66" s="144">
        <f>2682000*95%</f>
        <v>2547900</v>
      </c>
    </row>
    <row r="67" spans="1:6" ht="18" customHeight="1">
      <c r="A67" s="79" t="s">
        <v>121</v>
      </c>
      <c r="B67" s="221" t="s">
        <v>2</v>
      </c>
      <c r="C67" s="142" t="s">
        <v>53</v>
      </c>
      <c r="D67" s="142" t="s">
        <v>305</v>
      </c>
      <c r="E67" s="175" t="s">
        <v>120</v>
      </c>
      <c r="F67" s="144">
        <v>21500</v>
      </c>
    </row>
    <row r="68" spans="1:6" ht="18.75" customHeight="1">
      <c r="A68" s="79" t="s">
        <v>90</v>
      </c>
      <c r="B68" s="221" t="s">
        <v>2</v>
      </c>
      <c r="C68" s="142" t="s">
        <v>53</v>
      </c>
      <c r="D68" s="142" t="s">
        <v>305</v>
      </c>
      <c r="E68" s="175" t="s">
        <v>92</v>
      </c>
      <c r="F68" s="144">
        <v>4000</v>
      </c>
    </row>
    <row r="69" spans="1:6" ht="22.5" customHeight="1">
      <c r="A69" s="53" t="s">
        <v>122</v>
      </c>
      <c r="B69" s="221" t="s">
        <v>2</v>
      </c>
      <c r="C69" s="142" t="s">
        <v>53</v>
      </c>
      <c r="D69" s="142" t="s">
        <v>305</v>
      </c>
      <c r="E69" s="175" t="s">
        <v>93</v>
      </c>
      <c r="F69" s="144">
        <v>1570000</v>
      </c>
    </row>
    <row r="70" spans="1:6" ht="16.5" customHeight="1">
      <c r="A70" s="79" t="s">
        <v>111</v>
      </c>
      <c r="B70" s="38" t="s">
        <v>2</v>
      </c>
      <c r="C70" s="68" t="s">
        <v>53</v>
      </c>
      <c r="D70" s="142" t="s">
        <v>305</v>
      </c>
      <c r="E70" s="170" t="s">
        <v>114</v>
      </c>
      <c r="F70" s="19">
        <v>105000</v>
      </c>
    </row>
    <row r="71" spans="1:6" ht="18" customHeight="1">
      <c r="A71" s="79" t="s">
        <v>113</v>
      </c>
      <c r="B71" s="38" t="s">
        <v>2</v>
      </c>
      <c r="C71" s="68" t="s">
        <v>53</v>
      </c>
      <c r="D71" s="142" t="s">
        <v>305</v>
      </c>
      <c r="E71" s="170" t="s">
        <v>115</v>
      </c>
      <c r="F71" s="19">
        <v>13000</v>
      </c>
    </row>
    <row r="72" spans="1:6" ht="30" customHeight="1">
      <c r="A72" s="35" t="s">
        <v>329</v>
      </c>
      <c r="B72" s="65" t="s">
        <v>2</v>
      </c>
      <c r="C72" s="70" t="s">
        <v>53</v>
      </c>
      <c r="D72" s="32" t="s">
        <v>330</v>
      </c>
      <c r="E72" s="184"/>
      <c r="F72" s="33">
        <f>SUM(F73:F73)</f>
        <v>290000</v>
      </c>
    </row>
    <row r="73" spans="1:6" ht="40.5" customHeight="1">
      <c r="A73" s="79" t="s">
        <v>360</v>
      </c>
      <c r="B73" s="46" t="s">
        <v>2</v>
      </c>
      <c r="C73" s="102" t="s">
        <v>53</v>
      </c>
      <c r="D73" s="8" t="s">
        <v>330</v>
      </c>
      <c r="E73" s="184" t="s">
        <v>355</v>
      </c>
      <c r="F73" s="19">
        <v>290000</v>
      </c>
    </row>
    <row r="74" spans="1:6" ht="18" customHeight="1">
      <c r="A74" s="82" t="s">
        <v>69</v>
      </c>
      <c r="B74" s="83" t="s">
        <v>9</v>
      </c>
      <c r="C74" s="160"/>
      <c r="D74" s="118"/>
      <c r="E74" s="160"/>
      <c r="F74" s="125">
        <f>F75</f>
        <v>619000</v>
      </c>
    </row>
    <row r="75" spans="1:6" ht="16.5" customHeight="1">
      <c r="A75" s="126" t="s">
        <v>70</v>
      </c>
      <c r="B75" s="127" t="s">
        <v>9</v>
      </c>
      <c r="C75" s="91" t="s">
        <v>11</v>
      </c>
      <c r="D75" s="7"/>
      <c r="E75" s="177"/>
      <c r="F75" s="20">
        <f>F76</f>
        <v>619000</v>
      </c>
    </row>
    <row r="76" spans="1:6" ht="27.75" customHeight="1">
      <c r="A76" s="78" t="s">
        <v>54</v>
      </c>
      <c r="B76" s="39" t="s">
        <v>9</v>
      </c>
      <c r="C76" s="70" t="s">
        <v>11</v>
      </c>
      <c r="D76" s="32" t="s">
        <v>286</v>
      </c>
      <c r="E76" s="178"/>
      <c r="F76" s="33">
        <f>F77</f>
        <v>619000</v>
      </c>
    </row>
    <row r="77" spans="1:6" ht="18.75" customHeight="1">
      <c r="A77" s="79" t="s">
        <v>105</v>
      </c>
      <c r="B77" s="38" t="s">
        <v>9</v>
      </c>
      <c r="C77" s="68" t="s">
        <v>11</v>
      </c>
      <c r="D77" s="8" t="s">
        <v>286</v>
      </c>
      <c r="E77" s="179" t="s">
        <v>78</v>
      </c>
      <c r="F77" s="19">
        <v>619000</v>
      </c>
    </row>
    <row r="78" spans="1:6" ht="26.25" customHeight="1">
      <c r="A78" s="82" t="s">
        <v>32</v>
      </c>
      <c r="B78" s="83" t="s">
        <v>12</v>
      </c>
      <c r="C78" s="161"/>
      <c r="D78" s="77"/>
      <c r="E78" s="161"/>
      <c r="F78" s="232">
        <f>F79+F82</f>
        <v>233000</v>
      </c>
    </row>
    <row r="79" spans="1:6" ht="18" customHeight="1">
      <c r="A79" s="85" t="s">
        <v>163</v>
      </c>
      <c r="B79" s="40" t="s">
        <v>12</v>
      </c>
      <c r="C79" s="162" t="s">
        <v>8</v>
      </c>
      <c r="D79" s="7"/>
      <c r="E79" s="162"/>
      <c r="F79" s="20">
        <f>F80</f>
        <v>180000</v>
      </c>
    </row>
    <row r="80" spans="1:6" ht="44.25" customHeight="1">
      <c r="A80" s="135" t="s">
        <v>164</v>
      </c>
      <c r="B80" s="34" t="s">
        <v>12</v>
      </c>
      <c r="C80" s="163" t="s">
        <v>8</v>
      </c>
      <c r="D80" s="32" t="s">
        <v>307</v>
      </c>
      <c r="E80" s="163"/>
      <c r="F80" s="33">
        <f>F81</f>
        <v>180000</v>
      </c>
    </row>
    <row r="81" spans="1:6" ht="25.5">
      <c r="A81" s="53" t="s">
        <v>122</v>
      </c>
      <c r="B81" s="17" t="s">
        <v>12</v>
      </c>
      <c r="C81" s="68" t="s">
        <v>8</v>
      </c>
      <c r="D81" s="8" t="s">
        <v>307</v>
      </c>
      <c r="E81" s="180" t="s">
        <v>93</v>
      </c>
      <c r="F81" s="19">
        <v>180000</v>
      </c>
    </row>
    <row r="82" spans="1:6" ht="12.75">
      <c r="A82" s="85" t="s">
        <v>50</v>
      </c>
      <c r="B82" s="40" t="s">
        <v>12</v>
      </c>
      <c r="C82" s="162" t="s">
        <v>6</v>
      </c>
      <c r="D82" s="7"/>
      <c r="E82" s="162"/>
      <c r="F82" s="20">
        <f>F83</f>
        <v>53000</v>
      </c>
    </row>
    <row r="83" spans="1:6" ht="30.75" customHeight="1">
      <c r="A83" s="135" t="s">
        <v>276</v>
      </c>
      <c r="B83" s="34" t="s">
        <v>12</v>
      </c>
      <c r="C83" s="163" t="s">
        <v>6</v>
      </c>
      <c r="D83" s="32" t="s">
        <v>193</v>
      </c>
      <c r="E83" s="163"/>
      <c r="F83" s="33">
        <f>F84</f>
        <v>53000</v>
      </c>
    </row>
    <row r="84" spans="1:6" ht="30" customHeight="1">
      <c r="A84" s="53" t="s">
        <v>122</v>
      </c>
      <c r="B84" s="17" t="s">
        <v>12</v>
      </c>
      <c r="C84" s="68" t="s">
        <v>6</v>
      </c>
      <c r="D84" s="8" t="s">
        <v>193</v>
      </c>
      <c r="E84" s="180" t="s">
        <v>93</v>
      </c>
      <c r="F84" s="19">
        <v>53000</v>
      </c>
    </row>
    <row r="85" spans="1:6" ht="16.5" customHeight="1">
      <c r="A85" s="233" t="s">
        <v>28</v>
      </c>
      <c r="B85" s="234" t="s">
        <v>8</v>
      </c>
      <c r="C85" s="235"/>
      <c r="D85" s="236"/>
      <c r="E85" s="237"/>
      <c r="F85" s="232">
        <f>F86+F89</f>
        <v>89000</v>
      </c>
    </row>
    <row r="86" spans="1:6" ht="16.5" customHeight="1">
      <c r="A86" s="153" t="s">
        <v>98</v>
      </c>
      <c r="B86" s="154" t="s">
        <v>8</v>
      </c>
      <c r="C86" s="207" t="s">
        <v>9</v>
      </c>
      <c r="D86" s="200"/>
      <c r="E86" s="201"/>
      <c r="F86" s="208">
        <f>F87</f>
        <v>50000</v>
      </c>
    </row>
    <row r="87" spans="1:7" ht="13.5" customHeight="1">
      <c r="A87" s="134" t="s">
        <v>195</v>
      </c>
      <c r="B87" s="202" t="s">
        <v>8</v>
      </c>
      <c r="C87" s="203" t="s">
        <v>9</v>
      </c>
      <c r="D87" s="204" t="s">
        <v>196</v>
      </c>
      <c r="E87" s="205"/>
      <c r="F87" s="206">
        <f>F88</f>
        <v>50000</v>
      </c>
      <c r="G87" s="152"/>
    </row>
    <row r="88" spans="1:7" ht="22.5" customHeight="1">
      <c r="A88" s="79" t="s">
        <v>91</v>
      </c>
      <c r="B88" s="38" t="s">
        <v>8</v>
      </c>
      <c r="C88" s="68" t="s">
        <v>9</v>
      </c>
      <c r="D88" s="8" t="s">
        <v>196</v>
      </c>
      <c r="E88" s="170" t="s">
        <v>93</v>
      </c>
      <c r="F88" s="19">
        <v>50000</v>
      </c>
      <c r="G88" s="152"/>
    </row>
    <row r="89" spans="1:6" ht="17.25" customHeight="1">
      <c r="A89" s="30" t="s">
        <v>29</v>
      </c>
      <c r="B89" s="44" t="s">
        <v>8</v>
      </c>
      <c r="C89" s="91" t="s">
        <v>8</v>
      </c>
      <c r="D89" s="7"/>
      <c r="E89" s="162"/>
      <c r="F89" s="22">
        <f>F90</f>
        <v>39000</v>
      </c>
    </row>
    <row r="90" spans="1:6" ht="15" customHeight="1">
      <c r="A90" s="35" t="s">
        <v>288</v>
      </c>
      <c r="B90" s="39" t="s">
        <v>8</v>
      </c>
      <c r="C90" s="70" t="s">
        <v>8</v>
      </c>
      <c r="D90" s="32" t="s">
        <v>306</v>
      </c>
      <c r="E90" s="163"/>
      <c r="F90" s="33">
        <f>F91</f>
        <v>39000</v>
      </c>
    </row>
    <row r="91" spans="1:6" ht="18" customHeight="1">
      <c r="A91" s="13" t="s">
        <v>191</v>
      </c>
      <c r="B91" s="42" t="s">
        <v>8</v>
      </c>
      <c r="C91" s="68" t="s">
        <v>8</v>
      </c>
      <c r="D91" s="8" t="s">
        <v>306</v>
      </c>
      <c r="E91" s="170" t="s">
        <v>189</v>
      </c>
      <c r="F91" s="19">
        <v>39000</v>
      </c>
    </row>
    <row r="92" spans="1:6" ht="18.75" customHeight="1">
      <c r="A92" s="233" t="s">
        <v>23</v>
      </c>
      <c r="B92" s="234" t="s">
        <v>3</v>
      </c>
      <c r="C92" s="235"/>
      <c r="D92" s="236"/>
      <c r="E92" s="237"/>
      <c r="F92" s="232">
        <f>F93+F125+F170+F180</f>
        <v>275807850</v>
      </c>
    </row>
    <row r="93" spans="1:6" ht="18" customHeight="1">
      <c r="A93" s="30" t="s">
        <v>24</v>
      </c>
      <c r="B93" s="43" t="s">
        <v>3</v>
      </c>
      <c r="C93" s="105" t="s">
        <v>2</v>
      </c>
      <c r="D93" s="10"/>
      <c r="E93" s="182"/>
      <c r="F93" s="22">
        <f>F95+F97+F106+F112+F115+F119+F121+F123</f>
        <v>67882350</v>
      </c>
    </row>
    <row r="94" spans="1:6" ht="18" customHeight="1">
      <c r="A94" s="209" t="s">
        <v>197</v>
      </c>
      <c r="B94" s="256" t="s">
        <v>3</v>
      </c>
      <c r="C94" s="212" t="s">
        <v>2</v>
      </c>
      <c r="D94" s="257" t="s">
        <v>198</v>
      </c>
      <c r="E94" s="258"/>
      <c r="F94" s="214">
        <f>F93</f>
        <v>67882350</v>
      </c>
    </row>
    <row r="95" spans="1:6" ht="12.75">
      <c r="A95" s="29" t="s">
        <v>200</v>
      </c>
      <c r="B95" s="41" t="s">
        <v>3</v>
      </c>
      <c r="C95" s="69" t="s">
        <v>2</v>
      </c>
      <c r="D95" s="12" t="s">
        <v>331</v>
      </c>
      <c r="E95" s="165"/>
      <c r="F95" s="18">
        <f>F96</f>
        <v>10038000</v>
      </c>
    </row>
    <row r="96" spans="1:6" ht="26.25" customHeight="1">
      <c r="A96" s="79" t="s">
        <v>122</v>
      </c>
      <c r="B96" s="42" t="s">
        <v>3</v>
      </c>
      <c r="C96" s="68" t="s">
        <v>2</v>
      </c>
      <c r="D96" s="8" t="s">
        <v>331</v>
      </c>
      <c r="E96" s="170" t="s">
        <v>93</v>
      </c>
      <c r="F96" s="19">
        <v>10038000</v>
      </c>
    </row>
    <row r="97" spans="1:6" ht="17.25" customHeight="1">
      <c r="A97" s="260" t="s">
        <v>199</v>
      </c>
      <c r="B97" s="41" t="s">
        <v>3</v>
      </c>
      <c r="C97" s="69" t="s">
        <v>2</v>
      </c>
      <c r="D97" s="12" t="s">
        <v>332</v>
      </c>
      <c r="E97" s="165"/>
      <c r="F97" s="18">
        <f>SUM(F98:F105)</f>
        <v>25122350</v>
      </c>
    </row>
    <row r="98" spans="1:6" ht="25.5">
      <c r="A98" s="79" t="s">
        <v>117</v>
      </c>
      <c r="B98" s="46" t="s">
        <v>3</v>
      </c>
      <c r="C98" s="102" t="s">
        <v>2</v>
      </c>
      <c r="D98" s="8" t="s">
        <v>332</v>
      </c>
      <c r="E98" s="175" t="s">
        <v>119</v>
      </c>
      <c r="F98" s="19">
        <v>17903000</v>
      </c>
    </row>
    <row r="99" spans="1:6" ht="12.75">
      <c r="A99" s="79" t="s">
        <v>121</v>
      </c>
      <c r="B99" s="46" t="s">
        <v>3</v>
      </c>
      <c r="C99" s="102" t="s">
        <v>2</v>
      </c>
      <c r="D99" s="8" t="s">
        <v>332</v>
      </c>
      <c r="E99" s="175" t="s">
        <v>120</v>
      </c>
      <c r="F99" s="19">
        <v>606550</v>
      </c>
    </row>
    <row r="100" spans="1:6" ht="15" customHeight="1">
      <c r="A100" s="79" t="s">
        <v>90</v>
      </c>
      <c r="B100" s="46" t="s">
        <v>3</v>
      </c>
      <c r="C100" s="102" t="s">
        <v>2</v>
      </c>
      <c r="D100" s="8" t="s">
        <v>332</v>
      </c>
      <c r="E100" s="175" t="s">
        <v>92</v>
      </c>
      <c r="F100" s="19">
        <v>16800</v>
      </c>
    </row>
    <row r="101" spans="1:6" ht="25.5">
      <c r="A101" s="79" t="s">
        <v>122</v>
      </c>
      <c r="B101" s="46" t="s">
        <v>3</v>
      </c>
      <c r="C101" s="102" t="s">
        <v>2</v>
      </c>
      <c r="D101" s="8" t="s">
        <v>332</v>
      </c>
      <c r="E101" s="175" t="s">
        <v>93</v>
      </c>
      <c r="F101" s="19">
        <v>5710000</v>
      </c>
    </row>
    <row r="102" spans="1:6" ht="38.25">
      <c r="A102" s="199" t="s">
        <v>130</v>
      </c>
      <c r="B102" s="223" t="s">
        <v>3</v>
      </c>
      <c r="C102" s="102" t="s">
        <v>2</v>
      </c>
      <c r="D102" s="8" t="s">
        <v>332</v>
      </c>
      <c r="E102" s="175" t="s">
        <v>131</v>
      </c>
      <c r="F102" s="19">
        <v>340000</v>
      </c>
    </row>
    <row r="103" spans="1:6" ht="63.75">
      <c r="A103" s="79" t="s">
        <v>116</v>
      </c>
      <c r="B103" s="46" t="s">
        <v>3</v>
      </c>
      <c r="C103" s="102" t="s">
        <v>2</v>
      </c>
      <c r="D103" s="8" t="s">
        <v>332</v>
      </c>
      <c r="E103" s="175" t="s">
        <v>112</v>
      </c>
      <c r="F103" s="19">
        <v>100000</v>
      </c>
    </row>
    <row r="104" spans="1:6" ht="12.75">
      <c r="A104" s="79" t="s">
        <v>111</v>
      </c>
      <c r="B104" s="46" t="s">
        <v>3</v>
      </c>
      <c r="C104" s="102" t="s">
        <v>2</v>
      </c>
      <c r="D104" s="8" t="s">
        <v>332</v>
      </c>
      <c r="E104" s="170" t="s">
        <v>114</v>
      </c>
      <c r="F104" s="19">
        <v>416000</v>
      </c>
    </row>
    <row r="105" spans="1:6" ht="12.75">
      <c r="A105" s="79" t="s">
        <v>113</v>
      </c>
      <c r="B105" s="46" t="s">
        <v>3</v>
      </c>
      <c r="C105" s="102" t="s">
        <v>2</v>
      </c>
      <c r="D105" s="8" t="s">
        <v>332</v>
      </c>
      <c r="E105" s="170" t="s">
        <v>115</v>
      </c>
      <c r="F105" s="19">
        <v>30000</v>
      </c>
    </row>
    <row r="106" spans="1:6" ht="37.5" customHeight="1">
      <c r="A106" s="222" t="s">
        <v>357</v>
      </c>
      <c r="B106" s="224" t="s">
        <v>3</v>
      </c>
      <c r="C106" s="225" t="s">
        <v>2</v>
      </c>
      <c r="D106" s="203" t="s">
        <v>333</v>
      </c>
      <c r="E106" s="213"/>
      <c r="F106" s="214">
        <f>SUM(F107:F111)</f>
        <v>29102000</v>
      </c>
    </row>
    <row r="107" spans="1:6" ht="25.5">
      <c r="A107" s="79" t="s">
        <v>117</v>
      </c>
      <c r="B107" s="46" t="s">
        <v>3</v>
      </c>
      <c r="C107" s="102" t="s">
        <v>2</v>
      </c>
      <c r="D107" s="8" t="s">
        <v>333</v>
      </c>
      <c r="E107" s="175" t="s">
        <v>119</v>
      </c>
      <c r="F107" s="19">
        <v>27299000</v>
      </c>
    </row>
    <row r="108" spans="1:6" ht="12.75">
      <c r="A108" s="79" t="s">
        <v>121</v>
      </c>
      <c r="B108" s="46" t="s">
        <v>3</v>
      </c>
      <c r="C108" s="102" t="s">
        <v>2</v>
      </c>
      <c r="D108" s="8" t="s">
        <v>333</v>
      </c>
      <c r="E108" s="175" t="s">
        <v>120</v>
      </c>
      <c r="F108" s="19">
        <v>159000</v>
      </c>
    </row>
    <row r="109" spans="1:6" ht="16.5" customHeight="1">
      <c r="A109" s="79" t="s">
        <v>90</v>
      </c>
      <c r="B109" s="46" t="s">
        <v>3</v>
      </c>
      <c r="C109" s="102" t="s">
        <v>2</v>
      </c>
      <c r="D109" s="8" t="s">
        <v>333</v>
      </c>
      <c r="E109" s="175" t="s">
        <v>92</v>
      </c>
      <c r="F109" s="19">
        <v>2900</v>
      </c>
    </row>
    <row r="110" spans="1:6" ht="25.5">
      <c r="A110" s="79" t="s">
        <v>122</v>
      </c>
      <c r="B110" s="46" t="s">
        <v>3</v>
      </c>
      <c r="C110" s="102" t="s">
        <v>2</v>
      </c>
      <c r="D110" s="8" t="s">
        <v>333</v>
      </c>
      <c r="E110" s="175" t="s">
        <v>93</v>
      </c>
      <c r="F110" s="19">
        <v>631100</v>
      </c>
    </row>
    <row r="111" spans="1:6" ht="38.25">
      <c r="A111" s="199" t="s">
        <v>130</v>
      </c>
      <c r="B111" s="223" t="s">
        <v>3</v>
      </c>
      <c r="C111" s="102" t="s">
        <v>2</v>
      </c>
      <c r="D111" s="8" t="s">
        <v>333</v>
      </c>
      <c r="E111" s="175" t="s">
        <v>131</v>
      </c>
      <c r="F111" s="19">
        <v>1010000</v>
      </c>
    </row>
    <row r="112" spans="1:6" ht="25.5">
      <c r="A112" s="35" t="s">
        <v>79</v>
      </c>
      <c r="B112" s="39" t="s">
        <v>3</v>
      </c>
      <c r="C112" s="70" t="s">
        <v>2</v>
      </c>
      <c r="D112" s="32" t="s">
        <v>334</v>
      </c>
      <c r="E112" s="163"/>
      <c r="F112" s="33">
        <f>F113+F114</f>
        <v>1000000</v>
      </c>
    </row>
    <row r="113" spans="1:6" ht="12.75">
      <c r="A113" s="13" t="s">
        <v>121</v>
      </c>
      <c r="B113" s="38" t="s">
        <v>3</v>
      </c>
      <c r="C113" s="68" t="s">
        <v>2</v>
      </c>
      <c r="D113" s="8" t="s">
        <v>334</v>
      </c>
      <c r="E113" s="170" t="s">
        <v>120</v>
      </c>
      <c r="F113" s="19">
        <v>900000</v>
      </c>
    </row>
    <row r="114" spans="1:6" ht="13.5" customHeight="1">
      <c r="A114" s="13" t="s">
        <v>87</v>
      </c>
      <c r="B114" s="38" t="s">
        <v>3</v>
      </c>
      <c r="C114" s="68" t="s">
        <v>2</v>
      </c>
      <c r="D114" s="8" t="s">
        <v>334</v>
      </c>
      <c r="E114" s="170" t="s">
        <v>86</v>
      </c>
      <c r="F114" s="19">
        <v>100000</v>
      </c>
    </row>
    <row r="115" spans="1:6" ht="12.75">
      <c r="A115" s="35" t="s">
        <v>44</v>
      </c>
      <c r="B115" s="39" t="s">
        <v>3</v>
      </c>
      <c r="C115" s="70" t="s">
        <v>2</v>
      </c>
      <c r="D115" s="32" t="s">
        <v>335</v>
      </c>
      <c r="E115" s="163"/>
      <c r="F115" s="33">
        <f>SUM(F116:F118)</f>
        <v>585000</v>
      </c>
    </row>
    <row r="116" spans="1:6" ht="25.5">
      <c r="A116" s="79" t="s">
        <v>117</v>
      </c>
      <c r="B116" s="63" t="s">
        <v>3</v>
      </c>
      <c r="C116" s="8" t="s">
        <v>2</v>
      </c>
      <c r="D116" s="8" t="s">
        <v>335</v>
      </c>
      <c r="E116" s="8" t="s">
        <v>119</v>
      </c>
      <c r="F116" s="19">
        <v>130000</v>
      </c>
    </row>
    <row r="117" spans="1:6" ht="25.5">
      <c r="A117" s="79" t="s">
        <v>122</v>
      </c>
      <c r="B117" s="63" t="s">
        <v>3</v>
      </c>
      <c r="C117" s="8" t="s">
        <v>2</v>
      </c>
      <c r="D117" s="8" t="s">
        <v>335</v>
      </c>
      <c r="E117" s="8" t="s">
        <v>93</v>
      </c>
      <c r="F117" s="19">
        <v>355000</v>
      </c>
    </row>
    <row r="118" spans="1:6" ht="17.25" customHeight="1">
      <c r="A118" s="13" t="s">
        <v>87</v>
      </c>
      <c r="B118" s="63" t="s">
        <v>3</v>
      </c>
      <c r="C118" s="8" t="s">
        <v>2</v>
      </c>
      <c r="D118" s="8" t="s">
        <v>335</v>
      </c>
      <c r="E118" s="8" t="s">
        <v>86</v>
      </c>
      <c r="F118" s="19">
        <v>100000</v>
      </c>
    </row>
    <row r="119" spans="1:6" ht="12.75">
      <c r="A119" s="35" t="s">
        <v>168</v>
      </c>
      <c r="B119" s="39" t="s">
        <v>3</v>
      </c>
      <c r="C119" s="70" t="s">
        <v>2</v>
      </c>
      <c r="D119" s="32" t="s">
        <v>336</v>
      </c>
      <c r="E119" s="163"/>
      <c r="F119" s="33">
        <f>F120</f>
        <v>0</v>
      </c>
    </row>
    <row r="120" spans="1:6" ht="28.5" customHeight="1">
      <c r="A120" s="13" t="s">
        <v>145</v>
      </c>
      <c r="B120" s="38" t="s">
        <v>3</v>
      </c>
      <c r="C120" s="68" t="s">
        <v>2</v>
      </c>
      <c r="D120" s="8" t="s">
        <v>336</v>
      </c>
      <c r="E120" s="8" t="s">
        <v>146</v>
      </c>
      <c r="F120" s="19"/>
    </row>
    <row r="121" spans="1:6" ht="31.5" customHeight="1">
      <c r="A121" s="35" t="s">
        <v>169</v>
      </c>
      <c r="B121" s="39" t="s">
        <v>3</v>
      </c>
      <c r="C121" s="70" t="s">
        <v>2</v>
      </c>
      <c r="D121" s="32" t="s">
        <v>170</v>
      </c>
      <c r="E121" s="163"/>
      <c r="F121" s="33">
        <f>F122</f>
        <v>35000</v>
      </c>
    </row>
    <row r="122" spans="1:6" ht="27.75" customHeight="1">
      <c r="A122" s="13" t="s">
        <v>145</v>
      </c>
      <c r="B122" s="38" t="s">
        <v>3</v>
      </c>
      <c r="C122" s="68" t="s">
        <v>2</v>
      </c>
      <c r="D122" s="8" t="s">
        <v>170</v>
      </c>
      <c r="E122" s="8" t="s">
        <v>146</v>
      </c>
      <c r="F122" s="19">
        <v>35000</v>
      </c>
    </row>
    <row r="123" spans="1:6" ht="17.25" customHeight="1">
      <c r="A123" s="35" t="s">
        <v>156</v>
      </c>
      <c r="B123" s="39" t="s">
        <v>3</v>
      </c>
      <c r="C123" s="70" t="s">
        <v>2</v>
      </c>
      <c r="D123" s="32" t="s">
        <v>337</v>
      </c>
      <c r="E123" s="163"/>
      <c r="F123" s="33">
        <f>F124</f>
        <v>2000000</v>
      </c>
    </row>
    <row r="124" spans="1:6" ht="25.5">
      <c r="A124" s="79" t="s">
        <v>122</v>
      </c>
      <c r="B124" s="38" t="s">
        <v>3</v>
      </c>
      <c r="C124" s="68" t="s">
        <v>2</v>
      </c>
      <c r="D124" s="8" t="s">
        <v>337</v>
      </c>
      <c r="E124" s="8" t="s">
        <v>93</v>
      </c>
      <c r="F124" s="19">
        <v>2000000</v>
      </c>
    </row>
    <row r="125" spans="1:6" ht="14.25" customHeight="1">
      <c r="A125" s="30" t="s">
        <v>25</v>
      </c>
      <c r="B125" s="44" t="s">
        <v>3</v>
      </c>
      <c r="C125" s="99" t="s">
        <v>9</v>
      </c>
      <c r="D125" s="7"/>
      <c r="E125" s="185"/>
      <c r="F125" s="22">
        <f>F126+F128+F151+F130+F163+F137+F139+F159+F142+F165+F167</f>
        <v>192792000</v>
      </c>
    </row>
    <row r="126" spans="1:6" ht="12.75">
      <c r="A126" s="195" t="s">
        <v>201</v>
      </c>
      <c r="B126" s="226" t="s">
        <v>3</v>
      </c>
      <c r="C126" s="227" t="s">
        <v>9</v>
      </c>
      <c r="D126" s="196" t="s">
        <v>338</v>
      </c>
      <c r="E126" s="197"/>
      <c r="F126" s="198">
        <f>F127</f>
        <v>2450000</v>
      </c>
    </row>
    <row r="127" spans="1:6" ht="25.5">
      <c r="A127" s="79" t="s">
        <v>122</v>
      </c>
      <c r="B127" s="46" t="s">
        <v>3</v>
      </c>
      <c r="C127" s="102" t="s">
        <v>9</v>
      </c>
      <c r="D127" s="8" t="s">
        <v>338</v>
      </c>
      <c r="E127" s="170" t="s">
        <v>93</v>
      </c>
      <c r="F127" s="19">
        <v>2450000</v>
      </c>
    </row>
    <row r="128" spans="1:6" ht="12.75">
      <c r="A128" s="248" t="s">
        <v>204</v>
      </c>
      <c r="B128" s="66" t="s">
        <v>3</v>
      </c>
      <c r="C128" s="100" t="s">
        <v>9</v>
      </c>
      <c r="D128" s="12" t="s">
        <v>339</v>
      </c>
      <c r="E128" s="186"/>
      <c r="F128" s="18">
        <f>F129</f>
        <v>197000</v>
      </c>
    </row>
    <row r="129" spans="1:6" ht="25.5">
      <c r="A129" s="246" t="s">
        <v>122</v>
      </c>
      <c r="B129" s="223" t="s">
        <v>3</v>
      </c>
      <c r="C129" s="102" t="s">
        <v>9</v>
      </c>
      <c r="D129" s="8" t="s">
        <v>339</v>
      </c>
      <c r="E129" s="184" t="s">
        <v>93</v>
      </c>
      <c r="F129" s="19">
        <v>197000</v>
      </c>
    </row>
    <row r="130" spans="1:6" ht="17.25" customHeight="1">
      <c r="A130" s="29" t="s">
        <v>202</v>
      </c>
      <c r="B130" s="47" t="s">
        <v>3</v>
      </c>
      <c r="C130" s="100" t="s">
        <v>9</v>
      </c>
      <c r="D130" s="12" t="s">
        <v>340</v>
      </c>
      <c r="E130" s="186"/>
      <c r="F130" s="18">
        <f>SUM(F131:F136)</f>
        <v>21086000</v>
      </c>
    </row>
    <row r="131" spans="1:6" ht="12.75">
      <c r="A131" s="79" t="s">
        <v>121</v>
      </c>
      <c r="B131" s="46" t="s">
        <v>3</v>
      </c>
      <c r="C131" s="102" t="s">
        <v>9</v>
      </c>
      <c r="D131" s="8" t="s">
        <v>340</v>
      </c>
      <c r="E131" s="175" t="s">
        <v>120</v>
      </c>
      <c r="F131" s="19">
        <v>50000</v>
      </c>
    </row>
    <row r="132" spans="1:6" ht="25.5">
      <c r="A132" s="79" t="s">
        <v>122</v>
      </c>
      <c r="B132" s="46" t="s">
        <v>3</v>
      </c>
      <c r="C132" s="102" t="s">
        <v>9</v>
      </c>
      <c r="D132" s="8" t="s">
        <v>340</v>
      </c>
      <c r="E132" s="175" t="s">
        <v>93</v>
      </c>
      <c r="F132" s="19">
        <v>10129000</v>
      </c>
    </row>
    <row r="133" spans="1:6" ht="40.5" customHeight="1">
      <c r="A133" s="199" t="s">
        <v>130</v>
      </c>
      <c r="B133" s="223" t="s">
        <v>3</v>
      </c>
      <c r="C133" s="102" t="s">
        <v>9</v>
      </c>
      <c r="D133" s="8" t="s">
        <v>340</v>
      </c>
      <c r="E133" s="175" t="s">
        <v>131</v>
      </c>
      <c r="F133" s="19">
        <v>9775500</v>
      </c>
    </row>
    <row r="134" spans="1:6" ht="63.75">
      <c r="A134" s="246" t="s">
        <v>116</v>
      </c>
      <c r="B134" s="223" t="s">
        <v>3</v>
      </c>
      <c r="C134" s="102" t="s">
        <v>9</v>
      </c>
      <c r="D134" s="8" t="s">
        <v>340</v>
      </c>
      <c r="E134" s="175" t="s">
        <v>112</v>
      </c>
      <c r="F134" s="19">
        <v>161500</v>
      </c>
    </row>
    <row r="135" spans="1:6" ht="12.75">
      <c r="A135" s="246" t="s">
        <v>111</v>
      </c>
      <c r="B135" s="223" t="s">
        <v>3</v>
      </c>
      <c r="C135" s="102" t="s">
        <v>9</v>
      </c>
      <c r="D135" s="8" t="s">
        <v>340</v>
      </c>
      <c r="E135" s="170" t="s">
        <v>114</v>
      </c>
      <c r="F135" s="19">
        <v>835000</v>
      </c>
    </row>
    <row r="136" spans="1:6" ht="12.75">
      <c r="A136" s="246" t="s">
        <v>113</v>
      </c>
      <c r="B136" s="223" t="s">
        <v>3</v>
      </c>
      <c r="C136" s="102" t="s">
        <v>9</v>
      </c>
      <c r="D136" s="8" t="s">
        <v>340</v>
      </c>
      <c r="E136" s="170" t="s">
        <v>115</v>
      </c>
      <c r="F136" s="19">
        <v>135000</v>
      </c>
    </row>
    <row r="137" spans="1:6" ht="27.75" customHeight="1">
      <c r="A137" s="248" t="s">
        <v>203</v>
      </c>
      <c r="B137" s="66" t="s">
        <v>3</v>
      </c>
      <c r="C137" s="100" t="s">
        <v>9</v>
      </c>
      <c r="D137" s="12" t="s">
        <v>341</v>
      </c>
      <c r="E137" s="186"/>
      <c r="F137" s="18">
        <f>F138</f>
        <v>18000000</v>
      </c>
    </row>
    <row r="138" spans="1:6" ht="43.5" customHeight="1">
      <c r="A138" s="199" t="s">
        <v>130</v>
      </c>
      <c r="B138" s="223" t="s">
        <v>3</v>
      </c>
      <c r="C138" s="102" t="s">
        <v>9</v>
      </c>
      <c r="D138" s="8" t="s">
        <v>341</v>
      </c>
      <c r="E138" s="184" t="s">
        <v>131</v>
      </c>
      <c r="F138" s="19">
        <v>18000000</v>
      </c>
    </row>
    <row r="139" spans="1:6" ht="30.75" customHeight="1">
      <c r="A139" s="35" t="s">
        <v>79</v>
      </c>
      <c r="B139" s="39" t="s">
        <v>3</v>
      </c>
      <c r="C139" s="70" t="s">
        <v>9</v>
      </c>
      <c r="D139" s="32" t="s">
        <v>334</v>
      </c>
      <c r="E139" s="163"/>
      <c r="F139" s="33">
        <f>F140+F141</f>
        <v>3892000</v>
      </c>
    </row>
    <row r="140" spans="1:6" ht="21.75" customHeight="1">
      <c r="A140" s="13" t="s">
        <v>121</v>
      </c>
      <c r="B140" s="38" t="s">
        <v>3</v>
      </c>
      <c r="C140" s="68" t="s">
        <v>9</v>
      </c>
      <c r="D140" s="8" t="s">
        <v>334</v>
      </c>
      <c r="E140" s="170" t="s">
        <v>120</v>
      </c>
      <c r="F140" s="23">
        <v>2892000</v>
      </c>
    </row>
    <row r="141" spans="1:6" ht="18" customHeight="1">
      <c r="A141" s="13" t="s">
        <v>87</v>
      </c>
      <c r="B141" s="38" t="s">
        <v>3</v>
      </c>
      <c r="C141" s="68" t="s">
        <v>9</v>
      </c>
      <c r="D141" s="8" t="s">
        <v>334</v>
      </c>
      <c r="E141" s="170" t="s">
        <v>86</v>
      </c>
      <c r="F141" s="19">
        <v>1000000</v>
      </c>
    </row>
    <row r="142" spans="1:6" ht="54.75" customHeight="1">
      <c r="A142" s="229" t="s">
        <v>139</v>
      </c>
      <c r="B142" s="228" t="s">
        <v>3</v>
      </c>
      <c r="C142" s="100" t="s">
        <v>9</v>
      </c>
      <c r="D142" s="196" t="s">
        <v>342</v>
      </c>
      <c r="E142" s="186"/>
      <c r="F142" s="18">
        <f>SUM(F143:F150)</f>
        <v>128902000</v>
      </c>
    </row>
    <row r="143" spans="1:6" ht="25.5">
      <c r="A143" s="79" t="s">
        <v>117</v>
      </c>
      <c r="B143" s="63" t="s">
        <v>3</v>
      </c>
      <c r="C143" s="8" t="s">
        <v>9</v>
      </c>
      <c r="D143" s="8" t="s">
        <v>342</v>
      </c>
      <c r="E143" s="175" t="s">
        <v>119</v>
      </c>
      <c r="F143" s="19">
        <v>67309000</v>
      </c>
    </row>
    <row r="144" spans="1:6" ht="12.75">
      <c r="A144" s="79" t="s">
        <v>121</v>
      </c>
      <c r="B144" s="63" t="s">
        <v>3</v>
      </c>
      <c r="C144" s="8" t="s">
        <v>9</v>
      </c>
      <c r="D144" s="8" t="s">
        <v>342</v>
      </c>
      <c r="E144" s="175" t="s">
        <v>120</v>
      </c>
      <c r="F144" s="19">
        <v>967000</v>
      </c>
    </row>
    <row r="145" spans="1:6" ht="25.5">
      <c r="A145" s="79" t="s">
        <v>90</v>
      </c>
      <c r="B145" s="63" t="s">
        <v>3</v>
      </c>
      <c r="C145" s="8" t="s">
        <v>9</v>
      </c>
      <c r="D145" s="8" t="s">
        <v>342</v>
      </c>
      <c r="E145" s="175" t="s">
        <v>92</v>
      </c>
      <c r="F145" s="19"/>
    </row>
    <row r="146" spans="1:6" ht="25.5">
      <c r="A146" s="79" t="s">
        <v>122</v>
      </c>
      <c r="B146" s="63" t="s">
        <v>3</v>
      </c>
      <c r="C146" s="8" t="s">
        <v>9</v>
      </c>
      <c r="D146" s="8" t="s">
        <v>342</v>
      </c>
      <c r="E146" s="175" t="s">
        <v>93</v>
      </c>
      <c r="F146" s="19">
        <v>3153000</v>
      </c>
    </row>
    <row r="147" spans="1:6" ht="42" customHeight="1">
      <c r="A147" s="199" t="s">
        <v>130</v>
      </c>
      <c r="B147" s="63" t="s">
        <v>3</v>
      </c>
      <c r="C147" s="8" t="s">
        <v>9</v>
      </c>
      <c r="D147" s="8" t="s">
        <v>342</v>
      </c>
      <c r="E147" s="175" t="s">
        <v>131</v>
      </c>
      <c r="F147" s="19">
        <v>57378000</v>
      </c>
    </row>
    <row r="148" spans="1:6" ht="63.75">
      <c r="A148" s="79" t="s">
        <v>116</v>
      </c>
      <c r="B148" s="63" t="s">
        <v>3</v>
      </c>
      <c r="C148" s="8" t="s">
        <v>9</v>
      </c>
      <c r="D148" s="8" t="s">
        <v>342</v>
      </c>
      <c r="E148" s="175" t="s">
        <v>112</v>
      </c>
      <c r="F148" s="19"/>
    </row>
    <row r="149" spans="1:6" ht="12.75">
      <c r="A149" s="79" t="s">
        <v>111</v>
      </c>
      <c r="B149" s="63" t="s">
        <v>3</v>
      </c>
      <c r="C149" s="8" t="s">
        <v>9</v>
      </c>
      <c r="D149" s="8" t="s">
        <v>342</v>
      </c>
      <c r="E149" s="170" t="s">
        <v>114</v>
      </c>
      <c r="F149" s="19">
        <v>61000</v>
      </c>
    </row>
    <row r="150" spans="1:6" ht="18" customHeight="1">
      <c r="A150" s="79" t="s">
        <v>113</v>
      </c>
      <c r="B150" s="63" t="s">
        <v>3</v>
      </c>
      <c r="C150" s="8" t="s">
        <v>9</v>
      </c>
      <c r="D150" s="8" t="s">
        <v>342</v>
      </c>
      <c r="E150" s="170" t="s">
        <v>115</v>
      </c>
      <c r="F150" s="19">
        <v>34000</v>
      </c>
    </row>
    <row r="151" spans="1:6" ht="51">
      <c r="A151" s="35" t="s">
        <v>51</v>
      </c>
      <c r="B151" s="45" t="s">
        <v>3</v>
      </c>
      <c r="C151" s="101" t="s">
        <v>9</v>
      </c>
      <c r="D151" s="32" t="s">
        <v>343</v>
      </c>
      <c r="E151" s="183"/>
      <c r="F151" s="33">
        <f>SUM(F152:F158)</f>
        <v>11416000</v>
      </c>
    </row>
    <row r="152" spans="1:6" ht="25.5">
      <c r="A152" s="79" t="s">
        <v>117</v>
      </c>
      <c r="B152" s="46" t="s">
        <v>3</v>
      </c>
      <c r="C152" s="102" t="s">
        <v>9</v>
      </c>
      <c r="D152" s="8" t="s">
        <v>343</v>
      </c>
      <c r="E152" s="175" t="s">
        <v>119</v>
      </c>
      <c r="F152" s="19">
        <v>7241000</v>
      </c>
    </row>
    <row r="153" spans="1:6" ht="12.75">
      <c r="A153" s="79" t="s">
        <v>121</v>
      </c>
      <c r="B153" s="46" t="s">
        <v>3</v>
      </c>
      <c r="C153" s="102" t="s">
        <v>9</v>
      </c>
      <c r="D153" s="8" t="s">
        <v>343</v>
      </c>
      <c r="E153" s="175" t="s">
        <v>120</v>
      </c>
      <c r="F153" s="19">
        <v>200000</v>
      </c>
    </row>
    <row r="154" spans="1:6" ht="21" customHeight="1">
      <c r="A154" s="79" t="s">
        <v>90</v>
      </c>
      <c r="B154" s="46" t="s">
        <v>3</v>
      </c>
      <c r="C154" s="102" t="s">
        <v>9</v>
      </c>
      <c r="D154" s="8" t="s">
        <v>343</v>
      </c>
      <c r="E154" s="175" t="s">
        <v>92</v>
      </c>
      <c r="F154" s="19"/>
    </row>
    <row r="155" spans="1:6" ht="32.25" customHeight="1">
      <c r="A155" s="79" t="s">
        <v>122</v>
      </c>
      <c r="B155" s="46" t="s">
        <v>3</v>
      </c>
      <c r="C155" s="102" t="s">
        <v>9</v>
      </c>
      <c r="D155" s="8" t="s">
        <v>343</v>
      </c>
      <c r="E155" s="175" t="s">
        <v>93</v>
      </c>
      <c r="F155" s="19">
        <v>3600000</v>
      </c>
    </row>
    <row r="156" spans="1:6" ht="25.5">
      <c r="A156" s="79" t="s">
        <v>145</v>
      </c>
      <c r="B156" s="46" t="s">
        <v>3</v>
      </c>
      <c r="C156" s="102" t="s">
        <v>9</v>
      </c>
      <c r="D156" s="8" t="s">
        <v>343</v>
      </c>
      <c r="E156" s="175" t="s">
        <v>146</v>
      </c>
      <c r="F156" s="19">
        <v>290000</v>
      </c>
    </row>
    <row r="157" spans="1:6" ht="24.75" customHeight="1">
      <c r="A157" s="79" t="s">
        <v>111</v>
      </c>
      <c r="B157" s="46" t="s">
        <v>3</v>
      </c>
      <c r="C157" s="102" t="s">
        <v>9</v>
      </c>
      <c r="D157" s="8" t="s">
        <v>343</v>
      </c>
      <c r="E157" s="170" t="s">
        <v>114</v>
      </c>
      <c r="F157" s="19">
        <v>80000</v>
      </c>
    </row>
    <row r="158" spans="1:6" ht="15.75" customHeight="1">
      <c r="A158" s="79" t="s">
        <v>113</v>
      </c>
      <c r="B158" s="46" t="s">
        <v>3</v>
      </c>
      <c r="C158" s="102" t="s">
        <v>9</v>
      </c>
      <c r="D158" s="8" t="s">
        <v>343</v>
      </c>
      <c r="E158" s="170" t="s">
        <v>115</v>
      </c>
      <c r="F158" s="19">
        <v>5000</v>
      </c>
    </row>
    <row r="159" spans="1:6" ht="12.75">
      <c r="A159" s="35" t="s">
        <v>44</v>
      </c>
      <c r="B159" s="39" t="s">
        <v>3</v>
      </c>
      <c r="C159" s="70" t="s">
        <v>9</v>
      </c>
      <c r="D159" s="32" t="s">
        <v>335</v>
      </c>
      <c r="E159" s="163"/>
      <c r="F159" s="33">
        <f>SUM(F160:F162)</f>
        <v>100000</v>
      </c>
    </row>
    <row r="160" spans="1:6" ht="25.5">
      <c r="A160" s="79" t="s">
        <v>117</v>
      </c>
      <c r="B160" s="63" t="s">
        <v>3</v>
      </c>
      <c r="C160" s="8" t="s">
        <v>9</v>
      </c>
      <c r="D160" s="8" t="s">
        <v>335</v>
      </c>
      <c r="E160" s="8" t="s">
        <v>119</v>
      </c>
      <c r="F160" s="19">
        <v>15000</v>
      </c>
    </row>
    <row r="161" spans="1:6" ht="21" customHeight="1">
      <c r="A161" s="79" t="s">
        <v>122</v>
      </c>
      <c r="B161" s="63" t="s">
        <v>3</v>
      </c>
      <c r="C161" s="8" t="s">
        <v>9</v>
      </c>
      <c r="D161" s="8" t="s">
        <v>335</v>
      </c>
      <c r="E161" s="8" t="s">
        <v>93</v>
      </c>
      <c r="F161" s="19">
        <v>70000</v>
      </c>
    </row>
    <row r="162" spans="1:6" ht="18.75" customHeight="1">
      <c r="A162" s="13" t="s">
        <v>87</v>
      </c>
      <c r="B162" s="63" t="s">
        <v>3</v>
      </c>
      <c r="C162" s="8" t="s">
        <v>9</v>
      </c>
      <c r="D162" s="8" t="s">
        <v>335</v>
      </c>
      <c r="E162" s="8" t="s">
        <v>86</v>
      </c>
      <c r="F162" s="19">
        <v>15000</v>
      </c>
    </row>
    <row r="163" spans="1:6" ht="18" customHeight="1">
      <c r="A163" s="247" t="s">
        <v>156</v>
      </c>
      <c r="B163" s="62" t="s">
        <v>3</v>
      </c>
      <c r="C163" s="70" t="s">
        <v>9</v>
      </c>
      <c r="D163" s="32" t="s">
        <v>337</v>
      </c>
      <c r="E163" s="163"/>
      <c r="F163" s="33">
        <f>F164</f>
        <v>6159000</v>
      </c>
    </row>
    <row r="164" spans="1:6" ht="30" customHeight="1">
      <c r="A164" s="246" t="s">
        <v>122</v>
      </c>
      <c r="B164" s="63" t="s">
        <v>3</v>
      </c>
      <c r="C164" s="68" t="s">
        <v>9</v>
      </c>
      <c r="D164" s="8" t="s">
        <v>337</v>
      </c>
      <c r="E164" s="8" t="s">
        <v>93</v>
      </c>
      <c r="F164" s="19">
        <v>6159000</v>
      </c>
    </row>
    <row r="165" spans="1:6" ht="39.75" customHeight="1">
      <c r="A165" s="229" t="s">
        <v>171</v>
      </c>
      <c r="B165" s="228" t="s">
        <v>3</v>
      </c>
      <c r="C165" s="100" t="s">
        <v>9</v>
      </c>
      <c r="D165" s="196" t="s">
        <v>344</v>
      </c>
      <c r="E165" s="186"/>
      <c r="F165" s="18">
        <f>F166</f>
        <v>0</v>
      </c>
    </row>
    <row r="166" spans="1:6" ht="27.75" customHeight="1">
      <c r="A166" s="79" t="s">
        <v>117</v>
      </c>
      <c r="B166" s="63" t="s">
        <v>3</v>
      </c>
      <c r="C166" s="8" t="s">
        <v>9</v>
      </c>
      <c r="D166" s="8" t="s">
        <v>344</v>
      </c>
      <c r="E166" s="175" t="s">
        <v>119</v>
      </c>
      <c r="F166" s="19"/>
    </row>
    <row r="167" spans="1:6" ht="25.5">
      <c r="A167" s="229" t="s">
        <v>172</v>
      </c>
      <c r="B167" s="228" t="s">
        <v>3</v>
      </c>
      <c r="C167" s="100" t="s">
        <v>9</v>
      </c>
      <c r="D167" s="196" t="s">
        <v>173</v>
      </c>
      <c r="E167" s="186"/>
      <c r="F167" s="18">
        <f>F168+F169</f>
        <v>590000</v>
      </c>
    </row>
    <row r="168" spans="1:6" ht="25.5">
      <c r="A168" s="79" t="s">
        <v>122</v>
      </c>
      <c r="B168" s="63" t="s">
        <v>3</v>
      </c>
      <c r="C168" s="8" t="s">
        <v>9</v>
      </c>
      <c r="D168" s="8" t="s">
        <v>173</v>
      </c>
      <c r="E168" s="175" t="s">
        <v>93</v>
      </c>
      <c r="F168" s="19">
        <f>257140+31860</f>
        <v>289000</v>
      </c>
    </row>
    <row r="169" spans="1:6" ht="12.75">
      <c r="A169" s="13" t="s">
        <v>87</v>
      </c>
      <c r="B169" s="63" t="s">
        <v>3</v>
      </c>
      <c r="C169" s="8" t="s">
        <v>9</v>
      </c>
      <c r="D169" s="8" t="s">
        <v>173</v>
      </c>
      <c r="E169" s="175" t="s">
        <v>86</v>
      </c>
      <c r="F169" s="19">
        <v>301000</v>
      </c>
    </row>
    <row r="170" spans="1:6" ht="12.75">
      <c r="A170" s="153" t="s">
        <v>85</v>
      </c>
      <c r="B170" s="154" t="s">
        <v>3</v>
      </c>
      <c r="C170" s="164" t="s">
        <v>3</v>
      </c>
      <c r="D170" s="155"/>
      <c r="E170" s="187"/>
      <c r="F170" s="156">
        <f>F171+F174+F177</f>
        <v>475300</v>
      </c>
    </row>
    <row r="171" spans="1:6" ht="12.75">
      <c r="A171" s="111" t="s">
        <v>206</v>
      </c>
      <c r="B171" s="65" t="s">
        <v>3</v>
      </c>
      <c r="C171" s="70" t="s">
        <v>3</v>
      </c>
      <c r="D171" s="32" t="s">
        <v>205</v>
      </c>
      <c r="E171" s="61"/>
      <c r="F171" s="33">
        <f>SUM(F172:F173)</f>
        <v>275300</v>
      </c>
    </row>
    <row r="172" spans="1:6" ht="25.5">
      <c r="A172" s="79" t="s">
        <v>117</v>
      </c>
      <c r="B172" s="46" t="s">
        <v>3</v>
      </c>
      <c r="C172" s="102" t="s">
        <v>3</v>
      </c>
      <c r="D172" s="8" t="s">
        <v>205</v>
      </c>
      <c r="E172" s="170" t="s">
        <v>119</v>
      </c>
      <c r="F172" s="19">
        <v>41000</v>
      </c>
    </row>
    <row r="173" spans="1:6" ht="38.25">
      <c r="A173" s="79" t="s">
        <v>360</v>
      </c>
      <c r="B173" s="46" t="s">
        <v>3</v>
      </c>
      <c r="C173" s="102" t="s">
        <v>3</v>
      </c>
      <c r="D173" s="8" t="s">
        <v>205</v>
      </c>
      <c r="E173" s="170" t="s">
        <v>355</v>
      </c>
      <c r="F173" s="19">
        <v>234300</v>
      </c>
    </row>
    <row r="174" spans="1:6" ht="25.5">
      <c r="A174" s="111" t="s">
        <v>289</v>
      </c>
      <c r="B174" s="65" t="s">
        <v>3</v>
      </c>
      <c r="C174" s="70" t="s">
        <v>3</v>
      </c>
      <c r="D174" s="32" t="s">
        <v>346</v>
      </c>
      <c r="E174" s="61"/>
      <c r="F174" s="33">
        <f>SUM(F175:F176)</f>
        <v>0</v>
      </c>
    </row>
    <row r="175" spans="1:6" ht="25.5">
      <c r="A175" s="79" t="s">
        <v>122</v>
      </c>
      <c r="B175" s="46" t="s">
        <v>3</v>
      </c>
      <c r="C175" s="102" t="s">
        <v>3</v>
      </c>
      <c r="D175" s="8" t="s">
        <v>346</v>
      </c>
      <c r="E175" s="170" t="s">
        <v>93</v>
      </c>
      <c r="F175" s="19"/>
    </row>
    <row r="176" spans="1:6" ht="12.75">
      <c r="A176" s="13" t="s">
        <v>87</v>
      </c>
      <c r="B176" s="46" t="s">
        <v>3</v>
      </c>
      <c r="C176" s="102" t="s">
        <v>3</v>
      </c>
      <c r="D176" s="8" t="s">
        <v>346</v>
      </c>
      <c r="E176" s="184" t="s">
        <v>86</v>
      </c>
      <c r="F176" s="19"/>
    </row>
    <row r="177" spans="1:6" ht="25.5">
      <c r="A177" s="111" t="s">
        <v>207</v>
      </c>
      <c r="B177" s="65" t="s">
        <v>3</v>
      </c>
      <c r="C177" s="70" t="s">
        <v>3</v>
      </c>
      <c r="D177" s="32" t="s">
        <v>176</v>
      </c>
      <c r="E177" s="61"/>
      <c r="F177" s="33">
        <f>SUM(F178:F179)</f>
        <v>200000</v>
      </c>
    </row>
    <row r="178" spans="1:6" ht="25.5">
      <c r="A178" s="79" t="s">
        <v>122</v>
      </c>
      <c r="B178" s="46" t="s">
        <v>3</v>
      </c>
      <c r="C178" s="102" t="s">
        <v>3</v>
      </c>
      <c r="D178" s="8" t="s">
        <v>176</v>
      </c>
      <c r="E178" s="170" t="s">
        <v>93</v>
      </c>
      <c r="F178" s="19">
        <v>89000</v>
      </c>
    </row>
    <row r="179" spans="1:6" ht="12.75">
      <c r="A179" s="13" t="s">
        <v>87</v>
      </c>
      <c r="B179" s="46" t="s">
        <v>3</v>
      </c>
      <c r="C179" s="102" t="s">
        <v>3</v>
      </c>
      <c r="D179" s="8" t="s">
        <v>176</v>
      </c>
      <c r="E179" s="184" t="s">
        <v>86</v>
      </c>
      <c r="F179" s="19">
        <v>111000</v>
      </c>
    </row>
    <row r="180" spans="1:6" ht="12.75">
      <c r="A180" s="30" t="s">
        <v>26</v>
      </c>
      <c r="B180" s="44" t="s">
        <v>3</v>
      </c>
      <c r="C180" s="91" t="s">
        <v>5</v>
      </c>
      <c r="D180" s="7"/>
      <c r="E180" s="162"/>
      <c r="F180" s="20">
        <f>F181+F189+F195+F198</f>
        <v>14658200</v>
      </c>
    </row>
    <row r="181" spans="1:6" ht="25.5">
      <c r="A181" s="260" t="s">
        <v>208</v>
      </c>
      <c r="B181" s="47" t="s">
        <v>3</v>
      </c>
      <c r="C181" s="69" t="s">
        <v>5</v>
      </c>
      <c r="D181" s="12" t="s">
        <v>345</v>
      </c>
      <c r="E181" s="165"/>
      <c r="F181" s="18">
        <f>SUM(F182:F188)</f>
        <v>11582200</v>
      </c>
    </row>
    <row r="182" spans="1:6" ht="25.5">
      <c r="A182" s="79" t="s">
        <v>117</v>
      </c>
      <c r="B182" s="46" t="s">
        <v>3</v>
      </c>
      <c r="C182" s="68" t="s">
        <v>5</v>
      </c>
      <c r="D182" s="8" t="s">
        <v>345</v>
      </c>
      <c r="E182" s="175" t="s">
        <v>119</v>
      </c>
      <c r="F182" s="19">
        <f>9630500+700</f>
        <v>9631200</v>
      </c>
    </row>
    <row r="183" spans="1:6" ht="12.75">
      <c r="A183" s="79" t="s">
        <v>121</v>
      </c>
      <c r="B183" s="46" t="s">
        <v>3</v>
      </c>
      <c r="C183" s="68" t="s">
        <v>5</v>
      </c>
      <c r="D183" s="8" t="s">
        <v>345</v>
      </c>
      <c r="E183" s="175" t="s">
        <v>120</v>
      </c>
      <c r="F183" s="19">
        <v>130000</v>
      </c>
    </row>
    <row r="184" spans="1:6" ht="25.5">
      <c r="A184" s="79" t="s">
        <v>90</v>
      </c>
      <c r="B184" s="46" t="s">
        <v>3</v>
      </c>
      <c r="C184" s="68" t="s">
        <v>5</v>
      </c>
      <c r="D184" s="8" t="s">
        <v>345</v>
      </c>
      <c r="E184" s="175" t="s">
        <v>92</v>
      </c>
      <c r="F184" s="19">
        <v>81000</v>
      </c>
    </row>
    <row r="185" spans="1:6" ht="25.5">
      <c r="A185" s="79" t="s">
        <v>122</v>
      </c>
      <c r="B185" s="46" t="s">
        <v>3</v>
      </c>
      <c r="C185" s="68" t="s">
        <v>5</v>
      </c>
      <c r="D185" s="8" t="s">
        <v>345</v>
      </c>
      <c r="E185" s="175" t="s">
        <v>93</v>
      </c>
      <c r="F185" s="19">
        <v>485000</v>
      </c>
    </row>
    <row r="186" spans="1:6" ht="20.25" customHeight="1">
      <c r="A186" s="79" t="s">
        <v>111</v>
      </c>
      <c r="B186" s="46" t="s">
        <v>3</v>
      </c>
      <c r="C186" s="68" t="s">
        <v>5</v>
      </c>
      <c r="D186" s="8" t="s">
        <v>345</v>
      </c>
      <c r="E186" s="170" t="s">
        <v>114</v>
      </c>
      <c r="F186" s="19">
        <v>40000</v>
      </c>
    </row>
    <row r="187" spans="1:6" ht="12.75">
      <c r="A187" s="79" t="s">
        <v>113</v>
      </c>
      <c r="B187" s="46" t="s">
        <v>3</v>
      </c>
      <c r="C187" s="68" t="s">
        <v>5</v>
      </c>
      <c r="D187" s="8" t="s">
        <v>345</v>
      </c>
      <c r="E187" s="170" t="s">
        <v>115</v>
      </c>
      <c r="F187" s="19">
        <v>40000</v>
      </c>
    </row>
    <row r="188" spans="1:6" ht="12.75">
      <c r="A188" s="94" t="s">
        <v>110</v>
      </c>
      <c r="B188" s="46" t="s">
        <v>3</v>
      </c>
      <c r="C188" s="68" t="s">
        <v>5</v>
      </c>
      <c r="D188" s="8" t="s">
        <v>345</v>
      </c>
      <c r="E188" s="170" t="s">
        <v>82</v>
      </c>
      <c r="F188" s="19">
        <f>2000000-200000-590000-35000</f>
        <v>1175000</v>
      </c>
    </row>
    <row r="189" spans="1:6" ht="25.5">
      <c r="A189" s="35" t="s">
        <v>209</v>
      </c>
      <c r="B189" s="45" t="s">
        <v>3</v>
      </c>
      <c r="C189" s="70" t="s">
        <v>5</v>
      </c>
      <c r="D189" s="32" t="s">
        <v>142</v>
      </c>
      <c r="E189" s="163"/>
      <c r="F189" s="33">
        <f>F190+F191+F192+F193</f>
        <v>2470000</v>
      </c>
    </row>
    <row r="190" spans="1:5" ht="25.5">
      <c r="A190" s="79" t="s">
        <v>181</v>
      </c>
      <c r="B190" s="46" t="s">
        <v>3</v>
      </c>
      <c r="C190" s="68" t="s">
        <v>5</v>
      </c>
      <c r="D190" s="8" t="s">
        <v>142</v>
      </c>
      <c r="E190" s="142" t="s">
        <v>182</v>
      </c>
    </row>
    <row r="191" spans="1:6" ht="25.5">
      <c r="A191" s="79" t="s">
        <v>122</v>
      </c>
      <c r="B191" s="46" t="s">
        <v>3</v>
      </c>
      <c r="C191" s="68" t="s">
        <v>5</v>
      </c>
      <c r="D191" s="8" t="s">
        <v>142</v>
      </c>
      <c r="E191" s="175" t="s">
        <v>93</v>
      </c>
      <c r="F191" s="19">
        <v>100000</v>
      </c>
    </row>
    <row r="192" spans="1:6" ht="12.75">
      <c r="A192" s="13" t="s">
        <v>87</v>
      </c>
      <c r="B192" s="46" t="s">
        <v>3</v>
      </c>
      <c r="C192" s="68" t="s">
        <v>5</v>
      </c>
      <c r="D192" s="8" t="s">
        <v>142</v>
      </c>
      <c r="E192" s="175" t="s">
        <v>86</v>
      </c>
      <c r="F192" s="19">
        <v>870000</v>
      </c>
    </row>
    <row r="193" spans="1:6" ht="38.25">
      <c r="A193" s="260" t="s">
        <v>284</v>
      </c>
      <c r="B193" s="273" t="s">
        <v>3</v>
      </c>
      <c r="C193" s="262" t="s">
        <v>5</v>
      </c>
      <c r="D193" s="266" t="s">
        <v>347</v>
      </c>
      <c r="E193" s="300"/>
      <c r="F193" s="265">
        <f>F194</f>
        <v>1500000</v>
      </c>
    </row>
    <row r="194" spans="1:6" ht="25.5">
      <c r="A194" s="79" t="s">
        <v>122</v>
      </c>
      <c r="B194" s="46" t="s">
        <v>3</v>
      </c>
      <c r="C194" s="68" t="s">
        <v>5</v>
      </c>
      <c r="D194" s="8" t="s">
        <v>347</v>
      </c>
      <c r="E194" s="175" t="s">
        <v>93</v>
      </c>
      <c r="F194" s="19">
        <v>1500000</v>
      </c>
    </row>
    <row r="195" spans="1:6" ht="12.75">
      <c r="A195" s="35" t="s">
        <v>210</v>
      </c>
      <c r="B195" s="45" t="s">
        <v>3</v>
      </c>
      <c r="C195" s="70" t="s">
        <v>5</v>
      </c>
      <c r="D195" s="32" t="s">
        <v>348</v>
      </c>
      <c r="E195" s="163"/>
      <c r="F195" s="33">
        <f>F196+F197</f>
        <v>606000</v>
      </c>
    </row>
    <row r="196" spans="1:6" ht="25.5">
      <c r="A196" s="79" t="s">
        <v>122</v>
      </c>
      <c r="B196" s="46" t="s">
        <v>3</v>
      </c>
      <c r="C196" s="68" t="s">
        <v>5</v>
      </c>
      <c r="D196" s="8" t="s">
        <v>348</v>
      </c>
      <c r="E196" s="175" t="s">
        <v>93</v>
      </c>
      <c r="F196" s="19">
        <v>450000</v>
      </c>
    </row>
    <row r="197" spans="1:6" ht="12.75">
      <c r="A197" s="13" t="s">
        <v>87</v>
      </c>
      <c r="B197" s="46" t="s">
        <v>3</v>
      </c>
      <c r="C197" s="68" t="s">
        <v>5</v>
      </c>
      <c r="D197" s="8" t="s">
        <v>348</v>
      </c>
      <c r="E197" s="175" t="s">
        <v>86</v>
      </c>
      <c r="F197" s="19">
        <v>156000</v>
      </c>
    </row>
    <row r="198" spans="1:6" ht="33" customHeight="1">
      <c r="A198" s="35" t="s">
        <v>187</v>
      </c>
      <c r="B198" s="45" t="s">
        <v>3</v>
      </c>
      <c r="C198" s="70" t="s">
        <v>5</v>
      </c>
      <c r="D198" s="32" t="s">
        <v>188</v>
      </c>
      <c r="E198" s="163"/>
      <c r="F198" s="33">
        <f>F199</f>
        <v>0</v>
      </c>
    </row>
    <row r="199" spans="1:6" ht="12.75">
      <c r="A199" s="13" t="s">
        <v>87</v>
      </c>
      <c r="B199" s="46" t="s">
        <v>3</v>
      </c>
      <c r="C199" s="68" t="s">
        <v>5</v>
      </c>
      <c r="D199" s="8" t="s">
        <v>188</v>
      </c>
      <c r="E199" s="175" t="s">
        <v>86</v>
      </c>
      <c r="F199" s="19"/>
    </row>
    <row r="200" spans="1:6" ht="15.75">
      <c r="A200" s="56" t="s">
        <v>72</v>
      </c>
      <c r="B200" s="49" t="s">
        <v>4</v>
      </c>
      <c r="C200" s="98"/>
      <c r="D200" s="14"/>
      <c r="E200" s="181"/>
      <c r="F200" s="21">
        <f>F201</f>
        <v>12830900</v>
      </c>
    </row>
    <row r="201" spans="1:6" ht="12.75">
      <c r="A201" s="30" t="s">
        <v>27</v>
      </c>
      <c r="B201" s="40" t="s">
        <v>4</v>
      </c>
      <c r="C201" s="91" t="s">
        <v>2</v>
      </c>
      <c r="D201" s="7"/>
      <c r="E201" s="162"/>
      <c r="F201" s="22">
        <f>F202</f>
        <v>12830900</v>
      </c>
    </row>
    <row r="202" spans="1:6" ht="12.75">
      <c r="A202" s="288" t="s">
        <v>220</v>
      </c>
      <c r="B202" s="289" t="s">
        <v>4</v>
      </c>
      <c r="C202" s="290" t="s">
        <v>2</v>
      </c>
      <c r="D202" s="291" t="s">
        <v>216</v>
      </c>
      <c r="E202" s="292"/>
      <c r="F202" s="293">
        <f>F203+F222+F226+F229+F232</f>
        <v>12830900</v>
      </c>
    </row>
    <row r="203" spans="1:6" ht="38.25">
      <c r="A203" s="28" t="s">
        <v>211</v>
      </c>
      <c r="B203" s="40" t="s">
        <v>265</v>
      </c>
      <c r="C203" s="91" t="s">
        <v>2</v>
      </c>
      <c r="D203" s="7" t="s">
        <v>221</v>
      </c>
      <c r="E203" s="162"/>
      <c r="F203" s="22">
        <f>F204+F208+F210+F214</f>
        <v>11980900</v>
      </c>
    </row>
    <row r="204" spans="1:6" ht="38.25">
      <c r="A204" s="35" t="s">
        <v>217</v>
      </c>
      <c r="B204" s="39" t="s">
        <v>4</v>
      </c>
      <c r="C204" s="70" t="s">
        <v>2</v>
      </c>
      <c r="D204" s="32" t="s">
        <v>324</v>
      </c>
      <c r="E204" s="163"/>
      <c r="F204" s="33">
        <f>SUM(F205:F207)</f>
        <v>750000</v>
      </c>
    </row>
    <row r="205" spans="1:6" ht="25.5">
      <c r="A205" s="79" t="s">
        <v>117</v>
      </c>
      <c r="B205" s="141" t="s">
        <v>4</v>
      </c>
      <c r="C205" s="143" t="s">
        <v>2</v>
      </c>
      <c r="D205" s="142" t="s">
        <v>324</v>
      </c>
      <c r="E205" s="175" t="s">
        <v>119</v>
      </c>
      <c r="F205" s="144">
        <v>500000</v>
      </c>
    </row>
    <row r="206" spans="1:6" ht="23.25" customHeight="1">
      <c r="A206" s="79" t="s">
        <v>121</v>
      </c>
      <c r="B206" s="141" t="s">
        <v>4</v>
      </c>
      <c r="C206" s="143" t="s">
        <v>2</v>
      </c>
      <c r="D206" s="142" t="s">
        <v>324</v>
      </c>
      <c r="E206" s="175" t="s">
        <v>120</v>
      </c>
      <c r="F206" s="144">
        <v>4000</v>
      </c>
    </row>
    <row r="207" spans="1:6" ht="25.5">
      <c r="A207" s="79" t="s">
        <v>122</v>
      </c>
      <c r="B207" s="141" t="s">
        <v>4</v>
      </c>
      <c r="C207" s="143" t="s">
        <v>2</v>
      </c>
      <c r="D207" s="142" t="s">
        <v>324</v>
      </c>
      <c r="E207" s="170" t="s">
        <v>93</v>
      </c>
      <c r="F207" s="144">
        <v>246000</v>
      </c>
    </row>
    <row r="208" spans="1:6" ht="25.5">
      <c r="A208" s="254" t="s">
        <v>183</v>
      </c>
      <c r="B208" s="202" t="s">
        <v>4</v>
      </c>
      <c r="C208" s="203" t="s">
        <v>2</v>
      </c>
      <c r="D208" s="204" t="s">
        <v>184</v>
      </c>
      <c r="E208" s="205"/>
      <c r="F208" s="206">
        <f>F209</f>
        <v>0</v>
      </c>
    </row>
    <row r="209" spans="1:6" ht="38.25">
      <c r="A209" s="79" t="s">
        <v>166</v>
      </c>
      <c r="B209" s="38" t="s">
        <v>4</v>
      </c>
      <c r="C209" s="68" t="s">
        <v>2</v>
      </c>
      <c r="D209" s="8" t="s">
        <v>184</v>
      </c>
      <c r="E209" s="170" t="s">
        <v>165</v>
      </c>
      <c r="F209" s="19"/>
    </row>
    <row r="210" spans="1:6" ht="20.25" customHeight="1">
      <c r="A210" s="209" t="s">
        <v>218</v>
      </c>
      <c r="B210" s="39" t="s">
        <v>4</v>
      </c>
      <c r="C210" s="70" t="s">
        <v>2</v>
      </c>
      <c r="D210" s="32" t="s">
        <v>223</v>
      </c>
      <c r="E210" s="163"/>
      <c r="F210" s="33">
        <f>F211+F212+F213</f>
        <v>315000</v>
      </c>
    </row>
    <row r="211" spans="1:6" ht="12.75">
      <c r="A211" s="79" t="s">
        <v>121</v>
      </c>
      <c r="B211" s="48" t="s">
        <v>4</v>
      </c>
      <c r="C211" s="68" t="s">
        <v>2</v>
      </c>
      <c r="D211" s="8" t="s">
        <v>223</v>
      </c>
      <c r="E211" s="170" t="s">
        <v>120</v>
      </c>
      <c r="F211" s="19">
        <v>10000</v>
      </c>
    </row>
    <row r="212" spans="1:6" ht="27.75" customHeight="1">
      <c r="A212" s="79" t="s">
        <v>122</v>
      </c>
      <c r="B212" s="48" t="s">
        <v>4</v>
      </c>
      <c r="C212" s="68" t="s">
        <v>2</v>
      </c>
      <c r="D212" s="8" t="s">
        <v>223</v>
      </c>
      <c r="E212" s="170" t="s">
        <v>93</v>
      </c>
      <c r="F212" s="19">
        <v>285000</v>
      </c>
    </row>
    <row r="213" spans="1:6" ht="12.75">
      <c r="A213" s="79" t="s">
        <v>113</v>
      </c>
      <c r="B213" s="48" t="s">
        <v>4</v>
      </c>
      <c r="C213" s="68" t="s">
        <v>2</v>
      </c>
      <c r="D213" s="8" t="s">
        <v>223</v>
      </c>
      <c r="E213" s="170" t="s">
        <v>115</v>
      </c>
      <c r="F213" s="19">
        <v>20000</v>
      </c>
    </row>
    <row r="214" spans="1:6" ht="12.75">
      <c r="A214" s="209" t="s">
        <v>219</v>
      </c>
      <c r="B214" s="39" t="s">
        <v>4</v>
      </c>
      <c r="C214" s="70" t="s">
        <v>2</v>
      </c>
      <c r="D214" s="32" t="s">
        <v>224</v>
      </c>
      <c r="E214" s="163"/>
      <c r="F214" s="33">
        <f>SUM(F215:F221)</f>
        <v>10915900</v>
      </c>
    </row>
    <row r="215" spans="1:6" ht="25.5">
      <c r="A215" s="79" t="s">
        <v>117</v>
      </c>
      <c r="B215" s="48" t="s">
        <v>4</v>
      </c>
      <c r="C215" s="68" t="s">
        <v>2</v>
      </c>
      <c r="D215" s="8" t="s">
        <v>224</v>
      </c>
      <c r="E215" s="175" t="s">
        <v>119</v>
      </c>
      <c r="F215" s="19">
        <v>9300000</v>
      </c>
    </row>
    <row r="216" spans="1:6" ht="17.25" customHeight="1">
      <c r="A216" s="79" t="s">
        <v>121</v>
      </c>
      <c r="B216" s="48" t="s">
        <v>4</v>
      </c>
      <c r="C216" s="68" t="s">
        <v>2</v>
      </c>
      <c r="D216" s="8" t="s">
        <v>224</v>
      </c>
      <c r="E216" s="175" t="s">
        <v>120</v>
      </c>
      <c r="F216" s="19">
        <v>109000</v>
      </c>
    </row>
    <row r="217" spans="1:6" ht="25.5">
      <c r="A217" s="79" t="s">
        <v>90</v>
      </c>
      <c r="B217" s="48" t="s">
        <v>4</v>
      </c>
      <c r="C217" s="68" t="s">
        <v>2</v>
      </c>
      <c r="D217" s="8" t="s">
        <v>224</v>
      </c>
      <c r="E217" s="175" t="s">
        <v>92</v>
      </c>
      <c r="F217" s="19"/>
    </row>
    <row r="218" spans="1:6" ht="25.5">
      <c r="A218" s="79" t="s">
        <v>122</v>
      </c>
      <c r="B218" s="48" t="s">
        <v>4</v>
      </c>
      <c r="C218" s="68" t="s">
        <v>2</v>
      </c>
      <c r="D218" s="8" t="s">
        <v>224</v>
      </c>
      <c r="E218" s="170" t="s">
        <v>93</v>
      </c>
      <c r="F218" s="19">
        <v>1456400</v>
      </c>
    </row>
    <row r="219" spans="1:6" ht="63.75">
      <c r="A219" s="79" t="s">
        <v>116</v>
      </c>
      <c r="B219" s="48" t="s">
        <v>4</v>
      </c>
      <c r="C219" s="68" t="s">
        <v>2</v>
      </c>
      <c r="D219" s="8" t="s">
        <v>224</v>
      </c>
      <c r="E219" s="170" t="s">
        <v>112</v>
      </c>
      <c r="F219" s="19">
        <v>12500</v>
      </c>
    </row>
    <row r="220" spans="1:6" ht="12.75">
      <c r="A220" s="79" t="s">
        <v>111</v>
      </c>
      <c r="B220" s="48" t="s">
        <v>4</v>
      </c>
      <c r="C220" s="68" t="s">
        <v>2</v>
      </c>
      <c r="D220" s="8" t="s">
        <v>224</v>
      </c>
      <c r="E220" s="170" t="s">
        <v>114</v>
      </c>
      <c r="F220" s="19">
        <v>26000</v>
      </c>
    </row>
    <row r="221" spans="1:6" ht="12.75">
      <c r="A221" s="79" t="s">
        <v>113</v>
      </c>
      <c r="B221" s="48" t="s">
        <v>4</v>
      </c>
      <c r="C221" s="68" t="s">
        <v>2</v>
      </c>
      <c r="D221" s="8" t="s">
        <v>224</v>
      </c>
      <c r="E221" s="170" t="s">
        <v>115</v>
      </c>
      <c r="F221" s="19">
        <v>12000</v>
      </c>
    </row>
    <row r="222" spans="1:6" ht="12.75">
      <c r="A222" s="268" t="s">
        <v>225</v>
      </c>
      <c r="B222" s="269" t="s">
        <v>4</v>
      </c>
      <c r="C222" s="266" t="s">
        <v>2</v>
      </c>
      <c r="D222" s="270" t="s">
        <v>227</v>
      </c>
      <c r="E222" s="271"/>
      <c r="F222" s="272">
        <f>F223</f>
        <v>300000</v>
      </c>
    </row>
    <row r="223" spans="1:6" ht="25.5">
      <c r="A223" s="254" t="s">
        <v>226</v>
      </c>
      <c r="B223" s="202" t="s">
        <v>4</v>
      </c>
      <c r="C223" s="203" t="s">
        <v>2</v>
      </c>
      <c r="D223" s="204" t="s">
        <v>228</v>
      </c>
      <c r="E223" s="205"/>
      <c r="F223" s="206">
        <f>F224</f>
        <v>300000</v>
      </c>
    </row>
    <row r="224" spans="1:6" ht="25.5">
      <c r="A224" s="79" t="s">
        <v>122</v>
      </c>
      <c r="B224" s="38" t="s">
        <v>4</v>
      </c>
      <c r="C224" s="68" t="s">
        <v>2</v>
      </c>
      <c r="D224" s="8" t="s">
        <v>228</v>
      </c>
      <c r="E224" s="170" t="s">
        <v>93</v>
      </c>
      <c r="F224" s="19">
        <v>300000</v>
      </c>
    </row>
    <row r="225" spans="1:6" ht="25.5">
      <c r="A225" s="79" t="s">
        <v>122</v>
      </c>
      <c r="B225" s="46" t="s">
        <v>4</v>
      </c>
      <c r="C225" s="68" t="s">
        <v>2</v>
      </c>
      <c r="D225" s="8" t="s">
        <v>143</v>
      </c>
      <c r="E225" s="170" t="s">
        <v>93</v>
      </c>
      <c r="F225" s="19"/>
    </row>
    <row r="226" spans="1:6" ht="12.75">
      <c r="A226" s="260" t="s">
        <v>229</v>
      </c>
      <c r="B226" s="273" t="s">
        <v>4</v>
      </c>
      <c r="C226" s="262" t="s">
        <v>2</v>
      </c>
      <c r="D226" s="266" t="s">
        <v>230</v>
      </c>
      <c r="E226" s="267"/>
      <c r="F226" s="265">
        <f>F227</f>
        <v>300000</v>
      </c>
    </row>
    <row r="227" spans="1:6" ht="12.75">
      <c r="A227" s="35" t="s">
        <v>231</v>
      </c>
      <c r="B227" s="45" t="s">
        <v>4</v>
      </c>
      <c r="C227" s="70" t="s">
        <v>2</v>
      </c>
      <c r="D227" s="32" t="s">
        <v>232</v>
      </c>
      <c r="E227" s="163"/>
      <c r="F227" s="33">
        <f>F228</f>
        <v>300000</v>
      </c>
    </row>
    <row r="228" spans="1:6" ht="25.5">
      <c r="A228" s="79" t="s">
        <v>122</v>
      </c>
      <c r="B228" s="46" t="s">
        <v>4</v>
      </c>
      <c r="C228" s="68" t="s">
        <v>2</v>
      </c>
      <c r="D228" s="8" t="s">
        <v>232</v>
      </c>
      <c r="E228" s="170" t="s">
        <v>93</v>
      </c>
      <c r="F228" s="19">
        <v>300000</v>
      </c>
    </row>
    <row r="229" spans="1:6" ht="12.75">
      <c r="A229" s="260" t="s">
        <v>210</v>
      </c>
      <c r="B229" s="273" t="s">
        <v>4</v>
      </c>
      <c r="C229" s="262" t="s">
        <v>2</v>
      </c>
      <c r="D229" s="266" t="s">
        <v>233</v>
      </c>
      <c r="E229" s="267"/>
      <c r="F229" s="265">
        <f>F230</f>
        <v>150000</v>
      </c>
    </row>
    <row r="230" spans="1:6" ht="25.5">
      <c r="A230" s="35" t="s">
        <v>234</v>
      </c>
      <c r="B230" s="45" t="s">
        <v>4</v>
      </c>
      <c r="C230" s="70" t="s">
        <v>2</v>
      </c>
      <c r="D230" s="32" t="s">
        <v>143</v>
      </c>
      <c r="E230" s="163"/>
      <c r="F230" s="33">
        <f>F231</f>
        <v>150000</v>
      </c>
    </row>
    <row r="231" spans="1:6" ht="25.5">
      <c r="A231" s="246" t="s">
        <v>122</v>
      </c>
      <c r="B231" s="223" t="s">
        <v>4</v>
      </c>
      <c r="C231" s="68" t="s">
        <v>2</v>
      </c>
      <c r="D231" s="8" t="s">
        <v>143</v>
      </c>
      <c r="E231" s="170" t="s">
        <v>93</v>
      </c>
      <c r="F231" s="19">
        <v>150000</v>
      </c>
    </row>
    <row r="232" spans="1:6" ht="12.75">
      <c r="A232" s="274" t="s">
        <v>235</v>
      </c>
      <c r="B232" s="294" t="s">
        <v>4</v>
      </c>
      <c r="C232" s="262" t="s">
        <v>2</v>
      </c>
      <c r="D232" s="266" t="s">
        <v>237</v>
      </c>
      <c r="E232" s="267"/>
      <c r="F232" s="265">
        <f>F233</f>
        <v>100000</v>
      </c>
    </row>
    <row r="233" spans="1:6" ht="12.75">
      <c r="A233" s="254" t="s">
        <v>236</v>
      </c>
      <c r="B233" s="65" t="s">
        <v>4</v>
      </c>
      <c r="C233" s="70" t="s">
        <v>2</v>
      </c>
      <c r="D233" s="32" t="s">
        <v>144</v>
      </c>
      <c r="E233" s="163"/>
      <c r="F233" s="33">
        <f>F234</f>
        <v>100000</v>
      </c>
    </row>
    <row r="234" spans="1:6" ht="25.5">
      <c r="A234" s="246" t="s">
        <v>122</v>
      </c>
      <c r="B234" s="223" t="s">
        <v>4</v>
      </c>
      <c r="C234" s="68" t="s">
        <v>2</v>
      </c>
      <c r="D234" s="8" t="s">
        <v>144</v>
      </c>
      <c r="E234" s="170" t="s">
        <v>93</v>
      </c>
      <c r="F234" s="19">
        <v>100000</v>
      </c>
    </row>
    <row r="235" spans="1:6" ht="15.75">
      <c r="A235" s="299" t="s">
        <v>277</v>
      </c>
      <c r="B235" s="238" t="s">
        <v>5</v>
      </c>
      <c r="C235" s="235"/>
      <c r="D235" s="236"/>
      <c r="E235" s="237"/>
      <c r="F235" s="239">
        <f>F236</f>
        <v>802200</v>
      </c>
    </row>
    <row r="236" spans="1:6" ht="12.75">
      <c r="A236" s="297" t="s">
        <v>278</v>
      </c>
      <c r="B236" s="37" t="s">
        <v>5</v>
      </c>
      <c r="C236" s="91" t="s">
        <v>2</v>
      </c>
      <c r="D236" s="7"/>
      <c r="E236" s="162"/>
      <c r="F236" s="20">
        <f>F237</f>
        <v>802200</v>
      </c>
    </row>
    <row r="237" spans="1:6" ht="12.75">
      <c r="A237" s="145" t="s">
        <v>279</v>
      </c>
      <c r="B237" s="39" t="s">
        <v>5</v>
      </c>
      <c r="C237" s="70" t="s">
        <v>2</v>
      </c>
      <c r="D237" s="32" t="s">
        <v>291</v>
      </c>
      <c r="E237" s="163"/>
      <c r="F237" s="33">
        <f>F238</f>
        <v>802200</v>
      </c>
    </row>
    <row r="238" spans="1:6" ht="12.75">
      <c r="A238" s="298" t="s">
        <v>87</v>
      </c>
      <c r="B238" s="48" t="s">
        <v>5</v>
      </c>
      <c r="C238" s="68" t="s">
        <v>2</v>
      </c>
      <c r="D238" s="8" t="s">
        <v>291</v>
      </c>
      <c r="E238" s="170" t="s">
        <v>86</v>
      </c>
      <c r="F238" s="19">
        <v>802200</v>
      </c>
    </row>
    <row r="239" spans="1:6" ht="16.5" customHeight="1">
      <c r="A239" s="233" t="s">
        <v>13</v>
      </c>
      <c r="B239" s="238" t="s">
        <v>7</v>
      </c>
      <c r="C239" s="235"/>
      <c r="D239" s="236"/>
      <c r="E239" s="237"/>
      <c r="F239" s="239">
        <f>F240+F243+F248+F261+F282</f>
        <v>52699000</v>
      </c>
    </row>
    <row r="240" spans="1:6" ht="12.75">
      <c r="A240" s="28" t="s">
        <v>18</v>
      </c>
      <c r="B240" s="37" t="s">
        <v>7</v>
      </c>
      <c r="C240" s="91" t="s">
        <v>2</v>
      </c>
      <c r="D240" s="7"/>
      <c r="E240" s="162"/>
      <c r="F240" s="20">
        <f>F241</f>
        <v>4000000</v>
      </c>
    </row>
    <row r="241" spans="1:6" ht="12.75">
      <c r="A241" s="35" t="s">
        <v>33</v>
      </c>
      <c r="B241" s="39" t="s">
        <v>7</v>
      </c>
      <c r="C241" s="70" t="s">
        <v>2</v>
      </c>
      <c r="D241" s="32" t="s">
        <v>308</v>
      </c>
      <c r="E241" s="163"/>
      <c r="F241" s="33">
        <f>F242</f>
        <v>4000000</v>
      </c>
    </row>
    <row r="242" spans="1:6" ht="12.75">
      <c r="A242" s="13" t="s">
        <v>147</v>
      </c>
      <c r="B242" s="48" t="s">
        <v>7</v>
      </c>
      <c r="C242" s="68" t="s">
        <v>2</v>
      </c>
      <c r="D242" s="8" t="s">
        <v>308</v>
      </c>
      <c r="E242" s="170" t="s">
        <v>148</v>
      </c>
      <c r="F242" s="19">
        <v>4000000</v>
      </c>
    </row>
    <row r="243" spans="1:6" ht="12.75">
      <c r="A243" s="28" t="s">
        <v>14</v>
      </c>
      <c r="B243" s="37" t="s">
        <v>7</v>
      </c>
      <c r="C243" s="91" t="s">
        <v>9</v>
      </c>
      <c r="D243" s="8"/>
      <c r="E243" s="170"/>
      <c r="F243" s="20">
        <f>F244+F246</f>
        <v>24224000</v>
      </c>
    </row>
    <row r="244" spans="1:6" ht="36">
      <c r="A244" s="231" t="s">
        <v>45</v>
      </c>
      <c r="B244" s="211" t="s">
        <v>7</v>
      </c>
      <c r="C244" s="213" t="s">
        <v>9</v>
      </c>
      <c r="D244" s="203" t="s">
        <v>309</v>
      </c>
      <c r="E244" s="213"/>
      <c r="F244" s="214">
        <f>F245</f>
        <v>23316000</v>
      </c>
    </row>
    <row r="245" spans="1:6" ht="45" customHeight="1">
      <c r="A245" s="57" t="s">
        <v>130</v>
      </c>
      <c r="B245" s="38" t="s">
        <v>7</v>
      </c>
      <c r="C245" s="68" t="s">
        <v>9</v>
      </c>
      <c r="D245" s="8" t="s">
        <v>309</v>
      </c>
      <c r="E245" s="170" t="s">
        <v>131</v>
      </c>
      <c r="F245" s="19">
        <v>23316000</v>
      </c>
    </row>
    <row r="246" spans="1:6" ht="102">
      <c r="A246" s="230" t="s">
        <v>42</v>
      </c>
      <c r="B246" s="39" t="s">
        <v>7</v>
      </c>
      <c r="C246" s="70" t="s">
        <v>9</v>
      </c>
      <c r="D246" s="32" t="s">
        <v>310</v>
      </c>
      <c r="E246" s="163"/>
      <c r="F246" s="33">
        <f>F247</f>
        <v>908000</v>
      </c>
    </row>
    <row r="247" spans="1:6" ht="15.75" customHeight="1">
      <c r="A247" s="13" t="s">
        <v>145</v>
      </c>
      <c r="B247" s="38" t="s">
        <v>7</v>
      </c>
      <c r="C247" s="68" t="s">
        <v>9</v>
      </c>
      <c r="D247" s="8" t="s">
        <v>310</v>
      </c>
      <c r="E247" s="170" t="s">
        <v>86</v>
      </c>
      <c r="F247" s="23">
        <v>908000</v>
      </c>
    </row>
    <row r="248" spans="1:6" ht="12.75">
      <c r="A248" s="28" t="s">
        <v>15</v>
      </c>
      <c r="B248" s="37" t="s">
        <v>7</v>
      </c>
      <c r="C248" s="91" t="s">
        <v>11</v>
      </c>
      <c r="D248" s="8"/>
      <c r="E248" s="170"/>
      <c r="F248" s="20">
        <f>F249+F251+F254+F256+F259</f>
        <v>640000</v>
      </c>
    </row>
    <row r="249" spans="1:6" ht="12.75">
      <c r="A249" s="35" t="s">
        <v>179</v>
      </c>
      <c r="B249" s="39" t="s">
        <v>7</v>
      </c>
      <c r="C249" s="70" t="s">
        <v>11</v>
      </c>
      <c r="D249" s="32" t="s">
        <v>311</v>
      </c>
      <c r="E249" s="163"/>
      <c r="F249" s="33">
        <f>F250</f>
        <v>0</v>
      </c>
    </row>
    <row r="250" spans="1:6" ht="12.75">
      <c r="A250" s="13" t="s">
        <v>190</v>
      </c>
      <c r="B250" s="38" t="s">
        <v>7</v>
      </c>
      <c r="C250" s="68" t="s">
        <v>11</v>
      </c>
      <c r="D250" s="8" t="s">
        <v>311</v>
      </c>
      <c r="E250" s="170" t="s">
        <v>189</v>
      </c>
      <c r="F250" s="23"/>
    </row>
    <row r="251" spans="1:6" ht="12.75">
      <c r="A251" s="35" t="s">
        <v>180</v>
      </c>
      <c r="B251" s="39" t="s">
        <v>7</v>
      </c>
      <c r="C251" s="70" t="s">
        <v>11</v>
      </c>
      <c r="D251" s="32" t="s">
        <v>312</v>
      </c>
      <c r="E251" s="163"/>
      <c r="F251" s="33">
        <f>F252+F253</f>
        <v>0</v>
      </c>
    </row>
    <row r="252" spans="1:6" ht="12.75">
      <c r="A252" s="13" t="s">
        <v>191</v>
      </c>
      <c r="B252" s="38" t="s">
        <v>7</v>
      </c>
      <c r="C252" s="68" t="s">
        <v>11</v>
      </c>
      <c r="D252" s="8" t="s">
        <v>312</v>
      </c>
      <c r="E252" s="170" t="s">
        <v>189</v>
      </c>
      <c r="F252" s="19"/>
    </row>
    <row r="253" spans="1:6" ht="12.75">
      <c r="A253" s="13" t="s">
        <v>190</v>
      </c>
      <c r="B253" s="38" t="s">
        <v>7</v>
      </c>
      <c r="C253" s="68" t="s">
        <v>11</v>
      </c>
      <c r="D253" s="8" t="s">
        <v>312</v>
      </c>
      <c r="E253" s="170" t="s">
        <v>189</v>
      </c>
      <c r="F253" s="23"/>
    </row>
    <row r="254" spans="1:6" ht="12.75">
      <c r="A254" s="35" t="s">
        <v>44</v>
      </c>
      <c r="B254" s="39" t="s">
        <v>7</v>
      </c>
      <c r="C254" s="70" t="s">
        <v>11</v>
      </c>
      <c r="D254" s="32" t="s">
        <v>349</v>
      </c>
      <c r="E254" s="163"/>
      <c r="F254" s="33">
        <f>F255</f>
        <v>40000</v>
      </c>
    </row>
    <row r="255" spans="1:6" ht="25.5">
      <c r="A255" s="13" t="s">
        <v>145</v>
      </c>
      <c r="B255" s="38" t="s">
        <v>7</v>
      </c>
      <c r="C255" s="68" t="s">
        <v>11</v>
      </c>
      <c r="D255" s="8" t="s">
        <v>349</v>
      </c>
      <c r="E255" s="170" t="s">
        <v>146</v>
      </c>
      <c r="F255" s="23">
        <v>40000</v>
      </c>
    </row>
    <row r="256" spans="1:6" ht="25.5">
      <c r="A256" s="35" t="s">
        <v>73</v>
      </c>
      <c r="B256" s="39" t="s">
        <v>7</v>
      </c>
      <c r="C256" s="70" t="s">
        <v>11</v>
      </c>
      <c r="D256" s="32" t="s">
        <v>350</v>
      </c>
      <c r="E256" s="163"/>
      <c r="F256" s="33">
        <f>SUM(F257:F258)</f>
        <v>0</v>
      </c>
    </row>
    <row r="257" spans="1:6" ht="25.5">
      <c r="A257" s="13" t="s">
        <v>145</v>
      </c>
      <c r="B257" s="48" t="s">
        <v>7</v>
      </c>
      <c r="C257" s="68" t="s">
        <v>11</v>
      </c>
      <c r="D257" s="8" t="s">
        <v>350</v>
      </c>
      <c r="E257" s="170" t="s">
        <v>146</v>
      </c>
      <c r="F257" s="19"/>
    </row>
    <row r="258" spans="1:6" ht="25.5">
      <c r="A258" s="13" t="s">
        <v>145</v>
      </c>
      <c r="B258" s="48" t="s">
        <v>7</v>
      </c>
      <c r="C258" s="68" t="s">
        <v>11</v>
      </c>
      <c r="D258" s="8" t="s">
        <v>350</v>
      </c>
      <c r="E258" s="251" t="s">
        <v>86</v>
      </c>
      <c r="F258" s="19"/>
    </row>
    <row r="259" spans="1:6" ht="12.75">
      <c r="A259" s="35" t="s">
        <v>239</v>
      </c>
      <c r="B259" s="50" t="s">
        <v>7</v>
      </c>
      <c r="C259" s="103" t="s">
        <v>11</v>
      </c>
      <c r="D259" s="32" t="s">
        <v>313</v>
      </c>
      <c r="E259" s="32"/>
      <c r="F259" s="33">
        <f>F260</f>
        <v>600000</v>
      </c>
    </row>
    <row r="260" spans="1:6" ht="25.5">
      <c r="A260" s="13" t="s">
        <v>145</v>
      </c>
      <c r="B260" s="38" t="s">
        <v>7</v>
      </c>
      <c r="C260" s="68" t="s">
        <v>11</v>
      </c>
      <c r="D260" s="8" t="s">
        <v>313</v>
      </c>
      <c r="E260" s="170" t="s">
        <v>86</v>
      </c>
      <c r="F260" s="80">
        <v>600000</v>
      </c>
    </row>
    <row r="261" spans="1:6" ht="12.75">
      <c r="A261" s="28" t="s">
        <v>61</v>
      </c>
      <c r="B261" s="37" t="s">
        <v>7</v>
      </c>
      <c r="C261" s="91" t="s">
        <v>12</v>
      </c>
      <c r="D261" s="11"/>
      <c r="E261" s="189"/>
      <c r="F261" s="20">
        <f>F262+F265+F271+F273+F277+F279</f>
        <v>23635000</v>
      </c>
    </row>
    <row r="262" spans="1:6" ht="54.75" customHeight="1">
      <c r="A262" s="35" t="s">
        <v>83</v>
      </c>
      <c r="B262" s="45" t="s">
        <v>7</v>
      </c>
      <c r="C262" s="101" t="s">
        <v>12</v>
      </c>
      <c r="D262" s="32" t="s">
        <v>351</v>
      </c>
      <c r="E262" s="183"/>
      <c r="F262" s="33">
        <f>F263+F264</f>
        <v>17983000</v>
      </c>
    </row>
    <row r="263" spans="1:6" ht="25.5">
      <c r="A263" s="13" t="s">
        <v>145</v>
      </c>
      <c r="B263" s="46" t="s">
        <v>7</v>
      </c>
      <c r="C263" s="102" t="s">
        <v>12</v>
      </c>
      <c r="D263" s="8" t="s">
        <v>351</v>
      </c>
      <c r="E263" s="184" t="s">
        <v>146</v>
      </c>
      <c r="F263" s="19">
        <f>17983000-6050000</f>
        <v>11933000</v>
      </c>
    </row>
    <row r="264" spans="1:6" ht="25.5">
      <c r="A264" s="13" t="s">
        <v>132</v>
      </c>
      <c r="B264" s="46" t="s">
        <v>7</v>
      </c>
      <c r="C264" s="102" t="s">
        <v>12</v>
      </c>
      <c r="D264" s="8" t="s">
        <v>351</v>
      </c>
      <c r="E264" s="184" t="s">
        <v>133</v>
      </c>
      <c r="F264" s="19">
        <v>6050000</v>
      </c>
    </row>
    <row r="265" spans="1:6" ht="12.75">
      <c r="A265" s="107" t="s">
        <v>62</v>
      </c>
      <c r="B265" s="45" t="s">
        <v>7</v>
      </c>
      <c r="C265" s="101" t="s">
        <v>12</v>
      </c>
      <c r="D265" s="32" t="s">
        <v>314</v>
      </c>
      <c r="E265" s="183"/>
      <c r="F265" s="33">
        <f>SUM(F266:F270)</f>
        <v>545000</v>
      </c>
    </row>
    <row r="266" spans="1:6" ht="12.75">
      <c r="A266" s="79" t="s">
        <v>121</v>
      </c>
      <c r="B266" s="38" t="s">
        <v>7</v>
      </c>
      <c r="C266" s="68" t="s">
        <v>12</v>
      </c>
      <c r="D266" s="8" t="s">
        <v>314</v>
      </c>
      <c r="E266" s="170" t="s">
        <v>120</v>
      </c>
      <c r="F266" s="19">
        <v>60000</v>
      </c>
    </row>
    <row r="267" spans="1:6" ht="25.5" customHeight="1">
      <c r="A267" s="79" t="s">
        <v>94</v>
      </c>
      <c r="B267" s="38" t="s">
        <v>7</v>
      </c>
      <c r="C267" s="68" t="s">
        <v>12</v>
      </c>
      <c r="D267" s="8" t="s">
        <v>314</v>
      </c>
      <c r="E267" s="170" t="s">
        <v>95</v>
      </c>
      <c r="F267" s="19">
        <v>400000</v>
      </c>
    </row>
    <row r="268" spans="1:6" ht="22.5" customHeight="1">
      <c r="A268" s="79" t="s">
        <v>102</v>
      </c>
      <c r="B268" s="38" t="s">
        <v>7</v>
      </c>
      <c r="C268" s="68" t="s">
        <v>12</v>
      </c>
      <c r="D268" s="8" t="s">
        <v>314</v>
      </c>
      <c r="E268" s="170" t="s">
        <v>104</v>
      </c>
      <c r="F268" s="19">
        <v>5000</v>
      </c>
    </row>
    <row r="269" spans="1:6" ht="25.5">
      <c r="A269" s="79" t="s">
        <v>90</v>
      </c>
      <c r="B269" s="38" t="s">
        <v>7</v>
      </c>
      <c r="C269" s="68" t="s">
        <v>12</v>
      </c>
      <c r="D269" s="8" t="s">
        <v>314</v>
      </c>
      <c r="E269" s="170" t="s">
        <v>92</v>
      </c>
      <c r="F269" s="19">
        <v>5000</v>
      </c>
    </row>
    <row r="270" spans="1:6" ht="25.5" customHeight="1">
      <c r="A270" s="79" t="s">
        <v>91</v>
      </c>
      <c r="B270" s="38" t="s">
        <v>7</v>
      </c>
      <c r="C270" s="68" t="s">
        <v>12</v>
      </c>
      <c r="D270" s="8" t="s">
        <v>314</v>
      </c>
      <c r="E270" s="170" t="s">
        <v>93</v>
      </c>
      <c r="F270" s="19">
        <v>75000</v>
      </c>
    </row>
    <row r="271" spans="1:6" ht="38.25">
      <c r="A271" s="58" t="s">
        <v>185</v>
      </c>
      <c r="B271" s="36" t="s">
        <v>7</v>
      </c>
      <c r="C271" s="166" t="s">
        <v>12</v>
      </c>
      <c r="D271" s="138" t="s">
        <v>315</v>
      </c>
      <c r="E271" s="190"/>
      <c r="F271" s="140">
        <f>F272</f>
        <v>1373000</v>
      </c>
    </row>
    <row r="272" spans="1:6" ht="38.25">
      <c r="A272" s="79" t="s">
        <v>178</v>
      </c>
      <c r="B272" s="51" t="s">
        <v>7</v>
      </c>
      <c r="C272" s="167" t="s">
        <v>12</v>
      </c>
      <c r="D272" s="142" t="s">
        <v>315</v>
      </c>
      <c r="E272" s="187" t="s">
        <v>177</v>
      </c>
      <c r="F272" s="144">
        <v>1373000</v>
      </c>
    </row>
    <row r="273" spans="1:6" ht="38.25">
      <c r="A273" s="35" t="s">
        <v>52</v>
      </c>
      <c r="B273" s="45" t="s">
        <v>7</v>
      </c>
      <c r="C273" s="101" t="s">
        <v>12</v>
      </c>
      <c r="D273" s="32" t="s">
        <v>352</v>
      </c>
      <c r="E273" s="183"/>
      <c r="F273" s="33">
        <f>SUM(F274:F276)</f>
        <v>3734000</v>
      </c>
    </row>
    <row r="274" spans="1:6" ht="12.75">
      <c r="A274" s="79" t="s">
        <v>91</v>
      </c>
      <c r="B274" s="46" t="s">
        <v>7</v>
      </c>
      <c r="C274" s="102" t="s">
        <v>12</v>
      </c>
      <c r="D274" s="8" t="s">
        <v>352</v>
      </c>
      <c r="E274" s="184" t="s">
        <v>93</v>
      </c>
      <c r="F274" s="19">
        <v>120000</v>
      </c>
    </row>
    <row r="275" spans="1:6" ht="25.5">
      <c r="A275" s="13" t="s">
        <v>145</v>
      </c>
      <c r="B275" s="46" t="s">
        <v>7</v>
      </c>
      <c r="C275" s="102" t="s">
        <v>12</v>
      </c>
      <c r="D275" s="8" t="s">
        <v>352</v>
      </c>
      <c r="E275" s="184" t="s">
        <v>146</v>
      </c>
      <c r="F275" s="19">
        <f>3542000-120000</f>
        <v>3422000</v>
      </c>
    </row>
    <row r="276" spans="1:6" ht="21.75" customHeight="1">
      <c r="A276" s="13" t="s">
        <v>87</v>
      </c>
      <c r="B276" s="46" t="s">
        <v>149</v>
      </c>
      <c r="C276" s="102" t="s">
        <v>12</v>
      </c>
      <c r="D276" s="8" t="s">
        <v>352</v>
      </c>
      <c r="E276" s="184" t="s">
        <v>86</v>
      </c>
      <c r="F276" s="19">
        <v>192000</v>
      </c>
    </row>
    <row r="277" spans="1:6" ht="38.25">
      <c r="A277" s="58" t="s">
        <v>39</v>
      </c>
      <c r="B277" s="36" t="s">
        <v>7</v>
      </c>
      <c r="C277" s="166" t="s">
        <v>12</v>
      </c>
      <c r="D277" s="138" t="s">
        <v>316</v>
      </c>
      <c r="E277" s="190"/>
      <c r="F277" s="140">
        <f>F278</f>
        <v>0</v>
      </c>
    </row>
    <row r="278" spans="1:6" ht="25.5">
      <c r="A278" s="79" t="s">
        <v>186</v>
      </c>
      <c r="B278" s="51" t="s">
        <v>7</v>
      </c>
      <c r="C278" s="167" t="s">
        <v>12</v>
      </c>
      <c r="D278" s="142" t="s">
        <v>316</v>
      </c>
      <c r="E278" s="187" t="s">
        <v>177</v>
      </c>
      <c r="F278" s="144"/>
    </row>
    <row r="279" spans="1:6" ht="25.5">
      <c r="A279" s="107" t="s">
        <v>80</v>
      </c>
      <c r="B279" s="45" t="s">
        <v>7</v>
      </c>
      <c r="C279" s="101" t="s">
        <v>12</v>
      </c>
      <c r="D279" s="32" t="s">
        <v>353</v>
      </c>
      <c r="E279" s="183"/>
      <c r="F279" s="33">
        <f>F280+F281</f>
        <v>0</v>
      </c>
    </row>
    <row r="280" spans="1:6" ht="12.75">
      <c r="A280" s="79" t="s">
        <v>91</v>
      </c>
      <c r="B280" s="46" t="s">
        <v>7</v>
      </c>
      <c r="C280" s="102" t="s">
        <v>12</v>
      </c>
      <c r="D280" s="8" t="s">
        <v>353</v>
      </c>
      <c r="E280" s="184" t="s">
        <v>93</v>
      </c>
      <c r="F280" s="19"/>
    </row>
    <row r="281" spans="1:6" ht="12.75">
      <c r="A281" s="13" t="s">
        <v>87</v>
      </c>
      <c r="B281" s="46" t="s">
        <v>7</v>
      </c>
      <c r="C281" s="102" t="s">
        <v>12</v>
      </c>
      <c r="D281" s="8" t="s">
        <v>353</v>
      </c>
      <c r="E281" s="184" t="s">
        <v>86</v>
      </c>
      <c r="F281" s="19"/>
    </row>
    <row r="282" spans="1:6" ht="12.75">
      <c r="A282" s="28" t="s">
        <v>242</v>
      </c>
      <c r="B282" s="37" t="s">
        <v>7</v>
      </c>
      <c r="C282" s="91" t="s">
        <v>243</v>
      </c>
      <c r="D282" s="11"/>
      <c r="E282" s="189"/>
      <c r="F282" s="20">
        <f>F283</f>
        <v>200000</v>
      </c>
    </row>
    <row r="283" spans="1:6" ht="12.75">
      <c r="A283" s="35" t="s">
        <v>240</v>
      </c>
      <c r="B283" s="45" t="s">
        <v>7</v>
      </c>
      <c r="C283" s="101" t="s">
        <v>243</v>
      </c>
      <c r="D283" s="32" t="s">
        <v>241</v>
      </c>
      <c r="E283" s="183"/>
      <c r="F283" s="33">
        <f>F284</f>
        <v>200000</v>
      </c>
    </row>
    <row r="284" spans="1:6" ht="25.5">
      <c r="A284" s="13" t="s">
        <v>244</v>
      </c>
      <c r="B284" s="46" t="s">
        <v>7</v>
      </c>
      <c r="C284" s="102" t="s">
        <v>243</v>
      </c>
      <c r="D284" s="8" t="s">
        <v>241</v>
      </c>
      <c r="E284" s="184" t="s">
        <v>182</v>
      </c>
      <c r="F284" s="19">
        <v>200000</v>
      </c>
    </row>
    <row r="285" spans="1:6" ht="12.75">
      <c r="A285" s="112" t="s">
        <v>63</v>
      </c>
      <c r="B285" s="84" t="s">
        <v>34</v>
      </c>
      <c r="C285" s="114"/>
      <c r="D285" s="77"/>
      <c r="E285" s="191"/>
      <c r="F285" s="115">
        <f>F286</f>
        <v>6300000</v>
      </c>
    </row>
    <row r="286" spans="1:6" ht="12.75">
      <c r="A286" s="116" t="s">
        <v>71</v>
      </c>
      <c r="B286" s="64" t="s">
        <v>34</v>
      </c>
      <c r="C286" s="99" t="s">
        <v>8</v>
      </c>
      <c r="D286" s="7"/>
      <c r="E286" s="185"/>
      <c r="F286" s="20">
        <f>F287</f>
        <v>6300000</v>
      </c>
    </row>
    <row r="287" spans="1:6" ht="25.5">
      <c r="A287" s="260" t="s">
        <v>290</v>
      </c>
      <c r="B287" s="275" t="s">
        <v>34</v>
      </c>
      <c r="C287" s="276" t="s">
        <v>8</v>
      </c>
      <c r="D287" s="266" t="s">
        <v>245</v>
      </c>
      <c r="E287" s="277"/>
      <c r="F287" s="265">
        <f>F288+F291</f>
        <v>6300000</v>
      </c>
    </row>
    <row r="288" spans="1:6" ht="25.5">
      <c r="A288" s="247" t="s">
        <v>246</v>
      </c>
      <c r="B288" s="62" t="s">
        <v>34</v>
      </c>
      <c r="C288" s="32" t="s">
        <v>8</v>
      </c>
      <c r="D288" s="32" t="s">
        <v>247</v>
      </c>
      <c r="E288" s="188"/>
      <c r="F288" s="33">
        <f>F289</f>
        <v>350000</v>
      </c>
    </row>
    <row r="289" spans="1:6" ht="38.25">
      <c r="A289" s="79" t="s">
        <v>360</v>
      </c>
      <c r="B289" s="38" t="s">
        <v>34</v>
      </c>
      <c r="C289" s="68" t="s">
        <v>8</v>
      </c>
      <c r="D289" s="8" t="s">
        <v>247</v>
      </c>
      <c r="E289" s="170" t="s">
        <v>355</v>
      </c>
      <c r="F289" s="80">
        <v>350000</v>
      </c>
    </row>
    <row r="290" spans="1:6" ht="12.75">
      <c r="A290" s="35" t="s">
        <v>248</v>
      </c>
      <c r="B290" s="50" t="s">
        <v>34</v>
      </c>
      <c r="C290" s="103" t="s">
        <v>8</v>
      </c>
      <c r="D290" s="32" t="s">
        <v>250</v>
      </c>
      <c r="E290" s="188"/>
      <c r="F290" s="33">
        <f>F291</f>
        <v>5950000</v>
      </c>
    </row>
    <row r="291" spans="1:6" ht="25.5">
      <c r="A291" s="79" t="s">
        <v>249</v>
      </c>
      <c r="B291" s="38" t="s">
        <v>34</v>
      </c>
      <c r="C291" s="68" t="s">
        <v>8</v>
      </c>
      <c r="D291" s="8" t="s">
        <v>250</v>
      </c>
      <c r="E291" s="170" t="s">
        <v>251</v>
      </c>
      <c r="F291" s="80">
        <v>5950000</v>
      </c>
    </row>
    <row r="292" spans="1:6" ht="12.75">
      <c r="A292" s="86" t="s">
        <v>64</v>
      </c>
      <c r="B292" s="84" t="s">
        <v>6</v>
      </c>
      <c r="C292" s="114"/>
      <c r="D292" s="77"/>
      <c r="E292" s="191"/>
      <c r="F292" s="115">
        <f>F293</f>
        <v>600000</v>
      </c>
    </row>
    <row r="293" spans="1:6" ht="12.75">
      <c r="A293" s="116" t="s">
        <v>30</v>
      </c>
      <c r="B293" s="64" t="s">
        <v>6</v>
      </c>
      <c r="C293" s="99" t="s">
        <v>9</v>
      </c>
      <c r="D293" s="7"/>
      <c r="E293" s="185"/>
      <c r="F293" s="20">
        <f>F294</f>
        <v>600000</v>
      </c>
    </row>
    <row r="294" spans="1:6" ht="25.5">
      <c r="A294" s="157" t="s">
        <v>318</v>
      </c>
      <c r="B294" s="130" t="s">
        <v>6</v>
      </c>
      <c r="C294" s="96" t="s">
        <v>9</v>
      </c>
      <c r="D294" s="15" t="s">
        <v>317</v>
      </c>
      <c r="E294" s="176"/>
      <c r="F294" s="18">
        <f>F295</f>
        <v>600000</v>
      </c>
    </row>
    <row r="295" spans="1:6" ht="25.5">
      <c r="A295" s="79" t="s">
        <v>158</v>
      </c>
      <c r="B295" s="38" t="s">
        <v>6</v>
      </c>
      <c r="C295" s="68" t="s">
        <v>9</v>
      </c>
      <c r="D295" s="8" t="s">
        <v>317</v>
      </c>
      <c r="E295" s="170" t="s">
        <v>157</v>
      </c>
      <c r="F295" s="80">
        <v>600000</v>
      </c>
    </row>
    <row r="296" spans="1:6" ht="15.75">
      <c r="A296" s="121" t="s">
        <v>60</v>
      </c>
      <c r="B296" s="117" t="s">
        <v>53</v>
      </c>
      <c r="C296" s="119"/>
      <c r="D296" s="118"/>
      <c r="E296" s="160"/>
      <c r="F296" s="120">
        <f>F297</f>
        <v>2000000</v>
      </c>
    </row>
    <row r="297" spans="1:6" ht="12.75">
      <c r="A297" s="122" t="s">
        <v>66</v>
      </c>
      <c r="B297" s="37" t="s">
        <v>53</v>
      </c>
      <c r="C297" s="88" t="s">
        <v>2</v>
      </c>
      <c r="D297" s="16"/>
      <c r="E297" s="192"/>
      <c r="F297" s="123">
        <f>F298</f>
        <v>2000000</v>
      </c>
    </row>
    <row r="298" spans="1:6" ht="12.75">
      <c r="A298" s="111" t="s">
        <v>258</v>
      </c>
      <c r="B298" s="39" t="s">
        <v>53</v>
      </c>
      <c r="C298" s="70" t="s">
        <v>2</v>
      </c>
      <c r="D298" s="32" t="s">
        <v>259</v>
      </c>
      <c r="E298" s="163"/>
      <c r="F298" s="124">
        <f>F299</f>
        <v>2000000</v>
      </c>
    </row>
    <row r="299" spans="1:6" ht="12.75">
      <c r="A299" s="104" t="s">
        <v>152</v>
      </c>
      <c r="B299" s="38" t="s">
        <v>53</v>
      </c>
      <c r="C299" s="68" t="s">
        <v>2</v>
      </c>
      <c r="D299" s="8" t="s">
        <v>259</v>
      </c>
      <c r="E299" s="170" t="s">
        <v>153</v>
      </c>
      <c r="F299" s="80">
        <v>2000000</v>
      </c>
    </row>
    <row r="300" spans="1:6" ht="25.5">
      <c r="A300" s="86" t="s">
        <v>67</v>
      </c>
      <c r="B300" s="76" t="s">
        <v>40</v>
      </c>
      <c r="C300" s="97"/>
      <c r="D300" s="77"/>
      <c r="E300" s="161"/>
      <c r="F300" s="115">
        <f>F301</f>
        <v>8167000</v>
      </c>
    </row>
    <row r="301" spans="1:6" ht="25.5">
      <c r="A301" s="59" t="s">
        <v>68</v>
      </c>
      <c r="B301" s="75" t="s">
        <v>40</v>
      </c>
      <c r="C301" s="168" t="s">
        <v>2</v>
      </c>
      <c r="D301" s="16"/>
      <c r="E301" s="193"/>
      <c r="F301" s="20">
        <f>F302+F304</f>
        <v>8167000</v>
      </c>
    </row>
    <row r="302" spans="1:6" ht="12.75">
      <c r="A302" s="74" t="s">
        <v>47</v>
      </c>
      <c r="B302" s="71" t="s">
        <v>40</v>
      </c>
      <c r="C302" s="71" t="s">
        <v>2</v>
      </c>
      <c r="D302" s="73" t="s">
        <v>262</v>
      </c>
      <c r="E302" s="194"/>
      <c r="F302" s="33">
        <f>F303</f>
        <v>2834000</v>
      </c>
    </row>
    <row r="303" spans="1:6" ht="12.75">
      <c r="A303" s="87" t="s">
        <v>154</v>
      </c>
      <c r="B303" s="6" t="s">
        <v>40</v>
      </c>
      <c r="C303" s="89" t="s">
        <v>2</v>
      </c>
      <c r="D303" s="17" t="s">
        <v>262</v>
      </c>
      <c r="E303" s="31" t="s">
        <v>155</v>
      </c>
      <c r="F303" s="24">
        <v>2834000</v>
      </c>
    </row>
    <row r="304" spans="1:6" ht="25.5">
      <c r="A304" s="72" t="s">
        <v>46</v>
      </c>
      <c r="B304" s="71" t="s">
        <v>40</v>
      </c>
      <c r="C304" s="71" t="s">
        <v>2</v>
      </c>
      <c r="D304" s="73" t="s">
        <v>263</v>
      </c>
      <c r="E304" s="194"/>
      <c r="F304" s="33">
        <f>F305</f>
        <v>5333000</v>
      </c>
    </row>
    <row r="305" spans="1:6" ht="13.5" thickBot="1">
      <c r="A305" s="60" t="s">
        <v>154</v>
      </c>
      <c r="B305" s="67" t="s">
        <v>40</v>
      </c>
      <c r="C305" s="89" t="s">
        <v>2</v>
      </c>
      <c r="D305" s="17" t="s">
        <v>263</v>
      </c>
      <c r="E305" s="31" t="s">
        <v>155</v>
      </c>
      <c r="F305" s="24">
        <v>5333000</v>
      </c>
    </row>
    <row r="306" spans="1:6" ht="16.5" thickBot="1">
      <c r="A306" s="240" t="s">
        <v>19</v>
      </c>
      <c r="B306" s="241"/>
      <c r="C306" s="242"/>
      <c r="D306" s="243"/>
      <c r="E306" s="244"/>
      <c r="F306" s="245">
        <f>F13+F74+F78+F85+F92+F200+F235+F239+F285+F292+F296+F300</f>
        <v>387222000</v>
      </c>
    </row>
    <row r="308" spans="3:6" ht="12.75">
      <c r="C308" s="252" t="s">
        <v>74</v>
      </c>
      <c r="D308" s="252"/>
      <c r="E308" s="252"/>
      <c r="F308" s="253">
        <f>F15+F19+F25+F56+F58+F65+F83+F87+F90+F97+F121+F130+F137+F167+F171+F177+F72+F181+F189+F195+F198+F214+F223+F227+F230+F233+F237+F241+F259+F282+F288+F290+F294+F298+F302</f>
        <v>135100000</v>
      </c>
    </row>
    <row r="309" spans="3:6" ht="12.75">
      <c r="C309" s="252" t="s">
        <v>319</v>
      </c>
      <c r="D309" s="252"/>
      <c r="E309" s="252"/>
      <c r="F309" s="253"/>
    </row>
    <row r="310" spans="3:6" ht="12.75">
      <c r="C310" s="252" t="s">
        <v>75</v>
      </c>
      <c r="D310" s="252"/>
      <c r="E310" s="252"/>
      <c r="F310" s="253">
        <f>F95+F126+F128+F210</f>
        <v>13000000</v>
      </c>
    </row>
    <row r="311" spans="3:6" ht="12.75">
      <c r="C311" s="252" t="s">
        <v>76</v>
      </c>
      <c r="D311" s="252"/>
      <c r="E311" s="252"/>
      <c r="F311" s="253">
        <f>F27+F31+F34+F37+F76+F80+F106+F112+F115+F119+F123+F139+F142+F151+F159+F163+F165+F174+F208+F243+F249+F251+F254+F256+F261+F304</f>
        <v>238004000</v>
      </c>
    </row>
    <row r="312" spans="3:6" ht="12.75">
      <c r="C312" s="252" t="s">
        <v>77</v>
      </c>
      <c r="D312" s="252"/>
      <c r="E312" s="252"/>
      <c r="F312" s="253">
        <f>F41+F43+F45+F47+F49+F52+F204</f>
        <v>1118000</v>
      </c>
    </row>
    <row r="313" spans="3:6" ht="12.75">
      <c r="C313" s="252"/>
      <c r="D313" s="252"/>
      <c r="E313" s="252"/>
      <c r="F313" s="253">
        <f>SUM(F308:F312)</f>
        <v>387222000</v>
      </c>
    </row>
  </sheetData>
  <sheetProtection/>
  <mergeCells count="7">
    <mergeCell ref="F7:F12"/>
    <mergeCell ref="A5:E5"/>
    <mergeCell ref="B7:B12"/>
    <mergeCell ref="C7:C12"/>
    <mergeCell ref="D7:D12"/>
    <mergeCell ref="E7:E12"/>
    <mergeCell ref="A7:A12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5" r:id="rId1"/>
  <rowBreaks count="4" manualBreakCount="4">
    <brk id="44" max="5" man="1"/>
    <brk id="84" max="5" man="1"/>
    <brk id="130" max="5" man="1"/>
    <brk id="1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1"/>
  <sheetViews>
    <sheetView zoomScalePageLayoutView="0" workbookViewId="0" topLeftCell="A145">
      <selection activeCell="A165" sqref="A165"/>
    </sheetView>
  </sheetViews>
  <sheetFormatPr defaultColWidth="9.00390625" defaultRowHeight="12.75"/>
  <cols>
    <col min="1" max="1" width="74.253906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6.125" style="0" customWidth="1"/>
  </cols>
  <sheetData>
    <row r="1" ht="12.75">
      <c r="D1" s="5" t="s">
        <v>320</v>
      </c>
    </row>
    <row r="2" ht="12.75">
      <c r="C2" s="5" t="s">
        <v>56</v>
      </c>
    </row>
    <row r="3" ht="12.75">
      <c r="D3" s="5" t="s">
        <v>55</v>
      </c>
    </row>
    <row r="4" ht="12.75">
      <c r="F4" s="5"/>
    </row>
    <row r="5" spans="1:7" ht="60" customHeight="1">
      <c r="A5" s="306" t="s">
        <v>327</v>
      </c>
      <c r="B5" s="306"/>
      <c r="C5" s="306"/>
      <c r="D5" s="306"/>
      <c r="E5" s="306"/>
      <c r="F5" s="326"/>
      <c r="G5" s="326"/>
    </row>
    <row r="6" spans="1:6" ht="13.5" thickBot="1">
      <c r="A6" s="1"/>
      <c r="B6" s="2"/>
      <c r="C6" s="2"/>
      <c r="D6" s="4"/>
      <c r="E6" s="4"/>
      <c r="F6" s="3" t="s">
        <v>57</v>
      </c>
    </row>
    <row r="7" spans="1:7" ht="12.75" customHeight="1">
      <c r="A7" s="307" t="s">
        <v>0</v>
      </c>
      <c r="B7" s="310" t="s">
        <v>1</v>
      </c>
      <c r="C7" s="313" t="s">
        <v>10</v>
      </c>
      <c r="D7" s="316" t="s">
        <v>20</v>
      </c>
      <c r="E7" s="318" t="s">
        <v>21</v>
      </c>
      <c r="F7" s="303" t="s">
        <v>322</v>
      </c>
      <c r="G7" s="303" t="s">
        <v>323</v>
      </c>
    </row>
    <row r="8" spans="1:7" ht="12.75">
      <c r="A8" s="308"/>
      <c r="B8" s="311"/>
      <c r="C8" s="314"/>
      <c r="D8" s="317"/>
      <c r="E8" s="319"/>
      <c r="F8" s="304"/>
      <c r="G8" s="304"/>
    </row>
    <row r="9" spans="1:7" ht="12.75">
      <c r="A9" s="308"/>
      <c r="B9" s="311"/>
      <c r="C9" s="314"/>
      <c r="D9" s="317"/>
      <c r="E9" s="319"/>
      <c r="F9" s="304"/>
      <c r="G9" s="304"/>
    </row>
    <row r="10" spans="1:7" ht="12.75">
      <c r="A10" s="308"/>
      <c r="B10" s="311"/>
      <c r="C10" s="314"/>
      <c r="D10" s="317"/>
      <c r="E10" s="319"/>
      <c r="F10" s="304"/>
      <c r="G10" s="304"/>
    </row>
    <row r="11" spans="1:7" ht="12.75">
      <c r="A11" s="308"/>
      <c r="B11" s="311"/>
      <c r="C11" s="314"/>
      <c r="D11" s="317"/>
      <c r="E11" s="319"/>
      <c r="F11" s="304"/>
      <c r="G11" s="304"/>
    </row>
    <row r="12" spans="1:7" ht="13.5" thickBot="1">
      <c r="A12" s="309"/>
      <c r="B12" s="312"/>
      <c r="C12" s="315"/>
      <c r="D12" s="324"/>
      <c r="E12" s="320"/>
      <c r="F12" s="305"/>
      <c r="G12" s="305"/>
    </row>
    <row r="13" spans="1:7" ht="15.75">
      <c r="A13" s="132" t="s">
        <v>16</v>
      </c>
      <c r="B13" s="131" t="s">
        <v>2</v>
      </c>
      <c r="C13" s="158"/>
      <c r="D13" s="131"/>
      <c r="E13" s="169"/>
      <c r="F13" s="21">
        <f>F14+F18+F54+F57</f>
        <v>27081050</v>
      </c>
      <c r="G13" s="21">
        <f>G14+G18+G54+G57</f>
        <v>36999050</v>
      </c>
    </row>
    <row r="14" spans="1:7" ht="37.5" customHeight="1">
      <c r="A14" s="52" t="s">
        <v>41</v>
      </c>
      <c r="B14" s="37" t="s">
        <v>2</v>
      </c>
      <c r="C14" s="91" t="s">
        <v>11</v>
      </c>
      <c r="D14" s="7"/>
      <c r="E14" s="162"/>
      <c r="F14" s="20">
        <f>F15</f>
        <v>334500</v>
      </c>
      <c r="G14" s="20">
        <f>G15</f>
        <v>334500</v>
      </c>
    </row>
    <row r="15" spans="1:7" ht="15.75" customHeight="1">
      <c r="A15" s="216" t="s">
        <v>159</v>
      </c>
      <c r="B15" s="215" t="s">
        <v>2</v>
      </c>
      <c r="C15" s="212" t="s">
        <v>11</v>
      </c>
      <c r="D15" s="203" t="s">
        <v>89</v>
      </c>
      <c r="E15" s="213"/>
      <c r="F15" s="214">
        <f>F16+F17</f>
        <v>334500</v>
      </c>
      <c r="G15" s="214">
        <f>G16+G17</f>
        <v>334500</v>
      </c>
    </row>
    <row r="16" spans="1:7" ht="39" customHeight="1">
      <c r="A16" s="79" t="s">
        <v>356</v>
      </c>
      <c r="B16" s="38" t="s">
        <v>2</v>
      </c>
      <c r="C16" s="68" t="s">
        <v>11</v>
      </c>
      <c r="D16" s="8" t="s">
        <v>89</v>
      </c>
      <c r="E16" s="170" t="s">
        <v>355</v>
      </c>
      <c r="F16" s="19">
        <v>300000</v>
      </c>
      <c r="G16" s="19">
        <v>300000</v>
      </c>
    </row>
    <row r="17" spans="1:7" ht="23.25" customHeight="1">
      <c r="A17" s="79" t="s">
        <v>91</v>
      </c>
      <c r="B17" s="38" t="s">
        <v>2</v>
      </c>
      <c r="C17" s="68" t="s">
        <v>11</v>
      </c>
      <c r="D17" s="8" t="s">
        <v>89</v>
      </c>
      <c r="E17" s="170" t="s">
        <v>93</v>
      </c>
      <c r="F17" s="19">
        <v>34500</v>
      </c>
      <c r="G17" s="19">
        <v>34500</v>
      </c>
    </row>
    <row r="18" spans="1:7" ht="29.25" customHeight="1">
      <c r="A18" s="28" t="s">
        <v>31</v>
      </c>
      <c r="B18" s="37" t="s">
        <v>2</v>
      </c>
      <c r="C18" s="91" t="s">
        <v>12</v>
      </c>
      <c r="D18" s="7"/>
      <c r="E18" s="162"/>
      <c r="F18" s="20">
        <f>F19+F25+F27+F31+F34+F37+F41+F43+F45+F47+F49+F52</f>
        <v>19052600</v>
      </c>
      <c r="G18" s="20">
        <f>G19+G25+G27+G31+G34+G37+G41+G43+G45+G47+G49+G52</f>
        <v>18970600</v>
      </c>
    </row>
    <row r="19" spans="1:7" ht="28.5" customHeight="1">
      <c r="A19" s="210" t="s">
        <v>100</v>
      </c>
      <c r="B19" s="215" t="s">
        <v>2</v>
      </c>
      <c r="C19" s="212" t="s">
        <v>12</v>
      </c>
      <c r="D19" s="203" t="s">
        <v>292</v>
      </c>
      <c r="E19" s="213"/>
      <c r="F19" s="214">
        <f>SUM(F20:F24)</f>
        <v>16651600</v>
      </c>
      <c r="G19" s="214">
        <f>SUM(G20:G24)</f>
        <v>16651600</v>
      </c>
    </row>
    <row r="20" spans="1:7" ht="35.25" customHeight="1">
      <c r="A20" s="79" t="s">
        <v>94</v>
      </c>
      <c r="B20" s="38" t="s">
        <v>2</v>
      </c>
      <c r="C20" s="68" t="s">
        <v>12</v>
      </c>
      <c r="D20" s="8" t="s">
        <v>292</v>
      </c>
      <c r="E20" s="170" t="s">
        <v>95</v>
      </c>
      <c r="F20" s="19">
        <v>14118600</v>
      </c>
      <c r="G20" s="19">
        <v>14118600</v>
      </c>
    </row>
    <row r="21" spans="1:7" ht="13.5" customHeight="1">
      <c r="A21" s="79" t="s">
        <v>102</v>
      </c>
      <c r="B21" s="38" t="s">
        <v>103</v>
      </c>
      <c r="C21" s="68" t="s">
        <v>12</v>
      </c>
      <c r="D21" s="8" t="s">
        <v>292</v>
      </c>
      <c r="E21" s="170" t="s">
        <v>104</v>
      </c>
      <c r="F21" s="19">
        <v>133000</v>
      </c>
      <c r="G21" s="19">
        <v>133000</v>
      </c>
    </row>
    <row r="22" spans="1:7" ht="27.75" customHeight="1">
      <c r="A22" s="79" t="s">
        <v>90</v>
      </c>
      <c r="B22" s="38" t="s">
        <v>103</v>
      </c>
      <c r="C22" s="68" t="s">
        <v>12</v>
      </c>
      <c r="D22" s="8" t="s">
        <v>292</v>
      </c>
      <c r="E22" s="170" t="s">
        <v>92</v>
      </c>
      <c r="F22" s="19">
        <v>400000</v>
      </c>
      <c r="G22" s="19">
        <v>400000</v>
      </c>
    </row>
    <row r="23" spans="1:7" ht="20.25" customHeight="1">
      <c r="A23" s="79" t="s">
        <v>91</v>
      </c>
      <c r="B23" s="38" t="s">
        <v>2</v>
      </c>
      <c r="C23" s="68" t="s">
        <v>12</v>
      </c>
      <c r="D23" s="8" t="s">
        <v>292</v>
      </c>
      <c r="E23" s="170" t="s">
        <v>93</v>
      </c>
      <c r="F23" s="19">
        <v>2000000</v>
      </c>
      <c r="G23" s="19">
        <v>2000000</v>
      </c>
    </row>
    <row r="24" spans="1:7" ht="27" customHeight="1">
      <c r="A24" s="13" t="s">
        <v>145</v>
      </c>
      <c r="B24" s="38" t="s">
        <v>2</v>
      </c>
      <c r="C24" s="68" t="s">
        <v>12</v>
      </c>
      <c r="D24" s="8" t="s">
        <v>292</v>
      </c>
      <c r="E24" s="170" t="s">
        <v>146</v>
      </c>
      <c r="F24" s="19"/>
      <c r="G24" s="19"/>
    </row>
    <row r="25" spans="1:7" ht="27" customHeight="1">
      <c r="A25" s="209" t="s">
        <v>38</v>
      </c>
      <c r="B25" s="39" t="s">
        <v>2</v>
      </c>
      <c r="C25" s="70" t="s">
        <v>12</v>
      </c>
      <c r="D25" s="203" t="s">
        <v>293</v>
      </c>
      <c r="E25" s="163"/>
      <c r="F25" s="33">
        <f>F26</f>
        <v>1209000</v>
      </c>
      <c r="G25" s="33">
        <f>G26</f>
        <v>1209000</v>
      </c>
    </row>
    <row r="26" spans="1:7" ht="29.25" customHeight="1">
      <c r="A26" s="79" t="s">
        <v>94</v>
      </c>
      <c r="B26" s="63" t="s">
        <v>2</v>
      </c>
      <c r="C26" s="68" t="s">
        <v>12</v>
      </c>
      <c r="D26" s="8" t="s">
        <v>293</v>
      </c>
      <c r="E26" s="170" t="s">
        <v>95</v>
      </c>
      <c r="F26" s="19">
        <v>1209000</v>
      </c>
      <c r="G26" s="19">
        <v>1209000</v>
      </c>
    </row>
    <row r="27" spans="1:7" ht="30" customHeight="1">
      <c r="A27" s="78" t="s">
        <v>58</v>
      </c>
      <c r="B27" s="39" t="s">
        <v>2</v>
      </c>
      <c r="C27" s="70" t="s">
        <v>12</v>
      </c>
      <c r="D27" s="32" t="s">
        <v>294</v>
      </c>
      <c r="E27" s="163"/>
      <c r="F27" s="33">
        <f>SUM(F28:F30)</f>
        <v>313000</v>
      </c>
      <c r="G27" s="33">
        <f>SUM(G28:G30)</f>
        <v>277000</v>
      </c>
    </row>
    <row r="28" spans="1:7" ht="29.25" customHeight="1">
      <c r="A28" s="79" t="s">
        <v>94</v>
      </c>
      <c r="B28" s="38" t="s">
        <v>2</v>
      </c>
      <c r="C28" s="68" t="s">
        <v>12</v>
      </c>
      <c r="D28" s="8" t="s">
        <v>294</v>
      </c>
      <c r="E28" s="170" t="s">
        <v>95</v>
      </c>
      <c r="F28" s="19">
        <v>255000</v>
      </c>
      <c r="G28" s="19">
        <v>255000</v>
      </c>
    </row>
    <row r="29" spans="1:7" ht="18.75" customHeight="1">
      <c r="A29" s="79" t="s">
        <v>102</v>
      </c>
      <c r="B29" s="38" t="s">
        <v>2</v>
      </c>
      <c r="C29" s="68" t="s">
        <v>12</v>
      </c>
      <c r="D29" s="8" t="s">
        <v>294</v>
      </c>
      <c r="E29" s="170" t="s">
        <v>104</v>
      </c>
      <c r="F29" s="19">
        <v>10000</v>
      </c>
      <c r="G29" s="19">
        <v>6000</v>
      </c>
    </row>
    <row r="30" spans="1:7" ht="22.5" customHeight="1">
      <c r="A30" s="79" t="s">
        <v>91</v>
      </c>
      <c r="B30" s="38" t="s">
        <v>2</v>
      </c>
      <c r="C30" s="68" t="s">
        <v>12</v>
      </c>
      <c r="D30" s="8" t="s">
        <v>294</v>
      </c>
      <c r="E30" s="170" t="s">
        <v>93</v>
      </c>
      <c r="F30" s="19">
        <v>48000</v>
      </c>
      <c r="G30" s="19">
        <v>16000</v>
      </c>
    </row>
    <row r="31" spans="1:7" ht="24.75" customHeight="1">
      <c r="A31" s="55" t="s">
        <v>43</v>
      </c>
      <c r="B31" s="39" t="s">
        <v>2</v>
      </c>
      <c r="C31" s="70" t="s">
        <v>12</v>
      </c>
      <c r="D31" s="32" t="s">
        <v>295</v>
      </c>
      <c r="E31" s="163"/>
      <c r="F31" s="33">
        <f>F32+F33</f>
        <v>65000</v>
      </c>
      <c r="G31" s="33">
        <f>G32+G33</f>
        <v>57000</v>
      </c>
    </row>
    <row r="32" spans="1:7" ht="29.25" customHeight="1">
      <c r="A32" s="79" t="s">
        <v>94</v>
      </c>
      <c r="B32" s="38" t="s">
        <v>2</v>
      </c>
      <c r="C32" s="68" t="s">
        <v>12</v>
      </c>
      <c r="D32" s="8" t="s">
        <v>295</v>
      </c>
      <c r="E32" s="170" t="s">
        <v>95</v>
      </c>
      <c r="F32" s="19">
        <v>64000</v>
      </c>
      <c r="G32" s="19">
        <v>56000</v>
      </c>
    </row>
    <row r="33" spans="1:7" ht="21" customHeight="1">
      <c r="A33" s="79" t="s">
        <v>91</v>
      </c>
      <c r="B33" s="38" t="s">
        <v>2</v>
      </c>
      <c r="C33" s="68" t="s">
        <v>12</v>
      </c>
      <c r="D33" s="8" t="s">
        <v>295</v>
      </c>
      <c r="E33" s="170" t="s">
        <v>93</v>
      </c>
      <c r="F33" s="19">
        <v>1000</v>
      </c>
      <c r="G33" s="19">
        <v>1000</v>
      </c>
    </row>
    <row r="34" spans="1:7" ht="18" customHeight="1">
      <c r="A34" s="54" t="s">
        <v>59</v>
      </c>
      <c r="B34" s="39" t="s">
        <v>2</v>
      </c>
      <c r="C34" s="70" t="s">
        <v>12</v>
      </c>
      <c r="D34" s="32" t="s">
        <v>296</v>
      </c>
      <c r="E34" s="163"/>
      <c r="F34" s="33">
        <f>F35+F36</f>
        <v>77000</v>
      </c>
      <c r="G34" s="33">
        <f>G35+G36</f>
        <v>75000</v>
      </c>
    </row>
    <row r="35" spans="1:7" ht="31.5" customHeight="1">
      <c r="A35" s="79" t="s">
        <v>94</v>
      </c>
      <c r="B35" s="38" t="s">
        <v>2</v>
      </c>
      <c r="C35" s="68" t="s">
        <v>12</v>
      </c>
      <c r="D35" s="8" t="s">
        <v>296</v>
      </c>
      <c r="E35" s="170" t="s">
        <v>95</v>
      </c>
      <c r="F35" s="19">
        <v>70700</v>
      </c>
      <c r="G35" s="19">
        <v>69000</v>
      </c>
    </row>
    <row r="36" spans="1:7" ht="24" customHeight="1">
      <c r="A36" s="79" t="s">
        <v>91</v>
      </c>
      <c r="B36" s="38" t="s">
        <v>2</v>
      </c>
      <c r="C36" s="68" t="s">
        <v>12</v>
      </c>
      <c r="D36" s="8" t="s">
        <v>296</v>
      </c>
      <c r="E36" s="170" t="s">
        <v>93</v>
      </c>
      <c r="F36" s="19">
        <v>6300</v>
      </c>
      <c r="G36" s="19">
        <v>6000</v>
      </c>
    </row>
    <row r="37" spans="1:7" ht="44.25" customHeight="1">
      <c r="A37" s="150" t="s">
        <v>84</v>
      </c>
      <c r="B37" s="151" t="s">
        <v>2</v>
      </c>
      <c r="C37" s="159" t="s">
        <v>12</v>
      </c>
      <c r="D37" s="146" t="s">
        <v>297</v>
      </c>
      <c r="E37" s="171"/>
      <c r="F37" s="33">
        <f>SUM(F38:F40)</f>
        <v>319000</v>
      </c>
      <c r="G37" s="33">
        <f>SUM(G38:G40)</f>
        <v>283000</v>
      </c>
    </row>
    <row r="38" spans="1:7" ht="27" customHeight="1">
      <c r="A38" s="79" t="s">
        <v>94</v>
      </c>
      <c r="B38" s="38" t="s">
        <v>2</v>
      </c>
      <c r="C38" s="68" t="s">
        <v>12</v>
      </c>
      <c r="D38" s="8" t="s">
        <v>297</v>
      </c>
      <c r="E38" s="170" t="s">
        <v>95</v>
      </c>
      <c r="F38" s="19">
        <v>255000</v>
      </c>
      <c r="G38" s="19">
        <v>220000</v>
      </c>
    </row>
    <row r="39" spans="1:7" ht="18" customHeight="1">
      <c r="A39" s="79" t="s">
        <v>91</v>
      </c>
      <c r="B39" s="38" t="s">
        <v>2</v>
      </c>
      <c r="C39" s="68" t="s">
        <v>12</v>
      </c>
      <c r="D39" s="8" t="s">
        <v>297</v>
      </c>
      <c r="E39" s="170" t="s">
        <v>93</v>
      </c>
      <c r="F39" s="19">
        <v>54000</v>
      </c>
      <c r="G39" s="19">
        <v>53000</v>
      </c>
    </row>
    <row r="40" spans="1:7" ht="18.75" customHeight="1">
      <c r="A40" s="79" t="s">
        <v>105</v>
      </c>
      <c r="B40" s="38" t="s">
        <v>2</v>
      </c>
      <c r="C40" s="68" t="s">
        <v>12</v>
      </c>
      <c r="D40" s="8" t="s">
        <v>297</v>
      </c>
      <c r="E40" s="170" t="s">
        <v>78</v>
      </c>
      <c r="F40" s="19">
        <v>10000</v>
      </c>
      <c r="G40" s="19">
        <v>10000</v>
      </c>
    </row>
    <row r="41" spans="1:7" ht="37.5" customHeight="1">
      <c r="A41" s="210" t="s">
        <v>361</v>
      </c>
      <c r="B41" s="215" t="s">
        <v>2</v>
      </c>
      <c r="C41" s="212" t="s">
        <v>12</v>
      </c>
      <c r="D41" s="203" t="s">
        <v>298</v>
      </c>
      <c r="E41" s="213"/>
      <c r="F41" s="214">
        <f>F42</f>
        <v>60000</v>
      </c>
      <c r="G41" s="214">
        <f>G42</f>
        <v>60000</v>
      </c>
    </row>
    <row r="42" spans="1:7" ht="29.25" customHeight="1">
      <c r="A42" s="79" t="s">
        <v>94</v>
      </c>
      <c r="B42" s="38" t="s">
        <v>2</v>
      </c>
      <c r="C42" s="68" t="s">
        <v>12</v>
      </c>
      <c r="D42" s="8" t="s">
        <v>298</v>
      </c>
      <c r="E42" s="170" t="s">
        <v>95</v>
      </c>
      <c r="F42" s="19">
        <v>60000</v>
      </c>
      <c r="G42" s="19">
        <v>60000</v>
      </c>
    </row>
    <row r="43" spans="1:7" ht="29.25" customHeight="1">
      <c r="A43" s="210" t="s">
        <v>96</v>
      </c>
      <c r="B43" s="215" t="s">
        <v>2</v>
      </c>
      <c r="C43" s="212" t="s">
        <v>12</v>
      </c>
      <c r="D43" s="203" t="s">
        <v>299</v>
      </c>
      <c r="E43" s="213"/>
      <c r="F43" s="214">
        <f>F44</f>
        <v>260000</v>
      </c>
      <c r="G43" s="214">
        <f>G44</f>
        <v>260000</v>
      </c>
    </row>
    <row r="44" spans="1:7" ht="17.25" customHeight="1">
      <c r="A44" s="79" t="s">
        <v>91</v>
      </c>
      <c r="B44" s="38" t="s">
        <v>2</v>
      </c>
      <c r="C44" s="68" t="s">
        <v>12</v>
      </c>
      <c r="D44" s="8" t="s">
        <v>299</v>
      </c>
      <c r="E44" s="170" t="s">
        <v>93</v>
      </c>
      <c r="F44" s="19">
        <v>260000</v>
      </c>
      <c r="G44" s="19">
        <v>260000</v>
      </c>
    </row>
    <row r="45" spans="1:7" ht="133.5" customHeight="1">
      <c r="A45" s="210" t="s">
        <v>97</v>
      </c>
      <c r="B45" s="211" t="s">
        <v>2</v>
      </c>
      <c r="C45" s="212" t="s">
        <v>12</v>
      </c>
      <c r="D45" s="203" t="s">
        <v>300</v>
      </c>
      <c r="E45" s="213"/>
      <c r="F45" s="214">
        <f>F46</f>
        <v>10000</v>
      </c>
      <c r="G45" s="214">
        <f>G46</f>
        <v>10000</v>
      </c>
    </row>
    <row r="46" spans="1:7" ht="18.75" customHeight="1">
      <c r="A46" s="79" t="s">
        <v>91</v>
      </c>
      <c r="B46" s="38" t="s">
        <v>2</v>
      </c>
      <c r="C46" s="68" t="s">
        <v>12</v>
      </c>
      <c r="D46" s="8" t="s">
        <v>300</v>
      </c>
      <c r="E46" s="170" t="s">
        <v>93</v>
      </c>
      <c r="F46" s="19">
        <v>10000</v>
      </c>
      <c r="G46" s="19">
        <v>10000</v>
      </c>
    </row>
    <row r="47" spans="1:7" ht="30.75" customHeight="1">
      <c r="A47" s="134" t="s">
        <v>106</v>
      </c>
      <c r="B47" s="147" t="s">
        <v>2</v>
      </c>
      <c r="C47" s="148" t="s">
        <v>12</v>
      </c>
      <c r="D47" s="32" t="s">
        <v>301</v>
      </c>
      <c r="E47" s="172"/>
      <c r="F47" s="149">
        <f>F48</f>
        <v>11000</v>
      </c>
      <c r="G47" s="149">
        <f>G48</f>
        <v>11000</v>
      </c>
    </row>
    <row r="48" spans="1:7" ht="28.5" customHeight="1">
      <c r="A48" s="79" t="s">
        <v>94</v>
      </c>
      <c r="B48" s="38" t="s">
        <v>2</v>
      </c>
      <c r="C48" s="68" t="s">
        <v>12</v>
      </c>
      <c r="D48" s="8" t="s">
        <v>301</v>
      </c>
      <c r="E48" s="170" t="s">
        <v>95</v>
      </c>
      <c r="F48" s="19">
        <v>11000</v>
      </c>
      <c r="G48" s="19">
        <v>11000</v>
      </c>
    </row>
    <row r="49" spans="1:7" ht="29.25" customHeight="1">
      <c r="A49" s="134" t="s">
        <v>107</v>
      </c>
      <c r="B49" s="62" t="s">
        <v>2</v>
      </c>
      <c r="C49" s="70" t="s">
        <v>12</v>
      </c>
      <c r="D49" s="32" t="s">
        <v>302</v>
      </c>
      <c r="E49" s="163"/>
      <c r="F49" s="33">
        <f>SUM(F50:F51)</f>
        <v>66000</v>
      </c>
      <c r="G49" s="33">
        <f>SUM(G50:G51)</f>
        <v>66000</v>
      </c>
    </row>
    <row r="50" spans="1:7" ht="27" customHeight="1">
      <c r="A50" s="79" t="s">
        <v>94</v>
      </c>
      <c r="B50" s="38" t="s">
        <v>2</v>
      </c>
      <c r="C50" s="68" t="s">
        <v>12</v>
      </c>
      <c r="D50" s="8" t="s">
        <v>302</v>
      </c>
      <c r="E50" s="170" t="s">
        <v>95</v>
      </c>
      <c r="F50" s="19">
        <v>63000</v>
      </c>
      <c r="G50" s="19">
        <v>63000</v>
      </c>
    </row>
    <row r="51" spans="1:7" ht="16.5" customHeight="1">
      <c r="A51" s="79" t="s">
        <v>91</v>
      </c>
      <c r="B51" s="38" t="s">
        <v>2</v>
      </c>
      <c r="C51" s="68" t="s">
        <v>12</v>
      </c>
      <c r="D51" s="8" t="s">
        <v>302</v>
      </c>
      <c r="E51" s="170" t="s">
        <v>93</v>
      </c>
      <c r="F51" s="19">
        <v>3000</v>
      </c>
      <c r="G51" s="19">
        <v>3000</v>
      </c>
    </row>
    <row r="52" spans="1:7" ht="25.5" customHeight="1">
      <c r="A52" s="134" t="s">
        <v>108</v>
      </c>
      <c r="B52" s="62" t="s">
        <v>2</v>
      </c>
      <c r="C52" s="70" t="s">
        <v>12</v>
      </c>
      <c r="D52" s="32" t="s">
        <v>303</v>
      </c>
      <c r="E52" s="163"/>
      <c r="F52" s="33">
        <f>F53</f>
        <v>11000</v>
      </c>
      <c r="G52" s="33">
        <f>G53</f>
        <v>11000</v>
      </c>
    </row>
    <row r="53" spans="1:7" ht="27" customHeight="1">
      <c r="A53" s="79" t="s">
        <v>94</v>
      </c>
      <c r="B53" s="63" t="s">
        <v>2</v>
      </c>
      <c r="C53" s="68" t="s">
        <v>12</v>
      </c>
      <c r="D53" s="8" t="s">
        <v>303</v>
      </c>
      <c r="E53" s="170" t="s">
        <v>95</v>
      </c>
      <c r="F53" s="19">
        <v>11000</v>
      </c>
      <c r="G53" s="19">
        <v>11000</v>
      </c>
    </row>
    <row r="54" spans="1:7" ht="17.25" customHeight="1">
      <c r="A54" s="93" t="s">
        <v>48</v>
      </c>
      <c r="B54" s="37" t="s">
        <v>2</v>
      </c>
      <c r="C54" s="91" t="s">
        <v>34</v>
      </c>
      <c r="D54" s="7"/>
      <c r="E54" s="162"/>
      <c r="F54" s="20">
        <f>F55</f>
        <v>500000</v>
      </c>
      <c r="G54" s="20">
        <f>G55</f>
        <v>500000</v>
      </c>
    </row>
    <row r="55" spans="1:7" ht="17.25" customHeight="1">
      <c r="A55" s="92" t="s">
        <v>49</v>
      </c>
      <c r="B55" s="39" t="s">
        <v>2</v>
      </c>
      <c r="C55" s="70" t="s">
        <v>34</v>
      </c>
      <c r="D55" s="32" t="s">
        <v>109</v>
      </c>
      <c r="E55" s="163"/>
      <c r="F55" s="33">
        <f>F56</f>
        <v>500000</v>
      </c>
      <c r="G55" s="33">
        <f>G56</f>
        <v>500000</v>
      </c>
    </row>
    <row r="56" spans="1:7" ht="16.5" customHeight="1">
      <c r="A56" s="94" t="s">
        <v>110</v>
      </c>
      <c r="B56" s="81" t="s">
        <v>2</v>
      </c>
      <c r="C56" s="95" t="s">
        <v>34</v>
      </c>
      <c r="D56" s="8" t="s">
        <v>109</v>
      </c>
      <c r="E56" s="173" t="s">
        <v>82</v>
      </c>
      <c r="F56" s="19">
        <v>500000</v>
      </c>
      <c r="G56" s="19">
        <v>500000</v>
      </c>
    </row>
    <row r="57" spans="1:7" ht="15.75" customHeight="1">
      <c r="A57" s="28" t="s">
        <v>17</v>
      </c>
      <c r="B57" s="37" t="s">
        <v>2</v>
      </c>
      <c r="C57" s="91" t="s">
        <v>53</v>
      </c>
      <c r="D57" s="7"/>
      <c r="E57" s="162"/>
      <c r="F57" s="20">
        <f>F58+F65+F72</f>
        <v>7193950</v>
      </c>
      <c r="G57" s="20">
        <f>G58+G65+G72</f>
        <v>17193950</v>
      </c>
    </row>
    <row r="58" spans="1:7" ht="17.25" customHeight="1">
      <c r="A58" s="210" t="s">
        <v>161</v>
      </c>
      <c r="B58" s="215" t="s">
        <v>2</v>
      </c>
      <c r="C58" s="212" t="s">
        <v>53</v>
      </c>
      <c r="D58" s="203" t="s">
        <v>304</v>
      </c>
      <c r="E58" s="213"/>
      <c r="F58" s="214">
        <f>SUM(F59:F64)</f>
        <v>2642550</v>
      </c>
      <c r="G58" s="214">
        <f>SUM(G59:G64)</f>
        <v>12642550</v>
      </c>
    </row>
    <row r="59" spans="1:7" ht="27" customHeight="1">
      <c r="A59" s="79" t="s">
        <v>181</v>
      </c>
      <c r="B59" s="38" t="s">
        <v>103</v>
      </c>
      <c r="C59" s="68" t="s">
        <v>53</v>
      </c>
      <c r="D59" s="8" t="s">
        <v>304</v>
      </c>
      <c r="E59" s="170" t="s">
        <v>182</v>
      </c>
      <c r="F59" s="19">
        <v>216000</v>
      </c>
      <c r="G59" s="19">
        <v>216000</v>
      </c>
    </row>
    <row r="60" spans="1:7" ht="16.5" customHeight="1">
      <c r="A60" s="79" t="s">
        <v>91</v>
      </c>
      <c r="B60" s="38" t="s">
        <v>2</v>
      </c>
      <c r="C60" s="68" t="s">
        <v>53</v>
      </c>
      <c r="D60" s="8" t="s">
        <v>304</v>
      </c>
      <c r="E60" s="170" t="s">
        <v>93</v>
      </c>
      <c r="F60" s="19">
        <v>336200</v>
      </c>
      <c r="G60" s="19">
        <v>336200</v>
      </c>
    </row>
    <row r="61" spans="1:7" ht="66" customHeight="1">
      <c r="A61" s="79" t="s">
        <v>116</v>
      </c>
      <c r="B61" s="38" t="s">
        <v>2</v>
      </c>
      <c r="C61" s="68" t="s">
        <v>53</v>
      </c>
      <c r="D61" s="8" t="s">
        <v>304</v>
      </c>
      <c r="E61" s="170" t="s">
        <v>112</v>
      </c>
      <c r="F61" s="19">
        <v>52350</v>
      </c>
      <c r="G61" s="19">
        <v>52350</v>
      </c>
    </row>
    <row r="62" spans="1:7" ht="18" customHeight="1">
      <c r="A62" s="79" t="s">
        <v>111</v>
      </c>
      <c r="B62" s="38" t="s">
        <v>2</v>
      </c>
      <c r="C62" s="68" t="s">
        <v>53</v>
      </c>
      <c r="D62" s="8" t="s">
        <v>304</v>
      </c>
      <c r="E62" s="170" t="s">
        <v>114</v>
      </c>
      <c r="F62" s="19">
        <v>142500</v>
      </c>
      <c r="G62" s="19">
        <v>142500</v>
      </c>
    </row>
    <row r="63" spans="1:7" ht="18" customHeight="1">
      <c r="A63" s="79" t="s">
        <v>113</v>
      </c>
      <c r="B63" s="38" t="s">
        <v>2</v>
      </c>
      <c r="C63" s="68" t="s">
        <v>53</v>
      </c>
      <c r="D63" s="8" t="s">
        <v>304</v>
      </c>
      <c r="E63" s="170" t="s">
        <v>115</v>
      </c>
      <c r="F63" s="19">
        <v>18500</v>
      </c>
      <c r="G63" s="19">
        <v>18500</v>
      </c>
    </row>
    <row r="64" spans="1:7" ht="17.25" customHeight="1">
      <c r="A64" s="94" t="s">
        <v>110</v>
      </c>
      <c r="B64" s="38" t="s">
        <v>2</v>
      </c>
      <c r="C64" s="68" t="s">
        <v>53</v>
      </c>
      <c r="D64" s="8" t="s">
        <v>304</v>
      </c>
      <c r="E64" s="170" t="s">
        <v>82</v>
      </c>
      <c r="F64" s="19">
        <f>1500000+377000</f>
        <v>1877000</v>
      </c>
      <c r="G64" s="19">
        <f>11500000+377000</f>
        <v>11877000</v>
      </c>
    </row>
    <row r="65" spans="1:7" ht="18" customHeight="1">
      <c r="A65" s="136" t="s">
        <v>81</v>
      </c>
      <c r="B65" s="137" t="s">
        <v>2</v>
      </c>
      <c r="C65" s="139" t="s">
        <v>53</v>
      </c>
      <c r="D65" s="138" t="s">
        <v>305</v>
      </c>
      <c r="E65" s="174"/>
      <c r="F65" s="140">
        <f>SUM(F66:F71)</f>
        <v>4261400</v>
      </c>
      <c r="G65" s="140">
        <f>SUM(G66:G71)</f>
        <v>4261400</v>
      </c>
    </row>
    <row r="66" spans="1:7" ht="31.5" customHeight="1">
      <c r="A66" s="79" t="s">
        <v>117</v>
      </c>
      <c r="B66" s="221" t="s">
        <v>2</v>
      </c>
      <c r="C66" s="142" t="s">
        <v>53</v>
      </c>
      <c r="D66" s="142" t="s">
        <v>305</v>
      </c>
      <c r="E66" s="175" t="s">
        <v>119</v>
      </c>
      <c r="F66" s="144">
        <f>2682000*95%</f>
        <v>2547900</v>
      </c>
      <c r="G66" s="144">
        <f>2682000*95%</f>
        <v>2547900</v>
      </c>
    </row>
    <row r="67" spans="1:7" ht="18" customHeight="1">
      <c r="A67" s="79" t="s">
        <v>121</v>
      </c>
      <c r="B67" s="221" t="s">
        <v>2</v>
      </c>
      <c r="C67" s="142" t="s">
        <v>53</v>
      </c>
      <c r="D67" s="142" t="s">
        <v>305</v>
      </c>
      <c r="E67" s="175" t="s">
        <v>120</v>
      </c>
      <c r="F67" s="144">
        <v>21500</v>
      </c>
      <c r="G67" s="144">
        <v>21500</v>
      </c>
    </row>
    <row r="68" spans="1:7" ht="18.75" customHeight="1">
      <c r="A68" s="79" t="s">
        <v>90</v>
      </c>
      <c r="B68" s="221" t="s">
        <v>2</v>
      </c>
      <c r="C68" s="142" t="s">
        <v>53</v>
      </c>
      <c r="D68" s="142" t="s">
        <v>305</v>
      </c>
      <c r="E68" s="175" t="s">
        <v>92</v>
      </c>
      <c r="F68" s="144">
        <v>4000</v>
      </c>
      <c r="G68" s="144">
        <v>4000</v>
      </c>
    </row>
    <row r="69" spans="1:7" ht="22.5" customHeight="1">
      <c r="A69" s="53" t="s">
        <v>122</v>
      </c>
      <c r="B69" s="221" t="s">
        <v>2</v>
      </c>
      <c r="C69" s="142" t="s">
        <v>53</v>
      </c>
      <c r="D69" s="142" t="s">
        <v>305</v>
      </c>
      <c r="E69" s="175" t="s">
        <v>93</v>
      </c>
      <c r="F69" s="144">
        <v>1570000</v>
      </c>
      <c r="G69" s="144">
        <v>1570000</v>
      </c>
    </row>
    <row r="70" spans="1:7" ht="16.5" customHeight="1">
      <c r="A70" s="79" t="s">
        <v>111</v>
      </c>
      <c r="B70" s="38" t="s">
        <v>2</v>
      </c>
      <c r="C70" s="68" t="s">
        <v>53</v>
      </c>
      <c r="D70" s="142" t="s">
        <v>305</v>
      </c>
      <c r="E70" s="170" t="s">
        <v>114</v>
      </c>
      <c r="F70" s="19">
        <v>105000</v>
      </c>
      <c r="G70" s="19">
        <v>105000</v>
      </c>
    </row>
    <row r="71" spans="1:7" ht="18" customHeight="1">
      <c r="A71" s="79" t="s">
        <v>113</v>
      </c>
      <c r="B71" s="38" t="s">
        <v>2</v>
      </c>
      <c r="C71" s="68" t="s">
        <v>53</v>
      </c>
      <c r="D71" s="142" t="s">
        <v>305</v>
      </c>
      <c r="E71" s="170" t="s">
        <v>115</v>
      </c>
      <c r="F71" s="19">
        <v>13000</v>
      </c>
      <c r="G71" s="19">
        <v>13000</v>
      </c>
    </row>
    <row r="72" spans="1:7" ht="31.5" customHeight="1">
      <c r="A72" s="35" t="s">
        <v>329</v>
      </c>
      <c r="B72" s="65" t="s">
        <v>2</v>
      </c>
      <c r="C72" s="70" t="s">
        <v>53</v>
      </c>
      <c r="D72" s="32" t="s">
        <v>330</v>
      </c>
      <c r="E72" s="184"/>
      <c r="F72" s="33">
        <f>SUM(F73:F73)</f>
        <v>290000</v>
      </c>
      <c r="G72" s="33">
        <f>SUM(G73:G73)</f>
        <v>290000</v>
      </c>
    </row>
    <row r="73" spans="1:7" ht="30" customHeight="1">
      <c r="A73" s="79" t="s">
        <v>181</v>
      </c>
      <c r="B73" s="46" t="s">
        <v>2</v>
      </c>
      <c r="C73" s="102" t="s">
        <v>53</v>
      </c>
      <c r="D73" s="8" t="s">
        <v>330</v>
      </c>
      <c r="E73" s="184" t="s">
        <v>182</v>
      </c>
      <c r="F73" s="19">
        <v>290000</v>
      </c>
      <c r="G73" s="19">
        <v>290000</v>
      </c>
    </row>
    <row r="74" spans="1:7" ht="27.75" customHeight="1">
      <c r="A74" s="82" t="s">
        <v>69</v>
      </c>
      <c r="B74" s="83" t="s">
        <v>9</v>
      </c>
      <c r="C74" s="160"/>
      <c r="D74" s="118"/>
      <c r="E74" s="160"/>
      <c r="F74" s="125">
        <f aca="true" t="shared" si="0" ref="F74:G76">F75</f>
        <v>626000</v>
      </c>
      <c r="G74" s="125">
        <f t="shared" si="0"/>
        <v>598000</v>
      </c>
    </row>
    <row r="75" spans="1:7" ht="18.75" customHeight="1">
      <c r="A75" s="126" t="s">
        <v>70</v>
      </c>
      <c r="B75" s="127" t="s">
        <v>9</v>
      </c>
      <c r="C75" s="91" t="s">
        <v>11</v>
      </c>
      <c r="D75" s="7"/>
      <c r="E75" s="177"/>
      <c r="F75" s="20">
        <f t="shared" si="0"/>
        <v>626000</v>
      </c>
      <c r="G75" s="20">
        <f t="shared" si="0"/>
        <v>598000</v>
      </c>
    </row>
    <row r="76" spans="1:7" ht="26.25" customHeight="1">
      <c r="A76" s="78" t="s">
        <v>54</v>
      </c>
      <c r="B76" s="39" t="s">
        <v>9</v>
      </c>
      <c r="C76" s="70" t="s">
        <v>11</v>
      </c>
      <c r="D76" s="32" t="s">
        <v>286</v>
      </c>
      <c r="E76" s="178"/>
      <c r="F76" s="33">
        <f t="shared" si="0"/>
        <v>626000</v>
      </c>
      <c r="G76" s="33">
        <f t="shared" si="0"/>
        <v>598000</v>
      </c>
    </row>
    <row r="77" spans="1:7" ht="18" customHeight="1">
      <c r="A77" s="79" t="s">
        <v>105</v>
      </c>
      <c r="B77" s="38" t="s">
        <v>9</v>
      </c>
      <c r="C77" s="68" t="s">
        <v>11</v>
      </c>
      <c r="D77" s="8" t="s">
        <v>286</v>
      </c>
      <c r="E77" s="179" t="s">
        <v>78</v>
      </c>
      <c r="F77" s="19">
        <v>626000</v>
      </c>
      <c r="G77" s="19">
        <v>598000</v>
      </c>
    </row>
    <row r="78" spans="1:7" ht="23.25" customHeight="1">
      <c r="A78" s="82" t="s">
        <v>32</v>
      </c>
      <c r="B78" s="83" t="s">
        <v>12</v>
      </c>
      <c r="C78" s="161"/>
      <c r="D78" s="77"/>
      <c r="E78" s="161"/>
      <c r="F78" s="232">
        <f>F79+F82</f>
        <v>222000</v>
      </c>
      <c r="G78" s="232">
        <f>G79+G82</f>
        <v>203000</v>
      </c>
    </row>
    <row r="79" spans="1:7" ht="12.75">
      <c r="A79" s="85" t="s">
        <v>163</v>
      </c>
      <c r="B79" s="40" t="s">
        <v>12</v>
      </c>
      <c r="C79" s="162" t="s">
        <v>8</v>
      </c>
      <c r="D79" s="7"/>
      <c r="E79" s="162"/>
      <c r="F79" s="20">
        <f>F80</f>
        <v>169000</v>
      </c>
      <c r="G79" s="20">
        <f>G80</f>
        <v>150000</v>
      </c>
    </row>
    <row r="80" spans="1:7" ht="38.25">
      <c r="A80" s="135" t="s">
        <v>164</v>
      </c>
      <c r="B80" s="34" t="s">
        <v>12</v>
      </c>
      <c r="C80" s="163" t="s">
        <v>8</v>
      </c>
      <c r="D80" s="32" t="s">
        <v>307</v>
      </c>
      <c r="E80" s="163"/>
      <c r="F80" s="33">
        <f>F81</f>
        <v>169000</v>
      </c>
      <c r="G80" s="33">
        <f>G81</f>
        <v>150000</v>
      </c>
    </row>
    <row r="81" spans="1:7" ht="30.75" customHeight="1">
      <c r="A81" s="53" t="s">
        <v>122</v>
      </c>
      <c r="B81" s="17" t="s">
        <v>12</v>
      </c>
      <c r="C81" s="68" t="s">
        <v>8</v>
      </c>
      <c r="D81" s="8" t="s">
        <v>307</v>
      </c>
      <c r="E81" s="180" t="s">
        <v>93</v>
      </c>
      <c r="F81" s="19">
        <v>169000</v>
      </c>
      <c r="G81" s="19">
        <v>150000</v>
      </c>
    </row>
    <row r="82" spans="1:7" ht="23.25" customHeight="1">
      <c r="A82" s="85" t="s">
        <v>50</v>
      </c>
      <c r="B82" s="40" t="s">
        <v>12</v>
      </c>
      <c r="C82" s="162" t="s">
        <v>6</v>
      </c>
      <c r="D82" s="7"/>
      <c r="E82" s="162"/>
      <c r="F82" s="20">
        <f>F83</f>
        <v>53000</v>
      </c>
      <c r="G82" s="20">
        <f>G83</f>
        <v>53000</v>
      </c>
    </row>
    <row r="83" spans="1:7" ht="28.5" customHeight="1">
      <c r="A83" s="135" t="s">
        <v>276</v>
      </c>
      <c r="B83" s="34" t="s">
        <v>12</v>
      </c>
      <c r="C83" s="163" t="s">
        <v>6</v>
      </c>
      <c r="D83" s="32" t="s">
        <v>193</v>
      </c>
      <c r="E83" s="163"/>
      <c r="F83" s="33">
        <f>F84</f>
        <v>53000</v>
      </c>
      <c r="G83" s="33">
        <f>G84</f>
        <v>53000</v>
      </c>
    </row>
    <row r="84" spans="1:7" ht="25.5" customHeight="1">
      <c r="A84" s="53" t="s">
        <v>122</v>
      </c>
      <c r="B84" s="17" t="s">
        <v>12</v>
      </c>
      <c r="C84" s="68" t="s">
        <v>6</v>
      </c>
      <c r="D84" s="8" t="s">
        <v>193</v>
      </c>
      <c r="E84" s="180" t="s">
        <v>93</v>
      </c>
      <c r="F84" s="19">
        <v>53000</v>
      </c>
      <c r="G84" s="19">
        <v>53000</v>
      </c>
    </row>
    <row r="85" spans="1:7" ht="21.75" customHeight="1">
      <c r="A85" s="233" t="s">
        <v>28</v>
      </c>
      <c r="B85" s="234" t="s">
        <v>8</v>
      </c>
      <c r="C85" s="235"/>
      <c r="D85" s="236"/>
      <c r="E85" s="237"/>
      <c r="F85" s="232">
        <f>F86+F89</f>
        <v>89000</v>
      </c>
      <c r="G85" s="232">
        <f>G86+G89</f>
        <v>89000</v>
      </c>
    </row>
    <row r="86" spans="1:7" ht="22.5" customHeight="1">
      <c r="A86" s="153" t="s">
        <v>98</v>
      </c>
      <c r="B86" s="154" t="s">
        <v>8</v>
      </c>
      <c r="C86" s="207" t="s">
        <v>9</v>
      </c>
      <c r="D86" s="200"/>
      <c r="E86" s="201"/>
      <c r="F86" s="208">
        <f>F87</f>
        <v>50000</v>
      </c>
      <c r="G86" s="208">
        <f>G87</f>
        <v>50000</v>
      </c>
    </row>
    <row r="87" spans="1:7" ht="15.75" customHeight="1">
      <c r="A87" s="134" t="s">
        <v>195</v>
      </c>
      <c r="B87" s="202" t="s">
        <v>8</v>
      </c>
      <c r="C87" s="203" t="s">
        <v>9</v>
      </c>
      <c r="D87" s="204" t="s">
        <v>196</v>
      </c>
      <c r="E87" s="205"/>
      <c r="F87" s="206">
        <f>F88</f>
        <v>50000</v>
      </c>
      <c r="G87" s="206">
        <f>G88</f>
        <v>50000</v>
      </c>
    </row>
    <row r="88" spans="1:7" ht="26.25" customHeight="1">
      <c r="A88" s="79" t="s">
        <v>91</v>
      </c>
      <c r="B88" s="38" t="s">
        <v>8</v>
      </c>
      <c r="C88" s="68" t="s">
        <v>9</v>
      </c>
      <c r="D88" s="8" t="s">
        <v>196</v>
      </c>
      <c r="E88" s="170" t="s">
        <v>93</v>
      </c>
      <c r="F88" s="19">
        <v>50000</v>
      </c>
      <c r="G88" s="19">
        <v>50000</v>
      </c>
    </row>
    <row r="89" spans="1:7" ht="18" customHeight="1">
      <c r="A89" s="30" t="s">
        <v>29</v>
      </c>
      <c r="B89" s="44" t="s">
        <v>8</v>
      </c>
      <c r="C89" s="91" t="s">
        <v>8</v>
      </c>
      <c r="D89" s="7"/>
      <c r="E89" s="162"/>
      <c r="F89" s="22">
        <f>F90</f>
        <v>39000</v>
      </c>
      <c r="G89" s="22">
        <f>G90</f>
        <v>39000</v>
      </c>
    </row>
    <row r="90" spans="1:7" ht="18.75" customHeight="1">
      <c r="A90" s="35" t="s">
        <v>288</v>
      </c>
      <c r="B90" s="39" t="s">
        <v>8</v>
      </c>
      <c r="C90" s="70" t="s">
        <v>8</v>
      </c>
      <c r="D90" s="32" t="s">
        <v>306</v>
      </c>
      <c r="E90" s="163"/>
      <c r="F90" s="33">
        <f>F91</f>
        <v>39000</v>
      </c>
      <c r="G90" s="33">
        <f>G91</f>
        <v>39000</v>
      </c>
    </row>
    <row r="91" spans="1:7" ht="18" customHeight="1">
      <c r="A91" s="13" t="s">
        <v>191</v>
      </c>
      <c r="B91" s="42" t="s">
        <v>8</v>
      </c>
      <c r="C91" s="68" t="s">
        <v>8</v>
      </c>
      <c r="D91" s="8" t="s">
        <v>306</v>
      </c>
      <c r="E91" s="170" t="s">
        <v>189</v>
      </c>
      <c r="F91" s="19">
        <v>39000</v>
      </c>
      <c r="G91" s="19">
        <v>39000</v>
      </c>
    </row>
    <row r="92" spans="1:7" ht="18" customHeight="1">
      <c r="A92" s="233" t="s">
        <v>23</v>
      </c>
      <c r="B92" s="234" t="s">
        <v>3</v>
      </c>
      <c r="C92" s="235"/>
      <c r="D92" s="236"/>
      <c r="E92" s="237"/>
      <c r="F92" s="232">
        <f>F93+F125+F170+F180</f>
        <v>268106500</v>
      </c>
      <c r="G92" s="232">
        <f>G93+G125+G170+G180</f>
        <v>249558500</v>
      </c>
    </row>
    <row r="93" spans="1:7" ht="12.75">
      <c r="A93" s="30" t="s">
        <v>24</v>
      </c>
      <c r="B93" s="43" t="s">
        <v>3</v>
      </c>
      <c r="C93" s="105" t="s">
        <v>2</v>
      </c>
      <c r="D93" s="10"/>
      <c r="E93" s="182"/>
      <c r="F93" s="22">
        <f>F95+F97+F106+F112+F115+F119+F121+F123</f>
        <v>66028000</v>
      </c>
      <c r="G93" s="22">
        <f>G95+G97+G106+G112+G115+G119+G121+G123</f>
        <v>62792000</v>
      </c>
    </row>
    <row r="94" spans="1:7" ht="19.5" customHeight="1">
      <c r="A94" s="209" t="s">
        <v>197</v>
      </c>
      <c r="B94" s="256" t="s">
        <v>3</v>
      </c>
      <c r="C94" s="212" t="s">
        <v>2</v>
      </c>
      <c r="D94" s="257" t="s">
        <v>198</v>
      </c>
      <c r="E94" s="258"/>
      <c r="F94" s="214">
        <f>F93</f>
        <v>66028000</v>
      </c>
      <c r="G94" s="214">
        <f>G93</f>
        <v>62792000</v>
      </c>
    </row>
    <row r="95" spans="1:7" ht="17.25" customHeight="1">
      <c r="A95" s="29" t="s">
        <v>200</v>
      </c>
      <c r="B95" s="41" t="s">
        <v>3</v>
      </c>
      <c r="C95" s="69" t="s">
        <v>2</v>
      </c>
      <c r="D95" s="12" t="s">
        <v>331</v>
      </c>
      <c r="E95" s="165"/>
      <c r="F95" s="18">
        <f>F96</f>
        <v>10038000</v>
      </c>
      <c r="G95" s="18">
        <f>G96</f>
        <v>10038000</v>
      </c>
    </row>
    <row r="96" spans="1:7" ht="25.5">
      <c r="A96" s="79" t="s">
        <v>122</v>
      </c>
      <c r="B96" s="42" t="s">
        <v>3</v>
      </c>
      <c r="C96" s="68" t="s">
        <v>2</v>
      </c>
      <c r="D96" s="8" t="s">
        <v>331</v>
      </c>
      <c r="E96" s="170" t="s">
        <v>93</v>
      </c>
      <c r="F96" s="19">
        <v>10038000</v>
      </c>
      <c r="G96" s="19">
        <v>10038000</v>
      </c>
    </row>
    <row r="97" spans="1:7" ht="12.75">
      <c r="A97" s="260" t="s">
        <v>199</v>
      </c>
      <c r="B97" s="41" t="s">
        <v>3</v>
      </c>
      <c r="C97" s="69" t="s">
        <v>2</v>
      </c>
      <c r="D97" s="12" t="s">
        <v>332</v>
      </c>
      <c r="E97" s="165"/>
      <c r="F97" s="18">
        <f>SUM(F98:F105)</f>
        <v>27118000</v>
      </c>
      <c r="G97" s="18">
        <f>SUM(G98:G105)</f>
        <v>27118000</v>
      </c>
    </row>
    <row r="98" spans="1:7" ht="24.75" customHeight="1">
      <c r="A98" s="79" t="s">
        <v>117</v>
      </c>
      <c r="B98" s="46" t="s">
        <v>3</v>
      </c>
      <c r="C98" s="102" t="s">
        <v>2</v>
      </c>
      <c r="D98" s="8" t="s">
        <v>332</v>
      </c>
      <c r="E98" s="175" t="s">
        <v>119</v>
      </c>
      <c r="F98" s="19">
        <v>17900000</v>
      </c>
      <c r="G98" s="19">
        <v>17900000</v>
      </c>
    </row>
    <row r="99" spans="1:7" ht="12.75">
      <c r="A99" s="79" t="s">
        <v>121</v>
      </c>
      <c r="B99" s="46" t="s">
        <v>3</v>
      </c>
      <c r="C99" s="102" t="s">
        <v>2</v>
      </c>
      <c r="D99" s="8" t="s">
        <v>332</v>
      </c>
      <c r="E99" s="175" t="s">
        <v>120</v>
      </c>
      <c r="F99" s="19">
        <v>606000</v>
      </c>
      <c r="G99" s="19">
        <v>606000</v>
      </c>
    </row>
    <row r="100" spans="1:7" ht="25.5">
      <c r="A100" s="79" t="s">
        <v>90</v>
      </c>
      <c r="B100" s="46" t="s">
        <v>3</v>
      </c>
      <c r="C100" s="102" t="s">
        <v>2</v>
      </c>
      <c r="D100" s="8" t="s">
        <v>332</v>
      </c>
      <c r="E100" s="175" t="s">
        <v>92</v>
      </c>
      <c r="F100" s="19">
        <v>16000</v>
      </c>
      <c r="G100" s="19">
        <v>16000</v>
      </c>
    </row>
    <row r="101" spans="1:7" ht="25.5">
      <c r="A101" s="79" t="s">
        <v>122</v>
      </c>
      <c r="B101" s="46" t="s">
        <v>3</v>
      </c>
      <c r="C101" s="102" t="s">
        <v>2</v>
      </c>
      <c r="D101" s="8" t="s">
        <v>332</v>
      </c>
      <c r="E101" s="175" t="s">
        <v>93</v>
      </c>
      <c r="F101" s="19">
        <v>7710000</v>
      </c>
      <c r="G101" s="19">
        <v>7710000</v>
      </c>
    </row>
    <row r="102" spans="1:7" ht="38.25">
      <c r="A102" s="199" t="s">
        <v>130</v>
      </c>
      <c r="B102" s="223" t="s">
        <v>3</v>
      </c>
      <c r="C102" s="102" t="s">
        <v>2</v>
      </c>
      <c r="D102" s="8" t="s">
        <v>332</v>
      </c>
      <c r="E102" s="175" t="s">
        <v>131</v>
      </c>
      <c r="F102" s="19">
        <v>340000</v>
      </c>
      <c r="G102" s="19">
        <v>340000</v>
      </c>
    </row>
    <row r="103" spans="1:7" ht="63.75">
      <c r="A103" s="79" t="s">
        <v>116</v>
      </c>
      <c r="B103" s="46" t="s">
        <v>3</v>
      </c>
      <c r="C103" s="102" t="s">
        <v>2</v>
      </c>
      <c r="D103" s="8" t="s">
        <v>332</v>
      </c>
      <c r="E103" s="175" t="s">
        <v>112</v>
      </c>
      <c r="F103" s="19">
        <v>100000</v>
      </c>
      <c r="G103" s="19">
        <v>100000</v>
      </c>
    </row>
    <row r="104" spans="1:7" ht="23.25" customHeight="1">
      <c r="A104" s="79" t="s">
        <v>111</v>
      </c>
      <c r="B104" s="46" t="s">
        <v>3</v>
      </c>
      <c r="C104" s="102" t="s">
        <v>2</v>
      </c>
      <c r="D104" s="8" t="s">
        <v>332</v>
      </c>
      <c r="E104" s="170" t="s">
        <v>114</v>
      </c>
      <c r="F104" s="19">
        <v>416000</v>
      </c>
      <c r="G104" s="19">
        <v>416000</v>
      </c>
    </row>
    <row r="105" spans="1:7" ht="12.75">
      <c r="A105" s="79" t="s">
        <v>113</v>
      </c>
      <c r="B105" s="46" t="s">
        <v>3</v>
      </c>
      <c r="C105" s="102" t="s">
        <v>2</v>
      </c>
      <c r="D105" s="8" t="s">
        <v>332</v>
      </c>
      <c r="E105" s="170" t="s">
        <v>115</v>
      </c>
      <c r="F105" s="19">
        <v>30000</v>
      </c>
      <c r="G105" s="19">
        <v>30000</v>
      </c>
    </row>
    <row r="106" spans="1:7" ht="38.25">
      <c r="A106" s="222" t="s">
        <v>357</v>
      </c>
      <c r="B106" s="224" t="s">
        <v>3</v>
      </c>
      <c r="C106" s="225" t="s">
        <v>2</v>
      </c>
      <c r="D106" s="203" t="s">
        <v>333</v>
      </c>
      <c r="E106" s="213"/>
      <c r="F106" s="214">
        <f>SUM(F107:F111)</f>
        <v>27778000</v>
      </c>
      <c r="G106" s="214">
        <f>SUM(G107:G111)</f>
        <v>24616000</v>
      </c>
    </row>
    <row r="107" spans="1:7" ht="24" customHeight="1">
      <c r="A107" s="79" t="s">
        <v>117</v>
      </c>
      <c r="B107" s="46" t="s">
        <v>3</v>
      </c>
      <c r="C107" s="102" t="s">
        <v>2</v>
      </c>
      <c r="D107" s="8" t="s">
        <v>333</v>
      </c>
      <c r="E107" s="175" t="s">
        <v>119</v>
      </c>
      <c r="F107" s="19">
        <v>26057900</v>
      </c>
      <c r="G107" s="19">
        <v>23092000</v>
      </c>
    </row>
    <row r="108" spans="1:7" ht="12.75">
      <c r="A108" s="79" t="s">
        <v>121</v>
      </c>
      <c r="B108" s="46" t="s">
        <v>3</v>
      </c>
      <c r="C108" s="102" t="s">
        <v>2</v>
      </c>
      <c r="D108" s="8" t="s">
        <v>333</v>
      </c>
      <c r="E108" s="175" t="s">
        <v>120</v>
      </c>
      <c r="F108" s="19">
        <v>151700</v>
      </c>
      <c r="G108" s="19">
        <v>134300</v>
      </c>
    </row>
    <row r="109" spans="1:7" ht="25.5">
      <c r="A109" s="79" t="s">
        <v>90</v>
      </c>
      <c r="B109" s="46" t="s">
        <v>3</v>
      </c>
      <c r="C109" s="102" t="s">
        <v>2</v>
      </c>
      <c r="D109" s="8" t="s">
        <v>333</v>
      </c>
      <c r="E109" s="175" t="s">
        <v>92</v>
      </c>
      <c r="F109" s="19">
        <v>2800</v>
      </c>
      <c r="G109" s="19">
        <v>2500</v>
      </c>
    </row>
    <row r="110" spans="1:7" ht="25.5">
      <c r="A110" s="79" t="s">
        <v>122</v>
      </c>
      <c r="B110" s="46" t="s">
        <v>3</v>
      </c>
      <c r="C110" s="102" t="s">
        <v>2</v>
      </c>
      <c r="D110" s="8" t="s">
        <v>333</v>
      </c>
      <c r="E110" s="175" t="s">
        <v>93</v>
      </c>
      <c r="F110" s="19">
        <v>602100</v>
      </c>
      <c r="G110" s="19">
        <v>533500</v>
      </c>
    </row>
    <row r="111" spans="1:7" ht="38.25">
      <c r="A111" s="199" t="s">
        <v>130</v>
      </c>
      <c r="B111" s="223" t="s">
        <v>3</v>
      </c>
      <c r="C111" s="102" t="s">
        <v>2</v>
      </c>
      <c r="D111" s="8" t="s">
        <v>333</v>
      </c>
      <c r="E111" s="175" t="s">
        <v>131</v>
      </c>
      <c r="F111" s="19">
        <v>963500</v>
      </c>
      <c r="G111" s="19">
        <v>853700</v>
      </c>
    </row>
    <row r="112" spans="1:7" ht="13.5" customHeight="1">
      <c r="A112" s="35" t="s">
        <v>79</v>
      </c>
      <c r="B112" s="39" t="s">
        <v>3</v>
      </c>
      <c r="C112" s="70" t="s">
        <v>2</v>
      </c>
      <c r="D112" s="32" t="s">
        <v>334</v>
      </c>
      <c r="E112" s="163"/>
      <c r="F112" s="33">
        <f>F113+F114</f>
        <v>500000</v>
      </c>
      <c r="G112" s="33">
        <f>G113+G114</f>
        <v>500000</v>
      </c>
    </row>
    <row r="113" spans="1:7" ht="12.75">
      <c r="A113" s="13" t="s">
        <v>121</v>
      </c>
      <c r="B113" s="38" t="s">
        <v>3</v>
      </c>
      <c r="C113" s="68" t="s">
        <v>2</v>
      </c>
      <c r="D113" s="8" t="s">
        <v>334</v>
      </c>
      <c r="E113" s="170" t="s">
        <v>120</v>
      </c>
      <c r="F113" s="19">
        <v>450000</v>
      </c>
      <c r="G113" s="19">
        <v>450000</v>
      </c>
    </row>
    <row r="114" spans="1:7" ht="12.75">
      <c r="A114" s="13" t="s">
        <v>87</v>
      </c>
      <c r="B114" s="38" t="s">
        <v>3</v>
      </c>
      <c r="C114" s="68" t="s">
        <v>2</v>
      </c>
      <c r="D114" s="8" t="s">
        <v>334</v>
      </c>
      <c r="E114" s="170" t="s">
        <v>86</v>
      </c>
      <c r="F114" s="19">
        <v>50000</v>
      </c>
      <c r="G114" s="19">
        <v>50000</v>
      </c>
    </row>
    <row r="115" spans="1:7" ht="12.75">
      <c r="A115" s="35" t="s">
        <v>44</v>
      </c>
      <c r="B115" s="39" t="s">
        <v>3</v>
      </c>
      <c r="C115" s="70" t="s">
        <v>2</v>
      </c>
      <c r="D115" s="32" t="s">
        <v>335</v>
      </c>
      <c r="E115" s="163"/>
      <c r="F115" s="33">
        <f>SUM(F116:F118)</f>
        <v>559000</v>
      </c>
      <c r="G115" s="33">
        <f>SUM(G116:G118)</f>
        <v>485000</v>
      </c>
    </row>
    <row r="116" spans="1:7" ht="27.75" customHeight="1">
      <c r="A116" s="79" t="s">
        <v>117</v>
      </c>
      <c r="B116" s="63" t="s">
        <v>3</v>
      </c>
      <c r="C116" s="8" t="s">
        <v>2</v>
      </c>
      <c r="D116" s="8" t="s">
        <v>335</v>
      </c>
      <c r="E116" s="8" t="s">
        <v>119</v>
      </c>
      <c r="F116" s="19">
        <v>130000</v>
      </c>
      <c r="G116" s="19">
        <v>125000</v>
      </c>
    </row>
    <row r="117" spans="1:7" ht="25.5">
      <c r="A117" s="79" t="s">
        <v>122</v>
      </c>
      <c r="B117" s="63" t="s">
        <v>3</v>
      </c>
      <c r="C117" s="8" t="s">
        <v>2</v>
      </c>
      <c r="D117" s="8" t="s">
        <v>335</v>
      </c>
      <c r="E117" s="8" t="s">
        <v>93</v>
      </c>
      <c r="F117" s="19">
        <v>329000</v>
      </c>
      <c r="G117" s="19">
        <v>265000</v>
      </c>
    </row>
    <row r="118" spans="1:7" ht="15.75" customHeight="1">
      <c r="A118" s="13" t="s">
        <v>87</v>
      </c>
      <c r="B118" s="63" t="s">
        <v>3</v>
      </c>
      <c r="C118" s="8" t="s">
        <v>2</v>
      </c>
      <c r="D118" s="8" t="s">
        <v>335</v>
      </c>
      <c r="E118" s="8" t="s">
        <v>86</v>
      </c>
      <c r="F118" s="19">
        <v>100000</v>
      </c>
      <c r="G118" s="19">
        <v>95000</v>
      </c>
    </row>
    <row r="119" spans="1:7" ht="15.75" customHeight="1">
      <c r="A119" s="35" t="s">
        <v>168</v>
      </c>
      <c r="B119" s="39" t="s">
        <v>3</v>
      </c>
      <c r="C119" s="70" t="s">
        <v>2</v>
      </c>
      <c r="D119" s="32" t="s">
        <v>336</v>
      </c>
      <c r="E119" s="163"/>
      <c r="F119" s="33">
        <f>F120</f>
        <v>0</v>
      </c>
      <c r="G119" s="33">
        <f>G120</f>
        <v>0</v>
      </c>
    </row>
    <row r="120" spans="1:7" ht="27.75" customHeight="1">
      <c r="A120" s="13" t="s">
        <v>145</v>
      </c>
      <c r="B120" s="38" t="s">
        <v>3</v>
      </c>
      <c r="C120" s="68" t="s">
        <v>2</v>
      </c>
      <c r="D120" s="8" t="s">
        <v>336</v>
      </c>
      <c r="E120" s="8" t="s">
        <v>146</v>
      </c>
      <c r="F120" s="19"/>
      <c r="G120" s="19"/>
    </row>
    <row r="121" spans="1:7" ht="17.25" customHeight="1">
      <c r="A121" s="35" t="s">
        <v>169</v>
      </c>
      <c r="B121" s="39" t="s">
        <v>3</v>
      </c>
      <c r="C121" s="70" t="s">
        <v>2</v>
      </c>
      <c r="D121" s="32" t="s">
        <v>170</v>
      </c>
      <c r="E121" s="163"/>
      <c r="F121" s="33">
        <f>F122</f>
        <v>35000</v>
      </c>
      <c r="G121" s="33">
        <f>G122</f>
        <v>35000</v>
      </c>
    </row>
    <row r="122" spans="1:7" ht="25.5">
      <c r="A122" s="13" t="s">
        <v>145</v>
      </c>
      <c r="B122" s="38" t="s">
        <v>3</v>
      </c>
      <c r="C122" s="68" t="s">
        <v>2</v>
      </c>
      <c r="D122" s="8" t="s">
        <v>170</v>
      </c>
      <c r="E122" s="8" t="s">
        <v>146</v>
      </c>
      <c r="F122" s="19">
        <v>35000</v>
      </c>
      <c r="G122" s="19">
        <v>35000</v>
      </c>
    </row>
    <row r="123" spans="1:7" ht="14.25" customHeight="1">
      <c r="A123" s="35" t="s">
        <v>156</v>
      </c>
      <c r="B123" s="39" t="s">
        <v>3</v>
      </c>
      <c r="C123" s="70" t="s">
        <v>2</v>
      </c>
      <c r="D123" s="32" t="s">
        <v>337</v>
      </c>
      <c r="E123" s="163"/>
      <c r="F123" s="33">
        <f>F124</f>
        <v>0</v>
      </c>
      <c r="G123" s="33">
        <f>G124</f>
        <v>0</v>
      </c>
    </row>
    <row r="124" spans="1:7" ht="25.5">
      <c r="A124" s="79" t="s">
        <v>122</v>
      </c>
      <c r="B124" s="38" t="s">
        <v>3</v>
      </c>
      <c r="C124" s="68" t="s">
        <v>2</v>
      </c>
      <c r="D124" s="8" t="s">
        <v>337</v>
      </c>
      <c r="E124" s="8" t="s">
        <v>93</v>
      </c>
      <c r="F124" s="19"/>
      <c r="G124" s="19"/>
    </row>
    <row r="125" spans="1:7" ht="12.75">
      <c r="A125" s="30" t="s">
        <v>25</v>
      </c>
      <c r="B125" s="44" t="s">
        <v>3</v>
      </c>
      <c r="C125" s="99" t="s">
        <v>9</v>
      </c>
      <c r="D125" s="7"/>
      <c r="E125" s="185"/>
      <c r="F125" s="22">
        <f>F126+F128+F151+F130+F163+F137+F139+F159+F142+F165+F167</f>
        <v>182521000</v>
      </c>
      <c r="G125" s="22">
        <f>G126+G128+G151+G130+G163+G137+G139+G159+G142+G165+G167</f>
        <v>167209000</v>
      </c>
    </row>
    <row r="126" spans="1:7" ht="12.75">
      <c r="A126" s="195" t="s">
        <v>201</v>
      </c>
      <c r="B126" s="226" t="s">
        <v>3</v>
      </c>
      <c r="C126" s="227" t="s">
        <v>9</v>
      </c>
      <c r="D126" s="196" t="s">
        <v>338</v>
      </c>
      <c r="E126" s="197"/>
      <c r="F126" s="198">
        <f>F127</f>
        <v>2450000</v>
      </c>
      <c r="G126" s="198">
        <f>G127</f>
        <v>2450000</v>
      </c>
    </row>
    <row r="127" spans="1:7" ht="25.5">
      <c r="A127" s="79" t="s">
        <v>122</v>
      </c>
      <c r="B127" s="46" t="s">
        <v>3</v>
      </c>
      <c r="C127" s="102" t="s">
        <v>9</v>
      </c>
      <c r="D127" s="8" t="s">
        <v>338</v>
      </c>
      <c r="E127" s="170" t="s">
        <v>93</v>
      </c>
      <c r="F127" s="19">
        <v>2450000</v>
      </c>
      <c r="G127" s="19">
        <v>2450000</v>
      </c>
    </row>
    <row r="128" spans="1:7" ht="17.25" customHeight="1">
      <c r="A128" s="248" t="s">
        <v>204</v>
      </c>
      <c r="B128" s="66" t="s">
        <v>3</v>
      </c>
      <c r="C128" s="100" t="s">
        <v>9</v>
      </c>
      <c r="D128" s="12" t="s">
        <v>339</v>
      </c>
      <c r="E128" s="186"/>
      <c r="F128" s="18">
        <f>F129</f>
        <v>197000</v>
      </c>
      <c r="G128" s="18">
        <f>G129</f>
        <v>197000</v>
      </c>
    </row>
    <row r="129" spans="1:7" ht="25.5">
      <c r="A129" s="246" t="s">
        <v>122</v>
      </c>
      <c r="B129" s="223" t="s">
        <v>3</v>
      </c>
      <c r="C129" s="102" t="s">
        <v>9</v>
      </c>
      <c r="D129" s="8" t="s">
        <v>339</v>
      </c>
      <c r="E129" s="184" t="s">
        <v>93</v>
      </c>
      <c r="F129" s="19">
        <v>197000</v>
      </c>
      <c r="G129" s="19">
        <v>197000</v>
      </c>
    </row>
    <row r="130" spans="1:7" ht="12.75">
      <c r="A130" s="29" t="s">
        <v>202</v>
      </c>
      <c r="B130" s="47" t="s">
        <v>3</v>
      </c>
      <c r="C130" s="100" t="s">
        <v>9</v>
      </c>
      <c r="D130" s="12" t="s">
        <v>340</v>
      </c>
      <c r="E130" s="186"/>
      <c r="F130" s="18">
        <f>SUM(F131:F136)</f>
        <v>27245000</v>
      </c>
      <c r="G130" s="18">
        <f>SUM(G131:G136)</f>
        <v>27245000</v>
      </c>
    </row>
    <row r="131" spans="1:7" ht="23.25" customHeight="1">
      <c r="A131" s="79" t="s">
        <v>121</v>
      </c>
      <c r="B131" s="46" t="s">
        <v>3</v>
      </c>
      <c r="C131" s="102" t="s">
        <v>9</v>
      </c>
      <c r="D131" s="8" t="s">
        <v>340</v>
      </c>
      <c r="E131" s="175" t="s">
        <v>120</v>
      </c>
      <c r="F131" s="19">
        <v>50000</v>
      </c>
      <c r="G131" s="19">
        <v>50000</v>
      </c>
    </row>
    <row r="132" spans="1:7" ht="25.5">
      <c r="A132" s="79" t="s">
        <v>122</v>
      </c>
      <c r="B132" s="46" t="s">
        <v>3</v>
      </c>
      <c r="C132" s="102" t="s">
        <v>9</v>
      </c>
      <c r="D132" s="8" t="s">
        <v>340</v>
      </c>
      <c r="E132" s="175" t="s">
        <v>93</v>
      </c>
      <c r="F132" s="19">
        <v>10129000</v>
      </c>
      <c r="G132" s="19">
        <v>10129000</v>
      </c>
    </row>
    <row r="133" spans="1:7" ht="38.25">
      <c r="A133" s="199" t="s">
        <v>130</v>
      </c>
      <c r="B133" s="223" t="s">
        <v>3</v>
      </c>
      <c r="C133" s="102" t="s">
        <v>9</v>
      </c>
      <c r="D133" s="8" t="s">
        <v>340</v>
      </c>
      <c r="E133" s="175" t="s">
        <v>131</v>
      </c>
      <c r="F133" s="19">
        <f>9775500+6159000</f>
        <v>15934500</v>
      </c>
      <c r="G133" s="19">
        <f>9775500+6159000</f>
        <v>15934500</v>
      </c>
    </row>
    <row r="134" spans="1:7" ht="63.75">
      <c r="A134" s="246" t="s">
        <v>116</v>
      </c>
      <c r="B134" s="223" t="s">
        <v>3</v>
      </c>
      <c r="C134" s="102" t="s">
        <v>9</v>
      </c>
      <c r="D134" s="8" t="s">
        <v>340</v>
      </c>
      <c r="E134" s="175" t="s">
        <v>112</v>
      </c>
      <c r="F134" s="19">
        <v>161500</v>
      </c>
      <c r="G134" s="19">
        <v>161500</v>
      </c>
    </row>
    <row r="135" spans="1:7" ht="27.75" customHeight="1">
      <c r="A135" s="246" t="s">
        <v>111</v>
      </c>
      <c r="B135" s="223" t="s">
        <v>3</v>
      </c>
      <c r="C135" s="102" t="s">
        <v>9</v>
      </c>
      <c r="D135" s="8" t="s">
        <v>340</v>
      </c>
      <c r="E135" s="170" t="s">
        <v>114</v>
      </c>
      <c r="F135" s="19">
        <v>835000</v>
      </c>
      <c r="G135" s="19">
        <v>835000</v>
      </c>
    </row>
    <row r="136" spans="1:7" ht="20.25" customHeight="1">
      <c r="A136" s="246" t="s">
        <v>113</v>
      </c>
      <c r="B136" s="223" t="s">
        <v>3</v>
      </c>
      <c r="C136" s="102" t="s">
        <v>9</v>
      </c>
      <c r="D136" s="8" t="s">
        <v>340</v>
      </c>
      <c r="E136" s="170" t="s">
        <v>115</v>
      </c>
      <c r="F136" s="19">
        <v>135000</v>
      </c>
      <c r="G136" s="19">
        <v>135000</v>
      </c>
    </row>
    <row r="137" spans="1:7" ht="30.75" customHeight="1">
      <c r="A137" s="248" t="s">
        <v>203</v>
      </c>
      <c r="B137" s="66" t="s">
        <v>3</v>
      </c>
      <c r="C137" s="100" t="s">
        <v>9</v>
      </c>
      <c r="D137" s="12" t="s">
        <v>341</v>
      </c>
      <c r="E137" s="186"/>
      <c r="F137" s="18">
        <f>F138</f>
        <v>18000000</v>
      </c>
      <c r="G137" s="18">
        <f>G138</f>
        <v>18000000</v>
      </c>
    </row>
    <row r="138" spans="1:7" ht="42.75" customHeight="1">
      <c r="A138" s="199" t="s">
        <v>130</v>
      </c>
      <c r="B138" s="223" t="s">
        <v>3</v>
      </c>
      <c r="C138" s="102" t="s">
        <v>9</v>
      </c>
      <c r="D138" s="8" t="s">
        <v>341</v>
      </c>
      <c r="E138" s="184" t="s">
        <v>131</v>
      </c>
      <c r="F138" s="19">
        <v>18000000</v>
      </c>
      <c r="G138" s="19">
        <v>18000000</v>
      </c>
    </row>
    <row r="139" spans="1:7" ht="18" customHeight="1">
      <c r="A139" s="35" t="s">
        <v>79</v>
      </c>
      <c r="B139" s="39" t="s">
        <v>3</v>
      </c>
      <c r="C139" s="70" t="s">
        <v>9</v>
      </c>
      <c r="D139" s="32" t="s">
        <v>334</v>
      </c>
      <c r="E139" s="163"/>
      <c r="F139" s="33">
        <f>F140+F141</f>
        <v>2094000</v>
      </c>
      <c r="G139" s="33">
        <f>G140+G141</f>
        <v>1799000</v>
      </c>
    </row>
    <row r="140" spans="1:7" ht="22.5" customHeight="1">
      <c r="A140" s="13" t="s">
        <v>121</v>
      </c>
      <c r="B140" s="38" t="s">
        <v>3</v>
      </c>
      <c r="C140" s="68" t="s">
        <v>9</v>
      </c>
      <c r="D140" s="8" t="s">
        <v>334</v>
      </c>
      <c r="E140" s="170" t="s">
        <v>120</v>
      </c>
      <c r="F140" s="23">
        <v>1594000</v>
      </c>
      <c r="G140" s="23">
        <v>1349000</v>
      </c>
    </row>
    <row r="141" spans="1:7" ht="12.75">
      <c r="A141" s="13" t="s">
        <v>87</v>
      </c>
      <c r="B141" s="38" t="s">
        <v>3</v>
      </c>
      <c r="C141" s="68" t="s">
        <v>9</v>
      </c>
      <c r="D141" s="8" t="s">
        <v>334</v>
      </c>
      <c r="E141" s="170" t="s">
        <v>86</v>
      </c>
      <c r="F141" s="19">
        <v>500000</v>
      </c>
      <c r="G141" s="19">
        <v>450000</v>
      </c>
    </row>
    <row r="142" spans="1:7" ht="53.25" customHeight="1">
      <c r="A142" s="229" t="s">
        <v>139</v>
      </c>
      <c r="B142" s="228" t="s">
        <v>3</v>
      </c>
      <c r="C142" s="100" t="s">
        <v>9</v>
      </c>
      <c r="D142" s="196" t="s">
        <v>342</v>
      </c>
      <c r="E142" s="186"/>
      <c r="F142" s="18">
        <f>SUM(F143:F150)</f>
        <v>121187000</v>
      </c>
      <c r="G142" s="18">
        <f>SUM(G143:G150)</f>
        <v>107391000</v>
      </c>
    </row>
    <row r="143" spans="1:7" ht="25.5">
      <c r="A143" s="79" t="s">
        <v>117</v>
      </c>
      <c r="B143" s="63" t="s">
        <v>3</v>
      </c>
      <c r="C143" s="8" t="s">
        <v>9</v>
      </c>
      <c r="D143" s="8" t="s">
        <v>342</v>
      </c>
      <c r="E143" s="175" t="s">
        <v>119</v>
      </c>
      <c r="F143" s="19">
        <v>63290000</v>
      </c>
      <c r="G143" s="19">
        <v>56067000</v>
      </c>
    </row>
    <row r="144" spans="1:7" ht="12.75">
      <c r="A144" s="79" t="s">
        <v>121</v>
      </c>
      <c r="B144" s="63" t="s">
        <v>3</v>
      </c>
      <c r="C144" s="8" t="s">
        <v>9</v>
      </c>
      <c r="D144" s="8" t="s">
        <v>342</v>
      </c>
      <c r="E144" s="175" t="s">
        <v>120</v>
      </c>
      <c r="F144" s="19">
        <v>909000</v>
      </c>
      <c r="G144" s="19">
        <v>803000</v>
      </c>
    </row>
    <row r="145" spans="1:7" ht="42" customHeight="1">
      <c r="A145" s="79" t="s">
        <v>90</v>
      </c>
      <c r="B145" s="63" t="s">
        <v>3</v>
      </c>
      <c r="C145" s="8" t="s">
        <v>9</v>
      </c>
      <c r="D145" s="8" t="s">
        <v>342</v>
      </c>
      <c r="E145" s="175" t="s">
        <v>92</v>
      </c>
      <c r="F145" s="19"/>
      <c r="G145" s="19"/>
    </row>
    <row r="146" spans="1:7" ht="25.5">
      <c r="A146" s="79" t="s">
        <v>122</v>
      </c>
      <c r="B146" s="63" t="s">
        <v>3</v>
      </c>
      <c r="C146" s="8" t="s">
        <v>9</v>
      </c>
      <c r="D146" s="8" t="s">
        <v>342</v>
      </c>
      <c r="E146" s="175" t="s">
        <v>93</v>
      </c>
      <c r="F146" s="19">
        <v>2964000</v>
      </c>
      <c r="G146" s="19">
        <v>2617000</v>
      </c>
    </row>
    <row r="147" spans="1:7" ht="38.25">
      <c r="A147" s="199" t="s">
        <v>130</v>
      </c>
      <c r="B147" s="63" t="s">
        <v>3</v>
      </c>
      <c r="C147" s="8" t="s">
        <v>9</v>
      </c>
      <c r="D147" s="8" t="s">
        <v>342</v>
      </c>
      <c r="E147" s="175" t="s">
        <v>131</v>
      </c>
      <c r="F147" s="19">
        <v>53935000</v>
      </c>
      <c r="G147" s="19">
        <v>47825000</v>
      </c>
    </row>
    <row r="148" spans="1:7" ht="65.25" customHeight="1">
      <c r="A148" s="79" t="s">
        <v>116</v>
      </c>
      <c r="B148" s="63" t="s">
        <v>3</v>
      </c>
      <c r="C148" s="8" t="s">
        <v>9</v>
      </c>
      <c r="D148" s="8" t="s">
        <v>342</v>
      </c>
      <c r="E148" s="175" t="s">
        <v>112</v>
      </c>
      <c r="F148" s="19"/>
      <c r="G148" s="19"/>
    </row>
    <row r="149" spans="1:7" ht="12.75">
      <c r="A149" s="79" t="s">
        <v>111</v>
      </c>
      <c r="B149" s="63" t="s">
        <v>3</v>
      </c>
      <c r="C149" s="8" t="s">
        <v>9</v>
      </c>
      <c r="D149" s="8" t="s">
        <v>342</v>
      </c>
      <c r="E149" s="170" t="s">
        <v>114</v>
      </c>
      <c r="F149" s="19">
        <v>57000</v>
      </c>
      <c r="G149" s="19">
        <v>51000</v>
      </c>
    </row>
    <row r="150" spans="1:7" ht="12.75">
      <c r="A150" s="79" t="s">
        <v>113</v>
      </c>
      <c r="B150" s="63" t="s">
        <v>3</v>
      </c>
      <c r="C150" s="8" t="s">
        <v>9</v>
      </c>
      <c r="D150" s="8" t="s">
        <v>342</v>
      </c>
      <c r="E150" s="170" t="s">
        <v>115</v>
      </c>
      <c r="F150" s="19">
        <v>32000</v>
      </c>
      <c r="G150" s="19">
        <v>28000</v>
      </c>
    </row>
    <row r="151" spans="1:7" ht="51">
      <c r="A151" s="35" t="s">
        <v>51</v>
      </c>
      <c r="B151" s="45" t="s">
        <v>3</v>
      </c>
      <c r="C151" s="101" t="s">
        <v>9</v>
      </c>
      <c r="D151" s="32" t="s">
        <v>343</v>
      </c>
      <c r="E151" s="183"/>
      <c r="F151" s="33">
        <f>SUM(F152:F158)</f>
        <v>10678000</v>
      </c>
      <c r="G151" s="33">
        <f>SUM(G152:G158)</f>
        <v>9462000</v>
      </c>
    </row>
    <row r="152" spans="1:7" ht="27.75" customHeight="1">
      <c r="A152" s="79" t="s">
        <v>117</v>
      </c>
      <c r="B152" s="46" t="s">
        <v>3</v>
      </c>
      <c r="C152" s="102" t="s">
        <v>9</v>
      </c>
      <c r="D152" s="8" t="s">
        <v>343</v>
      </c>
      <c r="E152" s="175" t="s">
        <v>119</v>
      </c>
      <c r="F152" s="19">
        <v>6700000</v>
      </c>
      <c r="G152" s="19">
        <v>6287000</v>
      </c>
    </row>
    <row r="153" spans="1:7" ht="20.25" customHeight="1">
      <c r="A153" s="79" t="s">
        <v>121</v>
      </c>
      <c r="B153" s="46" t="s">
        <v>3</v>
      </c>
      <c r="C153" s="102" t="s">
        <v>9</v>
      </c>
      <c r="D153" s="8" t="s">
        <v>343</v>
      </c>
      <c r="E153" s="175" t="s">
        <v>120</v>
      </c>
      <c r="F153" s="19">
        <v>200000</v>
      </c>
      <c r="G153" s="19">
        <v>100000</v>
      </c>
    </row>
    <row r="154" spans="1:7" ht="25.5">
      <c r="A154" s="79" t="s">
        <v>90</v>
      </c>
      <c r="B154" s="46" t="s">
        <v>3</v>
      </c>
      <c r="C154" s="102" t="s">
        <v>9</v>
      </c>
      <c r="D154" s="8" t="s">
        <v>343</v>
      </c>
      <c r="E154" s="175" t="s">
        <v>92</v>
      </c>
      <c r="F154" s="19"/>
      <c r="G154" s="19"/>
    </row>
    <row r="155" spans="1:7" ht="24.75" customHeight="1">
      <c r="A155" s="79" t="s">
        <v>122</v>
      </c>
      <c r="B155" s="46" t="s">
        <v>3</v>
      </c>
      <c r="C155" s="102" t="s">
        <v>9</v>
      </c>
      <c r="D155" s="8" t="s">
        <v>343</v>
      </c>
      <c r="E155" s="175" t="s">
        <v>93</v>
      </c>
      <c r="F155" s="19">
        <v>3453000</v>
      </c>
      <c r="G155" s="19">
        <v>2800000</v>
      </c>
    </row>
    <row r="156" spans="1:7" ht="23.25" customHeight="1">
      <c r="A156" s="79" t="s">
        <v>145</v>
      </c>
      <c r="B156" s="46" t="s">
        <v>3</v>
      </c>
      <c r="C156" s="102" t="s">
        <v>9</v>
      </c>
      <c r="D156" s="8" t="s">
        <v>343</v>
      </c>
      <c r="E156" s="175" t="s">
        <v>146</v>
      </c>
      <c r="F156" s="19">
        <v>250000</v>
      </c>
      <c r="G156" s="19">
        <v>200000</v>
      </c>
    </row>
    <row r="157" spans="1:7" ht="12.75">
      <c r="A157" s="79" t="s">
        <v>111</v>
      </c>
      <c r="B157" s="46" t="s">
        <v>3</v>
      </c>
      <c r="C157" s="102" t="s">
        <v>9</v>
      </c>
      <c r="D157" s="8" t="s">
        <v>343</v>
      </c>
      <c r="E157" s="170" t="s">
        <v>114</v>
      </c>
      <c r="F157" s="19">
        <v>70000</v>
      </c>
      <c r="G157" s="19">
        <v>70000</v>
      </c>
    </row>
    <row r="158" spans="1:7" ht="12.75">
      <c r="A158" s="79" t="s">
        <v>113</v>
      </c>
      <c r="B158" s="46" t="s">
        <v>3</v>
      </c>
      <c r="C158" s="102" t="s">
        <v>9</v>
      </c>
      <c r="D158" s="8" t="s">
        <v>343</v>
      </c>
      <c r="E158" s="170" t="s">
        <v>115</v>
      </c>
      <c r="F158" s="19">
        <v>5000</v>
      </c>
      <c r="G158" s="19">
        <v>5000</v>
      </c>
    </row>
    <row r="159" spans="1:7" ht="21" customHeight="1">
      <c r="A159" s="35" t="s">
        <v>44</v>
      </c>
      <c r="B159" s="39" t="s">
        <v>3</v>
      </c>
      <c r="C159" s="70" t="s">
        <v>9</v>
      </c>
      <c r="D159" s="32" t="s">
        <v>335</v>
      </c>
      <c r="E159" s="163"/>
      <c r="F159" s="33">
        <f>SUM(F160:F162)</f>
        <v>90000</v>
      </c>
      <c r="G159" s="33">
        <f>SUM(G160:G162)</f>
        <v>85000</v>
      </c>
    </row>
    <row r="160" spans="1:7" ht="27" customHeight="1">
      <c r="A160" s="79" t="s">
        <v>117</v>
      </c>
      <c r="B160" s="63" t="s">
        <v>3</v>
      </c>
      <c r="C160" s="8" t="s">
        <v>9</v>
      </c>
      <c r="D160" s="8" t="s">
        <v>335</v>
      </c>
      <c r="E160" s="8" t="s">
        <v>119</v>
      </c>
      <c r="F160" s="19">
        <v>15000</v>
      </c>
      <c r="G160" s="19">
        <v>15000</v>
      </c>
    </row>
    <row r="161" spans="1:7" ht="30" customHeight="1">
      <c r="A161" s="79" t="s">
        <v>122</v>
      </c>
      <c r="B161" s="63" t="s">
        <v>3</v>
      </c>
      <c r="C161" s="8" t="s">
        <v>9</v>
      </c>
      <c r="D161" s="8" t="s">
        <v>335</v>
      </c>
      <c r="E161" s="8" t="s">
        <v>93</v>
      </c>
      <c r="F161" s="19">
        <v>60000</v>
      </c>
      <c r="G161" s="19">
        <v>55000</v>
      </c>
    </row>
    <row r="162" spans="1:7" ht="18.75" customHeight="1">
      <c r="A162" s="13" t="s">
        <v>87</v>
      </c>
      <c r="B162" s="63" t="s">
        <v>3</v>
      </c>
      <c r="C162" s="8" t="s">
        <v>9</v>
      </c>
      <c r="D162" s="8" t="s">
        <v>335</v>
      </c>
      <c r="E162" s="8" t="s">
        <v>86</v>
      </c>
      <c r="F162" s="19">
        <v>15000</v>
      </c>
      <c r="G162" s="19">
        <v>15000</v>
      </c>
    </row>
    <row r="163" spans="1:7" ht="20.25" customHeight="1">
      <c r="A163" s="247" t="s">
        <v>156</v>
      </c>
      <c r="B163" s="62" t="s">
        <v>3</v>
      </c>
      <c r="C163" s="70" t="s">
        <v>9</v>
      </c>
      <c r="D163" s="32" t="s">
        <v>337</v>
      </c>
      <c r="E163" s="163"/>
      <c r="F163" s="33">
        <f>F164</f>
        <v>0</v>
      </c>
      <c r="G163" s="33">
        <f>G164</f>
        <v>0</v>
      </c>
    </row>
    <row r="164" spans="1:7" ht="27.75" customHeight="1">
      <c r="A164" s="246" t="s">
        <v>122</v>
      </c>
      <c r="B164" s="63" t="s">
        <v>3</v>
      </c>
      <c r="C164" s="68" t="s">
        <v>9</v>
      </c>
      <c r="D164" s="8" t="s">
        <v>337</v>
      </c>
      <c r="E164" s="8" t="s">
        <v>93</v>
      </c>
      <c r="F164" s="19"/>
      <c r="G164" s="19"/>
    </row>
    <row r="165" spans="1:7" ht="38.25">
      <c r="A165" s="229" t="s">
        <v>171</v>
      </c>
      <c r="B165" s="228" t="s">
        <v>3</v>
      </c>
      <c r="C165" s="100" t="s">
        <v>9</v>
      </c>
      <c r="D165" s="196" t="s">
        <v>344</v>
      </c>
      <c r="E165" s="186"/>
      <c r="F165" s="18">
        <f>F166</f>
        <v>0</v>
      </c>
      <c r="G165" s="18">
        <f>G166</f>
        <v>0</v>
      </c>
    </row>
    <row r="166" spans="1:7" ht="25.5">
      <c r="A166" s="79" t="s">
        <v>117</v>
      </c>
      <c r="B166" s="63" t="s">
        <v>3</v>
      </c>
      <c r="C166" s="8" t="s">
        <v>9</v>
      </c>
      <c r="D166" s="8" t="s">
        <v>344</v>
      </c>
      <c r="E166" s="175" t="s">
        <v>119</v>
      </c>
      <c r="F166" s="19"/>
      <c r="G166" s="19"/>
    </row>
    <row r="167" spans="1:7" ht="25.5">
      <c r="A167" s="229" t="s">
        <v>172</v>
      </c>
      <c r="B167" s="228" t="s">
        <v>3</v>
      </c>
      <c r="C167" s="100" t="s">
        <v>9</v>
      </c>
      <c r="D167" s="196" t="s">
        <v>173</v>
      </c>
      <c r="E167" s="186"/>
      <c r="F167" s="18">
        <f>F168+F169</f>
        <v>580000</v>
      </c>
      <c r="G167" s="18">
        <f>G168+G169</f>
        <v>580000</v>
      </c>
    </row>
    <row r="168" spans="1:7" ht="25.5">
      <c r="A168" s="79" t="s">
        <v>122</v>
      </c>
      <c r="B168" s="63" t="s">
        <v>3</v>
      </c>
      <c r="C168" s="8" t="s">
        <v>9</v>
      </c>
      <c r="D168" s="8" t="s">
        <v>173</v>
      </c>
      <c r="E168" s="175" t="s">
        <v>93</v>
      </c>
      <c r="F168" s="19">
        <v>280000</v>
      </c>
      <c r="G168" s="19">
        <v>280000</v>
      </c>
    </row>
    <row r="169" spans="1:7" ht="12.75">
      <c r="A169" s="13" t="s">
        <v>87</v>
      </c>
      <c r="B169" s="63" t="s">
        <v>3</v>
      </c>
      <c r="C169" s="8" t="s">
        <v>9</v>
      </c>
      <c r="D169" s="8" t="s">
        <v>173</v>
      </c>
      <c r="E169" s="175" t="s">
        <v>86</v>
      </c>
      <c r="F169" s="19">
        <v>300000</v>
      </c>
      <c r="G169" s="19">
        <v>300000</v>
      </c>
    </row>
    <row r="170" spans="1:7" ht="12.75">
      <c r="A170" s="153" t="s">
        <v>85</v>
      </c>
      <c r="B170" s="154" t="s">
        <v>3</v>
      </c>
      <c r="C170" s="164" t="s">
        <v>3</v>
      </c>
      <c r="D170" s="155"/>
      <c r="E170" s="187"/>
      <c r="F170" s="156">
        <f>F171+F174+F177</f>
        <v>475300</v>
      </c>
      <c r="G170" s="156">
        <f>G171+G174+G177</f>
        <v>475300</v>
      </c>
    </row>
    <row r="171" spans="1:7" ht="12.75">
      <c r="A171" s="111" t="s">
        <v>206</v>
      </c>
      <c r="B171" s="65" t="s">
        <v>3</v>
      </c>
      <c r="C171" s="70" t="s">
        <v>3</v>
      </c>
      <c r="D171" s="32" t="s">
        <v>205</v>
      </c>
      <c r="E171" s="61"/>
      <c r="F171" s="33">
        <f>SUM(F172:F173)</f>
        <v>275300</v>
      </c>
      <c r="G171" s="33">
        <f>SUM(G172:G173)</f>
        <v>275300</v>
      </c>
    </row>
    <row r="172" spans="1:7" ht="25.5">
      <c r="A172" s="79" t="s">
        <v>117</v>
      </c>
      <c r="B172" s="46" t="s">
        <v>3</v>
      </c>
      <c r="C172" s="102" t="s">
        <v>3</v>
      </c>
      <c r="D172" s="8" t="s">
        <v>205</v>
      </c>
      <c r="E172" s="170" t="s">
        <v>119</v>
      </c>
      <c r="F172" s="19">
        <v>41000</v>
      </c>
      <c r="G172" s="19">
        <v>41000</v>
      </c>
    </row>
    <row r="173" spans="1:7" ht="25.5">
      <c r="A173" s="79" t="s">
        <v>181</v>
      </c>
      <c r="B173" s="46" t="s">
        <v>3</v>
      </c>
      <c r="C173" s="102" t="s">
        <v>3</v>
      </c>
      <c r="D173" s="8" t="s">
        <v>205</v>
      </c>
      <c r="E173" s="170" t="s">
        <v>182</v>
      </c>
      <c r="F173" s="19">
        <v>234300</v>
      </c>
      <c r="G173" s="19">
        <v>234300</v>
      </c>
    </row>
    <row r="174" spans="1:7" ht="25.5">
      <c r="A174" s="111" t="s">
        <v>289</v>
      </c>
      <c r="B174" s="65" t="s">
        <v>3</v>
      </c>
      <c r="C174" s="70" t="s">
        <v>3</v>
      </c>
      <c r="D174" s="32" t="s">
        <v>346</v>
      </c>
      <c r="E174" s="61"/>
      <c r="F174" s="33">
        <f>SUM(F175:F176)</f>
        <v>0</v>
      </c>
      <c r="G174" s="33">
        <f>SUM(G175:G176)</f>
        <v>0</v>
      </c>
    </row>
    <row r="175" spans="1:7" ht="25.5">
      <c r="A175" s="79" t="s">
        <v>122</v>
      </c>
      <c r="B175" s="46" t="s">
        <v>3</v>
      </c>
      <c r="C175" s="102" t="s">
        <v>3</v>
      </c>
      <c r="D175" s="8" t="s">
        <v>346</v>
      </c>
      <c r="E175" s="170" t="s">
        <v>93</v>
      </c>
      <c r="F175" s="19"/>
      <c r="G175" s="19"/>
    </row>
    <row r="176" spans="1:7" ht="12.75">
      <c r="A176" s="13" t="s">
        <v>87</v>
      </c>
      <c r="B176" s="46" t="s">
        <v>3</v>
      </c>
      <c r="C176" s="102" t="s">
        <v>3</v>
      </c>
      <c r="D176" s="8" t="s">
        <v>346</v>
      </c>
      <c r="E176" s="184" t="s">
        <v>86</v>
      </c>
      <c r="F176" s="19"/>
      <c r="G176" s="19"/>
    </row>
    <row r="177" spans="1:7" ht="25.5">
      <c r="A177" s="111" t="s">
        <v>207</v>
      </c>
      <c r="B177" s="65" t="s">
        <v>3</v>
      </c>
      <c r="C177" s="70" t="s">
        <v>3</v>
      </c>
      <c r="D177" s="32" t="s">
        <v>176</v>
      </c>
      <c r="E177" s="61"/>
      <c r="F177" s="33">
        <f>SUM(F178:F179)</f>
        <v>200000</v>
      </c>
      <c r="G177" s="33">
        <f>SUM(G178:G179)</f>
        <v>200000</v>
      </c>
    </row>
    <row r="178" spans="1:7" ht="25.5">
      <c r="A178" s="79" t="s">
        <v>122</v>
      </c>
      <c r="B178" s="46" t="s">
        <v>3</v>
      </c>
      <c r="C178" s="102" t="s">
        <v>3</v>
      </c>
      <c r="D178" s="8" t="s">
        <v>176</v>
      </c>
      <c r="E178" s="170" t="s">
        <v>93</v>
      </c>
      <c r="F178" s="19">
        <v>89000</v>
      </c>
      <c r="G178" s="19">
        <v>89000</v>
      </c>
    </row>
    <row r="179" spans="1:7" ht="12.75">
      <c r="A179" s="13" t="s">
        <v>87</v>
      </c>
      <c r="B179" s="46" t="s">
        <v>3</v>
      </c>
      <c r="C179" s="102" t="s">
        <v>3</v>
      </c>
      <c r="D179" s="8" t="s">
        <v>176</v>
      </c>
      <c r="E179" s="184" t="s">
        <v>86</v>
      </c>
      <c r="F179" s="19">
        <v>111000</v>
      </c>
      <c r="G179" s="19">
        <v>111000</v>
      </c>
    </row>
    <row r="180" spans="1:7" ht="12.75">
      <c r="A180" s="30" t="s">
        <v>26</v>
      </c>
      <c r="B180" s="44" t="s">
        <v>3</v>
      </c>
      <c r="C180" s="91" t="s">
        <v>5</v>
      </c>
      <c r="D180" s="7"/>
      <c r="E180" s="162"/>
      <c r="F180" s="20">
        <f>F181+F189+F195+F198</f>
        <v>19082200</v>
      </c>
      <c r="G180" s="20">
        <f>G181+G189+G195+G198</f>
        <v>19082200</v>
      </c>
    </row>
    <row r="181" spans="1:7" ht="25.5">
      <c r="A181" s="260" t="s">
        <v>208</v>
      </c>
      <c r="B181" s="47" t="s">
        <v>3</v>
      </c>
      <c r="C181" s="69" t="s">
        <v>5</v>
      </c>
      <c r="D181" s="12" t="s">
        <v>345</v>
      </c>
      <c r="E181" s="165"/>
      <c r="F181" s="18">
        <f>SUM(F182:F188)</f>
        <v>11582200</v>
      </c>
      <c r="G181" s="18">
        <f>SUM(G182:G188)</f>
        <v>11582200</v>
      </c>
    </row>
    <row r="182" spans="1:7" ht="25.5">
      <c r="A182" s="79" t="s">
        <v>117</v>
      </c>
      <c r="B182" s="46" t="s">
        <v>3</v>
      </c>
      <c r="C182" s="68" t="s">
        <v>5</v>
      </c>
      <c r="D182" s="8" t="s">
        <v>345</v>
      </c>
      <c r="E182" s="175" t="s">
        <v>119</v>
      </c>
      <c r="F182" s="19">
        <v>9631200</v>
      </c>
      <c r="G182" s="19">
        <v>9631200</v>
      </c>
    </row>
    <row r="183" spans="1:7" ht="12.75">
      <c r="A183" s="79" t="s">
        <v>121</v>
      </c>
      <c r="B183" s="46" t="s">
        <v>3</v>
      </c>
      <c r="C183" s="68" t="s">
        <v>5</v>
      </c>
      <c r="D183" s="8" t="s">
        <v>345</v>
      </c>
      <c r="E183" s="175" t="s">
        <v>120</v>
      </c>
      <c r="F183" s="19">
        <v>130000</v>
      </c>
      <c r="G183" s="19">
        <v>130000</v>
      </c>
    </row>
    <row r="184" spans="1:7" ht="25.5">
      <c r="A184" s="79" t="s">
        <v>90</v>
      </c>
      <c r="B184" s="46" t="s">
        <v>3</v>
      </c>
      <c r="C184" s="68" t="s">
        <v>5</v>
      </c>
      <c r="D184" s="8" t="s">
        <v>345</v>
      </c>
      <c r="E184" s="175" t="s">
        <v>92</v>
      </c>
      <c r="F184" s="19">
        <v>81000</v>
      </c>
      <c r="G184" s="19">
        <v>81000</v>
      </c>
    </row>
    <row r="185" spans="1:7" ht="25.5">
      <c r="A185" s="79" t="s">
        <v>122</v>
      </c>
      <c r="B185" s="46" t="s">
        <v>3</v>
      </c>
      <c r="C185" s="68" t="s">
        <v>5</v>
      </c>
      <c r="D185" s="8" t="s">
        <v>345</v>
      </c>
      <c r="E185" s="175" t="s">
        <v>93</v>
      </c>
      <c r="F185" s="19">
        <v>485000</v>
      </c>
      <c r="G185" s="19">
        <v>485000</v>
      </c>
    </row>
    <row r="186" spans="1:7" ht="20.25" customHeight="1">
      <c r="A186" s="79" t="s">
        <v>111</v>
      </c>
      <c r="B186" s="46" t="s">
        <v>3</v>
      </c>
      <c r="C186" s="68" t="s">
        <v>5</v>
      </c>
      <c r="D186" s="8" t="s">
        <v>345</v>
      </c>
      <c r="E186" s="170" t="s">
        <v>114</v>
      </c>
      <c r="F186" s="19">
        <v>40000</v>
      </c>
      <c r="G186" s="19">
        <v>40000</v>
      </c>
    </row>
    <row r="187" spans="1:7" ht="12.75">
      <c r="A187" s="79" t="s">
        <v>113</v>
      </c>
      <c r="B187" s="46" t="s">
        <v>3</v>
      </c>
      <c r="C187" s="68" t="s">
        <v>5</v>
      </c>
      <c r="D187" s="8" t="s">
        <v>345</v>
      </c>
      <c r="E187" s="170" t="s">
        <v>115</v>
      </c>
      <c r="F187" s="19">
        <v>40000</v>
      </c>
      <c r="G187" s="19">
        <v>40000</v>
      </c>
    </row>
    <row r="188" spans="1:7" ht="12.75">
      <c r="A188" s="94" t="s">
        <v>110</v>
      </c>
      <c r="B188" s="46" t="s">
        <v>3</v>
      </c>
      <c r="C188" s="68" t="s">
        <v>5</v>
      </c>
      <c r="D188" s="8" t="s">
        <v>345</v>
      </c>
      <c r="E188" s="170" t="s">
        <v>82</v>
      </c>
      <c r="F188" s="19">
        <f>2000000-200000-590000-35000</f>
        <v>1175000</v>
      </c>
      <c r="G188" s="19">
        <f>2000000-200000-590000-35000</f>
        <v>1175000</v>
      </c>
    </row>
    <row r="189" spans="1:7" ht="25.5">
      <c r="A189" s="35" t="s">
        <v>209</v>
      </c>
      <c r="B189" s="45" t="s">
        <v>3</v>
      </c>
      <c r="C189" s="70" t="s">
        <v>5</v>
      </c>
      <c r="D189" s="32" t="s">
        <v>142</v>
      </c>
      <c r="E189" s="163"/>
      <c r="F189" s="33">
        <f>F190+F191+F192+F193</f>
        <v>1000000</v>
      </c>
      <c r="G189" s="33">
        <f>G190+G191+G192+G193</f>
        <v>1000000</v>
      </c>
    </row>
    <row r="190" spans="1:7" ht="25.5">
      <c r="A190" s="79" t="s">
        <v>181</v>
      </c>
      <c r="B190" s="46" t="s">
        <v>3</v>
      </c>
      <c r="C190" s="68" t="s">
        <v>5</v>
      </c>
      <c r="D190" s="8" t="s">
        <v>142</v>
      </c>
      <c r="E190" s="142" t="s">
        <v>182</v>
      </c>
      <c r="F190" s="301"/>
      <c r="G190" s="301"/>
    </row>
    <row r="191" spans="1:7" ht="25.5">
      <c r="A191" s="79" t="s">
        <v>122</v>
      </c>
      <c r="B191" s="46" t="s">
        <v>3</v>
      </c>
      <c r="C191" s="68" t="s">
        <v>5</v>
      </c>
      <c r="D191" s="8" t="s">
        <v>142</v>
      </c>
      <c r="E191" s="175" t="s">
        <v>93</v>
      </c>
      <c r="F191" s="19">
        <v>200000</v>
      </c>
      <c r="G191" s="19">
        <v>200000</v>
      </c>
    </row>
    <row r="192" spans="1:7" ht="12.75">
      <c r="A192" s="13" t="s">
        <v>87</v>
      </c>
      <c r="B192" s="46" t="s">
        <v>3</v>
      </c>
      <c r="C192" s="68" t="s">
        <v>5</v>
      </c>
      <c r="D192" s="8" t="s">
        <v>142</v>
      </c>
      <c r="E192" s="175" t="s">
        <v>86</v>
      </c>
      <c r="F192" s="19">
        <v>800000</v>
      </c>
      <c r="G192" s="19">
        <v>800000</v>
      </c>
    </row>
    <row r="193" spans="1:7" ht="38.25">
      <c r="A193" s="260" t="s">
        <v>284</v>
      </c>
      <c r="B193" s="273" t="s">
        <v>3</v>
      </c>
      <c r="C193" s="262" t="s">
        <v>5</v>
      </c>
      <c r="D193" s="266" t="s">
        <v>347</v>
      </c>
      <c r="E193" s="300"/>
      <c r="F193" s="265">
        <f>F194</f>
        <v>0</v>
      </c>
      <c r="G193" s="265">
        <f>G194</f>
        <v>0</v>
      </c>
    </row>
    <row r="194" spans="1:7" ht="25.5">
      <c r="A194" s="79" t="s">
        <v>122</v>
      </c>
      <c r="B194" s="46" t="s">
        <v>3</v>
      </c>
      <c r="C194" s="68" t="s">
        <v>5</v>
      </c>
      <c r="D194" s="8" t="s">
        <v>347</v>
      </c>
      <c r="E194" s="175" t="s">
        <v>93</v>
      </c>
      <c r="F194" s="19"/>
      <c r="G194" s="19"/>
    </row>
    <row r="195" spans="1:7" ht="12.75">
      <c r="A195" s="35" t="s">
        <v>210</v>
      </c>
      <c r="B195" s="45" t="s">
        <v>3</v>
      </c>
      <c r="C195" s="70" t="s">
        <v>5</v>
      </c>
      <c r="D195" s="32" t="s">
        <v>348</v>
      </c>
      <c r="E195" s="163"/>
      <c r="F195" s="33">
        <f>F196+F197</f>
        <v>6500000</v>
      </c>
      <c r="G195" s="33">
        <f>G196+G197</f>
        <v>6500000</v>
      </c>
    </row>
    <row r="196" spans="1:7" ht="25.5">
      <c r="A196" s="79" t="s">
        <v>122</v>
      </c>
      <c r="B196" s="46" t="s">
        <v>3</v>
      </c>
      <c r="C196" s="68" t="s">
        <v>5</v>
      </c>
      <c r="D196" s="8" t="s">
        <v>348</v>
      </c>
      <c r="E196" s="175" t="s">
        <v>93</v>
      </c>
      <c r="F196" s="19">
        <v>500000</v>
      </c>
      <c r="G196" s="19">
        <v>500000</v>
      </c>
    </row>
    <row r="197" spans="1:7" ht="12.75">
      <c r="A197" s="13" t="s">
        <v>87</v>
      </c>
      <c r="B197" s="46" t="s">
        <v>3</v>
      </c>
      <c r="C197" s="68" t="s">
        <v>5</v>
      </c>
      <c r="D197" s="8" t="s">
        <v>348</v>
      </c>
      <c r="E197" s="175" t="s">
        <v>86</v>
      </c>
      <c r="F197" s="19">
        <v>6000000</v>
      </c>
      <c r="G197" s="19">
        <v>6000000</v>
      </c>
    </row>
    <row r="198" spans="1:7" ht="33" customHeight="1">
      <c r="A198" s="35" t="s">
        <v>187</v>
      </c>
      <c r="B198" s="45" t="s">
        <v>3</v>
      </c>
      <c r="C198" s="70" t="s">
        <v>5</v>
      </c>
      <c r="D198" s="32" t="s">
        <v>188</v>
      </c>
      <c r="E198" s="163"/>
      <c r="F198" s="33">
        <f>F199</f>
        <v>0</v>
      </c>
      <c r="G198" s="33">
        <f>G199</f>
        <v>0</v>
      </c>
    </row>
    <row r="199" spans="1:7" ht="12.75">
      <c r="A199" s="13" t="s">
        <v>87</v>
      </c>
      <c r="B199" s="46" t="s">
        <v>3</v>
      </c>
      <c r="C199" s="68" t="s">
        <v>5</v>
      </c>
      <c r="D199" s="8" t="s">
        <v>188</v>
      </c>
      <c r="E199" s="175" t="s">
        <v>86</v>
      </c>
      <c r="F199" s="19"/>
      <c r="G199" s="19"/>
    </row>
    <row r="200" spans="1:7" ht="15.75">
      <c r="A200" s="56" t="s">
        <v>72</v>
      </c>
      <c r="B200" s="49" t="s">
        <v>4</v>
      </c>
      <c r="C200" s="98"/>
      <c r="D200" s="14"/>
      <c r="E200" s="181"/>
      <c r="F200" s="21">
        <f>F201</f>
        <v>12930900</v>
      </c>
      <c r="G200" s="21">
        <f>G201</f>
        <v>12930900</v>
      </c>
    </row>
    <row r="201" spans="1:7" ht="12.75">
      <c r="A201" s="30" t="s">
        <v>27</v>
      </c>
      <c r="B201" s="40" t="s">
        <v>4</v>
      </c>
      <c r="C201" s="91" t="s">
        <v>2</v>
      </c>
      <c r="D201" s="7"/>
      <c r="E201" s="162"/>
      <c r="F201" s="22">
        <f>F202</f>
        <v>12930900</v>
      </c>
      <c r="G201" s="22">
        <f>G202</f>
        <v>12930900</v>
      </c>
    </row>
    <row r="202" spans="1:7" ht="12.75">
      <c r="A202" s="288" t="s">
        <v>220</v>
      </c>
      <c r="B202" s="289" t="s">
        <v>4</v>
      </c>
      <c r="C202" s="290" t="s">
        <v>2</v>
      </c>
      <c r="D202" s="291" t="s">
        <v>216</v>
      </c>
      <c r="E202" s="292"/>
      <c r="F202" s="293">
        <f>F203+F222+F226+F229+F232</f>
        <v>12930900</v>
      </c>
      <c r="G202" s="293">
        <f>G203+G222+G226+G229+G232</f>
        <v>12930900</v>
      </c>
    </row>
    <row r="203" spans="1:7" ht="38.25">
      <c r="A203" s="28" t="s">
        <v>211</v>
      </c>
      <c r="B203" s="40" t="s">
        <v>265</v>
      </c>
      <c r="C203" s="91" t="s">
        <v>2</v>
      </c>
      <c r="D203" s="7" t="s">
        <v>221</v>
      </c>
      <c r="E203" s="162"/>
      <c r="F203" s="22">
        <f>F204+F208+F210+F214</f>
        <v>11980900</v>
      </c>
      <c r="G203" s="22">
        <f>G204+G208+G210+G214</f>
        <v>11980900</v>
      </c>
    </row>
    <row r="204" spans="1:7" ht="38.25">
      <c r="A204" s="35" t="s">
        <v>217</v>
      </c>
      <c r="B204" s="39" t="s">
        <v>4</v>
      </c>
      <c r="C204" s="70" t="s">
        <v>2</v>
      </c>
      <c r="D204" s="32" t="s">
        <v>324</v>
      </c>
      <c r="E204" s="163"/>
      <c r="F204" s="33">
        <f>SUM(F205:F207)</f>
        <v>750000</v>
      </c>
      <c r="G204" s="33">
        <f>SUM(G205:G207)</f>
        <v>750000</v>
      </c>
    </row>
    <row r="205" spans="1:7" ht="25.5">
      <c r="A205" s="79" t="s">
        <v>117</v>
      </c>
      <c r="B205" s="141" t="s">
        <v>4</v>
      </c>
      <c r="C205" s="143" t="s">
        <v>2</v>
      </c>
      <c r="D205" s="142" t="s">
        <v>324</v>
      </c>
      <c r="E205" s="175" t="s">
        <v>119</v>
      </c>
      <c r="F205" s="144">
        <v>500000</v>
      </c>
      <c r="G205" s="144">
        <v>500000</v>
      </c>
    </row>
    <row r="206" spans="1:7" ht="23.25" customHeight="1">
      <c r="A206" s="79" t="s">
        <v>121</v>
      </c>
      <c r="B206" s="141" t="s">
        <v>4</v>
      </c>
      <c r="C206" s="143" t="s">
        <v>2</v>
      </c>
      <c r="D206" s="142" t="s">
        <v>324</v>
      </c>
      <c r="E206" s="175" t="s">
        <v>120</v>
      </c>
      <c r="F206" s="144">
        <v>4000</v>
      </c>
      <c r="G206" s="144">
        <v>4000</v>
      </c>
    </row>
    <row r="207" spans="1:7" ht="25.5">
      <c r="A207" s="79" t="s">
        <v>122</v>
      </c>
      <c r="B207" s="141" t="s">
        <v>4</v>
      </c>
      <c r="C207" s="143" t="s">
        <v>2</v>
      </c>
      <c r="D207" s="142" t="s">
        <v>324</v>
      </c>
      <c r="E207" s="170" t="s">
        <v>93</v>
      </c>
      <c r="F207" s="144">
        <v>246000</v>
      </c>
      <c r="G207" s="144">
        <v>246000</v>
      </c>
    </row>
    <row r="208" spans="1:7" ht="25.5">
      <c r="A208" s="254" t="s">
        <v>183</v>
      </c>
      <c r="B208" s="202" t="s">
        <v>4</v>
      </c>
      <c r="C208" s="203" t="s">
        <v>2</v>
      </c>
      <c r="D208" s="204" t="s">
        <v>184</v>
      </c>
      <c r="E208" s="205"/>
      <c r="F208" s="206">
        <f>F209</f>
        <v>0</v>
      </c>
      <c r="G208" s="206">
        <f>G209</f>
        <v>0</v>
      </c>
    </row>
    <row r="209" spans="1:7" ht="38.25">
      <c r="A209" s="79" t="s">
        <v>166</v>
      </c>
      <c r="B209" s="38" t="s">
        <v>4</v>
      </c>
      <c r="C209" s="68" t="s">
        <v>2</v>
      </c>
      <c r="D209" s="8" t="s">
        <v>184</v>
      </c>
      <c r="E209" s="170" t="s">
        <v>165</v>
      </c>
      <c r="F209" s="19"/>
      <c r="G209" s="19"/>
    </row>
    <row r="210" spans="1:7" ht="20.25" customHeight="1">
      <c r="A210" s="209" t="s">
        <v>218</v>
      </c>
      <c r="B210" s="39" t="s">
        <v>4</v>
      </c>
      <c r="C210" s="70" t="s">
        <v>2</v>
      </c>
      <c r="D210" s="32" t="s">
        <v>223</v>
      </c>
      <c r="E210" s="163"/>
      <c r="F210" s="33">
        <f>F211+F212+F213</f>
        <v>315000</v>
      </c>
      <c r="G210" s="33">
        <f>G211+G212+G213</f>
        <v>315000</v>
      </c>
    </row>
    <row r="211" spans="1:7" ht="12.75">
      <c r="A211" s="79" t="s">
        <v>121</v>
      </c>
      <c r="B211" s="48" t="s">
        <v>4</v>
      </c>
      <c r="C211" s="68" t="s">
        <v>2</v>
      </c>
      <c r="D211" s="8" t="s">
        <v>223</v>
      </c>
      <c r="E211" s="170" t="s">
        <v>120</v>
      </c>
      <c r="F211" s="19">
        <v>10000</v>
      </c>
      <c r="G211" s="19">
        <v>10000</v>
      </c>
    </row>
    <row r="212" spans="1:7" ht="27.75" customHeight="1">
      <c r="A212" s="79" t="s">
        <v>122</v>
      </c>
      <c r="B212" s="48" t="s">
        <v>4</v>
      </c>
      <c r="C212" s="68" t="s">
        <v>2</v>
      </c>
      <c r="D212" s="8" t="s">
        <v>223</v>
      </c>
      <c r="E212" s="170" t="s">
        <v>93</v>
      </c>
      <c r="F212" s="19">
        <v>285000</v>
      </c>
      <c r="G212" s="19">
        <v>285000</v>
      </c>
    </row>
    <row r="213" spans="1:7" ht="12.75">
      <c r="A213" s="79" t="s">
        <v>113</v>
      </c>
      <c r="B213" s="48" t="s">
        <v>4</v>
      </c>
      <c r="C213" s="68" t="s">
        <v>2</v>
      </c>
      <c r="D213" s="8" t="s">
        <v>223</v>
      </c>
      <c r="E213" s="170" t="s">
        <v>115</v>
      </c>
      <c r="F213" s="19">
        <v>20000</v>
      </c>
      <c r="G213" s="19">
        <v>20000</v>
      </c>
    </row>
    <row r="214" spans="1:7" ht="12.75">
      <c r="A214" s="209" t="s">
        <v>219</v>
      </c>
      <c r="B214" s="39" t="s">
        <v>4</v>
      </c>
      <c r="C214" s="70" t="s">
        <v>2</v>
      </c>
      <c r="D214" s="32" t="s">
        <v>224</v>
      </c>
      <c r="E214" s="163"/>
      <c r="F214" s="33">
        <f>SUM(F215:F221)</f>
        <v>10915900</v>
      </c>
      <c r="G214" s="33">
        <f>SUM(G215:G221)</f>
        <v>10915900</v>
      </c>
    </row>
    <row r="215" spans="1:7" ht="25.5">
      <c r="A215" s="79" t="s">
        <v>117</v>
      </c>
      <c r="B215" s="48" t="s">
        <v>4</v>
      </c>
      <c r="C215" s="68" t="s">
        <v>2</v>
      </c>
      <c r="D215" s="8" t="s">
        <v>224</v>
      </c>
      <c r="E215" s="175" t="s">
        <v>119</v>
      </c>
      <c r="F215" s="19">
        <v>9300000</v>
      </c>
      <c r="G215" s="19">
        <v>9300000</v>
      </c>
    </row>
    <row r="216" spans="1:7" ht="17.25" customHeight="1">
      <c r="A216" s="79" t="s">
        <v>121</v>
      </c>
      <c r="B216" s="48" t="s">
        <v>4</v>
      </c>
      <c r="C216" s="68" t="s">
        <v>2</v>
      </c>
      <c r="D216" s="8" t="s">
        <v>224</v>
      </c>
      <c r="E216" s="175" t="s">
        <v>120</v>
      </c>
      <c r="F216" s="19">
        <v>109000</v>
      </c>
      <c r="G216" s="19">
        <v>109000</v>
      </c>
    </row>
    <row r="217" spans="1:7" ht="25.5">
      <c r="A217" s="79" t="s">
        <v>90</v>
      </c>
      <c r="B217" s="48" t="s">
        <v>4</v>
      </c>
      <c r="C217" s="68" t="s">
        <v>2</v>
      </c>
      <c r="D217" s="8" t="s">
        <v>224</v>
      </c>
      <c r="E217" s="175" t="s">
        <v>92</v>
      </c>
      <c r="F217" s="19"/>
      <c r="G217" s="19"/>
    </row>
    <row r="218" spans="1:7" ht="25.5">
      <c r="A218" s="79" t="s">
        <v>122</v>
      </c>
      <c r="B218" s="48" t="s">
        <v>4</v>
      </c>
      <c r="C218" s="68" t="s">
        <v>2</v>
      </c>
      <c r="D218" s="8" t="s">
        <v>224</v>
      </c>
      <c r="E218" s="170" t="s">
        <v>93</v>
      </c>
      <c r="F218" s="19">
        <v>1456400</v>
      </c>
      <c r="G218" s="19">
        <v>1456400</v>
      </c>
    </row>
    <row r="219" spans="1:7" ht="63.75">
      <c r="A219" s="79" t="s">
        <v>116</v>
      </c>
      <c r="B219" s="48" t="s">
        <v>4</v>
      </c>
      <c r="C219" s="68" t="s">
        <v>2</v>
      </c>
      <c r="D219" s="8" t="s">
        <v>224</v>
      </c>
      <c r="E219" s="170" t="s">
        <v>112</v>
      </c>
      <c r="F219" s="19">
        <v>12500</v>
      </c>
      <c r="G219" s="19">
        <v>12500</v>
      </c>
    </row>
    <row r="220" spans="1:7" ht="12.75">
      <c r="A220" s="79" t="s">
        <v>111</v>
      </c>
      <c r="B220" s="48" t="s">
        <v>4</v>
      </c>
      <c r="C220" s="68" t="s">
        <v>2</v>
      </c>
      <c r="D220" s="8" t="s">
        <v>224</v>
      </c>
      <c r="E220" s="170" t="s">
        <v>114</v>
      </c>
      <c r="F220" s="19">
        <v>26000</v>
      </c>
      <c r="G220" s="19">
        <v>26000</v>
      </c>
    </row>
    <row r="221" spans="1:7" ht="12.75">
      <c r="A221" s="79" t="s">
        <v>113</v>
      </c>
      <c r="B221" s="48" t="s">
        <v>4</v>
      </c>
      <c r="C221" s="68" t="s">
        <v>2</v>
      </c>
      <c r="D221" s="8" t="s">
        <v>224</v>
      </c>
      <c r="E221" s="170" t="s">
        <v>115</v>
      </c>
      <c r="F221" s="19">
        <v>12000</v>
      </c>
      <c r="G221" s="19">
        <v>12000</v>
      </c>
    </row>
    <row r="222" spans="1:7" ht="12.75">
      <c r="A222" s="268" t="s">
        <v>225</v>
      </c>
      <c r="B222" s="269" t="s">
        <v>4</v>
      </c>
      <c r="C222" s="266" t="s">
        <v>2</v>
      </c>
      <c r="D222" s="270" t="s">
        <v>227</v>
      </c>
      <c r="E222" s="271"/>
      <c r="F222" s="272">
        <f>F223</f>
        <v>300000</v>
      </c>
      <c r="G222" s="272">
        <f>G223</f>
        <v>300000</v>
      </c>
    </row>
    <row r="223" spans="1:7" ht="25.5">
      <c r="A223" s="254" t="s">
        <v>226</v>
      </c>
      <c r="B223" s="202" t="s">
        <v>4</v>
      </c>
      <c r="C223" s="203" t="s">
        <v>2</v>
      </c>
      <c r="D223" s="204" t="s">
        <v>228</v>
      </c>
      <c r="E223" s="205"/>
      <c r="F223" s="206">
        <f>F224</f>
        <v>300000</v>
      </c>
      <c r="G223" s="206">
        <f>G224</f>
        <v>300000</v>
      </c>
    </row>
    <row r="224" spans="1:7" ht="25.5">
      <c r="A224" s="79" t="s">
        <v>122</v>
      </c>
      <c r="B224" s="38" t="s">
        <v>4</v>
      </c>
      <c r="C224" s="68" t="s">
        <v>2</v>
      </c>
      <c r="D224" s="8" t="s">
        <v>228</v>
      </c>
      <c r="E224" s="170" t="s">
        <v>93</v>
      </c>
      <c r="F224" s="19">
        <v>300000</v>
      </c>
      <c r="G224" s="19">
        <v>300000</v>
      </c>
    </row>
    <row r="225" spans="1:7" ht="25.5">
      <c r="A225" s="79" t="s">
        <v>122</v>
      </c>
      <c r="B225" s="46" t="s">
        <v>4</v>
      </c>
      <c r="C225" s="68" t="s">
        <v>2</v>
      </c>
      <c r="D225" s="8" t="s">
        <v>143</v>
      </c>
      <c r="E225" s="170" t="s">
        <v>93</v>
      </c>
      <c r="F225" s="19"/>
      <c r="G225" s="19"/>
    </row>
    <row r="226" spans="1:7" ht="12.75">
      <c r="A226" s="260" t="s">
        <v>229</v>
      </c>
      <c r="B226" s="273" t="s">
        <v>4</v>
      </c>
      <c r="C226" s="262" t="s">
        <v>2</v>
      </c>
      <c r="D226" s="266" t="s">
        <v>230</v>
      </c>
      <c r="E226" s="267"/>
      <c r="F226" s="265">
        <f>F227</f>
        <v>300000</v>
      </c>
      <c r="G226" s="265">
        <f>G227</f>
        <v>300000</v>
      </c>
    </row>
    <row r="227" spans="1:7" ht="12.75">
      <c r="A227" s="35" t="s">
        <v>231</v>
      </c>
      <c r="B227" s="45" t="s">
        <v>4</v>
      </c>
      <c r="C227" s="70" t="s">
        <v>2</v>
      </c>
      <c r="D227" s="32" t="s">
        <v>232</v>
      </c>
      <c r="E227" s="163"/>
      <c r="F227" s="33">
        <f>F228</f>
        <v>300000</v>
      </c>
      <c r="G227" s="33">
        <f>G228</f>
        <v>300000</v>
      </c>
    </row>
    <row r="228" spans="1:7" ht="25.5">
      <c r="A228" s="79" t="s">
        <v>122</v>
      </c>
      <c r="B228" s="46" t="s">
        <v>4</v>
      </c>
      <c r="C228" s="68" t="s">
        <v>2</v>
      </c>
      <c r="D228" s="8" t="s">
        <v>232</v>
      </c>
      <c r="E228" s="170" t="s">
        <v>93</v>
      </c>
      <c r="F228" s="19">
        <v>300000</v>
      </c>
      <c r="G228" s="19">
        <v>300000</v>
      </c>
    </row>
    <row r="229" spans="1:7" ht="12.75">
      <c r="A229" s="260" t="s">
        <v>210</v>
      </c>
      <c r="B229" s="273" t="s">
        <v>4</v>
      </c>
      <c r="C229" s="262" t="s">
        <v>2</v>
      </c>
      <c r="D229" s="266" t="s">
        <v>233</v>
      </c>
      <c r="E229" s="267"/>
      <c r="F229" s="265">
        <f>F230</f>
        <v>150000</v>
      </c>
      <c r="G229" s="265">
        <f>G230</f>
        <v>150000</v>
      </c>
    </row>
    <row r="230" spans="1:7" ht="25.5">
      <c r="A230" s="35" t="s">
        <v>234</v>
      </c>
      <c r="B230" s="45" t="s">
        <v>4</v>
      </c>
      <c r="C230" s="70" t="s">
        <v>2</v>
      </c>
      <c r="D230" s="32" t="s">
        <v>143</v>
      </c>
      <c r="E230" s="163"/>
      <c r="F230" s="33">
        <f>F231</f>
        <v>150000</v>
      </c>
      <c r="G230" s="33">
        <f>G231</f>
        <v>150000</v>
      </c>
    </row>
    <row r="231" spans="1:7" ht="25.5">
      <c r="A231" s="246" t="s">
        <v>122</v>
      </c>
      <c r="B231" s="223" t="s">
        <v>4</v>
      </c>
      <c r="C231" s="68" t="s">
        <v>2</v>
      </c>
      <c r="D231" s="8" t="s">
        <v>143</v>
      </c>
      <c r="E231" s="170" t="s">
        <v>93</v>
      </c>
      <c r="F231" s="19">
        <v>150000</v>
      </c>
      <c r="G231" s="19">
        <v>150000</v>
      </c>
    </row>
    <row r="232" spans="1:7" ht="12.75">
      <c r="A232" s="274" t="s">
        <v>235</v>
      </c>
      <c r="B232" s="294" t="s">
        <v>4</v>
      </c>
      <c r="C232" s="262" t="s">
        <v>2</v>
      </c>
      <c r="D232" s="266" t="s">
        <v>237</v>
      </c>
      <c r="E232" s="267"/>
      <c r="F232" s="265">
        <f>F233+F235</f>
        <v>200000</v>
      </c>
      <c r="G232" s="265">
        <f>G233+G235</f>
        <v>200000</v>
      </c>
    </row>
    <row r="233" spans="1:7" ht="12.75">
      <c r="A233" s="254" t="s">
        <v>236</v>
      </c>
      <c r="B233" s="65" t="s">
        <v>4</v>
      </c>
      <c r="C233" s="70" t="s">
        <v>2</v>
      </c>
      <c r="D233" s="32" t="s">
        <v>144</v>
      </c>
      <c r="E233" s="163"/>
      <c r="F233" s="33">
        <f>F234</f>
        <v>100000</v>
      </c>
      <c r="G233" s="33">
        <f>G234</f>
        <v>100000</v>
      </c>
    </row>
    <row r="234" spans="1:7" ht="25.5">
      <c r="A234" s="246" t="s">
        <v>122</v>
      </c>
      <c r="B234" s="223" t="s">
        <v>4</v>
      </c>
      <c r="C234" s="68" t="s">
        <v>2</v>
      </c>
      <c r="D234" s="8" t="s">
        <v>144</v>
      </c>
      <c r="E234" s="170" t="s">
        <v>93</v>
      </c>
      <c r="F234" s="19">
        <v>100000</v>
      </c>
      <c r="G234" s="19">
        <v>100000</v>
      </c>
    </row>
    <row r="235" spans="1:7" ht="25.5">
      <c r="A235" s="209" t="s">
        <v>326</v>
      </c>
      <c r="B235" s="224" t="s">
        <v>4</v>
      </c>
      <c r="C235" s="212" t="s">
        <v>2</v>
      </c>
      <c r="D235" s="203" t="s">
        <v>325</v>
      </c>
      <c r="E235" s="302"/>
      <c r="F235" s="214">
        <f>F236</f>
        <v>100000</v>
      </c>
      <c r="G235" s="214">
        <f>G236</f>
        <v>100000</v>
      </c>
    </row>
    <row r="236" spans="1:7" ht="25.5">
      <c r="A236" s="79" t="s">
        <v>122</v>
      </c>
      <c r="B236" s="46" t="s">
        <v>4</v>
      </c>
      <c r="C236" s="68" t="s">
        <v>2</v>
      </c>
      <c r="D236" s="8" t="s">
        <v>325</v>
      </c>
      <c r="E236" s="175" t="s">
        <v>93</v>
      </c>
      <c r="F236" s="19">
        <v>100000</v>
      </c>
      <c r="G236" s="19">
        <v>100000</v>
      </c>
    </row>
    <row r="237" spans="1:7" ht="16.5" customHeight="1">
      <c r="A237" s="233" t="s">
        <v>13</v>
      </c>
      <c r="B237" s="238" t="s">
        <v>7</v>
      </c>
      <c r="C237" s="235"/>
      <c r="D237" s="236"/>
      <c r="E237" s="237"/>
      <c r="F237" s="239">
        <f>F238+F241+F246+F259+F280</f>
        <v>50576500</v>
      </c>
      <c r="G237" s="239">
        <f>G238+G241+G246+G259+G280</f>
        <v>45332500</v>
      </c>
    </row>
    <row r="238" spans="1:7" ht="12.75">
      <c r="A238" s="28" t="s">
        <v>18</v>
      </c>
      <c r="B238" s="37" t="s">
        <v>7</v>
      </c>
      <c r="C238" s="91" t="s">
        <v>2</v>
      </c>
      <c r="D238" s="7"/>
      <c r="E238" s="162"/>
      <c r="F238" s="20">
        <f>F239</f>
        <v>4000000</v>
      </c>
      <c r="G238" s="20">
        <f>G239</f>
        <v>4000000</v>
      </c>
    </row>
    <row r="239" spans="1:7" ht="12.75">
      <c r="A239" s="35" t="s">
        <v>33</v>
      </c>
      <c r="B239" s="39" t="s">
        <v>7</v>
      </c>
      <c r="C239" s="70" t="s">
        <v>2</v>
      </c>
      <c r="D239" s="32" t="s">
        <v>308</v>
      </c>
      <c r="E239" s="163"/>
      <c r="F239" s="33">
        <f>F240</f>
        <v>4000000</v>
      </c>
      <c r="G239" s="33">
        <f>G240</f>
        <v>4000000</v>
      </c>
    </row>
    <row r="240" spans="1:7" ht="12.75">
      <c r="A240" s="13" t="s">
        <v>147</v>
      </c>
      <c r="B240" s="48" t="s">
        <v>7</v>
      </c>
      <c r="C240" s="68" t="s">
        <v>2</v>
      </c>
      <c r="D240" s="8" t="s">
        <v>308</v>
      </c>
      <c r="E240" s="170" t="s">
        <v>148</v>
      </c>
      <c r="F240" s="19">
        <v>4000000</v>
      </c>
      <c r="G240" s="19">
        <v>4000000</v>
      </c>
    </row>
    <row r="241" spans="1:7" ht="12.75">
      <c r="A241" s="28" t="s">
        <v>14</v>
      </c>
      <c r="B241" s="37" t="s">
        <v>7</v>
      </c>
      <c r="C241" s="91" t="s">
        <v>9</v>
      </c>
      <c r="D241" s="8"/>
      <c r="E241" s="170"/>
      <c r="F241" s="20">
        <f>F242+F244</f>
        <v>23498000</v>
      </c>
      <c r="G241" s="20">
        <f>G242+G244</f>
        <v>20678000</v>
      </c>
    </row>
    <row r="242" spans="1:7" ht="36">
      <c r="A242" s="231" t="s">
        <v>45</v>
      </c>
      <c r="B242" s="211" t="s">
        <v>7</v>
      </c>
      <c r="C242" s="213" t="s">
        <v>9</v>
      </c>
      <c r="D242" s="203" t="s">
        <v>309</v>
      </c>
      <c r="E242" s="213"/>
      <c r="F242" s="214">
        <f>F243</f>
        <v>22617000</v>
      </c>
      <c r="G242" s="214">
        <f>G243</f>
        <v>19903000</v>
      </c>
    </row>
    <row r="243" spans="1:7" ht="45" customHeight="1">
      <c r="A243" s="57" t="s">
        <v>130</v>
      </c>
      <c r="B243" s="38" t="s">
        <v>7</v>
      </c>
      <c r="C243" s="68" t="s">
        <v>9</v>
      </c>
      <c r="D243" s="8" t="s">
        <v>309</v>
      </c>
      <c r="E243" s="170" t="s">
        <v>131</v>
      </c>
      <c r="F243" s="19">
        <v>22617000</v>
      </c>
      <c r="G243" s="19">
        <v>19903000</v>
      </c>
    </row>
    <row r="244" spans="1:7" ht="102">
      <c r="A244" s="230" t="s">
        <v>42</v>
      </c>
      <c r="B244" s="39" t="s">
        <v>7</v>
      </c>
      <c r="C244" s="70" t="s">
        <v>9</v>
      </c>
      <c r="D244" s="32" t="s">
        <v>310</v>
      </c>
      <c r="E244" s="163"/>
      <c r="F244" s="33">
        <f>F245</f>
        <v>881000</v>
      </c>
      <c r="G244" s="33">
        <f>G245</f>
        <v>775000</v>
      </c>
    </row>
    <row r="245" spans="1:7" ht="15.75" customHeight="1">
      <c r="A245" s="13" t="s">
        <v>145</v>
      </c>
      <c r="B245" s="38" t="s">
        <v>7</v>
      </c>
      <c r="C245" s="68" t="s">
        <v>9</v>
      </c>
      <c r="D245" s="8" t="s">
        <v>310</v>
      </c>
      <c r="E245" s="170" t="s">
        <v>86</v>
      </c>
      <c r="F245" s="23">
        <v>881000</v>
      </c>
      <c r="G245" s="23">
        <v>775000</v>
      </c>
    </row>
    <row r="246" spans="1:7" ht="12.75">
      <c r="A246" s="28" t="s">
        <v>15</v>
      </c>
      <c r="B246" s="37" t="s">
        <v>7</v>
      </c>
      <c r="C246" s="91" t="s">
        <v>11</v>
      </c>
      <c r="D246" s="8"/>
      <c r="E246" s="170"/>
      <c r="F246" s="20">
        <f>F247+F249+F252+F254+F257</f>
        <v>640000</v>
      </c>
      <c r="G246" s="20">
        <f>G247+G249+G252+G254+G257</f>
        <v>640000</v>
      </c>
    </row>
    <row r="247" spans="1:7" ht="12.75">
      <c r="A247" s="35" t="s">
        <v>179</v>
      </c>
      <c r="B247" s="39" t="s">
        <v>7</v>
      </c>
      <c r="C247" s="70" t="s">
        <v>11</v>
      </c>
      <c r="D247" s="32" t="s">
        <v>311</v>
      </c>
      <c r="E247" s="163"/>
      <c r="F247" s="33">
        <f>F248</f>
        <v>0</v>
      </c>
      <c r="G247" s="33">
        <f>G248</f>
        <v>0</v>
      </c>
    </row>
    <row r="248" spans="1:7" ht="12.75">
      <c r="A248" s="13" t="s">
        <v>190</v>
      </c>
      <c r="B248" s="38" t="s">
        <v>7</v>
      </c>
      <c r="C248" s="68" t="s">
        <v>11</v>
      </c>
      <c r="D248" s="8" t="s">
        <v>311</v>
      </c>
      <c r="E248" s="170" t="s">
        <v>189</v>
      </c>
      <c r="F248" s="23"/>
      <c r="G248" s="23"/>
    </row>
    <row r="249" spans="1:7" ht="12.75">
      <c r="A249" s="35" t="s">
        <v>180</v>
      </c>
      <c r="B249" s="39" t="s">
        <v>7</v>
      </c>
      <c r="C249" s="70" t="s">
        <v>11</v>
      </c>
      <c r="D249" s="32" t="s">
        <v>312</v>
      </c>
      <c r="E249" s="163"/>
      <c r="F249" s="33">
        <f>F250+F251</f>
        <v>0</v>
      </c>
      <c r="G249" s="33">
        <f>G250+G251</f>
        <v>0</v>
      </c>
    </row>
    <row r="250" spans="1:7" ht="12.75">
      <c r="A250" s="13" t="s">
        <v>191</v>
      </c>
      <c r="B250" s="38" t="s">
        <v>7</v>
      </c>
      <c r="C250" s="68" t="s">
        <v>11</v>
      </c>
      <c r="D250" s="8" t="s">
        <v>312</v>
      </c>
      <c r="E250" s="170" t="s">
        <v>189</v>
      </c>
      <c r="F250" s="19"/>
      <c r="G250" s="19"/>
    </row>
    <row r="251" spans="1:7" ht="12.75">
      <c r="A251" s="13" t="s">
        <v>190</v>
      </c>
      <c r="B251" s="38" t="s">
        <v>7</v>
      </c>
      <c r="C251" s="68" t="s">
        <v>11</v>
      </c>
      <c r="D251" s="8" t="s">
        <v>312</v>
      </c>
      <c r="E251" s="170" t="s">
        <v>189</v>
      </c>
      <c r="F251" s="23"/>
      <c r="G251" s="23"/>
    </row>
    <row r="252" spans="1:7" ht="12.75">
      <c r="A252" s="35" t="s">
        <v>44</v>
      </c>
      <c r="B252" s="39" t="s">
        <v>7</v>
      </c>
      <c r="C252" s="70" t="s">
        <v>11</v>
      </c>
      <c r="D252" s="32" t="s">
        <v>349</v>
      </c>
      <c r="E252" s="163"/>
      <c r="F252" s="33">
        <f>F253</f>
        <v>40000</v>
      </c>
      <c r="G252" s="33">
        <f>G253</f>
        <v>40000</v>
      </c>
    </row>
    <row r="253" spans="1:7" ht="25.5">
      <c r="A253" s="13" t="s">
        <v>145</v>
      </c>
      <c r="B253" s="38" t="s">
        <v>7</v>
      </c>
      <c r="C253" s="68" t="s">
        <v>11</v>
      </c>
      <c r="D253" s="8" t="s">
        <v>349</v>
      </c>
      <c r="E253" s="170" t="s">
        <v>146</v>
      </c>
      <c r="F253" s="23">
        <v>40000</v>
      </c>
      <c r="G253" s="23">
        <v>40000</v>
      </c>
    </row>
    <row r="254" spans="1:7" ht="25.5">
      <c r="A254" s="35" t="s">
        <v>73</v>
      </c>
      <c r="B254" s="39" t="s">
        <v>7</v>
      </c>
      <c r="C254" s="70" t="s">
        <v>11</v>
      </c>
      <c r="D254" s="32" t="s">
        <v>350</v>
      </c>
      <c r="E254" s="163"/>
      <c r="F254" s="33">
        <f>SUM(F255:F256)</f>
        <v>0</v>
      </c>
      <c r="G254" s="33">
        <f>SUM(G255:G256)</f>
        <v>0</v>
      </c>
    </row>
    <row r="255" spans="1:7" ht="25.5">
      <c r="A255" s="13" t="s">
        <v>145</v>
      </c>
      <c r="B255" s="48" t="s">
        <v>7</v>
      </c>
      <c r="C255" s="68" t="s">
        <v>11</v>
      </c>
      <c r="D255" s="8" t="s">
        <v>350</v>
      </c>
      <c r="E255" s="170" t="s">
        <v>146</v>
      </c>
      <c r="F255" s="19"/>
      <c r="G255" s="19"/>
    </row>
    <row r="256" spans="1:7" ht="25.5">
      <c r="A256" s="13" t="s">
        <v>145</v>
      </c>
      <c r="B256" s="48" t="s">
        <v>7</v>
      </c>
      <c r="C256" s="68" t="s">
        <v>11</v>
      </c>
      <c r="D256" s="8" t="s">
        <v>350</v>
      </c>
      <c r="E256" s="251" t="s">
        <v>86</v>
      </c>
      <c r="F256" s="19"/>
      <c r="G256" s="19"/>
    </row>
    <row r="257" spans="1:7" ht="12.75">
      <c r="A257" s="35" t="s">
        <v>239</v>
      </c>
      <c r="B257" s="50" t="s">
        <v>7</v>
      </c>
      <c r="C257" s="103" t="s">
        <v>11</v>
      </c>
      <c r="D257" s="32" t="s">
        <v>313</v>
      </c>
      <c r="E257" s="32"/>
      <c r="F257" s="33">
        <f>F258</f>
        <v>600000</v>
      </c>
      <c r="G257" s="33">
        <f>G258</f>
        <v>600000</v>
      </c>
    </row>
    <row r="258" spans="1:7" ht="25.5">
      <c r="A258" s="13" t="s">
        <v>145</v>
      </c>
      <c r="B258" s="38" t="s">
        <v>7</v>
      </c>
      <c r="C258" s="68" t="s">
        <v>11</v>
      </c>
      <c r="D258" s="8" t="s">
        <v>313</v>
      </c>
      <c r="E258" s="170" t="s">
        <v>86</v>
      </c>
      <c r="F258" s="80">
        <v>600000</v>
      </c>
      <c r="G258" s="80">
        <v>600000</v>
      </c>
    </row>
    <row r="259" spans="1:7" ht="12.75">
      <c r="A259" s="28" t="s">
        <v>61</v>
      </c>
      <c r="B259" s="37" t="s">
        <v>7</v>
      </c>
      <c r="C259" s="91" t="s">
        <v>12</v>
      </c>
      <c r="D259" s="11"/>
      <c r="E259" s="189"/>
      <c r="F259" s="20">
        <f>F260+F263+F269+F271+F275+F277</f>
        <v>22238500</v>
      </c>
      <c r="G259" s="20">
        <f>G260+G263+G269+G271+G275+G277</f>
        <v>19814500</v>
      </c>
    </row>
    <row r="260" spans="1:7" ht="54.75" customHeight="1">
      <c r="A260" s="35" t="s">
        <v>83</v>
      </c>
      <c r="B260" s="45" t="s">
        <v>7</v>
      </c>
      <c r="C260" s="101" t="s">
        <v>12</v>
      </c>
      <c r="D260" s="32" t="s">
        <v>351</v>
      </c>
      <c r="E260" s="183"/>
      <c r="F260" s="33">
        <f>F261+F262</f>
        <v>16821000</v>
      </c>
      <c r="G260" s="33">
        <f>G261+G262</f>
        <v>14906400</v>
      </c>
    </row>
    <row r="261" spans="1:7" ht="25.5">
      <c r="A261" s="13" t="s">
        <v>145</v>
      </c>
      <c r="B261" s="46" t="s">
        <v>7</v>
      </c>
      <c r="C261" s="102" t="s">
        <v>12</v>
      </c>
      <c r="D261" s="8" t="s">
        <v>351</v>
      </c>
      <c r="E261" s="184" t="s">
        <v>146</v>
      </c>
      <c r="F261" s="19">
        <v>11821000</v>
      </c>
      <c r="G261" s="19">
        <v>10906400</v>
      </c>
    </row>
    <row r="262" spans="1:7" ht="25.5">
      <c r="A262" s="13" t="s">
        <v>132</v>
      </c>
      <c r="B262" s="46" t="s">
        <v>7</v>
      </c>
      <c r="C262" s="102" t="s">
        <v>12</v>
      </c>
      <c r="D262" s="8" t="s">
        <v>351</v>
      </c>
      <c r="E262" s="184" t="s">
        <v>133</v>
      </c>
      <c r="F262" s="19">
        <v>5000000</v>
      </c>
      <c r="G262" s="19">
        <v>4000000</v>
      </c>
    </row>
    <row r="263" spans="1:7" ht="12.75">
      <c r="A263" s="107" t="s">
        <v>62</v>
      </c>
      <c r="B263" s="45" t="s">
        <v>7</v>
      </c>
      <c r="C263" s="101" t="s">
        <v>12</v>
      </c>
      <c r="D263" s="32" t="s">
        <v>314</v>
      </c>
      <c r="E263" s="183"/>
      <c r="F263" s="33">
        <f>SUM(F264:F268)</f>
        <v>518000</v>
      </c>
      <c r="G263" s="33">
        <f>SUM(G264:G268)</f>
        <v>495000</v>
      </c>
    </row>
    <row r="264" spans="1:7" ht="12.75">
      <c r="A264" s="79" t="s">
        <v>121</v>
      </c>
      <c r="B264" s="38" t="s">
        <v>7</v>
      </c>
      <c r="C264" s="68" t="s">
        <v>12</v>
      </c>
      <c r="D264" s="8" t="s">
        <v>314</v>
      </c>
      <c r="E264" s="170" t="s">
        <v>120</v>
      </c>
      <c r="F264" s="19">
        <v>40000</v>
      </c>
      <c r="G264" s="19">
        <v>40000</v>
      </c>
    </row>
    <row r="265" spans="1:7" ht="25.5" customHeight="1">
      <c r="A265" s="79" t="s">
        <v>94</v>
      </c>
      <c r="B265" s="38" t="s">
        <v>7</v>
      </c>
      <c r="C265" s="68" t="s">
        <v>12</v>
      </c>
      <c r="D265" s="8" t="s">
        <v>314</v>
      </c>
      <c r="E265" s="170" t="s">
        <v>95</v>
      </c>
      <c r="F265" s="19">
        <v>430000</v>
      </c>
      <c r="G265" s="19">
        <v>430000</v>
      </c>
    </row>
    <row r="266" spans="1:7" ht="22.5" customHeight="1">
      <c r="A266" s="79" t="s">
        <v>102</v>
      </c>
      <c r="B266" s="38" t="s">
        <v>7</v>
      </c>
      <c r="C266" s="68" t="s">
        <v>12</v>
      </c>
      <c r="D266" s="8" t="s">
        <v>314</v>
      </c>
      <c r="E266" s="170" t="s">
        <v>104</v>
      </c>
      <c r="F266" s="19">
        <v>5000</v>
      </c>
      <c r="G266" s="19">
        <v>5000</v>
      </c>
    </row>
    <row r="267" spans="1:7" ht="25.5">
      <c r="A267" s="79" t="s">
        <v>90</v>
      </c>
      <c r="B267" s="38" t="s">
        <v>7</v>
      </c>
      <c r="C267" s="68" t="s">
        <v>12</v>
      </c>
      <c r="D267" s="8" t="s">
        <v>314</v>
      </c>
      <c r="E267" s="170" t="s">
        <v>92</v>
      </c>
      <c r="F267" s="19">
        <v>2000</v>
      </c>
      <c r="G267" s="19">
        <v>2000</v>
      </c>
    </row>
    <row r="268" spans="1:7" ht="25.5" customHeight="1">
      <c r="A268" s="79" t="s">
        <v>91</v>
      </c>
      <c r="B268" s="38" t="s">
        <v>7</v>
      </c>
      <c r="C268" s="68" t="s">
        <v>12</v>
      </c>
      <c r="D268" s="8" t="s">
        <v>314</v>
      </c>
      <c r="E268" s="170" t="s">
        <v>93</v>
      </c>
      <c r="F268" s="19">
        <v>41000</v>
      </c>
      <c r="G268" s="19">
        <v>18000</v>
      </c>
    </row>
    <row r="269" spans="1:7" ht="38.25">
      <c r="A269" s="58" t="s">
        <v>185</v>
      </c>
      <c r="B269" s="36" t="s">
        <v>7</v>
      </c>
      <c r="C269" s="166" t="s">
        <v>12</v>
      </c>
      <c r="D269" s="138" t="s">
        <v>315</v>
      </c>
      <c r="E269" s="190"/>
      <c r="F269" s="140">
        <f>F270</f>
        <v>1353500</v>
      </c>
      <c r="G269" s="140">
        <f>G270</f>
        <v>1271100</v>
      </c>
    </row>
    <row r="270" spans="1:7" ht="38.25">
      <c r="A270" s="79" t="s">
        <v>178</v>
      </c>
      <c r="B270" s="51" t="s">
        <v>7</v>
      </c>
      <c r="C270" s="167" t="s">
        <v>12</v>
      </c>
      <c r="D270" s="142" t="s">
        <v>315</v>
      </c>
      <c r="E270" s="187" t="s">
        <v>177</v>
      </c>
      <c r="F270" s="144">
        <v>1353500</v>
      </c>
      <c r="G270" s="144">
        <v>1271100</v>
      </c>
    </row>
    <row r="271" spans="1:7" ht="38.25">
      <c r="A271" s="35" t="s">
        <v>52</v>
      </c>
      <c r="B271" s="45" t="s">
        <v>7</v>
      </c>
      <c r="C271" s="101" t="s">
        <v>12</v>
      </c>
      <c r="D271" s="32" t="s">
        <v>352</v>
      </c>
      <c r="E271" s="183"/>
      <c r="F271" s="33">
        <f>SUM(F272:F274)</f>
        <v>3546000</v>
      </c>
      <c r="G271" s="33">
        <f>SUM(G272:G274)</f>
        <v>3142000</v>
      </c>
    </row>
    <row r="272" spans="1:7" ht="12.75">
      <c r="A272" s="79" t="s">
        <v>91</v>
      </c>
      <c r="B272" s="46" t="s">
        <v>7</v>
      </c>
      <c r="C272" s="102" t="s">
        <v>12</v>
      </c>
      <c r="D272" s="8" t="s">
        <v>352</v>
      </c>
      <c r="E272" s="184" t="s">
        <v>93</v>
      </c>
      <c r="F272" s="19">
        <v>100000</v>
      </c>
      <c r="G272" s="19">
        <v>81000</v>
      </c>
    </row>
    <row r="273" spans="1:7" ht="25.5">
      <c r="A273" s="13" t="s">
        <v>145</v>
      </c>
      <c r="B273" s="46" t="s">
        <v>7</v>
      </c>
      <c r="C273" s="102" t="s">
        <v>12</v>
      </c>
      <c r="D273" s="8" t="s">
        <v>352</v>
      </c>
      <c r="E273" s="184" t="s">
        <v>146</v>
      </c>
      <c r="F273" s="19">
        <v>3264000</v>
      </c>
      <c r="G273" s="19">
        <v>2900000</v>
      </c>
    </row>
    <row r="274" spans="1:7" ht="21.75" customHeight="1">
      <c r="A274" s="13" t="s">
        <v>87</v>
      </c>
      <c r="B274" s="46" t="s">
        <v>149</v>
      </c>
      <c r="C274" s="102" t="s">
        <v>12</v>
      </c>
      <c r="D274" s="8" t="s">
        <v>352</v>
      </c>
      <c r="E274" s="184" t="s">
        <v>86</v>
      </c>
      <c r="F274" s="19">
        <v>182000</v>
      </c>
      <c r="G274" s="19">
        <v>161000</v>
      </c>
    </row>
    <row r="275" spans="1:7" ht="38.25">
      <c r="A275" s="58" t="s">
        <v>39</v>
      </c>
      <c r="B275" s="36" t="s">
        <v>7</v>
      </c>
      <c r="C275" s="166" t="s">
        <v>12</v>
      </c>
      <c r="D275" s="138" t="s">
        <v>316</v>
      </c>
      <c r="E275" s="190"/>
      <c r="F275" s="140">
        <f>F276</f>
        <v>0</v>
      </c>
      <c r="G275" s="140">
        <f>G276</f>
        <v>0</v>
      </c>
    </row>
    <row r="276" spans="1:7" ht="25.5">
      <c r="A276" s="79" t="s">
        <v>186</v>
      </c>
      <c r="B276" s="51" t="s">
        <v>7</v>
      </c>
      <c r="C276" s="167" t="s">
        <v>12</v>
      </c>
      <c r="D276" s="142" t="s">
        <v>316</v>
      </c>
      <c r="E276" s="187" t="s">
        <v>177</v>
      </c>
      <c r="F276" s="144"/>
      <c r="G276" s="144"/>
    </row>
    <row r="277" spans="1:7" ht="25.5">
      <c r="A277" s="107" t="s">
        <v>80</v>
      </c>
      <c r="B277" s="45" t="s">
        <v>7</v>
      </c>
      <c r="C277" s="101" t="s">
        <v>12</v>
      </c>
      <c r="D277" s="32" t="s">
        <v>353</v>
      </c>
      <c r="E277" s="183"/>
      <c r="F277" s="33">
        <f>F278+F279</f>
        <v>0</v>
      </c>
      <c r="G277" s="33">
        <f>G278+G279</f>
        <v>0</v>
      </c>
    </row>
    <row r="278" spans="1:7" ht="12.75">
      <c r="A278" s="79" t="s">
        <v>91</v>
      </c>
      <c r="B278" s="46" t="s">
        <v>7</v>
      </c>
      <c r="C278" s="102" t="s">
        <v>12</v>
      </c>
      <c r="D278" s="8" t="s">
        <v>353</v>
      </c>
      <c r="E278" s="184" t="s">
        <v>93</v>
      </c>
      <c r="F278" s="19"/>
      <c r="G278" s="19"/>
    </row>
    <row r="279" spans="1:7" ht="12.75">
      <c r="A279" s="13" t="s">
        <v>87</v>
      </c>
      <c r="B279" s="46" t="s">
        <v>7</v>
      </c>
      <c r="C279" s="102" t="s">
        <v>12</v>
      </c>
      <c r="D279" s="8" t="s">
        <v>353</v>
      </c>
      <c r="E279" s="184" t="s">
        <v>86</v>
      </c>
      <c r="F279" s="19"/>
      <c r="G279" s="19"/>
    </row>
    <row r="280" spans="1:7" ht="12.75">
      <c r="A280" s="28" t="s">
        <v>242</v>
      </c>
      <c r="B280" s="37" t="s">
        <v>7</v>
      </c>
      <c r="C280" s="91" t="s">
        <v>243</v>
      </c>
      <c r="D280" s="11"/>
      <c r="E280" s="189"/>
      <c r="F280" s="20">
        <f>F281</f>
        <v>200000</v>
      </c>
      <c r="G280" s="20">
        <f>G281</f>
        <v>200000</v>
      </c>
    </row>
    <row r="281" spans="1:7" ht="12.75">
      <c r="A281" s="35" t="s">
        <v>240</v>
      </c>
      <c r="B281" s="45" t="s">
        <v>7</v>
      </c>
      <c r="C281" s="101" t="s">
        <v>243</v>
      </c>
      <c r="D281" s="32" t="s">
        <v>241</v>
      </c>
      <c r="E281" s="183"/>
      <c r="F281" s="33">
        <f>F282</f>
        <v>200000</v>
      </c>
      <c r="G281" s="33">
        <f>G282</f>
        <v>200000</v>
      </c>
    </row>
    <row r="282" spans="1:7" ht="25.5">
      <c r="A282" s="13" t="s">
        <v>244</v>
      </c>
      <c r="B282" s="46" t="s">
        <v>7</v>
      </c>
      <c r="C282" s="102" t="s">
        <v>243</v>
      </c>
      <c r="D282" s="8" t="s">
        <v>241</v>
      </c>
      <c r="E282" s="184" t="s">
        <v>182</v>
      </c>
      <c r="F282" s="19">
        <v>200000</v>
      </c>
      <c r="G282" s="19">
        <v>200000</v>
      </c>
    </row>
    <row r="283" spans="1:7" ht="12.75">
      <c r="A283" s="112" t="s">
        <v>63</v>
      </c>
      <c r="B283" s="84" t="s">
        <v>34</v>
      </c>
      <c r="C283" s="114"/>
      <c r="D283" s="77"/>
      <c r="E283" s="191"/>
      <c r="F283" s="115">
        <f>F284</f>
        <v>350000</v>
      </c>
      <c r="G283" s="115">
        <f>G284</f>
        <v>350000</v>
      </c>
    </row>
    <row r="284" spans="1:7" ht="12.75">
      <c r="A284" s="116" t="s">
        <v>71</v>
      </c>
      <c r="B284" s="64" t="s">
        <v>34</v>
      </c>
      <c r="C284" s="99" t="s">
        <v>8</v>
      </c>
      <c r="D284" s="7"/>
      <c r="E284" s="185"/>
      <c r="F284" s="20">
        <f>F285</f>
        <v>350000</v>
      </c>
      <c r="G284" s="20">
        <f>G285</f>
        <v>350000</v>
      </c>
    </row>
    <row r="285" spans="1:7" ht="25.5">
      <c r="A285" s="260" t="s">
        <v>290</v>
      </c>
      <c r="B285" s="275" t="s">
        <v>34</v>
      </c>
      <c r="C285" s="276" t="s">
        <v>8</v>
      </c>
      <c r="D285" s="266" t="s">
        <v>245</v>
      </c>
      <c r="E285" s="277"/>
      <c r="F285" s="265">
        <f>F286+F289</f>
        <v>350000</v>
      </c>
      <c r="G285" s="265">
        <f>G286+G289</f>
        <v>350000</v>
      </c>
    </row>
    <row r="286" spans="1:7" ht="25.5">
      <c r="A286" s="247" t="s">
        <v>246</v>
      </c>
      <c r="B286" s="62" t="s">
        <v>34</v>
      </c>
      <c r="C286" s="32" t="s">
        <v>8</v>
      </c>
      <c r="D286" s="32" t="s">
        <v>247</v>
      </c>
      <c r="E286" s="188"/>
      <c r="F286" s="33">
        <f>F287</f>
        <v>350000</v>
      </c>
      <c r="G286" s="33">
        <f>G287</f>
        <v>350000</v>
      </c>
    </row>
    <row r="287" spans="1:7" ht="25.5">
      <c r="A287" s="79" t="s">
        <v>181</v>
      </c>
      <c r="B287" s="38" t="s">
        <v>34</v>
      </c>
      <c r="C287" s="68" t="s">
        <v>8</v>
      </c>
      <c r="D287" s="8" t="s">
        <v>247</v>
      </c>
      <c r="E287" s="170" t="s">
        <v>182</v>
      </c>
      <c r="F287" s="80">
        <v>350000</v>
      </c>
      <c r="G287" s="80">
        <v>350000</v>
      </c>
    </row>
    <row r="288" spans="1:7" ht="12.75">
      <c r="A288" s="35" t="s">
        <v>248</v>
      </c>
      <c r="B288" s="50" t="s">
        <v>34</v>
      </c>
      <c r="C288" s="103" t="s">
        <v>8</v>
      </c>
      <c r="D288" s="32" t="s">
        <v>250</v>
      </c>
      <c r="E288" s="188"/>
      <c r="F288" s="33">
        <f>F289</f>
        <v>0</v>
      </c>
      <c r="G288" s="33">
        <f>G289</f>
        <v>0</v>
      </c>
    </row>
    <row r="289" spans="1:7" ht="25.5">
      <c r="A289" s="79" t="s">
        <v>249</v>
      </c>
      <c r="B289" s="38" t="s">
        <v>34</v>
      </c>
      <c r="C289" s="68" t="s">
        <v>8</v>
      </c>
      <c r="D289" s="8" t="s">
        <v>250</v>
      </c>
      <c r="E289" s="170" t="s">
        <v>251</v>
      </c>
      <c r="F289" s="80"/>
      <c r="G289" s="80"/>
    </row>
    <row r="290" spans="1:7" ht="12.75">
      <c r="A290" s="86" t="s">
        <v>64</v>
      </c>
      <c r="B290" s="84" t="s">
        <v>6</v>
      </c>
      <c r="C290" s="114"/>
      <c r="D290" s="77"/>
      <c r="E290" s="191"/>
      <c r="F290" s="115">
        <f aca="true" t="shared" si="1" ref="F290:G292">F291</f>
        <v>600000</v>
      </c>
      <c r="G290" s="115">
        <f t="shared" si="1"/>
        <v>600000</v>
      </c>
    </row>
    <row r="291" spans="1:7" ht="12.75">
      <c r="A291" s="116" t="s">
        <v>30</v>
      </c>
      <c r="B291" s="64" t="s">
        <v>6</v>
      </c>
      <c r="C291" s="99" t="s">
        <v>9</v>
      </c>
      <c r="D291" s="7"/>
      <c r="E291" s="185"/>
      <c r="F291" s="20">
        <f t="shared" si="1"/>
        <v>600000</v>
      </c>
      <c r="G291" s="20">
        <f t="shared" si="1"/>
        <v>600000</v>
      </c>
    </row>
    <row r="292" spans="1:7" ht="25.5">
      <c r="A292" s="157" t="s">
        <v>318</v>
      </c>
      <c r="B292" s="130" t="s">
        <v>6</v>
      </c>
      <c r="C292" s="96" t="s">
        <v>9</v>
      </c>
      <c r="D292" s="15" t="s">
        <v>317</v>
      </c>
      <c r="E292" s="176"/>
      <c r="F292" s="18">
        <f t="shared" si="1"/>
        <v>600000</v>
      </c>
      <c r="G292" s="18">
        <f t="shared" si="1"/>
        <v>600000</v>
      </c>
    </row>
    <row r="293" spans="1:7" ht="25.5">
      <c r="A293" s="79" t="s">
        <v>181</v>
      </c>
      <c r="B293" s="38" t="s">
        <v>6</v>
      </c>
      <c r="C293" s="68" t="s">
        <v>9</v>
      </c>
      <c r="D293" s="8" t="s">
        <v>317</v>
      </c>
      <c r="E293" s="170" t="s">
        <v>182</v>
      </c>
      <c r="F293" s="80">
        <v>600000</v>
      </c>
      <c r="G293" s="80">
        <v>600000</v>
      </c>
    </row>
    <row r="294" spans="1:7" ht="15.75">
      <c r="A294" s="121" t="s">
        <v>60</v>
      </c>
      <c r="B294" s="117" t="s">
        <v>53</v>
      </c>
      <c r="C294" s="119"/>
      <c r="D294" s="118"/>
      <c r="E294" s="160"/>
      <c r="F294" s="120">
        <f aca="true" t="shared" si="2" ref="F294:G296">F295</f>
        <v>2000000</v>
      </c>
      <c r="G294" s="120">
        <f t="shared" si="2"/>
        <v>2000000</v>
      </c>
    </row>
    <row r="295" spans="1:7" ht="12.75">
      <c r="A295" s="122" t="s">
        <v>66</v>
      </c>
      <c r="B295" s="37" t="s">
        <v>53</v>
      </c>
      <c r="C295" s="88" t="s">
        <v>2</v>
      </c>
      <c r="D295" s="16"/>
      <c r="E295" s="192"/>
      <c r="F295" s="123">
        <f t="shared" si="2"/>
        <v>2000000</v>
      </c>
      <c r="G295" s="123">
        <f t="shared" si="2"/>
        <v>2000000</v>
      </c>
    </row>
    <row r="296" spans="1:7" ht="12.75">
      <c r="A296" s="111" t="s">
        <v>258</v>
      </c>
      <c r="B296" s="39" t="s">
        <v>53</v>
      </c>
      <c r="C296" s="70" t="s">
        <v>2</v>
      </c>
      <c r="D296" s="32" t="s">
        <v>259</v>
      </c>
      <c r="E296" s="163"/>
      <c r="F296" s="124">
        <f t="shared" si="2"/>
        <v>2000000</v>
      </c>
      <c r="G296" s="124">
        <f t="shared" si="2"/>
        <v>2000000</v>
      </c>
    </row>
    <row r="297" spans="1:7" ht="12.75">
      <c r="A297" s="104" t="s">
        <v>152</v>
      </c>
      <c r="B297" s="38" t="s">
        <v>53</v>
      </c>
      <c r="C297" s="68" t="s">
        <v>2</v>
      </c>
      <c r="D297" s="8" t="s">
        <v>259</v>
      </c>
      <c r="E297" s="170" t="s">
        <v>153</v>
      </c>
      <c r="F297" s="80">
        <v>2000000</v>
      </c>
      <c r="G297" s="80">
        <v>2000000</v>
      </c>
    </row>
    <row r="298" spans="1:7" ht="25.5">
      <c r="A298" s="86" t="s">
        <v>67</v>
      </c>
      <c r="B298" s="76" t="s">
        <v>40</v>
      </c>
      <c r="C298" s="97"/>
      <c r="D298" s="77"/>
      <c r="E298" s="161"/>
      <c r="F298" s="115">
        <f>F299</f>
        <v>7024300</v>
      </c>
      <c r="G298" s="115">
        <f>G299</f>
        <v>6452400</v>
      </c>
    </row>
    <row r="299" spans="1:7" ht="25.5">
      <c r="A299" s="59" t="s">
        <v>68</v>
      </c>
      <c r="B299" s="75" t="s">
        <v>40</v>
      </c>
      <c r="C299" s="168" t="s">
        <v>2</v>
      </c>
      <c r="D299" s="16"/>
      <c r="E299" s="193"/>
      <c r="F299" s="20">
        <f>F300+F302</f>
        <v>7024300</v>
      </c>
      <c r="G299" s="20">
        <f>G300+G302</f>
        <v>6452400</v>
      </c>
    </row>
    <row r="300" spans="1:7" ht="12.75">
      <c r="A300" s="74" t="s">
        <v>47</v>
      </c>
      <c r="B300" s="71" t="s">
        <v>40</v>
      </c>
      <c r="C300" s="71" t="s">
        <v>2</v>
      </c>
      <c r="D300" s="73" t="s">
        <v>262</v>
      </c>
      <c r="E300" s="194"/>
      <c r="F300" s="33">
        <f>F301</f>
        <v>2000000</v>
      </c>
      <c r="G300" s="33">
        <f>G301</f>
        <v>2000000</v>
      </c>
    </row>
    <row r="301" spans="1:7" ht="12.75">
      <c r="A301" s="87" t="s">
        <v>154</v>
      </c>
      <c r="B301" s="6" t="s">
        <v>40</v>
      </c>
      <c r="C301" s="89" t="s">
        <v>2</v>
      </c>
      <c r="D301" s="17" t="s">
        <v>262</v>
      </c>
      <c r="E301" s="31" t="s">
        <v>155</v>
      </c>
      <c r="F301" s="24">
        <v>2000000</v>
      </c>
      <c r="G301" s="24">
        <v>2000000</v>
      </c>
    </row>
    <row r="302" spans="1:7" ht="25.5">
      <c r="A302" s="72" t="s">
        <v>46</v>
      </c>
      <c r="B302" s="71" t="s">
        <v>40</v>
      </c>
      <c r="C302" s="71" t="s">
        <v>2</v>
      </c>
      <c r="D302" s="73" t="s">
        <v>263</v>
      </c>
      <c r="E302" s="194"/>
      <c r="F302" s="33">
        <f>F303</f>
        <v>5024300</v>
      </c>
      <c r="G302" s="33">
        <f>G303</f>
        <v>4452400</v>
      </c>
    </row>
    <row r="303" spans="1:7" ht="13.5" thickBot="1">
      <c r="A303" s="60" t="s">
        <v>154</v>
      </c>
      <c r="B303" s="67" t="s">
        <v>40</v>
      </c>
      <c r="C303" s="89" t="s">
        <v>2</v>
      </c>
      <c r="D303" s="17" t="s">
        <v>263</v>
      </c>
      <c r="E303" s="31" t="s">
        <v>155</v>
      </c>
      <c r="F303" s="24">
        <v>5024300</v>
      </c>
      <c r="G303" s="24">
        <v>4452400</v>
      </c>
    </row>
    <row r="304" spans="1:7" ht="16.5" thickBot="1">
      <c r="A304" s="240" t="s">
        <v>19</v>
      </c>
      <c r="B304" s="241"/>
      <c r="C304" s="242"/>
      <c r="D304" s="243"/>
      <c r="E304" s="244"/>
      <c r="F304" s="245">
        <f>F13+F74+F78+F85+F92+F200+F237+F283+F290+F294+F298</f>
        <v>369606250</v>
      </c>
      <c r="G304" s="245">
        <f>G13+G74+G78+G85+G92+G200+G237+G283+G290+G294+G298</f>
        <v>355113350</v>
      </c>
    </row>
    <row r="306" spans="3:7" ht="12.75">
      <c r="C306" s="252" t="s">
        <v>74</v>
      </c>
      <c r="D306" s="252"/>
      <c r="E306" s="252"/>
      <c r="F306" s="253">
        <f>F15+F19+F25+F56+F58+F65+F83+F87+F90+F97+F121+F130+F137+F167+F171+F177+F72+F181+F189+F195+F198+F214+F223+F227+F230+F233+F235+F239+F257+F280+F286+F288+F292+F296+F300</f>
        <v>140182450</v>
      </c>
      <c r="G306" s="253">
        <f>G15+G19+G25+G56+G58+G65+G83+G87+G90+G97+G121+G130+G137+G167+G171+G177+G72+G181+G189+G195+G198+G214+G223+G227+G230+G233+G235+G239+G257+G280+G286+G288+G292+G296+G300</f>
        <v>150182450</v>
      </c>
    </row>
    <row r="307" spans="3:7" ht="12.75">
      <c r="C307" s="252" t="s">
        <v>319</v>
      </c>
      <c r="D307" s="252"/>
      <c r="E307" s="252"/>
      <c r="F307" s="253"/>
      <c r="G307" s="253"/>
    </row>
    <row r="308" spans="3:7" ht="12.75">
      <c r="C308" s="252" t="s">
        <v>75</v>
      </c>
      <c r="D308" s="252"/>
      <c r="E308" s="252"/>
      <c r="F308" s="253">
        <f>F95+F126+F128+F210</f>
        <v>13000000</v>
      </c>
      <c r="G308" s="253">
        <f>G95+G126+G128+G210</f>
        <v>13000000</v>
      </c>
    </row>
    <row r="309" spans="3:7" ht="12.75">
      <c r="C309" s="252" t="s">
        <v>76</v>
      </c>
      <c r="D309" s="252"/>
      <c r="E309" s="252"/>
      <c r="F309" s="253">
        <f>F27+F31+F34+F37+F76+F80+F106+F112+F115+F119+F123+F139+F142+F151+F159+F163+F165+F174+F208+F241+F247+F249+F252+F254+F259+F302</f>
        <v>215255800</v>
      </c>
      <c r="G309" s="253">
        <f>G27+G31+G34+G37+G76+G80+G106+G112+G115+G119+G123+G139+G142+G151+G159+G163+G165+G174+G208+G241+G247+G249+G252+G254+G259+G302</f>
        <v>190762900</v>
      </c>
    </row>
    <row r="310" spans="3:7" ht="12.75">
      <c r="C310" s="252" t="s">
        <v>77</v>
      </c>
      <c r="D310" s="252"/>
      <c r="E310" s="252"/>
      <c r="F310" s="253">
        <f>F41+F43+F45+F47+F49+F52+F204</f>
        <v>1168000</v>
      </c>
      <c r="G310" s="253">
        <f>G41+G43+G45+G47+G49+G52+G204</f>
        <v>1168000</v>
      </c>
    </row>
    <row r="311" spans="3:7" ht="12.75">
      <c r="C311" s="252"/>
      <c r="D311" s="252"/>
      <c r="E311" s="252"/>
      <c r="F311" s="253">
        <f>SUM(F306:F310)</f>
        <v>369606250</v>
      </c>
      <c r="G311" s="253">
        <f>SUM(G306:G310)</f>
        <v>355113350</v>
      </c>
    </row>
  </sheetData>
  <sheetProtection/>
  <mergeCells count="8">
    <mergeCell ref="F7:F12"/>
    <mergeCell ref="G7:G12"/>
    <mergeCell ref="A5:G5"/>
    <mergeCell ref="A7:A12"/>
    <mergeCell ref="B7:B12"/>
    <mergeCell ref="C7:C12"/>
    <mergeCell ref="D7:D12"/>
    <mergeCell ref="E7:E12"/>
  </mergeCells>
  <printOptions/>
  <pageMargins left="0.7" right="0.17" top="0.17" bottom="0.17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zoomScalePageLayoutView="0" workbookViewId="0" topLeftCell="A52">
      <selection activeCell="F175" sqref="F175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  <col min="8" max="8" width="16.125" style="0" customWidth="1"/>
  </cols>
  <sheetData>
    <row r="1" ht="12.75">
      <c r="E1" s="5" t="s">
        <v>321</v>
      </c>
    </row>
    <row r="2" ht="12.75">
      <c r="E2" s="5" t="s">
        <v>56</v>
      </c>
    </row>
    <row r="3" ht="12.75">
      <c r="E3" s="5" t="s">
        <v>55</v>
      </c>
    </row>
    <row r="4" ht="12.75">
      <c r="G4" s="5"/>
    </row>
    <row r="5" spans="1:7" ht="27.75" customHeight="1">
      <c r="A5" s="321" t="s">
        <v>328</v>
      </c>
      <c r="B5" s="321"/>
      <c r="C5" s="321"/>
      <c r="D5" s="321"/>
      <c r="E5" s="321"/>
      <c r="F5" s="321"/>
      <c r="G5" s="321"/>
    </row>
    <row r="6" spans="1:7" ht="13.5" thickBot="1">
      <c r="A6" s="1"/>
      <c r="B6" s="1"/>
      <c r="C6" s="2"/>
      <c r="D6" s="2"/>
      <c r="E6" s="4"/>
      <c r="F6" s="4"/>
      <c r="G6" s="3" t="s">
        <v>57</v>
      </c>
    </row>
    <row r="7" spans="1:8" ht="12.75" customHeight="1">
      <c r="A7" s="307" t="s">
        <v>0</v>
      </c>
      <c r="B7" s="322" t="s">
        <v>36</v>
      </c>
      <c r="C7" s="310" t="s">
        <v>1</v>
      </c>
      <c r="D7" s="313" t="s">
        <v>10</v>
      </c>
      <c r="E7" s="316" t="s">
        <v>20</v>
      </c>
      <c r="F7" s="318" t="s">
        <v>21</v>
      </c>
      <c r="G7" s="303" t="s">
        <v>322</v>
      </c>
      <c r="H7" s="303" t="s">
        <v>323</v>
      </c>
    </row>
    <row r="8" spans="1:8" ht="12.75">
      <c r="A8" s="308"/>
      <c r="B8" s="323"/>
      <c r="C8" s="311"/>
      <c r="D8" s="314"/>
      <c r="E8" s="317"/>
      <c r="F8" s="319"/>
      <c r="G8" s="304"/>
      <c r="H8" s="304"/>
    </row>
    <row r="9" spans="1:8" ht="12.75">
      <c r="A9" s="308"/>
      <c r="B9" s="323"/>
      <c r="C9" s="311"/>
      <c r="D9" s="314"/>
      <c r="E9" s="317"/>
      <c r="F9" s="319"/>
      <c r="G9" s="304"/>
      <c r="H9" s="304"/>
    </row>
    <row r="10" spans="1:8" ht="12.75">
      <c r="A10" s="308"/>
      <c r="B10" s="323"/>
      <c r="C10" s="311"/>
      <c r="D10" s="314"/>
      <c r="E10" s="317"/>
      <c r="F10" s="319"/>
      <c r="G10" s="304"/>
      <c r="H10" s="304"/>
    </row>
    <row r="11" spans="1:8" ht="12.75">
      <c r="A11" s="308"/>
      <c r="B11" s="323"/>
      <c r="C11" s="311"/>
      <c r="D11" s="314"/>
      <c r="E11" s="317"/>
      <c r="F11" s="319"/>
      <c r="G11" s="304"/>
      <c r="H11" s="304"/>
    </row>
    <row r="12" spans="1:8" ht="13.5" thickBot="1">
      <c r="A12" s="308"/>
      <c r="B12" s="323"/>
      <c r="C12" s="311"/>
      <c r="D12" s="314"/>
      <c r="E12" s="324"/>
      <c r="F12" s="319"/>
      <c r="G12" s="305"/>
      <c r="H12" s="305"/>
    </row>
    <row r="13" spans="1:8" ht="37.5">
      <c r="A13" s="108" t="s">
        <v>35</v>
      </c>
      <c r="B13" s="109" t="s">
        <v>37</v>
      </c>
      <c r="C13" s="90"/>
      <c r="D13" s="25"/>
      <c r="E13" s="110"/>
      <c r="F13" s="26"/>
      <c r="G13" s="27">
        <f>G305</f>
        <v>369606250</v>
      </c>
      <c r="H13" s="27">
        <f>H305</f>
        <v>355113350</v>
      </c>
    </row>
    <row r="14" spans="1:8" ht="15.75">
      <c r="A14" s="132" t="s">
        <v>16</v>
      </c>
      <c r="B14" s="129" t="s">
        <v>37</v>
      </c>
      <c r="C14" s="131" t="s">
        <v>2</v>
      </c>
      <c r="D14" s="158"/>
      <c r="E14" s="131"/>
      <c r="F14" s="169"/>
      <c r="G14" s="21">
        <f>G15+G19+G55+G58</f>
        <v>27081050</v>
      </c>
      <c r="H14" s="21">
        <f>H15+H19+H55+H58</f>
        <v>36999050</v>
      </c>
    </row>
    <row r="15" spans="1:8" ht="32.25" customHeight="1">
      <c r="A15" s="52" t="s">
        <v>41</v>
      </c>
      <c r="B15" s="128" t="s">
        <v>37</v>
      </c>
      <c r="C15" s="37" t="s">
        <v>2</v>
      </c>
      <c r="D15" s="91" t="s">
        <v>11</v>
      </c>
      <c r="E15" s="7"/>
      <c r="F15" s="162"/>
      <c r="G15" s="20">
        <f>G16</f>
        <v>334500</v>
      </c>
      <c r="H15" s="20">
        <f>H16</f>
        <v>334500</v>
      </c>
    </row>
    <row r="16" spans="1:8" ht="21.75" customHeight="1">
      <c r="A16" s="216" t="s">
        <v>159</v>
      </c>
      <c r="B16" s="128" t="s">
        <v>37</v>
      </c>
      <c r="C16" s="215" t="s">
        <v>2</v>
      </c>
      <c r="D16" s="212" t="s">
        <v>11</v>
      </c>
      <c r="E16" s="203" t="s">
        <v>89</v>
      </c>
      <c r="F16" s="213"/>
      <c r="G16" s="214">
        <f>G17+G18</f>
        <v>334500</v>
      </c>
      <c r="H16" s="214">
        <f>H17+H18</f>
        <v>334500</v>
      </c>
    </row>
    <row r="17" spans="1:8" ht="36.75" customHeight="1">
      <c r="A17" s="79" t="s">
        <v>356</v>
      </c>
      <c r="B17" s="128" t="s">
        <v>37</v>
      </c>
      <c r="C17" s="38" t="s">
        <v>2</v>
      </c>
      <c r="D17" s="68" t="s">
        <v>11</v>
      </c>
      <c r="E17" s="8" t="s">
        <v>89</v>
      </c>
      <c r="F17" s="170" t="s">
        <v>355</v>
      </c>
      <c r="G17" s="19">
        <v>300000</v>
      </c>
      <c r="H17" s="19">
        <v>300000</v>
      </c>
    </row>
    <row r="18" spans="1:8" ht="19.5" customHeight="1">
      <c r="A18" s="79" t="s">
        <v>91</v>
      </c>
      <c r="B18" s="128" t="s">
        <v>37</v>
      </c>
      <c r="C18" s="38" t="s">
        <v>2</v>
      </c>
      <c r="D18" s="68" t="s">
        <v>11</v>
      </c>
      <c r="E18" s="8" t="s">
        <v>89</v>
      </c>
      <c r="F18" s="170" t="s">
        <v>93</v>
      </c>
      <c r="G18" s="19">
        <v>34500</v>
      </c>
      <c r="H18" s="19">
        <v>34500</v>
      </c>
    </row>
    <row r="19" spans="1:8" ht="29.25" customHeight="1">
      <c r="A19" s="28" t="s">
        <v>31</v>
      </c>
      <c r="B19" s="128" t="s">
        <v>37</v>
      </c>
      <c r="C19" s="37" t="s">
        <v>2</v>
      </c>
      <c r="D19" s="91" t="s">
        <v>12</v>
      </c>
      <c r="E19" s="7"/>
      <c r="F19" s="162"/>
      <c r="G19" s="20">
        <f>G20+G26+G28+G32+G35+G38+G42+G44+G46+G48+G50+G53</f>
        <v>19052600</v>
      </c>
      <c r="H19" s="20">
        <f>H20+H26+H28+H32+H35+H38+H42+H44+H46+H48+H50+H53</f>
        <v>18970600</v>
      </c>
    </row>
    <row r="20" spans="1:8" ht="30.75" customHeight="1">
      <c r="A20" s="210" t="s">
        <v>100</v>
      </c>
      <c r="B20" s="128" t="s">
        <v>37</v>
      </c>
      <c r="C20" s="215" t="s">
        <v>2</v>
      </c>
      <c r="D20" s="212" t="s">
        <v>12</v>
      </c>
      <c r="E20" s="203" t="s">
        <v>292</v>
      </c>
      <c r="F20" s="213"/>
      <c r="G20" s="214">
        <f>SUM(G21:G25)</f>
        <v>16651600</v>
      </c>
      <c r="H20" s="214">
        <f>SUM(H21:H25)</f>
        <v>16651600</v>
      </c>
    </row>
    <row r="21" spans="1:8" ht="27" customHeight="1">
      <c r="A21" s="79" t="s">
        <v>94</v>
      </c>
      <c r="B21" s="128" t="s">
        <v>37</v>
      </c>
      <c r="C21" s="38" t="s">
        <v>2</v>
      </c>
      <c r="D21" s="68" t="s">
        <v>12</v>
      </c>
      <c r="E21" s="8" t="s">
        <v>292</v>
      </c>
      <c r="F21" s="170" t="s">
        <v>95</v>
      </c>
      <c r="G21" s="19">
        <v>14118600</v>
      </c>
      <c r="H21" s="19">
        <v>14118600</v>
      </c>
    </row>
    <row r="22" spans="1:8" ht="16.5" customHeight="1">
      <c r="A22" s="79" t="s">
        <v>102</v>
      </c>
      <c r="B22" s="128" t="s">
        <v>37</v>
      </c>
      <c r="C22" s="38" t="s">
        <v>103</v>
      </c>
      <c r="D22" s="68" t="s">
        <v>12</v>
      </c>
      <c r="E22" s="8" t="s">
        <v>292</v>
      </c>
      <c r="F22" s="170" t="s">
        <v>104</v>
      </c>
      <c r="G22" s="19">
        <v>133000</v>
      </c>
      <c r="H22" s="19">
        <v>133000</v>
      </c>
    </row>
    <row r="23" spans="1:8" ht="17.25" customHeight="1">
      <c r="A23" s="79" t="s">
        <v>90</v>
      </c>
      <c r="B23" s="128" t="s">
        <v>37</v>
      </c>
      <c r="C23" s="38" t="s">
        <v>103</v>
      </c>
      <c r="D23" s="68" t="s">
        <v>12</v>
      </c>
      <c r="E23" s="8" t="s">
        <v>292</v>
      </c>
      <c r="F23" s="170" t="s">
        <v>92</v>
      </c>
      <c r="G23" s="19">
        <v>400000</v>
      </c>
      <c r="H23" s="19">
        <v>400000</v>
      </c>
    </row>
    <row r="24" spans="1:8" ht="24.75" customHeight="1">
      <c r="A24" s="79" t="s">
        <v>91</v>
      </c>
      <c r="B24" s="128" t="s">
        <v>37</v>
      </c>
      <c r="C24" s="38" t="s">
        <v>2</v>
      </c>
      <c r="D24" s="68" t="s">
        <v>12</v>
      </c>
      <c r="E24" s="8" t="s">
        <v>292</v>
      </c>
      <c r="F24" s="170" t="s">
        <v>93</v>
      </c>
      <c r="G24" s="19">
        <v>2000000</v>
      </c>
      <c r="H24" s="19">
        <v>2000000</v>
      </c>
    </row>
    <row r="25" spans="1:8" ht="25.5" customHeight="1">
      <c r="A25" s="13" t="s">
        <v>145</v>
      </c>
      <c r="B25" s="133" t="s">
        <v>37</v>
      </c>
      <c r="C25" s="38" t="s">
        <v>2</v>
      </c>
      <c r="D25" s="68" t="s">
        <v>12</v>
      </c>
      <c r="E25" s="8" t="s">
        <v>292</v>
      </c>
      <c r="F25" s="170" t="s">
        <v>146</v>
      </c>
      <c r="G25" s="19"/>
      <c r="H25" s="19"/>
    </row>
    <row r="26" spans="1:8" ht="27.75" customHeight="1">
      <c r="A26" s="209" t="s">
        <v>38</v>
      </c>
      <c r="B26" s="133" t="s">
        <v>37</v>
      </c>
      <c r="C26" s="39" t="s">
        <v>2</v>
      </c>
      <c r="D26" s="70" t="s">
        <v>12</v>
      </c>
      <c r="E26" s="203" t="s">
        <v>293</v>
      </c>
      <c r="F26" s="163"/>
      <c r="G26" s="33">
        <f>G27</f>
        <v>1209000</v>
      </c>
      <c r="H26" s="33">
        <f>H27</f>
        <v>1209000</v>
      </c>
    </row>
    <row r="27" spans="1:8" ht="28.5" customHeight="1">
      <c r="A27" s="79" t="s">
        <v>94</v>
      </c>
      <c r="B27" s="133" t="s">
        <v>37</v>
      </c>
      <c r="C27" s="63" t="s">
        <v>2</v>
      </c>
      <c r="D27" s="68" t="s">
        <v>12</v>
      </c>
      <c r="E27" s="8" t="s">
        <v>293</v>
      </c>
      <c r="F27" s="170" t="s">
        <v>95</v>
      </c>
      <c r="G27" s="19">
        <v>1209000</v>
      </c>
      <c r="H27" s="19">
        <v>1209000</v>
      </c>
    </row>
    <row r="28" spans="1:8" ht="25.5" customHeight="1">
      <c r="A28" s="78" t="s">
        <v>58</v>
      </c>
      <c r="B28" s="128" t="s">
        <v>37</v>
      </c>
      <c r="C28" s="39" t="s">
        <v>2</v>
      </c>
      <c r="D28" s="70" t="s">
        <v>12</v>
      </c>
      <c r="E28" s="32" t="s">
        <v>294</v>
      </c>
      <c r="F28" s="163"/>
      <c r="G28" s="33">
        <f>SUM(G29:G31)</f>
        <v>313000</v>
      </c>
      <c r="H28" s="33">
        <f>SUM(H29:H31)</f>
        <v>277000</v>
      </c>
    </row>
    <row r="29" spans="1:8" ht="26.25" customHeight="1">
      <c r="A29" s="79" t="s">
        <v>94</v>
      </c>
      <c r="B29" s="128" t="s">
        <v>37</v>
      </c>
      <c r="C29" s="38" t="s">
        <v>2</v>
      </c>
      <c r="D29" s="68" t="s">
        <v>12</v>
      </c>
      <c r="E29" s="8" t="s">
        <v>294</v>
      </c>
      <c r="F29" s="170" t="s">
        <v>95</v>
      </c>
      <c r="G29" s="19">
        <v>255000</v>
      </c>
      <c r="H29" s="19">
        <v>255000</v>
      </c>
    </row>
    <row r="30" spans="1:8" ht="20.25" customHeight="1">
      <c r="A30" s="79" t="s">
        <v>102</v>
      </c>
      <c r="B30" s="128" t="s">
        <v>37</v>
      </c>
      <c r="C30" s="38" t="s">
        <v>2</v>
      </c>
      <c r="D30" s="68" t="s">
        <v>12</v>
      </c>
      <c r="E30" s="8" t="s">
        <v>294</v>
      </c>
      <c r="F30" s="170" t="s">
        <v>104</v>
      </c>
      <c r="G30" s="19">
        <v>10000</v>
      </c>
      <c r="H30" s="19">
        <v>6000</v>
      </c>
    </row>
    <row r="31" spans="1:8" ht="19.5" customHeight="1">
      <c r="A31" s="79" t="s">
        <v>91</v>
      </c>
      <c r="B31" s="128" t="s">
        <v>37</v>
      </c>
      <c r="C31" s="38" t="s">
        <v>2</v>
      </c>
      <c r="D31" s="68" t="s">
        <v>12</v>
      </c>
      <c r="E31" s="8" t="s">
        <v>294</v>
      </c>
      <c r="F31" s="170" t="s">
        <v>93</v>
      </c>
      <c r="G31" s="19">
        <v>48000</v>
      </c>
      <c r="H31" s="19">
        <v>16000</v>
      </c>
    </row>
    <row r="32" spans="1:8" ht="17.25" customHeight="1">
      <c r="A32" s="55" t="s">
        <v>43</v>
      </c>
      <c r="B32" s="128" t="s">
        <v>37</v>
      </c>
      <c r="C32" s="39" t="s">
        <v>2</v>
      </c>
      <c r="D32" s="70" t="s">
        <v>12</v>
      </c>
      <c r="E32" s="32" t="s">
        <v>295</v>
      </c>
      <c r="F32" s="163"/>
      <c r="G32" s="33">
        <f>G33+G34</f>
        <v>65000</v>
      </c>
      <c r="H32" s="33">
        <f>H33+H34</f>
        <v>57000</v>
      </c>
    </row>
    <row r="33" spans="1:8" ht="27" customHeight="1">
      <c r="A33" s="79" t="s">
        <v>94</v>
      </c>
      <c r="B33" s="128" t="s">
        <v>37</v>
      </c>
      <c r="C33" s="38" t="s">
        <v>2</v>
      </c>
      <c r="D33" s="68" t="s">
        <v>12</v>
      </c>
      <c r="E33" s="8" t="s">
        <v>295</v>
      </c>
      <c r="F33" s="170" t="s">
        <v>95</v>
      </c>
      <c r="G33" s="19">
        <v>64000</v>
      </c>
      <c r="H33" s="19">
        <v>56000</v>
      </c>
    </row>
    <row r="34" spans="1:8" ht="18" customHeight="1">
      <c r="A34" s="79" t="s">
        <v>91</v>
      </c>
      <c r="B34" s="128" t="s">
        <v>37</v>
      </c>
      <c r="C34" s="38" t="s">
        <v>2</v>
      </c>
      <c r="D34" s="68" t="s">
        <v>12</v>
      </c>
      <c r="E34" s="8" t="s">
        <v>295</v>
      </c>
      <c r="F34" s="170" t="s">
        <v>93</v>
      </c>
      <c r="G34" s="19">
        <v>1000</v>
      </c>
      <c r="H34" s="19">
        <v>1000</v>
      </c>
    </row>
    <row r="35" spans="1:8" ht="16.5" customHeight="1">
      <c r="A35" s="54" t="s">
        <v>59</v>
      </c>
      <c r="B35" s="128" t="s">
        <v>37</v>
      </c>
      <c r="C35" s="39" t="s">
        <v>2</v>
      </c>
      <c r="D35" s="70" t="s">
        <v>12</v>
      </c>
      <c r="E35" s="32" t="s">
        <v>296</v>
      </c>
      <c r="F35" s="163"/>
      <c r="G35" s="33">
        <f>G36+G37</f>
        <v>77000</v>
      </c>
      <c r="H35" s="33">
        <f>H36+H37</f>
        <v>75000</v>
      </c>
    </row>
    <row r="36" spans="1:8" ht="27" customHeight="1">
      <c r="A36" s="79" t="s">
        <v>94</v>
      </c>
      <c r="B36" s="128" t="s">
        <v>37</v>
      </c>
      <c r="C36" s="38" t="s">
        <v>2</v>
      </c>
      <c r="D36" s="68" t="s">
        <v>12</v>
      </c>
      <c r="E36" s="8" t="s">
        <v>296</v>
      </c>
      <c r="F36" s="170" t="s">
        <v>95</v>
      </c>
      <c r="G36" s="19">
        <v>70700</v>
      </c>
      <c r="H36" s="19">
        <v>69000</v>
      </c>
    </row>
    <row r="37" spans="1:8" ht="20.25" customHeight="1">
      <c r="A37" s="79" t="s">
        <v>91</v>
      </c>
      <c r="B37" s="128" t="s">
        <v>37</v>
      </c>
      <c r="C37" s="38" t="s">
        <v>2</v>
      </c>
      <c r="D37" s="68" t="s">
        <v>12</v>
      </c>
      <c r="E37" s="8" t="s">
        <v>296</v>
      </c>
      <c r="F37" s="170" t="s">
        <v>93</v>
      </c>
      <c r="G37" s="19">
        <v>6300</v>
      </c>
      <c r="H37" s="19">
        <v>6000</v>
      </c>
    </row>
    <row r="38" spans="1:8" ht="38.25" customHeight="1">
      <c r="A38" s="150" t="s">
        <v>84</v>
      </c>
      <c r="B38" s="128" t="s">
        <v>37</v>
      </c>
      <c r="C38" s="151" t="s">
        <v>2</v>
      </c>
      <c r="D38" s="159" t="s">
        <v>12</v>
      </c>
      <c r="E38" s="146" t="s">
        <v>297</v>
      </c>
      <c r="F38" s="171"/>
      <c r="G38" s="33">
        <f>SUM(G39:G41)</f>
        <v>319000</v>
      </c>
      <c r="H38" s="33">
        <f>SUM(H39:H41)</f>
        <v>283000</v>
      </c>
    </row>
    <row r="39" spans="1:8" ht="22.5" customHeight="1">
      <c r="A39" s="79" t="s">
        <v>94</v>
      </c>
      <c r="B39" s="128" t="s">
        <v>37</v>
      </c>
      <c r="C39" s="38" t="s">
        <v>2</v>
      </c>
      <c r="D39" s="68" t="s">
        <v>12</v>
      </c>
      <c r="E39" s="8" t="s">
        <v>297</v>
      </c>
      <c r="F39" s="170" t="s">
        <v>95</v>
      </c>
      <c r="G39" s="19">
        <v>255000</v>
      </c>
      <c r="H39" s="19">
        <v>220000</v>
      </c>
    </row>
    <row r="40" spans="1:8" ht="18" customHeight="1">
      <c r="A40" s="79" t="s">
        <v>91</v>
      </c>
      <c r="B40" s="128" t="s">
        <v>37</v>
      </c>
      <c r="C40" s="38" t="s">
        <v>2</v>
      </c>
      <c r="D40" s="68" t="s">
        <v>12</v>
      </c>
      <c r="E40" s="8" t="s">
        <v>297</v>
      </c>
      <c r="F40" s="170" t="s">
        <v>93</v>
      </c>
      <c r="G40" s="19">
        <v>54000</v>
      </c>
      <c r="H40" s="19">
        <v>53000</v>
      </c>
    </row>
    <row r="41" spans="1:8" ht="12.75">
      <c r="A41" s="79" t="s">
        <v>105</v>
      </c>
      <c r="B41" s="128" t="s">
        <v>37</v>
      </c>
      <c r="C41" s="38" t="s">
        <v>2</v>
      </c>
      <c r="D41" s="68" t="s">
        <v>12</v>
      </c>
      <c r="E41" s="8" t="s">
        <v>297</v>
      </c>
      <c r="F41" s="170" t="s">
        <v>78</v>
      </c>
      <c r="G41" s="19">
        <v>10000</v>
      </c>
      <c r="H41" s="19">
        <v>10000</v>
      </c>
    </row>
    <row r="42" spans="1:8" ht="36" customHeight="1">
      <c r="A42" s="210" t="s">
        <v>361</v>
      </c>
      <c r="B42" s="128" t="s">
        <v>37</v>
      </c>
      <c r="C42" s="215" t="s">
        <v>2</v>
      </c>
      <c r="D42" s="212" t="s">
        <v>12</v>
      </c>
      <c r="E42" s="203" t="s">
        <v>298</v>
      </c>
      <c r="F42" s="213"/>
      <c r="G42" s="214">
        <f>G43</f>
        <v>60000</v>
      </c>
      <c r="H42" s="214">
        <f>H43</f>
        <v>60000</v>
      </c>
    </row>
    <row r="43" spans="1:8" ht="26.25" customHeight="1">
      <c r="A43" s="79" t="s">
        <v>94</v>
      </c>
      <c r="B43" s="128" t="s">
        <v>37</v>
      </c>
      <c r="C43" s="38" t="s">
        <v>2</v>
      </c>
      <c r="D43" s="68" t="s">
        <v>12</v>
      </c>
      <c r="E43" s="8" t="s">
        <v>298</v>
      </c>
      <c r="F43" s="170" t="s">
        <v>95</v>
      </c>
      <c r="G43" s="19">
        <v>60000</v>
      </c>
      <c r="H43" s="19">
        <v>60000</v>
      </c>
    </row>
    <row r="44" spans="1:8" ht="28.5" customHeight="1">
      <c r="A44" s="210" t="s">
        <v>96</v>
      </c>
      <c r="B44" s="128" t="s">
        <v>37</v>
      </c>
      <c r="C44" s="215" t="s">
        <v>2</v>
      </c>
      <c r="D44" s="212" t="s">
        <v>12</v>
      </c>
      <c r="E44" s="203" t="s">
        <v>299</v>
      </c>
      <c r="F44" s="213"/>
      <c r="G44" s="214">
        <f>G45</f>
        <v>260000</v>
      </c>
      <c r="H44" s="214">
        <f>H45</f>
        <v>260000</v>
      </c>
    </row>
    <row r="45" spans="1:8" ht="18.75" customHeight="1">
      <c r="A45" s="79" t="s">
        <v>91</v>
      </c>
      <c r="B45" s="128" t="s">
        <v>37</v>
      </c>
      <c r="C45" s="38" t="s">
        <v>2</v>
      </c>
      <c r="D45" s="68" t="s">
        <v>12</v>
      </c>
      <c r="E45" s="8" t="s">
        <v>299</v>
      </c>
      <c r="F45" s="170" t="s">
        <v>93</v>
      </c>
      <c r="G45" s="19">
        <v>260000</v>
      </c>
      <c r="H45" s="19">
        <v>260000</v>
      </c>
    </row>
    <row r="46" spans="1:8" ht="134.25" customHeight="1">
      <c r="A46" s="210" t="s">
        <v>97</v>
      </c>
      <c r="B46" s="128" t="s">
        <v>37</v>
      </c>
      <c r="C46" s="211" t="s">
        <v>2</v>
      </c>
      <c r="D46" s="212" t="s">
        <v>12</v>
      </c>
      <c r="E46" s="203" t="s">
        <v>300</v>
      </c>
      <c r="F46" s="213"/>
      <c r="G46" s="214">
        <f>G47</f>
        <v>10000</v>
      </c>
      <c r="H46" s="214">
        <f>H47</f>
        <v>10000</v>
      </c>
    </row>
    <row r="47" spans="1:8" ht="20.25" customHeight="1">
      <c r="A47" s="79" t="s">
        <v>91</v>
      </c>
      <c r="B47" s="128" t="s">
        <v>37</v>
      </c>
      <c r="C47" s="38" t="s">
        <v>2</v>
      </c>
      <c r="D47" s="68" t="s">
        <v>12</v>
      </c>
      <c r="E47" s="8" t="s">
        <v>300</v>
      </c>
      <c r="F47" s="170" t="s">
        <v>93</v>
      </c>
      <c r="G47" s="19">
        <v>10000</v>
      </c>
      <c r="H47" s="19">
        <v>10000</v>
      </c>
    </row>
    <row r="48" spans="1:8" ht="28.5" customHeight="1">
      <c r="A48" s="134" t="s">
        <v>106</v>
      </c>
      <c r="B48" s="128" t="s">
        <v>37</v>
      </c>
      <c r="C48" s="147" t="s">
        <v>2</v>
      </c>
      <c r="D48" s="148" t="s">
        <v>12</v>
      </c>
      <c r="E48" s="32" t="s">
        <v>301</v>
      </c>
      <c r="F48" s="172"/>
      <c r="G48" s="149">
        <f>G49</f>
        <v>11000</v>
      </c>
      <c r="H48" s="149">
        <f>H49</f>
        <v>11000</v>
      </c>
    </row>
    <row r="49" spans="1:8" ht="27" customHeight="1">
      <c r="A49" s="79" t="s">
        <v>94</v>
      </c>
      <c r="B49" s="128" t="s">
        <v>37</v>
      </c>
      <c r="C49" s="38" t="s">
        <v>2</v>
      </c>
      <c r="D49" s="68" t="s">
        <v>12</v>
      </c>
      <c r="E49" s="8" t="s">
        <v>301</v>
      </c>
      <c r="F49" s="170" t="s">
        <v>95</v>
      </c>
      <c r="G49" s="19">
        <v>11000</v>
      </c>
      <c r="H49" s="19">
        <v>11000</v>
      </c>
    </row>
    <row r="50" spans="1:8" ht="27.75" customHeight="1">
      <c r="A50" s="134" t="s">
        <v>107</v>
      </c>
      <c r="B50" s="128" t="s">
        <v>37</v>
      </c>
      <c r="C50" s="62" t="s">
        <v>2</v>
      </c>
      <c r="D50" s="70" t="s">
        <v>12</v>
      </c>
      <c r="E50" s="32" t="s">
        <v>302</v>
      </c>
      <c r="F50" s="163"/>
      <c r="G50" s="33">
        <f>SUM(G51:G52)</f>
        <v>66000</v>
      </c>
      <c r="H50" s="33">
        <f>SUM(H51:H52)</f>
        <v>66000</v>
      </c>
    </row>
    <row r="51" spans="1:8" ht="28.5" customHeight="1">
      <c r="A51" s="79" t="s">
        <v>94</v>
      </c>
      <c r="B51" s="128" t="s">
        <v>37</v>
      </c>
      <c r="C51" s="38" t="s">
        <v>2</v>
      </c>
      <c r="D51" s="68" t="s">
        <v>12</v>
      </c>
      <c r="E51" s="8" t="s">
        <v>302</v>
      </c>
      <c r="F51" s="170" t="s">
        <v>95</v>
      </c>
      <c r="G51" s="19">
        <v>63000</v>
      </c>
      <c r="H51" s="19">
        <v>63000</v>
      </c>
    </row>
    <row r="52" spans="1:8" ht="12" customHeight="1">
      <c r="A52" s="79" t="s">
        <v>91</v>
      </c>
      <c r="B52" s="128" t="s">
        <v>37</v>
      </c>
      <c r="C52" s="38" t="s">
        <v>2</v>
      </c>
      <c r="D52" s="68" t="s">
        <v>12</v>
      </c>
      <c r="E52" s="8" t="s">
        <v>302</v>
      </c>
      <c r="F52" s="170" t="s">
        <v>93</v>
      </c>
      <c r="G52" s="19">
        <v>3000</v>
      </c>
      <c r="H52" s="19">
        <v>3000</v>
      </c>
    </row>
    <row r="53" spans="1:8" ht="28.5" customHeight="1">
      <c r="A53" s="134" t="s">
        <v>108</v>
      </c>
      <c r="B53" s="128" t="s">
        <v>37</v>
      </c>
      <c r="C53" s="62" t="s">
        <v>2</v>
      </c>
      <c r="D53" s="70" t="s">
        <v>12</v>
      </c>
      <c r="E53" s="32" t="s">
        <v>303</v>
      </c>
      <c r="F53" s="163"/>
      <c r="G53" s="33">
        <f>G54</f>
        <v>11000</v>
      </c>
      <c r="H53" s="33">
        <f>H54</f>
        <v>11000</v>
      </c>
    </row>
    <row r="54" spans="1:8" ht="29.25" customHeight="1">
      <c r="A54" s="79" t="s">
        <v>94</v>
      </c>
      <c r="B54" s="128" t="s">
        <v>37</v>
      </c>
      <c r="C54" s="63" t="s">
        <v>2</v>
      </c>
      <c r="D54" s="68" t="s">
        <v>12</v>
      </c>
      <c r="E54" s="8" t="s">
        <v>303</v>
      </c>
      <c r="F54" s="170" t="s">
        <v>95</v>
      </c>
      <c r="G54" s="19">
        <v>11000</v>
      </c>
      <c r="H54" s="19">
        <v>11000</v>
      </c>
    </row>
    <row r="55" spans="1:8" ht="17.25" customHeight="1">
      <c r="A55" s="93" t="s">
        <v>48</v>
      </c>
      <c r="B55" s="128" t="s">
        <v>37</v>
      </c>
      <c r="C55" s="37" t="s">
        <v>2</v>
      </c>
      <c r="D55" s="91" t="s">
        <v>34</v>
      </c>
      <c r="E55" s="7"/>
      <c r="F55" s="162"/>
      <c r="G55" s="20">
        <f>G56</f>
        <v>500000</v>
      </c>
      <c r="H55" s="20">
        <f>H56</f>
        <v>500000</v>
      </c>
    </row>
    <row r="56" spans="1:8" ht="16.5" customHeight="1">
      <c r="A56" s="92" t="s">
        <v>49</v>
      </c>
      <c r="B56" s="128" t="s">
        <v>37</v>
      </c>
      <c r="C56" s="39" t="s">
        <v>2</v>
      </c>
      <c r="D56" s="70" t="s">
        <v>34</v>
      </c>
      <c r="E56" s="32" t="s">
        <v>109</v>
      </c>
      <c r="F56" s="163"/>
      <c r="G56" s="33">
        <f>G57</f>
        <v>500000</v>
      </c>
      <c r="H56" s="33">
        <f>H57</f>
        <v>500000</v>
      </c>
    </row>
    <row r="57" spans="1:8" ht="13.5" customHeight="1">
      <c r="A57" s="94" t="s">
        <v>110</v>
      </c>
      <c r="B57" s="128" t="s">
        <v>37</v>
      </c>
      <c r="C57" s="81" t="s">
        <v>2</v>
      </c>
      <c r="D57" s="95" t="s">
        <v>34</v>
      </c>
      <c r="E57" s="8" t="s">
        <v>109</v>
      </c>
      <c r="F57" s="173" t="s">
        <v>82</v>
      </c>
      <c r="G57" s="19">
        <v>500000</v>
      </c>
      <c r="H57" s="19">
        <v>500000</v>
      </c>
    </row>
    <row r="58" spans="1:8" ht="15.75" customHeight="1">
      <c r="A58" s="28" t="s">
        <v>17</v>
      </c>
      <c r="B58" s="128" t="s">
        <v>37</v>
      </c>
      <c r="C58" s="37" t="s">
        <v>2</v>
      </c>
      <c r="D58" s="91" t="s">
        <v>53</v>
      </c>
      <c r="E58" s="7"/>
      <c r="F58" s="162"/>
      <c r="G58" s="20">
        <f>G59+G66+G73</f>
        <v>7193950</v>
      </c>
      <c r="H58" s="20">
        <f>H59+H66+H73</f>
        <v>17193950</v>
      </c>
    </row>
    <row r="59" spans="1:8" ht="15.75" customHeight="1">
      <c r="A59" s="210" t="s">
        <v>161</v>
      </c>
      <c r="B59" s="128" t="s">
        <v>37</v>
      </c>
      <c r="C59" s="215" t="s">
        <v>2</v>
      </c>
      <c r="D59" s="212" t="s">
        <v>53</v>
      </c>
      <c r="E59" s="203" t="s">
        <v>304</v>
      </c>
      <c r="F59" s="213"/>
      <c r="G59" s="214">
        <f>SUM(G60:G65)</f>
        <v>2642550</v>
      </c>
      <c r="H59" s="214">
        <f>SUM(H60:H65)</f>
        <v>12642550</v>
      </c>
    </row>
    <row r="60" spans="1:8" ht="25.5" customHeight="1">
      <c r="A60" s="79" t="s">
        <v>181</v>
      </c>
      <c r="B60" s="128" t="s">
        <v>37</v>
      </c>
      <c r="C60" s="38" t="s">
        <v>103</v>
      </c>
      <c r="D60" s="68" t="s">
        <v>53</v>
      </c>
      <c r="E60" s="8" t="s">
        <v>304</v>
      </c>
      <c r="F60" s="170" t="s">
        <v>182</v>
      </c>
      <c r="G60" s="19">
        <v>216000</v>
      </c>
      <c r="H60" s="19">
        <v>216000</v>
      </c>
    </row>
    <row r="61" spans="1:8" ht="18.75" customHeight="1">
      <c r="A61" s="79" t="s">
        <v>91</v>
      </c>
      <c r="B61" s="128" t="s">
        <v>37</v>
      </c>
      <c r="C61" s="38" t="s">
        <v>2</v>
      </c>
      <c r="D61" s="68" t="s">
        <v>53</v>
      </c>
      <c r="E61" s="8" t="s">
        <v>304</v>
      </c>
      <c r="F61" s="170" t="s">
        <v>93</v>
      </c>
      <c r="G61" s="19">
        <v>336200</v>
      </c>
      <c r="H61" s="19">
        <v>336200</v>
      </c>
    </row>
    <row r="62" spans="1:8" ht="50.25" customHeight="1">
      <c r="A62" s="79" t="s">
        <v>116</v>
      </c>
      <c r="B62" s="128" t="s">
        <v>37</v>
      </c>
      <c r="C62" s="38" t="s">
        <v>2</v>
      </c>
      <c r="D62" s="68" t="s">
        <v>53</v>
      </c>
      <c r="E62" s="8" t="s">
        <v>304</v>
      </c>
      <c r="F62" s="170" t="s">
        <v>112</v>
      </c>
      <c r="G62" s="19">
        <v>52350</v>
      </c>
      <c r="H62" s="19">
        <v>52350</v>
      </c>
    </row>
    <row r="63" spans="1:8" ht="17.25" customHeight="1">
      <c r="A63" s="79" t="s">
        <v>111</v>
      </c>
      <c r="B63" s="128" t="s">
        <v>37</v>
      </c>
      <c r="C63" s="38" t="s">
        <v>2</v>
      </c>
      <c r="D63" s="68" t="s">
        <v>53</v>
      </c>
      <c r="E63" s="8" t="s">
        <v>304</v>
      </c>
      <c r="F63" s="170" t="s">
        <v>114</v>
      </c>
      <c r="G63" s="19">
        <v>142500</v>
      </c>
      <c r="H63" s="19">
        <v>142500</v>
      </c>
    </row>
    <row r="64" spans="1:8" ht="16.5" customHeight="1">
      <c r="A64" s="79" t="s">
        <v>113</v>
      </c>
      <c r="B64" s="128" t="s">
        <v>37</v>
      </c>
      <c r="C64" s="38" t="s">
        <v>2</v>
      </c>
      <c r="D64" s="68" t="s">
        <v>53</v>
      </c>
      <c r="E64" s="8" t="s">
        <v>304</v>
      </c>
      <c r="F64" s="170" t="s">
        <v>115</v>
      </c>
      <c r="G64" s="19">
        <v>18500</v>
      </c>
      <c r="H64" s="19">
        <v>18500</v>
      </c>
    </row>
    <row r="65" spans="1:8" ht="14.25" customHeight="1">
      <c r="A65" s="94" t="s">
        <v>110</v>
      </c>
      <c r="B65" s="128" t="s">
        <v>37</v>
      </c>
      <c r="C65" s="38" t="s">
        <v>2</v>
      </c>
      <c r="D65" s="68" t="s">
        <v>53</v>
      </c>
      <c r="E65" s="8" t="s">
        <v>304</v>
      </c>
      <c r="F65" s="170" t="s">
        <v>82</v>
      </c>
      <c r="G65" s="19">
        <f>1500000+377000</f>
        <v>1877000</v>
      </c>
      <c r="H65" s="19">
        <f>11500000+377000</f>
        <v>11877000</v>
      </c>
    </row>
    <row r="66" spans="1:8" ht="15.75" customHeight="1">
      <c r="A66" s="136" t="s">
        <v>81</v>
      </c>
      <c r="B66" s="128" t="s">
        <v>37</v>
      </c>
      <c r="C66" s="137" t="s">
        <v>2</v>
      </c>
      <c r="D66" s="139" t="s">
        <v>53</v>
      </c>
      <c r="E66" s="138" t="s">
        <v>305</v>
      </c>
      <c r="F66" s="174"/>
      <c r="G66" s="140">
        <f>SUM(G67:G72)</f>
        <v>4261400</v>
      </c>
      <c r="H66" s="140">
        <f>SUM(H67:H72)</f>
        <v>4261400</v>
      </c>
    </row>
    <row r="67" spans="1:8" ht="30" customHeight="1">
      <c r="A67" s="79" t="s">
        <v>117</v>
      </c>
      <c r="B67" s="128" t="s">
        <v>37</v>
      </c>
      <c r="C67" s="221" t="s">
        <v>2</v>
      </c>
      <c r="D67" s="142" t="s">
        <v>53</v>
      </c>
      <c r="E67" s="142" t="s">
        <v>305</v>
      </c>
      <c r="F67" s="175" t="s">
        <v>119</v>
      </c>
      <c r="G67" s="144">
        <f>2682000*95%</f>
        <v>2547900</v>
      </c>
      <c r="H67" s="144">
        <f>2682000*95%</f>
        <v>2547900</v>
      </c>
    </row>
    <row r="68" spans="1:8" ht="18" customHeight="1">
      <c r="A68" s="79" t="s">
        <v>121</v>
      </c>
      <c r="B68" s="128" t="s">
        <v>37</v>
      </c>
      <c r="C68" s="221" t="s">
        <v>2</v>
      </c>
      <c r="D68" s="142" t="s">
        <v>53</v>
      </c>
      <c r="E68" s="142" t="s">
        <v>305</v>
      </c>
      <c r="F68" s="175" t="s">
        <v>120</v>
      </c>
      <c r="G68" s="144">
        <v>21500</v>
      </c>
      <c r="H68" s="144">
        <v>21500</v>
      </c>
    </row>
    <row r="69" spans="1:8" ht="19.5" customHeight="1">
      <c r="A69" s="79" t="s">
        <v>90</v>
      </c>
      <c r="B69" s="128" t="s">
        <v>37</v>
      </c>
      <c r="C69" s="221" t="s">
        <v>2</v>
      </c>
      <c r="D69" s="142" t="s">
        <v>53</v>
      </c>
      <c r="E69" s="142" t="s">
        <v>305</v>
      </c>
      <c r="F69" s="175" t="s">
        <v>92</v>
      </c>
      <c r="G69" s="144">
        <v>4000</v>
      </c>
      <c r="H69" s="144">
        <v>4000</v>
      </c>
    </row>
    <row r="70" spans="1:8" ht="24" customHeight="1">
      <c r="A70" s="53" t="s">
        <v>122</v>
      </c>
      <c r="B70" s="128" t="s">
        <v>37</v>
      </c>
      <c r="C70" s="221" t="s">
        <v>2</v>
      </c>
      <c r="D70" s="142" t="s">
        <v>53</v>
      </c>
      <c r="E70" s="142" t="s">
        <v>305</v>
      </c>
      <c r="F70" s="175" t="s">
        <v>93</v>
      </c>
      <c r="G70" s="144">
        <v>1570000</v>
      </c>
      <c r="H70" s="144">
        <v>1570000</v>
      </c>
    </row>
    <row r="71" spans="1:8" ht="17.25" customHeight="1">
      <c r="A71" s="79" t="s">
        <v>111</v>
      </c>
      <c r="B71" s="128" t="s">
        <v>37</v>
      </c>
      <c r="C71" s="38" t="s">
        <v>2</v>
      </c>
      <c r="D71" s="68" t="s">
        <v>53</v>
      </c>
      <c r="E71" s="142" t="s">
        <v>305</v>
      </c>
      <c r="F71" s="170" t="s">
        <v>114</v>
      </c>
      <c r="G71" s="19">
        <v>105000</v>
      </c>
      <c r="H71" s="19">
        <v>105000</v>
      </c>
    </row>
    <row r="72" spans="1:8" ht="16.5" customHeight="1">
      <c r="A72" s="79" t="s">
        <v>113</v>
      </c>
      <c r="B72" s="128" t="s">
        <v>37</v>
      </c>
      <c r="C72" s="38" t="s">
        <v>2</v>
      </c>
      <c r="D72" s="68" t="s">
        <v>53</v>
      </c>
      <c r="E72" s="142" t="s">
        <v>305</v>
      </c>
      <c r="F72" s="170" t="s">
        <v>115</v>
      </c>
      <c r="G72" s="19">
        <v>13000</v>
      </c>
      <c r="H72" s="19">
        <v>13000</v>
      </c>
    </row>
    <row r="73" spans="1:8" ht="30.75" customHeight="1">
      <c r="A73" s="35" t="s">
        <v>329</v>
      </c>
      <c r="B73" s="128" t="s">
        <v>37</v>
      </c>
      <c r="C73" s="215" t="s">
        <v>2</v>
      </c>
      <c r="D73" s="212" t="s">
        <v>53</v>
      </c>
      <c r="E73" s="32" t="s">
        <v>330</v>
      </c>
      <c r="F73" s="184"/>
      <c r="G73" s="33">
        <f>SUM(G74:G74)</f>
        <v>290000</v>
      </c>
      <c r="H73" s="33">
        <f>SUM(H74:H74)</f>
        <v>290000</v>
      </c>
    </row>
    <row r="74" spans="1:8" ht="26.25" customHeight="1">
      <c r="A74" s="79" t="s">
        <v>181</v>
      </c>
      <c r="B74" s="128" t="s">
        <v>37</v>
      </c>
      <c r="C74" s="38" t="s">
        <v>103</v>
      </c>
      <c r="D74" s="68" t="s">
        <v>53</v>
      </c>
      <c r="E74" s="8" t="s">
        <v>330</v>
      </c>
      <c r="F74" s="184" t="s">
        <v>182</v>
      </c>
      <c r="G74" s="19">
        <v>290000</v>
      </c>
      <c r="H74" s="19">
        <v>290000</v>
      </c>
    </row>
    <row r="75" spans="1:8" ht="14.25" customHeight="1">
      <c r="A75" s="82" t="s">
        <v>69</v>
      </c>
      <c r="B75" s="129" t="s">
        <v>37</v>
      </c>
      <c r="C75" s="83" t="s">
        <v>9</v>
      </c>
      <c r="D75" s="160"/>
      <c r="E75" s="118"/>
      <c r="F75" s="160"/>
      <c r="G75" s="125">
        <f aca="true" t="shared" si="0" ref="G75:H77">G76</f>
        <v>626000</v>
      </c>
      <c r="H75" s="125">
        <f t="shared" si="0"/>
        <v>598000</v>
      </c>
    </row>
    <row r="76" spans="1:8" ht="18" customHeight="1">
      <c r="A76" s="126" t="s">
        <v>70</v>
      </c>
      <c r="B76" s="128" t="s">
        <v>37</v>
      </c>
      <c r="C76" s="127" t="s">
        <v>9</v>
      </c>
      <c r="D76" s="91" t="s">
        <v>11</v>
      </c>
      <c r="E76" s="7"/>
      <c r="F76" s="177"/>
      <c r="G76" s="20">
        <f t="shared" si="0"/>
        <v>626000</v>
      </c>
      <c r="H76" s="20">
        <f t="shared" si="0"/>
        <v>598000</v>
      </c>
    </row>
    <row r="77" spans="1:8" ht="31.5" customHeight="1">
      <c r="A77" s="78" t="s">
        <v>54</v>
      </c>
      <c r="B77" s="128" t="s">
        <v>37</v>
      </c>
      <c r="C77" s="39" t="s">
        <v>9</v>
      </c>
      <c r="D77" s="70" t="s">
        <v>11</v>
      </c>
      <c r="E77" s="32" t="s">
        <v>286</v>
      </c>
      <c r="F77" s="178"/>
      <c r="G77" s="33">
        <f t="shared" si="0"/>
        <v>626000</v>
      </c>
      <c r="H77" s="33">
        <f t="shared" si="0"/>
        <v>598000</v>
      </c>
    </row>
    <row r="78" spans="1:8" ht="24.75" customHeight="1">
      <c r="A78" s="79" t="s">
        <v>105</v>
      </c>
      <c r="B78" s="128" t="s">
        <v>37</v>
      </c>
      <c r="C78" s="38" t="s">
        <v>9</v>
      </c>
      <c r="D78" s="68" t="s">
        <v>11</v>
      </c>
      <c r="E78" s="8" t="s">
        <v>286</v>
      </c>
      <c r="F78" s="179" t="s">
        <v>78</v>
      </c>
      <c r="G78" s="19">
        <v>626000</v>
      </c>
      <c r="H78" s="19">
        <v>598000</v>
      </c>
    </row>
    <row r="79" spans="1:8" ht="25.5" customHeight="1">
      <c r="A79" s="82" t="s">
        <v>32</v>
      </c>
      <c r="B79" s="129" t="s">
        <v>37</v>
      </c>
      <c r="C79" s="83" t="s">
        <v>12</v>
      </c>
      <c r="D79" s="161"/>
      <c r="E79" s="77"/>
      <c r="F79" s="161"/>
      <c r="G79" s="232">
        <f>G80+G83</f>
        <v>222000</v>
      </c>
      <c r="H79" s="232">
        <f>H80+H83</f>
        <v>203000</v>
      </c>
    </row>
    <row r="80" spans="1:8" ht="18.75" customHeight="1">
      <c r="A80" s="85" t="s">
        <v>163</v>
      </c>
      <c r="B80" s="128" t="s">
        <v>37</v>
      </c>
      <c r="C80" s="40" t="s">
        <v>12</v>
      </c>
      <c r="D80" s="162" t="s">
        <v>8</v>
      </c>
      <c r="E80" s="7"/>
      <c r="F80" s="162"/>
      <c r="G80" s="20">
        <f>G81</f>
        <v>169000</v>
      </c>
      <c r="H80" s="20">
        <f>H81</f>
        <v>150000</v>
      </c>
    </row>
    <row r="81" spans="1:8" ht="25.5" customHeight="1">
      <c r="A81" s="135" t="s">
        <v>164</v>
      </c>
      <c r="B81" s="128" t="s">
        <v>37</v>
      </c>
      <c r="C81" s="34" t="s">
        <v>12</v>
      </c>
      <c r="D81" s="163" t="s">
        <v>8</v>
      </c>
      <c r="E81" s="32" t="s">
        <v>307</v>
      </c>
      <c r="F81" s="163"/>
      <c r="G81" s="33">
        <f>G82</f>
        <v>169000</v>
      </c>
      <c r="H81" s="33">
        <f>H82</f>
        <v>150000</v>
      </c>
    </row>
    <row r="82" spans="1:8" ht="26.25" customHeight="1">
      <c r="A82" s="53" t="s">
        <v>122</v>
      </c>
      <c r="B82" s="128" t="s">
        <v>37</v>
      </c>
      <c r="C82" s="17" t="s">
        <v>12</v>
      </c>
      <c r="D82" s="68" t="s">
        <v>8</v>
      </c>
      <c r="E82" s="8" t="s">
        <v>307</v>
      </c>
      <c r="F82" s="180" t="s">
        <v>93</v>
      </c>
      <c r="G82" s="19">
        <v>169000</v>
      </c>
      <c r="H82" s="19">
        <v>150000</v>
      </c>
    </row>
    <row r="83" spans="1:8" ht="18.75" customHeight="1">
      <c r="A83" s="85" t="s">
        <v>50</v>
      </c>
      <c r="B83" s="128" t="s">
        <v>37</v>
      </c>
      <c r="C83" s="40" t="s">
        <v>12</v>
      </c>
      <c r="D83" s="162" t="s">
        <v>6</v>
      </c>
      <c r="E83" s="7"/>
      <c r="F83" s="162"/>
      <c r="G83" s="20">
        <f>G84</f>
        <v>53000</v>
      </c>
      <c r="H83" s="20">
        <f>H84</f>
        <v>53000</v>
      </c>
    </row>
    <row r="84" spans="1:8" ht="29.25" customHeight="1">
      <c r="A84" s="135" t="s">
        <v>276</v>
      </c>
      <c r="B84" s="128" t="s">
        <v>37</v>
      </c>
      <c r="C84" s="34" t="s">
        <v>12</v>
      </c>
      <c r="D84" s="163" t="s">
        <v>6</v>
      </c>
      <c r="E84" s="32" t="s">
        <v>193</v>
      </c>
      <c r="F84" s="163"/>
      <c r="G84" s="33">
        <f>G85</f>
        <v>53000</v>
      </c>
      <c r="H84" s="33">
        <f>H85</f>
        <v>53000</v>
      </c>
    </row>
    <row r="85" spans="1:8" ht="29.25" customHeight="1">
      <c r="A85" s="53" t="s">
        <v>122</v>
      </c>
      <c r="B85" s="128" t="s">
        <v>37</v>
      </c>
      <c r="C85" s="17" t="s">
        <v>12</v>
      </c>
      <c r="D85" s="68" t="s">
        <v>6</v>
      </c>
      <c r="E85" s="8" t="s">
        <v>193</v>
      </c>
      <c r="F85" s="180" t="s">
        <v>93</v>
      </c>
      <c r="G85" s="19">
        <v>53000</v>
      </c>
      <c r="H85" s="19">
        <v>53000</v>
      </c>
    </row>
    <row r="86" spans="1:8" ht="20.25" customHeight="1">
      <c r="A86" s="233" t="s">
        <v>28</v>
      </c>
      <c r="B86" s="129" t="s">
        <v>37</v>
      </c>
      <c r="C86" s="234" t="s">
        <v>8</v>
      </c>
      <c r="D86" s="235"/>
      <c r="E86" s="236"/>
      <c r="F86" s="237"/>
      <c r="G86" s="232">
        <f>G87+G90</f>
        <v>89000</v>
      </c>
      <c r="H86" s="232">
        <f>H87+H90</f>
        <v>89000</v>
      </c>
    </row>
    <row r="87" spans="1:8" ht="20.25" customHeight="1">
      <c r="A87" s="153" t="s">
        <v>98</v>
      </c>
      <c r="B87" s="128" t="s">
        <v>37</v>
      </c>
      <c r="C87" s="154" t="s">
        <v>8</v>
      </c>
      <c r="D87" s="207" t="s">
        <v>9</v>
      </c>
      <c r="E87" s="200"/>
      <c r="F87" s="201"/>
      <c r="G87" s="208">
        <f>G88</f>
        <v>50000</v>
      </c>
      <c r="H87" s="208">
        <f>H88</f>
        <v>50000</v>
      </c>
    </row>
    <row r="88" spans="1:8" ht="27" customHeight="1">
      <c r="A88" s="134" t="s">
        <v>195</v>
      </c>
      <c r="B88" s="128" t="s">
        <v>37</v>
      </c>
      <c r="C88" s="202" t="s">
        <v>8</v>
      </c>
      <c r="D88" s="203" t="s">
        <v>9</v>
      </c>
      <c r="E88" s="204" t="s">
        <v>196</v>
      </c>
      <c r="F88" s="205"/>
      <c r="G88" s="206">
        <f>G89</f>
        <v>50000</v>
      </c>
      <c r="H88" s="206">
        <f>H89</f>
        <v>50000</v>
      </c>
    </row>
    <row r="89" spans="1:8" ht="21.75" customHeight="1">
      <c r="A89" s="79" t="s">
        <v>91</v>
      </c>
      <c r="B89" s="128" t="s">
        <v>37</v>
      </c>
      <c r="C89" s="38" t="s">
        <v>8</v>
      </c>
      <c r="D89" s="68" t="s">
        <v>9</v>
      </c>
      <c r="E89" s="8" t="s">
        <v>196</v>
      </c>
      <c r="F89" s="170" t="s">
        <v>93</v>
      </c>
      <c r="G89" s="19">
        <v>50000</v>
      </c>
      <c r="H89" s="19">
        <v>50000</v>
      </c>
    </row>
    <row r="90" spans="1:8" ht="16.5" customHeight="1">
      <c r="A90" s="30" t="s">
        <v>29</v>
      </c>
      <c r="B90" s="128" t="s">
        <v>37</v>
      </c>
      <c r="C90" s="44" t="s">
        <v>8</v>
      </c>
      <c r="D90" s="91" t="s">
        <v>8</v>
      </c>
      <c r="E90" s="7"/>
      <c r="F90" s="162"/>
      <c r="G90" s="22">
        <f>G91</f>
        <v>39000</v>
      </c>
      <c r="H90" s="22">
        <f>H91</f>
        <v>39000</v>
      </c>
    </row>
    <row r="91" spans="1:8" ht="18" customHeight="1">
      <c r="A91" s="35" t="s">
        <v>288</v>
      </c>
      <c r="B91" s="128" t="s">
        <v>37</v>
      </c>
      <c r="C91" s="39" t="s">
        <v>8</v>
      </c>
      <c r="D91" s="70" t="s">
        <v>8</v>
      </c>
      <c r="E91" s="32" t="s">
        <v>306</v>
      </c>
      <c r="F91" s="163"/>
      <c r="G91" s="33">
        <f>G92</f>
        <v>39000</v>
      </c>
      <c r="H91" s="33">
        <f>H92</f>
        <v>39000</v>
      </c>
    </row>
    <row r="92" spans="1:8" ht="18" customHeight="1">
      <c r="A92" s="13" t="s">
        <v>191</v>
      </c>
      <c r="B92" s="128" t="s">
        <v>37</v>
      </c>
      <c r="C92" s="42" t="s">
        <v>8</v>
      </c>
      <c r="D92" s="68" t="s">
        <v>8</v>
      </c>
      <c r="E92" s="8" t="s">
        <v>306</v>
      </c>
      <c r="F92" s="170" t="s">
        <v>189</v>
      </c>
      <c r="G92" s="19">
        <v>39000</v>
      </c>
      <c r="H92" s="19">
        <v>39000</v>
      </c>
    </row>
    <row r="93" spans="1:8" ht="17.25" customHeight="1">
      <c r="A93" s="233" t="s">
        <v>23</v>
      </c>
      <c r="B93" s="129" t="s">
        <v>37</v>
      </c>
      <c r="C93" s="234" t="s">
        <v>3</v>
      </c>
      <c r="D93" s="235"/>
      <c r="E93" s="236"/>
      <c r="F93" s="237"/>
      <c r="G93" s="232">
        <f>G94+G126+G171+G181</f>
        <v>268106500</v>
      </c>
      <c r="H93" s="232">
        <f>H94+H126+H171+H181</f>
        <v>249558500</v>
      </c>
    </row>
    <row r="94" spans="1:8" ht="18" customHeight="1">
      <c r="A94" s="30" t="s">
        <v>24</v>
      </c>
      <c r="B94" s="128" t="s">
        <v>37</v>
      </c>
      <c r="C94" s="43" t="s">
        <v>3</v>
      </c>
      <c r="D94" s="105" t="s">
        <v>2</v>
      </c>
      <c r="E94" s="10"/>
      <c r="F94" s="182"/>
      <c r="G94" s="22">
        <f>G96+G98+G107+G113+G116+G120+G122+G124</f>
        <v>66028000</v>
      </c>
      <c r="H94" s="22">
        <f>H96+H98+H107+H113+H116+H120+H122+H124</f>
        <v>62792000</v>
      </c>
    </row>
    <row r="95" spans="1:8" ht="18.75" customHeight="1">
      <c r="A95" s="209" t="s">
        <v>197</v>
      </c>
      <c r="B95" s="128" t="s">
        <v>37</v>
      </c>
      <c r="C95" s="256" t="s">
        <v>3</v>
      </c>
      <c r="D95" s="212" t="s">
        <v>2</v>
      </c>
      <c r="E95" s="257" t="s">
        <v>198</v>
      </c>
      <c r="F95" s="258"/>
      <c r="G95" s="214">
        <f>G94</f>
        <v>66028000</v>
      </c>
      <c r="H95" s="214">
        <f>H94</f>
        <v>62792000</v>
      </c>
    </row>
    <row r="96" spans="1:8" ht="17.25" customHeight="1">
      <c r="A96" s="29" t="s">
        <v>200</v>
      </c>
      <c r="B96" s="128" t="s">
        <v>37</v>
      </c>
      <c r="C96" s="41" t="s">
        <v>3</v>
      </c>
      <c r="D96" s="69" t="s">
        <v>2</v>
      </c>
      <c r="E96" s="12" t="s">
        <v>331</v>
      </c>
      <c r="F96" s="165"/>
      <c r="G96" s="18">
        <f>G97</f>
        <v>10038000</v>
      </c>
      <c r="H96" s="18">
        <f>H97</f>
        <v>10038000</v>
      </c>
    </row>
    <row r="97" spans="1:8" ht="27.75" customHeight="1">
      <c r="A97" s="79" t="s">
        <v>122</v>
      </c>
      <c r="B97" s="128" t="s">
        <v>37</v>
      </c>
      <c r="C97" s="42" t="s">
        <v>3</v>
      </c>
      <c r="D97" s="68" t="s">
        <v>2</v>
      </c>
      <c r="E97" s="8" t="s">
        <v>331</v>
      </c>
      <c r="F97" s="170" t="s">
        <v>93</v>
      </c>
      <c r="G97" s="19">
        <v>10038000</v>
      </c>
      <c r="H97" s="19">
        <v>10038000</v>
      </c>
    </row>
    <row r="98" spans="1:8" ht="19.5" customHeight="1">
      <c r="A98" s="260" t="s">
        <v>199</v>
      </c>
      <c r="B98" s="128" t="s">
        <v>37</v>
      </c>
      <c r="C98" s="41" t="s">
        <v>3</v>
      </c>
      <c r="D98" s="69" t="s">
        <v>2</v>
      </c>
      <c r="E98" s="12" t="s">
        <v>332</v>
      </c>
      <c r="F98" s="165"/>
      <c r="G98" s="18">
        <f>SUM(G99:G106)</f>
        <v>27118000</v>
      </c>
      <c r="H98" s="18">
        <f>SUM(H99:H106)</f>
        <v>27118000</v>
      </c>
    </row>
    <row r="99" spans="1:8" ht="26.25" customHeight="1">
      <c r="A99" s="79" t="s">
        <v>117</v>
      </c>
      <c r="B99" s="128" t="s">
        <v>37</v>
      </c>
      <c r="C99" s="46" t="s">
        <v>3</v>
      </c>
      <c r="D99" s="102" t="s">
        <v>2</v>
      </c>
      <c r="E99" s="8" t="s">
        <v>332</v>
      </c>
      <c r="F99" s="175" t="s">
        <v>119</v>
      </c>
      <c r="G99" s="19">
        <v>17900000</v>
      </c>
      <c r="H99" s="19">
        <v>17900000</v>
      </c>
    </row>
    <row r="100" spans="1:8" ht="20.25" customHeight="1">
      <c r="A100" s="79" t="s">
        <v>121</v>
      </c>
      <c r="B100" s="128" t="s">
        <v>37</v>
      </c>
      <c r="C100" s="46" t="s">
        <v>3</v>
      </c>
      <c r="D100" s="102" t="s">
        <v>2</v>
      </c>
      <c r="E100" s="8" t="s">
        <v>332</v>
      </c>
      <c r="F100" s="175" t="s">
        <v>120</v>
      </c>
      <c r="G100" s="19">
        <v>606000</v>
      </c>
      <c r="H100" s="19">
        <v>606000</v>
      </c>
    </row>
    <row r="101" spans="1:8" ht="17.25" customHeight="1">
      <c r="A101" s="79" t="s">
        <v>90</v>
      </c>
      <c r="B101" s="128" t="s">
        <v>37</v>
      </c>
      <c r="C101" s="46" t="s">
        <v>3</v>
      </c>
      <c r="D101" s="102" t="s">
        <v>2</v>
      </c>
      <c r="E101" s="8" t="s">
        <v>332</v>
      </c>
      <c r="F101" s="175" t="s">
        <v>92</v>
      </c>
      <c r="G101" s="19">
        <v>16000</v>
      </c>
      <c r="H101" s="19">
        <v>16000</v>
      </c>
    </row>
    <row r="102" spans="1:8" ht="27" customHeight="1">
      <c r="A102" s="79" t="s">
        <v>122</v>
      </c>
      <c r="B102" s="128" t="s">
        <v>37</v>
      </c>
      <c r="C102" s="46" t="s">
        <v>3</v>
      </c>
      <c r="D102" s="102" t="s">
        <v>2</v>
      </c>
      <c r="E102" s="8" t="s">
        <v>332</v>
      </c>
      <c r="F102" s="175" t="s">
        <v>93</v>
      </c>
      <c r="G102" s="19">
        <v>7710000</v>
      </c>
      <c r="H102" s="19">
        <v>7710000</v>
      </c>
    </row>
    <row r="103" spans="1:8" ht="24.75" customHeight="1">
      <c r="A103" s="199" t="s">
        <v>130</v>
      </c>
      <c r="B103" s="128" t="s">
        <v>37</v>
      </c>
      <c r="C103" s="223" t="s">
        <v>3</v>
      </c>
      <c r="D103" s="102" t="s">
        <v>2</v>
      </c>
      <c r="E103" s="8" t="s">
        <v>332</v>
      </c>
      <c r="F103" s="175" t="s">
        <v>131</v>
      </c>
      <c r="G103" s="19">
        <v>340000</v>
      </c>
      <c r="H103" s="19">
        <v>340000</v>
      </c>
    </row>
    <row r="104" spans="1:8" ht="63.75" customHeight="1">
      <c r="A104" s="79" t="s">
        <v>116</v>
      </c>
      <c r="B104" s="128" t="s">
        <v>37</v>
      </c>
      <c r="C104" s="46" t="s">
        <v>3</v>
      </c>
      <c r="D104" s="102" t="s">
        <v>2</v>
      </c>
      <c r="E104" s="8" t="s">
        <v>332</v>
      </c>
      <c r="F104" s="175" t="s">
        <v>112</v>
      </c>
      <c r="G104" s="19">
        <v>100000</v>
      </c>
      <c r="H104" s="19">
        <v>100000</v>
      </c>
    </row>
    <row r="105" spans="1:8" ht="23.25" customHeight="1">
      <c r="A105" s="79" t="s">
        <v>111</v>
      </c>
      <c r="B105" s="128" t="s">
        <v>37</v>
      </c>
      <c r="C105" s="46" t="s">
        <v>3</v>
      </c>
      <c r="D105" s="102" t="s">
        <v>2</v>
      </c>
      <c r="E105" s="8" t="s">
        <v>332</v>
      </c>
      <c r="F105" s="170" t="s">
        <v>114</v>
      </c>
      <c r="G105" s="19">
        <v>416000</v>
      </c>
      <c r="H105" s="19">
        <v>416000</v>
      </c>
    </row>
    <row r="106" spans="1:8" ht="22.5" customHeight="1">
      <c r="A106" s="79" t="s">
        <v>113</v>
      </c>
      <c r="B106" s="128" t="s">
        <v>37</v>
      </c>
      <c r="C106" s="46" t="s">
        <v>3</v>
      </c>
      <c r="D106" s="102" t="s">
        <v>2</v>
      </c>
      <c r="E106" s="8" t="s">
        <v>332</v>
      </c>
      <c r="F106" s="170" t="s">
        <v>115</v>
      </c>
      <c r="G106" s="19">
        <v>30000</v>
      </c>
      <c r="H106" s="19">
        <v>30000</v>
      </c>
    </row>
    <row r="107" spans="1:8" ht="37.5" customHeight="1">
      <c r="A107" s="222" t="s">
        <v>357</v>
      </c>
      <c r="B107" s="128" t="s">
        <v>37</v>
      </c>
      <c r="C107" s="224" t="s">
        <v>3</v>
      </c>
      <c r="D107" s="225" t="s">
        <v>2</v>
      </c>
      <c r="E107" s="203" t="s">
        <v>333</v>
      </c>
      <c r="F107" s="213"/>
      <c r="G107" s="214">
        <f>SUM(G108:G112)</f>
        <v>27778000</v>
      </c>
      <c r="H107" s="214">
        <f>SUM(H108:H112)</f>
        <v>24616000</v>
      </c>
    </row>
    <row r="108" spans="1:8" ht="27" customHeight="1">
      <c r="A108" s="79" t="s">
        <v>117</v>
      </c>
      <c r="B108" s="128" t="s">
        <v>37</v>
      </c>
      <c r="C108" s="46" t="s">
        <v>3</v>
      </c>
      <c r="D108" s="102" t="s">
        <v>2</v>
      </c>
      <c r="E108" s="8" t="s">
        <v>333</v>
      </c>
      <c r="F108" s="175" t="s">
        <v>119</v>
      </c>
      <c r="G108" s="19">
        <v>26057900</v>
      </c>
      <c r="H108" s="19">
        <v>23092000</v>
      </c>
    </row>
    <row r="109" spans="1:8" ht="14.25" customHeight="1">
      <c r="A109" s="79" t="s">
        <v>121</v>
      </c>
      <c r="B109" s="128" t="s">
        <v>37</v>
      </c>
      <c r="C109" s="46" t="s">
        <v>3</v>
      </c>
      <c r="D109" s="102" t="s">
        <v>2</v>
      </c>
      <c r="E109" s="8" t="s">
        <v>333</v>
      </c>
      <c r="F109" s="175" t="s">
        <v>120</v>
      </c>
      <c r="G109" s="19">
        <v>151700</v>
      </c>
      <c r="H109" s="19">
        <v>134300</v>
      </c>
    </row>
    <row r="110" spans="1:8" ht="24.75" customHeight="1">
      <c r="A110" s="79" t="s">
        <v>90</v>
      </c>
      <c r="B110" s="128" t="s">
        <v>37</v>
      </c>
      <c r="C110" s="46" t="s">
        <v>3</v>
      </c>
      <c r="D110" s="102" t="s">
        <v>2</v>
      </c>
      <c r="E110" s="8" t="s">
        <v>333</v>
      </c>
      <c r="F110" s="175" t="s">
        <v>92</v>
      </c>
      <c r="G110" s="19">
        <v>2800</v>
      </c>
      <c r="H110" s="19">
        <v>2500</v>
      </c>
    </row>
    <row r="111" spans="1:8" ht="28.5" customHeight="1">
      <c r="A111" s="79" t="s">
        <v>122</v>
      </c>
      <c r="B111" s="128" t="s">
        <v>37</v>
      </c>
      <c r="C111" s="46" t="s">
        <v>3</v>
      </c>
      <c r="D111" s="102" t="s">
        <v>2</v>
      </c>
      <c r="E111" s="8" t="s">
        <v>333</v>
      </c>
      <c r="F111" s="175" t="s">
        <v>93</v>
      </c>
      <c r="G111" s="19">
        <v>602100</v>
      </c>
      <c r="H111" s="19">
        <v>533500</v>
      </c>
    </row>
    <row r="112" spans="1:8" ht="36" customHeight="1">
      <c r="A112" s="199" t="s">
        <v>130</v>
      </c>
      <c r="B112" s="128" t="s">
        <v>37</v>
      </c>
      <c r="C112" s="223" t="s">
        <v>3</v>
      </c>
      <c r="D112" s="102" t="s">
        <v>2</v>
      </c>
      <c r="E112" s="8" t="s">
        <v>333</v>
      </c>
      <c r="F112" s="175" t="s">
        <v>131</v>
      </c>
      <c r="G112" s="19">
        <v>963500</v>
      </c>
      <c r="H112" s="19">
        <v>853700</v>
      </c>
    </row>
    <row r="113" spans="1:8" ht="33.75" customHeight="1">
      <c r="A113" s="35" t="s">
        <v>79</v>
      </c>
      <c r="B113" s="128" t="s">
        <v>37</v>
      </c>
      <c r="C113" s="39" t="s">
        <v>3</v>
      </c>
      <c r="D113" s="70" t="s">
        <v>2</v>
      </c>
      <c r="E113" s="32" t="s">
        <v>334</v>
      </c>
      <c r="F113" s="163"/>
      <c r="G113" s="33">
        <f>G114+G115</f>
        <v>500000</v>
      </c>
      <c r="H113" s="33">
        <f>H114+H115</f>
        <v>500000</v>
      </c>
    </row>
    <row r="114" spans="1:8" ht="17.25" customHeight="1">
      <c r="A114" s="13" t="s">
        <v>121</v>
      </c>
      <c r="B114" s="128" t="s">
        <v>37</v>
      </c>
      <c r="C114" s="38" t="s">
        <v>3</v>
      </c>
      <c r="D114" s="68" t="s">
        <v>2</v>
      </c>
      <c r="E114" s="8" t="s">
        <v>334</v>
      </c>
      <c r="F114" s="170" t="s">
        <v>120</v>
      </c>
      <c r="G114" s="19">
        <v>450000</v>
      </c>
      <c r="H114" s="19">
        <v>450000</v>
      </c>
    </row>
    <row r="115" spans="1:8" ht="17.25" customHeight="1">
      <c r="A115" s="13" t="s">
        <v>87</v>
      </c>
      <c r="B115" s="128" t="s">
        <v>37</v>
      </c>
      <c r="C115" s="38" t="s">
        <v>3</v>
      </c>
      <c r="D115" s="68" t="s">
        <v>2</v>
      </c>
      <c r="E115" s="8" t="s">
        <v>334</v>
      </c>
      <c r="F115" s="170" t="s">
        <v>86</v>
      </c>
      <c r="G115" s="19">
        <v>50000</v>
      </c>
      <c r="H115" s="19">
        <v>50000</v>
      </c>
    </row>
    <row r="116" spans="1:8" ht="18" customHeight="1">
      <c r="A116" s="35" t="s">
        <v>44</v>
      </c>
      <c r="B116" s="128" t="s">
        <v>37</v>
      </c>
      <c r="C116" s="39" t="s">
        <v>3</v>
      </c>
      <c r="D116" s="70" t="s">
        <v>2</v>
      </c>
      <c r="E116" s="32" t="s">
        <v>335</v>
      </c>
      <c r="F116" s="163"/>
      <c r="G116" s="33">
        <f>SUM(G117:G119)</f>
        <v>559000</v>
      </c>
      <c r="H116" s="33">
        <f>SUM(H117:H119)</f>
        <v>485000</v>
      </c>
    </row>
    <row r="117" spans="1:8" ht="27" customHeight="1">
      <c r="A117" s="79" t="s">
        <v>117</v>
      </c>
      <c r="B117" s="128" t="s">
        <v>37</v>
      </c>
      <c r="C117" s="63" t="s">
        <v>3</v>
      </c>
      <c r="D117" s="8" t="s">
        <v>2</v>
      </c>
      <c r="E117" s="8" t="s">
        <v>335</v>
      </c>
      <c r="F117" s="8" t="s">
        <v>119</v>
      </c>
      <c r="G117" s="19">
        <v>130000</v>
      </c>
      <c r="H117" s="19">
        <v>125000</v>
      </c>
    </row>
    <row r="118" spans="1:8" ht="27" customHeight="1">
      <c r="A118" s="79" t="s">
        <v>122</v>
      </c>
      <c r="B118" s="128" t="s">
        <v>37</v>
      </c>
      <c r="C118" s="63" t="s">
        <v>3</v>
      </c>
      <c r="D118" s="8" t="s">
        <v>2</v>
      </c>
      <c r="E118" s="8" t="s">
        <v>335</v>
      </c>
      <c r="F118" s="8" t="s">
        <v>93</v>
      </c>
      <c r="G118" s="19">
        <v>329000</v>
      </c>
      <c r="H118" s="19">
        <v>265000</v>
      </c>
    </row>
    <row r="119" spans="1:8" ht="21" customHeight="1">
      <c r="A119" s="13" t="s">
        <v>87</v>
      </c>
      <c r="B119" s="128" t="s">
        <v>37</v>
      </c>
      <c r="C119" s="63" t="s">
        <v>3</v>
      </c>
      <c r="D119" s="8" t="s">
        <v>2</v>
      </c>
      <c r="E119" s="8" t="s">
        <v>335</v>
      </c>
      <c r="F119" s="8" t="s">
        <v>86</v>
      </c>
      <c r="G119" s="19">
        <v>100000</v>
      </c>
      <c r="H119" s="19">
        <v>95000</v>
      </c>
    </row>
    <row r="120" spans="1:8" ht="19.5" customHeight="1">
      <c r="A120" s="35" t="s">
        <v>168</v>
      </c>
      <c r="B120" s="128" t="s">
        <v>37</v>
      </c>
      <c r="C120" s="39" t="s">
        <v>3</v>
      </c>
      <c r="D120" s="70" t="s">
        <v>2</v>
      </c>
      <c r="E120" s="32" t="s">
        <v>336</v>
      </c>
      <c r="F120" s="163"/>
      <c r="G120" s="33">
        <f>G121</f>
        <v>0</v>
      </c>
      <c r="H120" s="33">
        <f>H121</f>
        <v>0</v>
      </c>
    </row>
    <row r="121" spans="1:8" ht="30.75" customHeight="1">
      <c r="A121" s="13" t="s">
        <v>145</v>
      </c>
      <c r="B121" s="128" t="s">
        <v>37</v>
      </c>
      <c r="C121" s="38" t="s">
        <v>3</v>
      </c>
      <c r="D121" s="68" t="s">
        <v>2</v>
      </c>
      <c r="E121" s="8" t="s">
        <v>336</v>
      </c>
      <c r="F121" s="8" t="s">
        <v>146</v>
      </c>
      <c r="G121" s="19"/>
      <c r="H121" s="19"/>
    </row>
    <row r="122" spans="1:8" ht="28.5" customHeight="1">
      <c r="A122" s="35" t="s">
        <v>169</v>
      </c>
      <c r="B122" s="128" t="s">
        <v>37</v>
      </c>
      <c r="C122" s="39" t="s">
        <v>3</v>
      </c>
      <c r="D122" s="70" t="s">
        <v>2</v>
      </c>
      <c r="E122" s="32" t="s">
        <v>170</v>
      </c>
      <c r="F122" s="163"/>
      <c r="G122" s="33">
        <f>G123</f>
        <v>35000</v>
      </c>
      <c r="H122" s="33">
        <f>H123</f>
        <v>35000</v>
      </c>
    </row>
    <row r="123" spans="1:8" ht="32.25" customHeight="1">
      <c r="A123" s="13" t="s">
        <v>145</v>
      </c>
      <c r="B123" s="128" t="s">
        <v>37</v>
      </c>
      <c r="C123" s="38" t="s">
        <v>3</v>
      </c>
      <c r="D123" s="68" t="s">
        <v>2</v>
      </c>
      <c r="E123" s="8" t="s">
        <v>170</v>
      </c>
      <c r="F123" s="8" t="s">
        <v>146</v>
      </c>
      <c r="G123" s="19">
        <v>35000</v>
      </c>
      <c r="H123" s="19">
        <v>35000</v>
      </c>
    </row>
    <row r="124" spans="1:8" ht="18" customHeight="1">
      <c r="A124" s="35" t="s">
        <v>156</v>
      </c>
      <c r="B124" s="128" t="s">
        <v>37</v>
      </c>
      <c r="C124" s="39" t="s">
        <v>3</v>
      </c>
      <c r="D124" s="70" t="s">
        <v>2</v>
      </c>
      <c r="E124" s="32" t="s">
        <v>337</v>
      </c>
      <c r="F124" s="163"/>
      <c r="G124" s="33">
        <f>G125</f>
        <v>0</v>
      </c>
      <c r="H124" s="33">
        <f>H125</f>
        <v>0</v>
      </c>
    </row>
    <row r="125" spans="1:8" ht="25.5" customHeight="1">
      <c r="A125" s="79" t="s">
        <v>122</v>
      </c>
      <c r="B125" s="128" t="s">
        <v>37</v>
      </c>
      <c r="C125" s="38" t="s">
        <v>3</v>
      </c>
      <c r="D125" s="68" t="s">
        <v>2</v>
      </c>
      <c r="E125" s="8" t="s">
        <v>337</v>
      </c>
      <c r="F125" s="8" t="s">
        <v>93</v>
      </c>
      <c r="G125" s="19"/>
      <c r="H125" s="19"/>
    </row>
    <row r="126" spans="1:8" ht="18" customHeight="1">
      <c r="A126" s="30" t="s">
        <v>25</v>
      </c>
      <c r="B126" s="128" t="s">
        <v>37</v>
      </c>
      <c r="C126" s="44" t="s">
        <v>3</v>
      </c>
      <c r="D126" s="99" t="s">
        <v>9</v>
      </c>
      <c r="E126" s="7"/>
      <c r="F126" s="185"/>
      <c r="G126" s="22">
        <f>G127+G129+G152+G131+G164+G138+G140+G160+G143+G166+G168</f>
        <v>182521000</v>
      </c>
      <c r="H126" s="22">
        <f>H127+H129+H152+H131+H164+H138+H140+H160+H143+H166+H168</f>
        <v>167209000</v>
      </c>
    </row>
    <row r="127" spans="1:8" ht="19.5" customHeight="1">
      <c r="A127" s="195" t="s">
        <v>201</v>
      </c>
      <c r="B127" s="128" t="s">
        <v>37</v>
      </c>
      <c r="C127" s="226" t="s">
        <v>3</v>
      </c>
      <c r="D127" s="227" t="s">
        <v>9</v>
      </c>
      <c r="E127" s="196" t="s">
        <v>338</v>
      </c>
      <c r="F127" s="197"/>
      <c r="G127" s="198">
        <f>G128</f>
        <v>2450000</v>
      </c>
      <c r="H127" s="198">
        <f>H128</f>
        <v>2450000</v>
      </c>
    </row>
    <row r="128" spans="1:8" ht="30.75" customHeight="1">
      <c r="A128" s="79" t="s">
        <v>122</v>
      </c>
      <c r="B128" s="128" t="s">
        <v>37</v>
      </c>
      <c r="C128" s="46" t="s">
        <v>3</v>
      </c>
      <c r="D128" s="102" t="s">
        <v>9</v>
      </c>
      <c r="E128" s="8" t="s">
        <v>338</v>
      </c>
      <c r="F128" s="170" t="s">
        <v>93</v>
      </c>
      <c r="G128" s="19">
        <v>2450000</v>
      </c>
      <c r="H128" s="19">
        <v>2450000</v>
      </c>
    </row>
    <row r="129" spans="1:8" ht="23.25" customHeight="1">
      <c r="A129" s="248" t="s">
        <v>204</v>
      </c>
      <c r="B129" s="128" t="s">
        <v>37</v>
      </c>
      <c r="C129" s="66" t="s">
        <v>3</v>
      </c>
      <c r="D129" s="100" t="s">
        <v>9</v>
      </c>
      <c r="E129" s="12" t="s">
        <v>339</v>
      </c>
      <c r="F129" s="186"/>
      <c r="G129" s="18">
        <f>G130</f>
        <v>197000</v>
      </c>
      <c r="H129" s="18">
        <f>H130</f>
        <v>197000</v>
      </c>
    </row>
    <row r="130" spans="1:8" ht="26.25" customHeight="1">
      <c r="A130" s="246" t="s">
        <v>122</v>
      </c>
      <c r="B130" s="128" t="s">
        <v>37</v>
      </c>
      <c r="C130" s="223" t="s">
        <v>3</v>
      </c>
      <c r="D130" s="102" t="s">
        <v>9</v>
      </c>
      <c r="E130" s="8" t="s">
        <v>339</v>
      </c>
      <c r="F130" s="184" t="s">
        <v>93</v>
      </c>
      <c r="G130" s="19">
        <v>197000</v>
      </c>
      <c r="H130" s="19">
        <v>197000</v>
      </c>
    </row>
    <row r="131" spans="1:8" ht="20.25" customHeight="1">
      <c r="A131" s="29" t="s">
        <v>202</v>
      </c>
      <c r="B131" s="128" t="s">
        <v>37</v>
      </c>
      <c r="C131" s="47" t="s">
        <v>3</v>
      </c>
      <c r="D131" s="100" t="s">
        <v>9</v>
      </c>
      <c r="E131" s="12" t="s">
        <v>340</v>
      </c>
      <c r="F131" s="186"/>
      <c r="G131" s="18">
        <f>SUM(G132:G137)</f>
        <v>27245000</v>
      </c>
      <c r="H131" s="18">
        <f>SUM(H132:H137)</f>
        <v>27245000</v>
      </c>
    </row>
    <row r="132" spans="1:8" ht="24.75" customHeight="1">
      <c r="A132" s="79" t="s">
        <v>121</v>
      </c>
      <c r="B132" s="255" t="s">
        <v>37</v>
      </c>
      <c r="C132" s="46" t="s">
        <v>3</v>
      </c>
      <c r="D132" s="102" t="s">
        <v>9</v>
      </c>
      <c r="E132" s="8" t="s">
        <v>340</v>
      </c>
      <c r="F132" s="175" t="s">
        <v>120</v>
      </c>
      <c r="G132" s="19">
        <v>50000</v>
      </c>
      <c r="H132" s="19">
        <v>50000</v>
      </c>
    </row>
    <row r="133" spans="1:8" ht="25.5" customHeight="1">
      <c r="A133" s="79" t="s">
        <v>122</v>
      </c>
      <c r="B133" s="128" t="s">
        <v>37</v>
      </c>
      <c r="C133" s="46" t="s">
        <v>3</v>
      </c>
      <c r="D133" s="102" t="s">
        <v>9</v>
      </c>
      <c r="E133" s="8" t="s">
        <v>340</v>
      </c>
      <c r="F133" s="175" t="s">
        <v>93</v>
      </c>
      <c r="G133" s="19">
        <v>10129000</v>
      </c>
      <c r="H133" s="19">
        <v>10129000</v>
      </c>
    </row>
    <row r="134" spans="1:8" ht="41.25" customHeight="1">
      <c r="A134" s="199" t="s">
        <v>130</v>
      </c>
      <c r="B134" s="128" t="s">
        <v>37</v>
      </c>
      <c r="C134" s="223" t="s">
        <v>3</v>
      </c>
      <c r="D134" s="102" t="s">
        <v>9</v>
      </c>
      <c r="E134" s="8" t="s">
        <v>340</v>
      </c>
      <c r="F134" s="175" t="s">
        <v>131</v>
      </c>
      <c r="G134" s="19">
        <f>9775500+6159000</f>
        <v>15934500</v>
      </c>
      <c r="H134" s="19">
        <f>9775500+6159000</f>
        <v>15934500</v>
      </c>
    </row>
    <row r="135" spans="1:8" ht="63.75">
      <c r="A135" s="246" t="s">
        <v>116</v>
      </c>
      <c r="B135" s="128" t="s">
        <v>37</v>
      </c>
      <c r="C135" s="223" t="s">
        <v>3</v>
      </c>
      <c r="D135" s="102" t="s">
        <v>9</v>
      </c>
      <c r="E135" s="8" t="s">
        <v>340</v>
      </c>
      <c r="F135" s="175" t="s">
        <v>112</v>
      </c>
      <c r="G135" s="19">
        <v>161500</v>
      </c>
      <c r="H135" s="19">
        <v>161500</v>
      </c>
    </row>
    <row r="136" spans="1:8" ht="12.75">
      <c r="A136" s="246" t="s">
        <v>111</v>
      </c>
      <c r="B136" s="128" t="s">
        <v>37</v>
      </c>
      <c r="C136" s="223" t="s">
        <v>3</v>
      </c>
      <c r="D136" s="102" t="s">
        <v>9</v>
      </c>
      <c r="E136" s="8" t="s">
        <v>340</v>
      </c>
      <c r="F136" s="170" t="s">
        <v>114</v>
      </c>
      <c r="G136" s="19">
        <v>835000</v>
      </c>
      <c r="H136" s="19">
        <v>835000</v>
      </c>
    </row>
    <row r="137" spans="1:8" ht="17.25" customHeight="1">
      <c r="A137" s="246" t="s">
        <v>113</v>
      </c>
      <c r="B137" s="128" t="s">
        <v>37</v>
      </c>
      <c r="C137" s="223" t="s">
        <v>3</v>
      </c>
      <c r="D137" s="102" t="s">
        <v>9</v>
      </c>
      <c r="E137" s="8" t="s">
        <v>340</v>
      </c>
      <c r="F137" s="170" t="s">
        <v>115</v>
      </c>
      <c r="G137" s="19">
        <v>135000</v>
      </c>
      <c r="H137" s="19">
        <v>135000</v>
      </c>
    </row>
    <row r="138" spans="1:8" ht="33" customHeight="1">
      <c r="A138" s="248" t="s">
        <v>203</v>
      </c>
      <c r="B138" s="128" t="s">
        <v>37</v>
      </c>
      <c r="C138" s="66" t="s">
        <v>3</v>
      </c>
      <c r="D138" s="100" t="s">
        <v>9</v>
      </c>
      <c r="E138" s="12" t="s">
        <v>341</v>
      </c>
      <c r="F138" s="186"/>
      <c r="G138" s="18">
        <f>G139</f>
        <v>18000000</v>
      </c>
      <c r="H138" s="18">
        <f>H139</f>
        <v>18000000</v>
      </c>
    </row>
    <row r="139" spans="1:8" ht="39" customHeight="1">
      <c r="A139" s="199" t="s">
        <v>130</v>
      </c>
      <c r="B139" s="128" t="s">
        <v>37</v>
      </c>
      <c r="C139" s="223" t="s">
        <v>3</v>
      </c>
      <c r="D139" s="102" t="s">
        <v>9</v>
      </c>
      <c r="E139" s="8" t="s">
        <v>341</v>
      </c>
      <c r="F139" s="184" t="s">
        <v>131</v>
      </c>
      <c r="G139" s="19">
        <v>18000000</v>
      </c>
      <c r="H139" s="19">
        <v>18000000</v>
      </c>
    </row>
    <row r="140" spans="1:8" ht="30" customHeight="1">
      <c r="A140" s="35" t="s">
        <v>79</v>
      </c>
      <c r="B140" s="128" t="s">
        <v>37</v>
      </c>
      <c r="C140" s="39" t="s">
        <v>3</v>
      </c>
      <c r="D140" s="70" t="s">
        <v>9</v>
      </c>
      <c r="E140" s="32" t="s">
        <v>334</v>
      </c>
      <c r="F140" s="163"/>
      <c r="G140" s="33">
        <f>G141+G142</f>
        <v>2094000</v>
      </c>
      <c r="H140" s="33">
        <f>H141+H142</f>
        <v>1799000</v>
      </c>
    </row>
    <row r="141" spans="1:8" ht="23.25" customHeight="1">
      <c r="A141" s="13" t="s">
        <v>121</v>
      </c>
      <c r="B141" s="128" t="s">
        <v>37</v>
      </c>
      <c r="C141" s="38" t="s">
        <v>3</v>
      </c>
      <c r="D141" s="68" t="s">
        <v>9</v>
      </c>
      <c r="E141" s="8" t="s">
        <v>334</v>
      </c>
      <c r="F141" s="170" t="s">
        <v>120</v>
      </c>
      <c r="G141" s="23">
        <v>1594000</v>
      </c>
      <c r="H141" s="23">
        <v>1349000</v>
      </c>
    </row>
    <row r="142" spans="1:8" ht="20.25" customHeight="1">
      <c r="A142" s="13" t="s">
        <v>87</v>
      </c>
      <c r="B142" s="128" t="s">
        <v>37</v>
      </c>
      <c r="C142" s="38" t="s">
        <v>3</v>
      </c>
      <c r="D142" s="68" t="s">
        <v>9</v>
      </c>
      <c r="E142" s="8" t="s">
        <v>334</v>
      </c>
      <c r="F142" s="170" t="s">
        <v>86</v>
      </c>
      <c r="G142" s="19">
        <v>500000</v>
      </c>
      <c r="H142" s="19">
        <v>450000</v>
      </c>
    </row>
    <row r="143" spans="1:8" ht="69.75" customHeight="1">
      <c r="A143" s="229" t="s">
        <v>139</v>
      </c>
      <c r="B143" s="128" t="s">
        <v>37</v>
      </c>
      <c r="C143" s="228" t="s">
        <v>3</v>
      </c>
      <c r="D143" s="100" t="s">
        <v>9</v>
      </c>
      <c r="E143" s="196" t="s">
        <v>342</v>
      </c>
      <c r="F143" s="186"/>
      <c r="G143" s="18">
        <f>SUM(G144:G151)</f>
        <v>121187000</v>
      </c>
      <c r="H143" s="18">
        <f>SUM(H144:H151)</f>
        <v>107391000</v>
      </c>
    </row>
    <row r="144" spans="1:8" ht="32.25" customHeight="1">
      <c r="A144" s="79" t="s">
        <v>117</v>
      </c>
      <c r="B144" s="128" t="s">
        <v>37</v>
      </c>
      <c r="C144" s="63" t="s">
        <v>3</v>
      </c>
      <c r="D144" s="8" t="s">
        <v>9</v>
      </c>
      <c r="E144" s="8" t="s">
        <v>342</v>
      </c>
      <c r="F144" s="175" t="s">
        <v>119</v>
      </c>
      <c r="G144" s="19">
        <v>63290000</v>
      </c>
      <c r="H144" s="19">
        <v>56067000</v>
      </c>
    </row>
    <row r="145" spans="1:8" ht="17.25" customHeight="1">
      <c r="A145" s="79" t="s">
        <v>121</v>
      </c>
      <c r="B145" s="128" t="s">
        <v>37</v>
      </c>
      <c r="C145" s="63" t="s">
        <v>3</v>
      </c>
      <c r="D145" s="8" t="s">
        <v>9</v>
      </c>
      <c r="E145" s="8" t="s">
        <v>342</v>
      </c>
      <c r="F145" s="175" t="s">
        <v>120</v>
      </c>
      <c r="G145" s="19">
        <v>909000</v>
      </c>
      <c r="H145" s="19">
        <v>803000</v>
      </c>
    </row>
    <row r="146" spans="1:8" ht="26.25" customHeight="1">
      <c r="A146" s="79" t="s">
        <v>90</v>
      </c>
      <c r="B146" s="128" t="s">
        <v>37</v>
      </c>
      <c r="C146" s="63" t="s">
        <v>3</v>
      </c>
      <c r="D146" s="8" t="s">
        <v>9</v>
      </c>
      <c r="E146" s="8" t="s">
        <v>342</v>
      </c>
      <c r="F146" s="175" t="s">
        <v>92</v>
      </c>
      <c r="G146" s="19"/>
      <c r="H146" s="19"/>
    </row>
    <row r="147" spans="1:8" ht="28.5" customHeight="1">
      <c r="A147" s="79" t="s">
        <v>122</v>
      </c>
      <c r="B147" s="128" t="s">
        <v>37</v>
      </c>
      <c r="C147" s="63" t="s">
        <v>3</v>
      </c>
      <c r="D147" s="8" t="s">
        <v>9</v>
      </c>
      <c r="E147" s="8" t="s">
        <v>342</v>
      </c>
      <c r="F147" s="175" t="s">
        <v>93</v>
      </c>
      <c r="G147" s="19">
        <v>2964000</v>
      </c>
      <c r="H147" s="19">
        <v>2617000</v>
      </c>
    </row>
    <row r="148" spans="1:8" ht="42.75" customHeight="1">
      <c r="A148" s="199" t="s">
        <v>130</v>
      </c>
      <c r="B148" s="128" t="s">
        <v>37</v>
      </c>
      <c r="C148" s="63" t="s">
        <v>3</v>
      </c>
      <c r="D148" s="8" t="s">
        <v>9</v>
      </c>
      <c r="E148" s="8" t="s">
        <v>342</v>
      </c>
      <c r="F148" s="175" t="s">
        <v>131</v>
      </c>
      <c r="G148" s="19">
        <v>53935000</v>
      </c>
      <c r="H148" s="19">
        <v>47825000</v>
      </c>
    </row>
    <row r="149" spans="1:8" ht="66" customHeight="1">
      <c r="A149" s="79" t="s">
        <v>116</v>
      </c>
      <c r="B149" s="128" t="s">
        <v>37</v>
      </c>
      <c r="C149" s="63" t="s">
        <v>3</v>
      </c>
      <c r="D149" s="8" t="s">
        <v>9</v>
      </c>
      <c r="E149" s="8" t="s">
        <v>342</v>
      </c>
      <c r="F149" s="175" t="s">
        <v>112</v>
      </c>
      <c r="G149" s="19"/>
      <c r="H149" s="19"/>
    </row>
    <row r="150" spans="1:8" ht="21" customHeight="1">
      <c r="A150" s="79" t="s">
        <v>111</v>
      </c>
      <c r="B150" s="128" t="s">
        <v>37</v>
      </c>
      <c r="C150" s="63" t="s">
        <v>3</v>
      </c>
      <c r="D150" s="8" t="s">
        <v>9</v>
      </c>
      <c r="E150" s="8" t="s">
        <v>342</v>
      </c>
      <c r="F150" s="170" t="s">
        <v>114</v>
      </c>
      <c r="G150" s="19">
        <v>57000</v>
      </c>
      <c r="H150" s="19">
        <v>51000</v>
      </c>
    </row>
    <row r="151" spans="1:8" ht="16.5" customHeight="1">
      <c r="A151" s="79" t="s">
        <v>113</v>
      </c>
      <c r="B151" s="128" t="s">
        <v>37</v>
      </c>
      <c r="C151" s="63" t="s">
        <v>3</v>
      </c>
      <c r="D151" s="8" t="s">
        <v>9</v>
      </c>
      <c r="E151" s="8" t="s">
        <v>342</v>
      </c>
      <c r="F151" s="170" t="s">
        <v>115</v>
      </c>
      <c r="G151" s="19">
        <v>32000</v>
      </c>
      <c r="H151" s="19">
        <v>28000</v>
      </c>
    </row>
    <row r="152" spans="1:8" ht="50.25" customHeight="1">
      <c r="A152" s="35" t="s">
        <v>51</v>
      </c>
      <c r="B152" s="128" t="s">
        <v>37</v>
      </c>
      <c r="C152" s="45" t="s">
        <v>3</v>
      </c>
      <c r="D152" s="101" t="s">
        <v>9</v>
      </c>
      <c r="E152" s="32" t="s">
        <v>343</v>
      </c>
      <c r="F152" s="183"/>
      <c r="G152" s="33">
        <f>SUM(G153:G159)</f>
        <v>10678000</v>
      </c>
      <c r="H152" s="33">
        <f>SUM(H153:H159)</f>
        <v>9462000</v>
      </c>
    </row>
    <row r="153" spans="1:8" ht="29.25" customHeight="1">
      <c r="A153" s="79" t="s">
        <v>117</v>
      </c>
      <c r="B153" s="128" t="s">
        <v>37</v>
      </c>
      <c r="C153" s="46" t="s">
        <v>3</v>
      </c>
      <c r="D153" s="102" t="s">
        <v>9</v>
      </c>
      <c r="E153" s="8" t="s">
        <v>343</v>
      </c>
      <c r="F153" s="175" t="s">
        <v>119</v>
      </c>
      <c r="G153" s="19">
        <v>6700000</v>
      </c>
      <c r="H153" s="19">
        <v>6287000</v>
      </c>
    </row>
    <row r="154" spans="1:8" ht="25.5" customHeight="1">
      <c r="A154" s="79" t="s">
        <v>121</v>
      </c>
      <c r="B154" s="128" t="s">
        <v>37</v>
      </c>
      <c r="C154" s="46" t="s">
        <v>3</v>
      </c>
      <c r="D154" s="102" t="s">
        <v>9</v>
      </c>
      <c r="E154" s="8" t="s">
        <v>343</v>
      </c>
      <c r="F154" s="175" t="s">
        <v>120</v>
      </c>
      <c r="G154" s="19">
        <v>200000</v>
      </c>
      <c r="H154" s="19">
        <v>100000</v>
      </c>
    </row>
    <row r="155" spans="1:8" ht="18" customHeight="1">
      <c r="A155" s="79" t="s">
        <v>90</v>
      </c>
      <c r="B155" s="128" t="s">
        <v>37</v>
      </c>
      <c r="C155" s="46" t="s">
        <v>3</v>
      </c>
      <c r="D155" s="102" t="s">
        <v>9</v>
      </c>
      <c r="E155" s="8" t="s">
        <v>343</v>
      </c>
      <c r="F155" s="175" t="s">
        <v>92</v>
      </c>
      <c r="G155" s="19"/>
      <c r="H155" s="19"/>
    </row>
    <row r="156" spans="1:8" ht="35.25" customHeight="1">
      <c r="A156" s="79" t="s">
        <v>122</v>
      </c>
      <c r="B156" s="128" t="s">
        <v>37</v>
      </c>
      <c r="C156" s="46" t="s">
        <v>3</v>
      </c>
      <c r="D156" s="102" t="s">
        <v>9</v>
      </c>
      <c r="E156" s="8" t="s">
        <v>343</v>
      </c>
      <c r="F156" s="175" t="s">
        <v>93</v>
      </c>
      <c r="G156" s="19">
        <v>3453000</v>
      </c>
      <c r="H156" s="19">
        <v>2800000</v>
      </c>
    </row>
    <row r="157" spans="1:8" ht="25.5">
      <c r="A157" s="79" t="s">
        <v>145</v>
      </c>
      <c r="B157" s="128" t="s">
        <v>37</v>
      </c>
      <c r="C157" s="46" t="s">
        <v>3</v>
      </c>
      <c r="D157" s="102" t="s">
        <v>9</v>
      </c>
      <c r="E157" s="8" t="s">
        <v>343</v>
      </c>
      <c r="F157" s="175" t="s">
        <v>146</v>
      </c>
      <c r="G157" s="19">
        <v>250000</v>
      </c>
      <c r="H157" s="19">
        <v>200000</v>
      </c>
    </row>
    <row r="158" spans="1:8" ht="15.75" customHeight="1">
      <c r="A158" s="79" t="s">
        <v>111</v>
      </c>
      <c r="B158" s="128" t="s">
        <v>37</v>
      </c>
      <c r="C158" s="46" t="s">
        <v>3</v>
      </c>
      <c r="D158" s="102" t="s">
        <v>9</v>
      </c>
      <c r="E158" s="8" t="s">
        <v>343</v>
      </c>
      <c r="F158" s="170" t="s">
        <v>114</v>
      </c>
      <c r="G158" s="19">
        <v>70000</v>
      </c>
      <c r="H158" s="19">
        <v>70000</v>
      </c>
    </row>
    <row r="159" spans="1:8" ht="18.75" customHeight="1">
      <c r="A159" s="79" t="s">
        <v>113</v>
      </c>
      <c r="B159" s="128" t="s">
        <v>37</v>
      </c>
      <c r="C159" s="46" t="s">
        <v>3</v>
      </c>
      <c r="D159" s="102" t="s">
        <v>9</v>
      </c>
      <c r="E159" s="8" t="s">
        <v>343</v>
      </c>
      <c r="F159" s="170" t="s">
        <v>115</v>
      </c>
      <c r="G159" s="19">
        <v>5000</v>
      </c>
      <c r="H159" s="19">
        <v>5000</v>
      </c>
    </row>
    <row r="160" spans="1:8" ht="19.5" customHeight="1">
      <c r="A160" s="35" t="s">
        <v>44</v>
      </c>
      <c r="B160" s="128" t="s">
        <v>37</v>
      </c>
      <c r="C160" s="39" t="s">
        <v>3</v>
      </c>
      <c r="D160" s="70" t="s">
        <v>9</v>
      </c>
      <c r="E160" s="32" t="s">
        <v>335</v>
      </c>
      <c r="F160" s="163"/>
      <c r="G160" s="33">
        <f>SUM(G161:G163)</f>
        <v>90000</v>
      </c>
      <c r="H160" s="33">
        <f>SUM(H161:H163)</f>
        <v>85000</v>
      </c>
    </row>
    <row r="161" spans="1:8" ht="28.5" customHeight="1">
      <c r="A161" s="79" t="s">
        <v>117</v>
      </c>
      <c r="B161" s="128" t="s">
        <v>37</v>
      </c>
      <c r="C161" s="63" t="s">
        <v>3</v>
      </c>
      <c r="D161" s="8" t="s">
        <v>9</v>
      </c>
      <c r="E161" s="8" t="s">
        <v>335</v>
      </c>
      <c r="F161" s="8" t="s">
        <v>119</v>
      </c>
      <c r="G161" s="19">
        <v>15000</v>
      </c>
      <c r="H161" s="19">
        <v>15000</v>
      </c>
    </row>
    <row r="162" spans="1:8" ht="29.25" customHeight="1">
      <c r="A162" s="79" t="s">
        <v>122</v>
      </c>
      <c r="B162" s="128" t="s">
        <v>37</v>
      </c>
      <c r="C162" s="63" t="s">
        <v>3</v>
      </c>
      <c r="D162" s="8" t="s">
        <v>9</v>
      </c>
      <c r="E162" s="8" t="s">
        <v>335</v>
      </c>
      <c r="F162" s="8" t="s">
        <v>93</v>
      </c>
      <c r="G162" s="19">
        <v>60000</v>
      </c>
      <c r="H162" s="19">
        <v>55000</v>
      </c>
    </row>
    <row r="163" spans="1:8" ht="17.25" customHeight="1">
      <c r="A163" s="13" t="s">
        <v>87</v>
      </c>
      <c r="B163" s="128" t="s">
        <v>37</v>
      </c>
      <c r="C163" s="63" t="s">
        <v>3</v>
      </c>
      <c r="D163" s="8" t="s">
        <v>9</v>
      </c>
      <c r="E163" s="8" t="s">
        <v>335</v>
      </c>
      <c r="F163" s="8" t="s">
        <v>86</v>
      </c>
      <c r="G163" s="19">
        <v>15000</v>
      </c>
      <c r="H163" s="19">
        <v>15000</v>
      </c>
    </row>
    <row r="164" spans="1:8" ht="20.25" customHeight="1">
      <c r="A164" s="247" t="s">
        <v>156</v>
      </c>
      <c r="B164" s="128" t="s">
        <v>37</v>
      </c>
      <c r="C164" s="62" t="s">
        <v>3</v>
      </c>
      <c r="D164" s="70" t="s">
        <v>9</v>
      </c>
      <c r="E164" s="32" t="s">
        <v>337</v>
      </c>
      <c r="F164" s="163"/>
      <c r="G164" s="33">
        <f>G165</f>
        <v>0</v>
      </c>
      <c r="H164" s="33">
        <f>H165</f>
        <v>0</v>
      </c>
    </row>
    <row r="165" spans="1:8" ht="30.75" customHeight="1">
      <c r="A165" s="246" t="s">
        <v>122</v>
      </c>
      <c r="B165" s="128" t="s">
        <v>37</v>
      </c>
      <c r="C165" s="63" t="s">
        <v>3</v>
      </c>
      <c r="D165" s="68" t="s">
        <v>9</v>
      </c>
      <c r="E165" s="8" t="s">
        <v>337</v>
      </c>
      <c r="F165" s="8" t="s">
        <v>93</v>
      </c>
      <c r="G165" s="19"/>
      <c r="H165" s="19"/>
    </row>
    <row r="166" spans="1:8" ht="38.25" customHeight="1">
      <c r="A166" s="229" t="s">
        <v>171</v>
      </c>
      <c r="B166" s="128" t="s">
        <v>37</v>
      </c>
      <c r="C166" s="228" t="s">
        <v>3</v>
      </c>
      <c r="D166" s="100" t="s">
        <v>9</v>
      </c>
      <c r="E166" s="196" t="s">
        <v>344</v>
      </c>
      <c r="F166" s="186"/>
      <c r="G166" s="18">
        <f>G167</f>
        <v>0</v>
      </c>
      <c r="H166" s="18">
        <f>H167</f>
        <v>0</v>
      </c>
    </row>
    <row r="167" spans="1:8" ht="25.5">
      <c r="A167" s="79" t="s">
        <v>117</v>
      </c>
      <c r="B167" s="128" t="s">
        <v>37</v>
      </c>
      <c r="C167" s="63" t="s">
        <v>3</v>
      </c>
      <c r="D167" s="8" t="s">
        <v>9</v>
      </c>
      <c r="E167" s="8" t="s">
        <v>344</v>
      </c>
      <c r="F167" s="175" t="s">
        <v>119</v>
      </c>
      <c r="G167" s="19"/>
      <c r="H167" s="19"/>
    </row>
    <row r="168" spans="1:8" ht="26.25" customHeight="1">
      <c r="A168" s="229" t="s">
        <v>172</v>
      </c>
      <c r="B168" s="128" t="s">
        <v>37</v>
      </c>
      <c r="C168" s="228" t="s">
        <v>3</v>
      </c>
      <c r="D168" s="100" t="s">
        <v>9</v>
      </c>
      <c r="E168" s="196" t="s">
        <v>173</v>
      </c>
      <c r="F168" s="186"/>
      <c r="G168" s="18">
        <f>G169+G170</f>
        <v>580000</v>
      </c>
      <c r="H168" s="18">
        <f>H169+H170</f>
        <v>580000</v>
      </c>
    </row>
    <row r="169" spans="1:8" ht="32.25" customHeight="1">
      <c r="A169" s="79" t="s">
        <v>122</v>
      </c>
      <c r="B169" s="128" t="s">
        <v>37</v>
      </c>
      <c r="C169" s="63" t="s">
        <v>3</v>
      </c>
      <c r="D169" s="8" t="s">
        <v>9</v>
      </c>
      <c r="E169" s="8" t="s">
        <v>173</v>
      </c>
      <c r="F169" s="175" t="s">
        <v>93</v>
      </c>
      <c r="G169" s="19">
        <v>280000</v>
      </c>
      <c r="H169" s="19">
        <v>280000</v>
      </c>
    </row>
    <row r="170" spans="1:8" ht="20.25" customHeight="1">
      <c r="A170" s="13" t="s">
        <v>87</v>
      </c>
      <c r="B170" s="128" t="s">
        <v>37</v>
      </c>
      <c r="C170" s="63" t="s">
        <v>3</v>
      </c>
      <c r="D170" s="8" t="s">
        <v>9</v>
      </c>
      <c r="E170" s="8" t="s">
        <v>173</v>
      </c>
      <c r="F170" s="175" t="s">
        <v>86</v>
      </c>
      <c r="G170" s="19">
        <v>300000</v>
      </c>
      <c r="H170" s="19">
        <v>300000</v>
      </c>
    </row>
    <row r="171" spans="1:8" ht="20.25" customHeight="1">
      <c r="A171" s="153" t="s">
        <v>85</v>
      </c>
      <c r="B171" s="128" t="s">
        <v>37</v>
      </c>
      <c r="C171" s="154" t="s">
        <v>3</v>
      </c>
      <c r="D171" s="164" t="s">
        <v>3</v>
      </c>
      <c r="E171" s="155"/>
      <c r="F171" s="187"/>
      <c r="G171" s="156">
        <f>G172+G175+G178</f>
        <v>475300</v>
      </c>
      <c r="H171" s="156">
        <f>H172+H175+H178</f>
        <v>475300</v>
      </c>
    </row>
    <row r="172" spans="1:8" ht="18.75" customHeight="1">
      <c r="A172" s="111" t="s">
        <v>206</v>
      </c>
      <c r="B172" s="128" t="s">
        <v>37</v>
      </c>
      <c r="C172" s="65" t="s">
        <v>3</v>
      </c>
      <c r="D172" s="70" t="s">
        <v>3</v>
      </c>
      <c r="E172" s="32" t="s">
        <v>205</v>
      </c>
      <c r="F172" s="61"/>
      <c r="G172" s="33">
        <f>SUM(G173:G174)</f>
        <v>275300</v>
      </c>
      <c r="H172" s="33">
        <f>SUM(H173:H174)</f>
        <v>275300</v>
      </c>
    </row>
    <row r="173" spans="1:8" ht="25.5">
      <c r="A173" s="79" t="s">
        <v>117</v>
      </c>
      <c r="B173" s="128" t="s">
        <v>37</v>
      </c>
      <c r="C173" s="46" t="s">
        <v>3</v>
      </c>
      <c r="D173" s="102" t="s">
        <v>3</v>
      </c>
      <c r="E173" s="8" t="s">
        <v>205</v>
      </c>
      <c r="F173" s="170" t="s">
        <v>119</v>
      </c>
      <c r="G173" s="19">
        <v>41000</v>
      </c>
      <c r="H173" s="19">
        <v>41000</v>
      </c>
    </row>
    <row r="174" spans="1:8" ht="25.5">
      <c r="A174" s="79" t="s">
        <v>181</v>
      </c>
      <c r="B174" s="128" t="s">
        <v>37</v>
      </c>
      <c r="C174" s="46" t="s">
        <v>3</v>
      </c>
      <c r="D174" s="102" t="s">
        <v>3</v>
      </c>
      <c r="E174" s="8" t="s">
        <v>205</v>
      </c>
      <c r="F174" s="170" t="s">
        <v>355</v>
      </c>
      <c r="G174" s="19">
        <v>234300</v>
      </c>
      <c r="H174" s="19">
        <v>234300</v>
      </c>
    </row>
    <row r="175" spans="1:8" ht="30" customHeight="1">
      <c r="A175" s="111" t="s">
        <v>289</v>
      </c>
      <c r="B175" s="128" t="s">
        <v>37</v>
      </c>
      <c r="C175" s="65" t="s">
        <v>3</v>
      </c>
      <c r="D175" s="70" t="s">
        <v>3</v>
      </c>
      <c r="E175" s="32" t="s">
        <v>346</v>
      </c>
      <c r="F175" s="61"/>
      <c r="G175" s="33">
        <f>SUM(G176:G177)</f>
        <v>0</v>
      </c>
      <c r="H175" s="33">
        <f>SUM(H176:H177)</f>
        <v>0</v>
      </c>
    </row>
    <row r="176" spans="1:8" ht="30" customHeight="1">
      <c r="A176" s="79" t="s">
        <v>122</v>
      </c>
      <c r="B176" s="128" t="s">
        <v>37</v>
      </c>
      <c r="C176" s="46" t="s">
        <v>3</v>
      </c>
      <c r="D176" s="102" t="s">
        <v>3</v>
      </c>
      <c r="E176" s="8" t="s">
        <v>346</v>
      </c>
      <c r="F176" s="170" t="s">
        <v>93</v>
      </c>
      <c r="G176" s="19"/>
      <c r="H176" s="19"/>
    </row>
    <row r="177" spans="1:8" ht="17.25" customHeight="1">
      <c r="A177" s="13" t="s">
        <v>87</v>
      </c>
      <c r="B177" s="128" t="s">
        <v>37</v>
      </c>
      <c r="C177" s="46" t="s">
        <v>3</v>
      </c>
      <c r="D177" s="102" t="s">
        <v>3</v>
      </c>
      <c r="E177" s="8" t="s">
        <v>346</v>
      </c>
      <c r="F177" s="184" t="s">
        <v>86</v>
      </c>
      <c r="G177" s="19"/>
      <c r="H177" s="19"/>
    </row>
    <row r="178" spans="1:8" ht="27.75" customHeight="1">
      <c r="A178" s="111" t="s">
        <v>207</v>
      </c>
      <c r="B178" s="128" t="s">
        <v>37</v>
      </c>
      <c r="C178" s="65" t="s">
        <v>3</v>
      </c>
      <c r="D178" s="70" t="s">
        <v>3</v>
      </c>
      <c r="E178" s="32" t="s">
        <v>176</v>
      </c>
      <c r="F178" s="61"/>
      <c r="G178" s="33">
        <f>SUM(G179:G180)</f>
        <v>200000</v>
      </c>
      <c r="H178" s="33">
        <f>SUM(H179:H180)</f>
        <v>200000</v>
      </c>
    </row>
    <row r="179" spans="1:8" ht="27.75" customHeight="1">
      <c r="A179" s="79" t="s">
        <v>122</v>
      </c>
      <c r="B179" s="128" t="s">
        <v>37</v>
      </c>
      <c r="C179" s="46" t="s">
        <v>3</v>
      </c>
      <c r="D179" s="102" t="s">
        <v>3</v>
      </c>
      <c r="E179" s="8" t="s">
        <v>176</v>
      </c>
      <c r="F179" s="170" t="s">
        <v>93</v>
      </c>
      <c r="G179" s="19">
        <v>89000</v>
      </c>
      <c r="H179" s="19">
        <v>89000</v>
      </c>
    </row>
    <row r="180" spans="1:8" ht="17.25" customHeight="1">
      <c r="A180" s="13" t="s">
        <v>87</v>
      </c>
      <c r="B180" s="128" t="s">
        <v>37</v>
      </c>
      <c r="C180" s="46" t="s">
        <v>3</v>
      </c>
      <c r="D180" s="102" t="s">
        <v>3</v>
      </c>
      <c r="E180" s="8" t="s">
        <v>176</v>
      </c>
      <c r="F180" s="184" t="s">
        <v>86</v>
      </c>
      <c r="G180" s="19">
        <v>111000</v>
      </c>
      <c r="H180" s="19">
        <v>111000</v>
      </c>
    </row>
    <row r="181" spans="1:8" ht="17.25" customHeight="1">
      <c r="A181" s="30" t="s">
        <v>26</v>
      </c>
      <c r="B181" s="128" t="s">
        <v>37</v>
      </c>
      <c r="C181" s="44" t="s">
        <v>3</v>
      </c>
      <c r="D181" s="91" t="s">
        <v>5</v>
      </c>
      <c r="E181" s="7"/>
      <c r="F181" s="162"/>
      <c r="G181" s="20">
        <f>G182+G190+G196+G199</f>
        <v>19082200</v>
      </c>
      <c r="H181" s="20">
        <f>H182+H190+H196+H199</f>
        <v>19082200</v>
      </c>
    </row>
    <row r="182" spans="1:8" ht="30" customHeight="1">
      <c r="A182" s="260" t="s">
        <v>208</v>
      </c>
      <c r="B182" s="128" t="s">
        <v>37</v>
      </c>
      <c r="C182" s="47" t="s">
        <v>3</v>
      </c>
      <c r="D182" s="69" t="s">
        <v>5</v>
      </c>
      <c r="E182" s="12" t="s">
        <v>345</v>
      </c>
      <c r="F182" s="165"/>
      <c r="G182" s="18">
        <f>SUM(G183:G189)</f>
        <v>11582200</v>
      </c>
      <c r="H182" s="18">
        <f>SUM(H183:H189)</f>
        <v>11582200</v>
      </c>
    </row>
    <row r="183" spans="1:8" ht="30" customHeight="1">
      <c r="A183" s="79" t="s">
        <v>117</v>
      </c>
      <c r="B183" s="128" t="s">
        <v>37</v>
      </c>
      <c r="C183" s="46" t="s">
        <v>3</v>
      </c>
      <c r="D183" s="68" t="s">
        <v>5</v>
      </c>
      <c r="E183" s="8" t="s">
        <v>345</v>
      </c>
      <c r="F183" s="175" t="s">
        <v>119</v>
      </c>
      <c r="G183" s="19">
        <v>9631200</v>
      </c>
      <c r="H183" s="19">
        <v>9631200</v>
      </c>
    </row>
    <row r="184" spans="1:8" ht="26.25" customHeight="1">
      <c r="A184" s="79" t="s">
        <v>121</v>
      </c>
      <c r="B184" s="128" t="s">
        <v>37</v>
      </c>
      <c r="C184" s="46" t="s">
        <v>3</v>
      </c>
      <c r="D184" s="68" t="s">
        <v>5</v>
      </c>
      <c r="E184" s="8" t="s">
        <v>345</v>
      </c>
      <c r="F184" s="175" t="s">
        <v>120</v>
      </c>
      <c r="G184" s="19">
        <v>130000</v>
      </c>
      <c r="H184" s="19">
        <v>130000</v>
      </c>
    </row>
    <row r="185" spans="1:8" ht="19.5" customHeight="1">
      <c r="A185" s="79" t="s">
        <v>90</v>
      </c>
      <c r="B185" s="128" t="s">
        <v>37</v>
      </c>
      <c r="C185" s="46" t="s">
        <v>3</v>
      </c>
      <c r="D185" s="68" t="s">
        <v>5</v>
      </c>
      <c r="E185" s="8" t="s">
        <v>345</v>
      </c>
      <c r="F185" s="175" t="s">
        <v>92</v>
      </c>
      <c r="G185" s="19">
        <v>81000</v>
      </c>
      <c r="H185" s="19">
        <v>81000</v>
      </c>
    </row>
    <row r="186" spans="1:8" ht="25.5">
      <c r="A186" s="79" t="s">
        <v>122</v>
      </c>
      <c r="B186" s="128" t="s">
        <v>37</v>
      </c>
      <c r="C186" s="46" t="s">
        <v>3</v>
      </c>
      <c r="D186" s="68" t="s">
        <v>5</v>
      </c>
      <c r="E186" s="8" t="s">
        <v>345</v>
      </c>
      <c r="F186" s="175" t="s">
        <v>93</v>
      </c>
      <c r="G186" s="19">
        <v>485000</v>
      </c>
      <c r="H186" s="19">
        <v>485000</v>
      </c>
    </row>
    <row r="187" spans="1:8" ht="12.75">
      <c r="A187" s="79" t="s">
        <v>111</v>
      </c>
      <c r="B187" s="128" t="s">
        <v>37</v>
      </c>
      <c r="C187" s="46" t="s">
        <v>3</v>
      </c>
      <c r="D187" s="68" t="s">
        <v>5</v>
      </c>
      <c r="E187" s="8" t="s">
        <v>345</v>
      </c>
      <c r="F187" s="170" t="s">
        <v>114</v>
      </c>
      <c r="G187" s="19">
        <v>40000</v>
      </c>
      <c r="H187" s="19">
        <v>40000</v>
      </c>
    </row>
    <row r="188" spans="1:8" ht="21" customHeight="1">
      <c r="A188" s="79" t="s">
        <v>113</v>
      </c>
      <c r="B188" s="128" t="s">
        <v>37</v>
      </c>
      <c r="C188" s="46" t="s">
        <v>3</v>
      </c>
      <c r="D188" s="68" t="s">
        <v>5</v>
      </c>
      <c r="E188" s="8" t="s">
        <v>345</v>
      </c>
      <c r="F188" s="170" t="s">
        <v>115</v>
      </c>
      <c r="G188" s="19">
        <v>40000</v>
      </c>
      <c r="H188" s="19">
        <v>40000</v>
      </c>
    </row>
    <row r="189" spans="1:8" ht="20.25" customHeight="1">
      <c r="A189" s="94" t="s">
        <v>110</v>
      </c>
      <c r="B189" s="128" t="s">
        <v>37</v>
      </c>
      <c r="C189" s="46" t="s">
        <v>3</v>
      </c>
      <c r="D189" s="68" t="s">
        <v>5</v>
      </c>
      <c r="E189" s="8" t="s">
        <v>345</v>
      </c>
      <c r="F189" s="170" t="s">
        <v>82</v>
      </c>
      <c r="G189" s="19">
        <f>2000000-200000-590000-35000</f>
        <v>1175000</v>
      </c>
      <c r="H189" s="19">
        <f>2000000-200000-590000-35000</f>
        <v>1175000</v>
      </c>
    </row>
    <row r="190" spans="1:8" ht="32.25" customHeight="1">
      <c r="A190" s="35" t="s">
        <v>209</v>
      </c>
      <c r="B190" s="128" t="s">
        <v>37</v>
      </c>
      <c r="C190" s="45" t="s">
        <v>3</v>
      </c>
      <c r="D190" s="70" t="s">
        <v>5</v>
      </c>
      <c r="E190" s="32" t="s">
        <v>142</v>
      </c>
      <c r="F190" s="163"/>
      <c r="G190" s="33">
        <f>G191+G192+G193+G194</f>
        <v>1000000</v>
      </c>
      <c r="H190" s="33">
        <f>H191+H192+H193+H194</f>
        <v>1000000</v>
      </c>
    </row>
    <row r="191" spans="1:8" ht="38.25" customHeight="1">
      <c r="A191" s="79" t="s">
        <v>181</v>
      </c>
      <c r="B191" s="128" t="s">
        <v>37</v>
      </c>
      <c r="C191" s="46" t="s">
        <v>3</v>
      </c>
      <c r="D191" s="68" t="s">
        <v>5</v>
      </c>
      <c r="E191" s="8" t="s">
        <v>142</v>
      </c>
      <c r="F191" s="142" t="s">
        <v>182</v>
      </c>
      <c r="G191" s="301"/>
      <c r="H191" s="301"/>
    </row>
    <row r="192" spans="1:8" ht="24.75" customHeight="1">
      <c r="A192" s="79" t="s">
        <v>122</v>
      </c>
      <c r="B192" s="128" t="s">
        <v>37</v>
      </c>
      <c r="C192" s="46" t="s">
        <v>3</v>
      </c>
      <c r="D192" s="68" t="s">
        <v>5</v>
      </c>
      <c r="E192" s="8" t="s">
        <v>142</v>
      </c>
      <c r="F192" s="175" t="s">
        <v>93</v>
      </c>
      <c r="G192" s="19">
        <v>200000</v>
      </c>
      <c r="H192" s="19">
        <v>200000</v>
      </c>
    </row>
    <row r="193" spans="1:8" ht="16.5" customHeight="1">
      <c r="A193" s="13" t="s">
        <v>87</v>
      </c>
      <c r="B193" s="128" t="s">
        <v>37</v>
      </c>
      <c r="C193" s="46" t="s">
        <v>3</v>
      </c>
      <c r="D193" s="68" t="s">
        <v>5</v>
      </c>
      <c r="E193" s="8" t="s">
        <v>142</v>
      </c>
      <c r="F193" s="175" t="s">
        <v>86</v>
      </c>
      <c r="G193" s="19">
        <v>800000</v>
      </c>
      <c r="H193" s="19">
        <v>800000</v>
      </c>
    </row>
    <row r="194" spans="1:8" ht="41.25" customHeight="1">
      <c r="A194" s="260" t="s">
        <v>284</v>
      </c>
      <c r="B194" s="128" t="s">
        <v>37</v>
      </c>
      <c r="C194" s="273" t="s">
        <v>3</v>
      </c>
      <c r="D194" s="262" t="s">
        <v>5</v>
      </c>
      <c r="E194" s="266" t="s">
        <v>347</v>
      </c>
      <c r="F194" s="300"/>
      <c r="G194" s="265">
        <f>G195</f>
        <v>0</v>
      </c>
      <c r="H194" s="265">
        <f>H195</f>
        <v>0</v>
      </c>
    </row>
    <row r="195" spans="1:8" ht="32.25" customHeight="1">
      <c r="A195" s="79" t="s">
        <v>122</v>
      </c>
      <c r="B195" s="128" t="s">
        <v>37</v>
      </c>
      <c r="C195" s="46" t="s">
        <v>3</v>
      </c>
      <c r="D195" s="68" t="s">
        <v>5</v>
      </c>
      <c r="E195" s="8" t="s">
        <v>347</v>
      </c>
      <c r="F195" s="175" t="s">
        <v>93</v>
      </c>
      <c r="G195" s="19"/>
      <c r="H195" s="19"/>
    </row>
    <row r="196" spans="1:8" ht="18.75" customHeight="1">
      <c r="A196" s="35" t="s">
        <v>210</v>
      </c>
      <c r="B196" s="128" t="s">
        <v>37</v>
      </c>
      <c r="C196" s="45" t="s">
        <v>3</v>
      </c>
      <c r="D196" s="70" t="s">
        <v>5</v>
      </c>
      <c r="E196" s="32" t="s">
        <v>348</v>
      </c>
      <c r="F196" s="163"/>
      <c r="G196" s="33">
        <f>G197+G198</f>
        <v>6500000</v>
      </c>
      <c r="H196" s="33">
        <f>H197+H198</f>
        <v>6500000</v>
      </c>
    </row>
    <row r="197" spans="1:8" ht="31.5" customHeight="1">
      <c r="A197" s="79" t="s">
        <v>122</v>
      </c>
      <c r="B197" s="128" t="s">
        <v>37</v>
      </c>
      <c r="C197" s="46" t="s">
        <v>3</v>
      </c>
      <c r="D197" s="68" t="s">
        <v>5</v>
      </c>
      <c r="E197" s="8" t="s">
        <v>348</v>
      </c>
      <c r="F197" s="175" t="s">
        <v>93</v>
      </c>
      <c r="G197" s="19">
        <v>500000</v>
      </c>
      <c r="H197" s="19">
        <v>500000</v>
      </c>
    </row>
    <row r="198" spans="1:8" ht="19.5" customHeight="1">
      <c r="A198" s="13" t="s">
        <v>87</v>
      </c>
      <c r="B198" s="128" t="s">
        <v>37</v>
      </c>
      <c r="C198" s="46" t="s">
        <v>3</v>
      </c>
      <c r="D198" s="68" t="s">
        <v>5</v>
      </c>
      <c r="E198" s="8" t="s">
        <v>348</v>
      </c>
      <c r="F198" s="175" t="s">
        <v>86</v>
      </c>
      <c r="G198" s="19">
        <v>6000000</v>
      </c>
      <c r="H198" s="19">
        <v>6000000</v>
      </c>
    </row>
    <row r="199" spans="1:8" ht="25.5">
      <c r="A199" s="35" t="s">
        <v>187</v>
      </c>
      <c r="B199" s="128" t="s">
        <v>37</v>
      </c>
      <c r="C199" s="45" t="s">
        <v>3</v>
      </c>
      <c r="D199" s="70" t="s">
        <v>5</v>
      </c>
      <c r="E199" s="32" t="s">
        <v>188</v>
      </c>
      <c r="F199" s="163"/>
      <c r="G199" s="33">
        <f>G200</f>
        <v>0</v>
      </c>
      <c r="H199" s="33">
        <f>H200</f>
        <v>0</v>
      </c>
    </row>
    <row r="200" spans="1:8" ht="12.75">
      <c r="A200" s="13" t="s">
        <v>87</v>
      </c>
      <c r="B200" s="128" t="s">
        <v>37</v>
      </c>
      <c r="C200" s="46" t="s">
        <v>3</v>
      </c>
      <c r="D200" s="68" t="s">
        <v>5</v>
      </c>
      <c r="E200" s="8" t="s">
        <v>188</v>
      </c>
      <c r="F200" s="175" t="s">
        <v>86</v>
      </c>
      <c r="G200" s="19"/>
      <c r="H200" s="19"/>
    </row>
    <row r="201" spans="1:8" ht="15.75">
      <c r="A201" s="56" t="s">
        <v>72</v>
      </c>
      <c r="B201" s="129" t="s">
        <v>37</v>
      </c>
      <c r="C201" s="49" t="s">
        <v>4</v>
      </c>
      <c r="D201" s="98"/>
      <c r="E201" s="14"/>
      <c r="F201" s="181"/>
      <c r="G201" s="21">
        <f>G202</f>
        <v>12930900</v>
      </c>
      <c r="H201" s="21">
        <f>H202</f>
        <v>12930900</v>
      </c>
    </row>
    <row r="202" spans="1:8" ht="12.75">
      <c r="A202" s="30" t="s">
        <v>27</v>
      </c>
      <c r="B202" s="128" t="s">
        <v>37</v>
      </c>
      <c r="C202" s="40" t="s">
        <v>4</v>
      </c>
      <c r="D202" s="91" t="s">
        <v>2</v>
      </c>
      <c r="E202" s="7"/>
      <c r="F202" s="162"/>
      <c r="G202" s="22">
        <f>G203</f>
        <v>12930900</v>
      </c>
      <c r="H202" s="22">
        <f>H203</f>
        <v>12930900</v>
      </c>
    </row>
    <row r="203" spans="1:8" ht="12.75">
      <c r="A203" s="288" t="s">
        <v>220</v>
      </c>
      <c r="B203" s="128" t="s">
        <v>37</v>
      </c>
      <c r="C203" s="289" t="s">
        <v>4</v>
      </c>
      <c r="D203" s="290" t="s">
        <v>2</v>
      </c>
      <c r="E203" s="291" t="s">
        <v>216</v>
      </c>
      <c r="F203" s="292"/>
      <c r="G203" s="293">
        <f>G204+G223+G227+G230+G233</f>
        <v>12930900</v>
      </c>
      <c r="H203" s="293">
        <f>H204+H223+H227+H230+H233</f>
        <v>12930900</v>
      </c>
    </row>
    <row r="204" spans="1:8" ht="38.25">
      <c r="A204" s="28" t="s">
        <v>211</v>
      </c>
      <c r="B204" s="128" t="s">
        <v>37</v>
      </c>
      <c r="C204" s="40" t="s">
        <v>265</v>
      </c>
      <c r="D204" s="91" t="s">
        <v>2</v>
      </c>
      <c r="E204" s="7" t="s">
        <v>221</v>
      </c>
      <c r="F204" s="162"/>
      <c r="G204" s="22">
        <f>G205+G209+G211+G215</f>
        <v>11980900</v>
      </c>
      <c r="H204" s="22">
        <f>H205+H209+H211+H215</f>
        <v>11980900</v>
      </c>
    </row>
    <row r="205" spans="1:8" ht="38.25">
      <c r="A205" s="35" t="s">
        <v>217</v>
      </c>
      <c r="B205" s="128" t="s">
        <v>37</v>
      </c>
      <c r="C205" s="39" t="s">
        <v>4</v>
      </c>
      <c r="D205" s="70" t="s">
        <v>2</v>
      </c>
      <c r="E205" s="32" t="s">
        <v>324</v>
      </c>
      <c r="F205" s="163"/>
      <c r="G205" s="33">
        <f>SUM(G206:G208)</f>
        <v>750000</v>
      </c>
      <c r="H205" s="33">
        <f>SUM(H206:H208)</f>
        <v>750000</v>
      </c>
    </row>
    <row r="206" spans="1:8" ht="25.5">
      <c r="A206" s="79" t="s">
        <v>117</v>
      </c>
      <c r="B206" s="128" t="s">
        <v>37</v>
      </c>
      <c r="C206" s="141" t="s">
        <v>4</v>
      </c>
      <c r="D206" s="143" t="s">
        <v>2</v>
      </c>
      <c r="E206" s="142" t="s">
        <v>324</v>
      </c>
      <c r="F206" s="175" t="s">
        <v>119</v>
      </c>
      <c r="G206" s="144">
        <v>500000</v>
      </c>
      <c r="H206" s="144">
        <v>500000</v>
      </c>
    </row>
    <row r="207" spans="1:8" ht="12.75">
      <c r="A207" s="79" t="s">
        <v>121</v>
      </c>
      <c r="B207" s="128" t="s">
        <v>37</v>
      </c>
      <c r="C207" s="141" t="s">
        <v>4</v>
      </c>
      <c r="D207" s="143" t="s">
        <v>2</v>
      </c>
      <c r="E207" s="142" t="s">
        <v>324</v>
      </c>
      <c r="F207" s="175" t="s">
        <v>120</v>
      </c>
      <c r="G207" s="144">
        <v>4000</v>
      </c>
      <c r="H207" s="144">
        <v>4000</v>
      </c>
    </row>
    <row r="208" spans="1:8" ht="25.5">
      <c r="A208" s="79" t="s">
        <v>122</v>
      </c>
      <c r="B208" s="128" t="s">
        <v>37</v>
      </c>
      <c r="C208" s="141" t="s">
        <v>4</v>
      </c>
      <c r="D208" s="143" t="s">
        <v>2</v>
      </c>
      <c r="E208" s="142" t="s">
        <v>324</v>
      </c>
      <c r="F208" s="170" t="s">
        <v>93</v>
      </c>
      <c r="G208" s="144">
        <v>246000</v>
      </c>
      <c r="H208" s="144">
        <v>246000</v>
      </c>
    </row>
    <row r="209" spans="1:8" ht="25.5">
      <c r="A209" s="254" t="s">
        <v>183</v>
      </c>
      <c r="B209" s="128" t="s">
        <v>37</v>
      </c>
      <c r="C209" s="202" t="s">
        <v>4</v>
      </c>
      <c r="D209" s="203" t="s">
        <v>2</v>
      </c>
      <c r="E209" s="204" t="s">
        <v>184</v>
      </c>
      <c r="F209" s="205"/>
      <c r="G209" s="206">
        <f>G210</f>
        <v>0</v>
      </c>
      <c r="H209" s="206">
        <f>H210</f>
        <v>0</v>
      </c>
    </row>
    <row r="210" spans="1:8" ht="38.25">
      <c r="A210" s="79" t="s">
        <v>166</v>
      </c>
      <c r="B210" s="128" t="s">
        <v>37</v>
      </c>
      <c r="C210" s="38" t="s">
        <v>4</v>
      </c>
      <c r="D210" s="68" t="s">
        <v>2</v>
      </c>
      <c r="E210" s="8" t="s">
        <v>184</v>
      </c>
      <c r="F210" s="170" t="s">
        <v>165</v>
      </c>
      <c r="G210" s="19"/>
      <c r="H210" s="19"/>
    </row>
    <row r="211" spans="1:8" ht="25.5">
      <c r="A211" s="209" t="s">
        <v>218</v>
      </c>
      <c r="B211" s="128" t="s">
        <v>37</v>
      </c>
      <c r="C211" s="39" t="s">
        <v>4</v>
      </c>
      <c r="D211" s="70" t="s">
        <v>2</v>
      </c>
      <c r="E211" s="32" t="s">
        <v>223</v>
      </c>
      <c r="F211" s="163"/>
      <c r="G211" s="33">
        <f>G212+G213+G214</f>
        <v>315000</v>
      </c>
      <c r="H211" s="33">
        <f>H212+H213+H214</f>
        <v>315000</v>
      </c>
    </row>
    <row r="212" spans="1:8" ht="12.75">
      <c r="A212" s="79" t="s">
        <v>121</v>
      </c>
      <c r="B212" s="128" t="s">
        <v>37</v>
      </c>
      <c r="C212" s="48" t="s">
        <v>4</v>
      </c>
      <c r="D212" s="68" t="s">
        <v>2</v>
      </c>
      <c r="E212" s="8" t="s">
        <v>223</v>
      </c>
      <c r="F212" s="170" t="s">
        <v>120</v>
      </c>
      <c r="G212" s="19">
        <v>10000</v>
      </c>
      <c r="H212" s="19">
        <v>10000</v>
      </c>
    </row>
    <row r="213" spans="1:8" ht="25.5">
      <c r="A213" s="79" t="s">
        <v>122</v>
      </c>
      <c r="B213" s="128" t="s">
        <v>37</v>
      </c>
      <c r="C213" s="48" t="s">
        <v>4</v>
      </c>
      <c r="D213" s="68" t="s">
        <v>2</v>
      </c>
      <c r="E213" s="8" t="s">
        <v>223</v>
      </c>
      <c r="F213" s="170" t="s">
        <v>93</v>
      </c>
      <c r="G213" s="19">
        <v>285000</v>
      </c>
      <c r="H213" s="19">
        <v>285000</v>
      </c>
    </row>
    <row r="214" spans="1:8" ht="12.75">
      <c r="A214" s="79" t="s">
        <v>113</v>
      </c>
      <c r="B214" s="128" t="s">
        <v>37</v>
      </c>
      <c r="C214" s="48" t="s">
        <v>4</v>
      </c>
      <c r="D214" s="68" t="s">
        <v>2</v>
      </c>
      <c r="E214" s="8" t="s">
        <v>223</v>
      </c>
      <c r="F214" s="170" t="s">
        <v>115</v>
      </c>
      <c r="G214" s="19">
        <v>20000</v>
      </c>
      <c r="H214" s="19">
        <v>20000</v>
      </c>
    </row>
    <row r="215" spans="1:8" ht="12.75">
      <c r="A215" s="209" t="s">
        <v>219</v>
      </c>
      <c r="B215" s="128" t="s">
        <v>37</v>
      </c>
      <c r="C215" s="39" t="s">
        <v>4</v>
      </c>
      <c r="D215" s="70" t="s">
        <v>2</v>
      </c>
      <c r="E215" s="32" t="s">
        <v>224</v>
      </c>
      <c r="F215" s="163"/>
      <c r="G215" s="33">
        <f>SUM(G216:G222)</f>
        <v>10915900</v>
      </c>
      <c r="H215" s="33">
        <f>SUM(H216:H222)</f>
        <v>10915900</v>
      </c>
    </row>
    <row r="216" spans="1:8" ht="25.5">
      <c r="A216" s="79" t="s">
        <v>117</v>
      </c>
      <c r="B216" s="128" t="s">
        <v>37</v>
      </c>
      <c r="C216" s="48" t="s">
        <v>4</v>
      </c>
      <c r="D216" s="68" t="s">
        <v>2</v>
      </c>
      <c r="E216" s="8" t="s">
        <v>224</v>
      </c>
      <c r="F216" s="175" t="s">
        <v>119</v>
      </c>
      <c r="G216" s="19">
        <v>9300000</v>
      </c>
      <c r="H216" s="19">
        <v>9300000</v>
      </c>
    </row>
    <row r="217" spans="1:8" ht="12.75">
      <c r="A217" s="79" t="s">
        <v>121</v>
      </c>
      <c r="B217" s="128" t="s">
        <v>37</v>
      </c>
      <c r="C217" s="48" t="s">
        <v>4</v>
      </c>
      <c r="D217" s="68" t="s">
        <v>2</v>
      </c>
      <c r="E217" s="8" t="s">
        <v>224</v>
      </c>
      <c r="F217" s="175" t="s">
        <v>120</v>
      </c>
      <c r="G217" s="19">
        <v>109000</v>
      </c>
      <c r="H217" s="19">
        <v>109000</v>
      </c>
    </row>
    <row r="218" spans="1:8" ht="20.25" customHeight="1">
      <c r="A218" s="79" t="s">
        <v>90</v>
      </c>
      <c r="B218" s="128" t="s">
        <v>37</v>
      </c>
      <c r="C218" s="48" t="s">
        <v>4</v>
      </c>
      <c r="D218" s="68" t="s">
        <v>2</v>
      </c>
      <c r="E218" s="8" t="s">
        <v>224</v>
      </c>
      <c r="F218" s="175" t="s">
        <v>92</v>
      </c>
      <c r="G218" s="19"/>
      <c r="H218" s="19"/>
    </row>
    <row r="219" spans="1:8" ht="25.5">
      <c r="A219" s="79" t="s">
        <v>122</v>
      </c>
      <c r="B219" s="128" t="s">
        <v>37</v>
      </c>
      <c r="C219" s="48" t="s">
        <v>4</v>
      </c>
      <c r="D219" s="68" t="s">
        <v>2</v>
      </c>
      <c r="E219" s="8" t="s">
        <v>224</v>
      </c>
      <c r="F219" s="170" t="s">
        <v>93</v>
      </c>
      <c r="G219" s="19">
        <v>1456400</v>
      </c>
      <c r="H219" s="19">
        <v>1456400</v>
      </c>
    </row>
    <row r="220" spans="1:8" ht="63.75">
      <c r="A220" s="79" t="s">
        <v>116</v>
      </c>
      <c r="B220" s="128" t="s">
        <v>37</v>
      </c>
      <c r="C220" s="48" t="s">
        <v>4</v>
      </c>
      <c r="D220" s="68" t="s">
        <v>2</v>
      </c>
      <c r="E220" s="8" t="s">
        <v>224</v>
      </c>
      <c r="F220" s="170" t="s">
        <v>112</v>
      </c>
      <c r="G220" s="19">
        <v>12500</v>
      </c>
      <c r="H220" s="19">
        <v>12500</v>
      </c>
    </row>
    <row r="221" spans="1:8" ht="12.75">
      <c r="A221" s="79" t="s">
        <v>111</v>
      </c>
      <c r="B221" s="128" t="s">
        <v>37</v>
      </c>
      <c r="C221" s="48" t="s">
        <v>4</v>
      </c>
      <c r="D221" s="68" t="s">
        <v>2</v>
      </c>
      <c r="E221" s="8" t="s">
        <v>224</v>
      </c>
      <c r="F221" s="170" t="s">
        <v>114</v>
      </c>
      <c r="G221" s="19">
        <v>26000</v>
      </c>
      <c r="H221" s="19">
        <v>26000</v>
      </c>
    </row>
    <row r="222" spans="1:8" ht="12.75">
      <c r="A222" s="79" t="s">
        <v>113</v>
      </c>
      <c r="B222" s="128" t="s">
        <v>37</v>
      </c>
      <c r="C222" s="48" t="s">
        <v>4</v>
      </c>
      <c r="D222" s="68" t="s">
        <v>2</v>
      </c>
      <c r="E222" s="8" t="s">
        <v>224</v>
      </c>
      <c r="F222" s="170" t="s">
        <v>115</v>
      </c>
      <c r="G222" s="19">
        <v>12000</v>
      </c>
      <c r="H222" s="19">
        <v>12000</v>
      </c>
    </row>
    <row r="223" spans="1:8" ht="12.75">
      <c r="A223" s="268" t="s">
        <v>225</v>
      </c>
      <c r="B223" s="128" t="s">
        <v>37</v>
      </c>
      <c r="C223" s="269" t="s">
        <v>4</v>
      </c>
      <c r="D223" s="266" t="s">
        <v>2</v>
      </c>
      <c r="E223" s="270" t="s">
        <v>227</v>
      </c>
      <c r="F223" s="271"/>
      <c r="G223" s="272">
        <f>G224</f>
        <v>300000</v>
      </c>
      <c r="H223" s="272">
        <f>H224</f>
        <v>300000</v>
      </c>
    </row>
    <row r="224" spans="1:8" ht="25.5">
      <c r="A224" s="254" t="s">
        <v>226</v>
      </c>
      <c r="B224" s="128" t="s">
        <v>37</v>
      </c>
      <c r="C224" s="202" t="s">
        <v>4</v>
      </c>
      <c r="D224" s="203" t="s">
        <v>2</v>
      </c>
      <c r="E224" s="204" t="s">
        <v>228</v>
      </c>
      <c r="F224" s="205"/>
      <c r="G224" s="206">
        <f>G225</f>
        <v>300000</v>
      </c>
      <c r="H224" s="206">
        <f>H225</f>
        <v>300000</v>
      </c>
    </row>
    <row r="225" spans="1:8" ht="25.5">
      <c r="A225" s="79" t="s">
        <v>122</v>
      </c>
      <c r="B225" s="128" t="s">
        <v>37</v>
      </c>
      <c r="C225" s="38" t="s">
        <v>4</v>
      </c>
      <c r="D225" s="68" t="s">
        <v>2</v>
      </c>
      <c r="E225" s="8" t="s">
        <v>228</v>
      </c>
      <c r="F225" s="170" t="s">
        <v>93</v>
      </c>
      <c r="G225" s="19">
        <v>300000</v>
      </c>
      <c r="H225" s="19">
        <v>300000</v>
      </c>
    </row>
    <row r="226" spans="1:8" ht="25.5">
      <c r="A226" s="79" t="s">
        <v>122</v>
      </c>
      <c r="B226" s="128" t="s">
        <v>37</v>
      </c>
      <c r="C226" s="46" t="s">
        <v>4</v>
      </c>
      <c r="D226" s="68" t="s">
        <v>2</v>
      </c>
      <c r="E226" s="8" t="s">
        <v>143</v>
      </c>
      <c r="F226" s="170" t="s">
        <v>93</v>
      </c>
      <c r="G226" s="19"/>
      <c r="H226" s="19"/>
    </row>
    <row r="227" spans="1:8" ht="12.75">
      <c r="A227" s="260" t="s">
        <v>229</v>
      </c>
      <c r="B227" s="128" t="s">
        <v>37</v>
      </c>
      <c r="C227" s="273" t="s">
        <v>4</v>
      </c>
      <c r="D227" s="262" t="s">
        <v>2</v>
      </c>
      <c r="E227" s="266" t="s">
        <v>230</v>
      </c>
      <c r="F227" s="267"/>
      <c r="G227" s="265">
        <f>G228</f>
        <v>300000</v>
      </c>
      <c r="H227" s="265">
        <f>H228</f>
        <v>300000</v>
      </c>
    </row>
    <row r="228" spans="1:8" ht="12.75">
      <c r="A228" s="35" t="s">
        <v>231</v>
      </c>
      <c r="B228" s="128" t="s">
        <v>37</v>
      </c>
      <c r="C228" s="45" t="s">
        <v>4</v>
      </c>
      <c r="D228" s="70" t="s">
        <v>2</v>
      </c>
      <c r="E228" s="32" t="s">
        <v>232</v>
      </c>
      <c r="F228" s="163"/>
      <c r="G228" s="33">
        <f>G229</f>
        <v>300000</v>
      </c>
      <c r="H228" s="33">
        <f>H229</f>
        <v>300000</v>
      </c>
    </row>
    <row r="229" spans="1:8" ht="25.5">
      <c r="A229" s="79" t="s">
        <v>122</v>
      </c>
      <c r="B229" s="128" t="s">
        <v>37</v>
      </c>
      <c r="C229" s="46" t="s">
        <v>4</v>
      </c>
      <c r="D229" s="68" t="s">
        <v>2</v>
      </c>
      <c r="E229" s="8" t="s">
        <v>232</v>
      </c>
      <c r="F229" s="170" t="s">
        <v>93</v>
      </c>
      <c r="G229" s="19">
        <v>300000</v>
      </c>
      <c r="H229" s="19">
        <v>300000</v>
      </c>
    </row>
    <row r="230" spans="1:8" ht="12.75">
      <c r="A230" s="260" t="s">
        <v>210</v>
      </c>
      <c r="B230" s="128" t="s">
        <v>37</v>
      </c>
      <c r="C230" s="273" t="s">
        <v>4</v>
      </c>
      <c r="D230" s="262" t="s">
        <v>2</v>
      </c>
      <c r="E230" s="266" t="s">
        <v>233</v>
      </c>
      <c r="F230" s="267"/>
      <c r="G230" s="265">
        <f>G231</f>
        <v>150000</v>
      </c>
      <c r="H230" s="265">
        <f>H231</f>
        <v>150000</v>
      </c>
    </row>
    <row r="231" spans="1:8" ht="25.5">
      <c r="A231" s="35" t="s">
        <v>234</v>
      </c>
      <c r="B231" s="128" t="s">
        <v>37</v>
      </c>
      <c r="C231" s="45" t="s">
        <v>4</v>
      </c>
      <c r="D231" s="70" t="s">
        <v>2</v>
      </c>
      <c r="E231" s="32" t="s">
        <v>143</v>
      </c>
      <c r="F231" s="163"/>
      <c r="G231" s="33">
        <f>G232</f>
        <v>150000</v>
      </c>
      <c r="H231" s="33">
        <f>H232</f>
        <v>150000</v>
      </c>
    </row>
    <row r="232" spans="1:8" ht="25.5">
      <c r="A232" s="246" t="s">
        <v>122</v>
      </c>
      <c r="B232" s="128" t="s">
        <v>37</v>
      </c>
      <c r="C232" s="223" t="s">
        <v>4</v>
      </c>
      <c r="D232" s="68" t="s">
        <v>2</v>
      </c>
      <c r="E232" s="8" t="s">
        <v>143</v>
      </c>
      <c r="F232" s="170" t="s">
        <v>93</v>
      </c>
      <c r="G232" s="19">
        <v>150000</v>
      </c>
      <c r="H232" s="19">
        <v>150000</v>
      </c>
    </row>
    <row r="233" spans="1:8" ht="12.75">
      <c r="A233" s="274" t="s">
        <v>235</v>
      </c>
      <c r="B233" s="128" t="s">
        <v>37</v>
      </c>
      <c r="C233" s="294" t="s">
        <v>4</v>
      </c>
      <c r="D233" s="262" t="s">
        <v>2</v>
      </c>
      <c r="E233" s="266" t="s">
        <v>237</v>
      </c>
      <c r="F233" s="267"/>
      <c r="G233" s="265">
        <f>G234+G236</f>
        <v>200000</v>
      </c>
      <c r="H233" s="265">
        <f>H234+H236</f>
        <v>200000</v>
      </c>
    </row>
    <row r="234" spans="1:8" ht="17.25" customHeight="1">
      <c r="A234" s="254" t="s">
        <v>236</v>
      </c>
      <c r="B234" s="128" t="s">
        <v>37</v>
      </c>
      <c r="C234" s="65" t="s">
        <v>4</v>
      </c>
      <c r="D234" s="70" t="s">
        <v>2</v>
      </c>
      <c r="E234" s="32" t="s">
        <v>144</v>
      </c>
      <c r="F234" s="163"/>
      <c r="G234" s="33">
        <f>G235</f>
        <v>100000</v>
      </c>
      <c r="H234" s="33">
        <f>H235</f>
        <v>100000</v>
      </c>
    </row>
    <row r="235" spans="1:8" ht="25.5">
      <c r="A235" s="246" t="s">
        <v>122</v>
      </c>
      <c r="B235" s="128" t="s">
        <v>37</v>
      </c>
      <c r="C235" s="223" t="s">
        <v>4</v>
      </c>
      <c r="D235" s="68" t="s">
        <v>2</v>
      </c>
      <c r="E235" s="8" t="s">
        <v>144</v>
      </c>
      <c r="F235" s="170" t="s">
        <v>93</v>
      </c>
      <c r="G235" s="19">
        <v>100000</v>
      </c>
      <c r="H235" s="19">
        <v>100000</v>
      </c>
    </row>
    <row r="236" spans="1:8" ht="25.5">
      <c r="A236" s="209" t="s">
        <v>326</v>
      </c>
      <c r="B236" s="128" t="s">
        <v>37</v>
      </c>
      <c r="C236" s="224" t="s">
        <v>4</v>
      </c>
      <c r="D236" s="212" t="s">
        <v>2</v>
      </c>
      <c r="E236" s="203" t="s">
        <v>325</v>
      </c>
      <c r="F236" s="302"/>
      <c r="G236" s="214">
        <f>G237</f>
        <v>100000</v>
      </c>
      <c r="H236" s="214">
        <f>H237</f>
        <v>100000</v>
      </c>
    </row>
    <row r="237" spans="1:8" ht="25.5">
      <c r="A237" s="79" t="s">
        <v>122</v>
      </c>
      <c r="B237" s="128" t="s">
        <v>37</v>
      </c>
      <c r="C237" s="46" t="s">
        <v>4</v>
      </c>
      <c r="D237" s="68" t="s">
        <v>2</v>
      </c>
      <c r="E237" s="8" t="s">
        <v>325</v>
      </c>
      <c r="F237" s="175" t="s">
        <v>93</v>
      </c>
      <c r="G237" s="19">
        <v>100000</v>
      </c>
      <c r="H237" s="19">
        <v>100000</v>
      </c>
    </row>
    <row r="238" spans="1:8" ht="15.75">
      <c r="A238" s="233" t="s">
        <v>13</v>
      </c>
      <c r="B238" s="129" t="s">
        <v>37</v>
      </c>
      <c r="C238" s="238" t="s">
        <v>7</v>
      </c>
      <c r="D238" s="235"/>
      <c r="E238" s="236"/>
      <c r="F238" s="237"/>
      <c r="G238" s="239">
        <f>G239+G242+G247+G260+G281</f>
        <v>50576500</v>
      </c>
      <c r="H238" s="239">
        <f>H239+H242+H247+H260+H281</f>
        <v>45332500</v>
      </c>
    </row>
    <row r="239" spans="1:8" ht="12.75">
      <c r="A239" s="28" t="s">
        <v>18</v>
      </c>
      <c r="B239" s="128" t="s">
        <v>37</v>
      </c>
      <c r="C239" s="37" t="s">
        <v>7</v>
      </c>
      <c r="D239" s="91" t="s">
        <v>2</v>
      </c>
      <c r="E239" s="7"/>
      <c r="F239" s="162"/>
      <c r="G239" s="20">
        <f>G240</f>
        <v>4000000</v>
      </c>
      <c r="H239" s="20">
        <f>H240</f>
        <v>4000000</v>
      </c>
    </row>
    <row r="240" spans="1:8" ht="12.75">
      <c r="A240" s="35" t="s">
        <v>33</v>
      </c>
      <c r="B240" s="128" t="s">
        <v>37</v>
      </c>
      <c r="C240" s="39" t="s">
        <v>7</v>
      </c>
      <c r="D240" s="70" t="s">
        <v>2</v>
      </c>
      <c r="E240" s="32" t="s">
        <v>308</v>
      </c>
      <c r="F240" s="163"/>
      <c r="G240" s="33">
        <f>G241</f>
        <v>4000000</v>
      </c>
      <c r="H240" s="33">
        <f>H241</f>
        <v>4000000</v>
      </c>
    </row>
    <row r="241" spans="1:8" ht="12.75">
      <c r="A241" s="13" t="s">
        <v>147</v>
      </c>
      <c r="B241" s="128" t="s">
        <v>37</v>
      </c>
      <c r="C241" s="48" t="s">
        <v>7</v>
      </c>
      <c r="D241" s="68" t="s">
        <v>2</v>
      </c>
      <c r="E241" s="8" t="s">
        <v>308</v>
      </c>
      <c r="F241" s="170" t="s">
        <v>148</v>
      </c>
      <c r="G241" s="19">
        <v>4000000</v>
      </c>
      <c r="H241" s="19">
        <v>4000000</v>
      </c>
    </row>
    <row r="242" spans="1:8" ht="12.75">
      <c r="A242" s="28" t="s">
        <v>14</v>
      </c>
      <c r="B242" s="128" t="s">
        <v>37</v>
      </c>
      <c r="C242" s="37" t="s">
        <v>7</v>
      </c>
      <c r="D242" s="91" t="s">
        <v>9</v>
      </c>
      <c r="E242" s="8"/>
      <c r="F242" s="170"/>
      <c r="G242" s="20">
        <f>G243+G245</f>
        <v>23498000</v>
      </c>
      <c r="H242" s="20">
        <f>H243+H245</f>
        <v>20678000</v>
      </c>
    </row>
    <row r="243" spans="1:8" ht="40.5" customHeight="1">
      <c r="A243" s="231" t="s">
        <v>45</v>
      </c>
      <c r="B243" s="128" t="s">
        <v>37</v>
      </c>
      <c r="C243" s="211" t="s">
        <v>7</v>
      </c>
      <c r="D243" s="213" t="s">
        <v>9</v>
      </c>
      <c r="E243" s="203" t="s">
        <v>309</v>
      </c>
      <c r="F243" s="213"/>
      <c r="G243" s="214">
        <f>G244</f>
        <v>22617000</v>
      </c>
      <c r="H243" s="214">
        <f>H244</f>
        <v>19903000</v>
      </c>
    </row>
    <row r="244" spans="1:8" ht="38.25">
      <c r="A244" s="57" t="s">
        <v>130</v>
      </c>
      <c r="B244" s="128" t="s">
        <v>37</v>
      </c>
      <c r="C244" s="38" t="s">
        <v>7</v>
      </c>
      <c r="D244" s="68" t="s">
        <v>9</v>
      </c>
      <c r="E244" s="8" t="s">
        <v>309</v>
      </c>
      <c r="F244" s="170" t="s">
        <v>131</v>
      </c>
      <c r="G244" s="19">
        <v>22617000</v>
      </c>
      <c r="H244" s="19">
        <v>19903000</v>
      </c>
    </row>
    <row r="245" spans="1:8" ht="107.25" customHeight="1">
      <c r="A245" s="230" t="s">
        <v>42</v>
      </c>
      <c r="B245" s="128" t="s">
        <v>37</v>
      </c>
      <c r="C245" s="39" t="s">
        <v>7</v>
      </c>
      <c r="D245" s="70" t="s">
        <v>9</v>
      </c>
      <c r="E245" s="32" t="s">
        <v>310</v>
      </c>
      <c r="F245" s="163"/>
      <c r="G245" s="33">
        <f>G246</f>
        <v>881000</v>
      </c>
      <c r="H245" s="33">
        <f>H246</f>
        <v>775000</v>
      </c>
    </row>
    <row r="246" spans="1:8" ht="25.5">
      <c r="A246" s="13" t="s">
        <v>145</v>
      </c>
      <c r="B246" s="128" t="s">
        <v>37</v>
      </c>
      <c r="C246" s="38" t="s">
        <v>7</v>
      </c>
      <c r="D246" s="68" t="s">
        <v>9</v>
      </c>
      <c r="E246" s="8" t="s">
        <v>310</v>
      </c>
      <c r="F246" s="170" t="s">
        <v>86</v>
      </c>
      <c r="G246" s="23">
        <v>881000</v>
      </c>
      <c r="H246" s="23">
        <v>775000</v>
      </c>
    </row>
    <row r="247" spans="1:8" ht="12.75">
      <c r="A247" s="28" t="s">
        <v>15</v>
      </c>
      <c r="B247" s="128" t="s">
        <v>37</v>
      </c>
      <c r="C247" s="37" t="s">
        <v>7</v>
      </c>
      <c r="D247" s="91" t="s">
        <v>11</v>
      </c>
      <c r="E247" s="8"/>
      <c r="F247" s="170"/>
      <c r="G247" s="20">
        <f>G248+G250+G253+G255+G258</f>
        <v>640000</v>
      </c>
      <c r="H247" s="20">
        <f>H248+H250+H253+H255+H258</f>
        <v>640000</v>
      </c>
    </row>
    <row r="248" spans="1:8" ht="12.75">
      <c r="A248" s="35" t="s">
        <v>179</v>
      </c>
      <c r="B248" s="128" t="s">
        <v>37</v>
      </c>
      <c r="C248" s="39" t="s">
        <v>7</v>
      </c>
      <c r="D248" s="70" t="s">
        <v>11</v>
      </c>
      <c r="E248" s="32" t="s">
        <v>311</v>
      </c>
      <c r="F248" s="163"/>
      <c r="G248" s="33">
        <f>G249</f>
        <v>0</v>
      </c>
      <c r="H248" s="33">
        <f>H249</f>
        <v>0</v>
      </c>
    </row>
    <row r="249" spans="1:8" ht="12.75">
      <c r="A249" s="13" t="s">
        <v>190</v>
      </c>
      <c r="B249" s="128" t="s">
        <v>37</v>
      </c>
      <c r="C249" s="38" t="s">
        <v>7</v>
      </c>
      <c r="D249" s="68" t="s">
        <v>11</v>
      </c>
      <c r="E249" s="8" t="s">
        <v>311</v>
      </c>
      <c r="F249" s="170" t="s">
        <v>189</v>
      </c>
      <c r="G249" s="23"/>
      <c r="H249" s="23"/>
    </row>
    <row r="250" spans="1:8" ht="12.75">
      <c r="A250" s="35" t="s">
        <v>180</v>
      </c>
      <c r="B250" s="128" t="s">
        <v>37</v>
      </c>
      <c r="C250" s="39" t="s">
        <v>7</v>
      </c>
      <c r="D250" s="70" t="s">
        <v>11</v>
      </c>
      <c r="E250" s="32" t="s">
        <v>312</v>
      </c>
      <c r="F250" s="163"/>
      <c r="G250" s="33">
        <f>G251+G252</f>
        <v>0</v>
      </c>
      <c r="H250" s="33">
        <f>H251+H252</f>
        <v>0</v>
      </c>
    </row>
    <row r="251" spans="1:8" ht="12.75">
      <c r="A251" s="13" t="s">
        <v>191</v>
      </c>
      <c r="B251" s="128" t="s">
        <v>37</v>
      </c>
      <c r="C251" s="38" t="s">
        <v>7</v>
      </c>
      <c r="D251" s="68" t="s">
        <v>11</v>
      </c>
      <c r="E251" s="8" t="s">
        <v>312</v>
      </c>
      <c r="F251" s="170" t="s">
        <v>189</v>
      </c>
      <c r="G251" s="19"/>
      <c r="H251" s="19"/>
    </row>
    <row r="252" spans="1:8" ht="12.75">
      <c r="A252" s="13" t="s">
        <v>190</v>
      </c>
      <c r="B252" s="128" t="s">
        <v>37</v>
      </c>
      <c r="C252" s="38" t="s">
        <v>7</v>
      </c>
      <c r="D252" s="68" t="s">
        <v>11</v>
      </c>
      <c r="E252" s="8" t="s">
        <v>312</v>
      </c>
      <c r="F252" s="170" t="s">
        <v>189</v>
      </c>
      <c r="G252" s="23"/>
      <c r="H252" s="23"/>
    </row>
    <row r="253" spans="1:8" ht="12.75">
      <c r="A253" s="35" t="s">
        <v>44</v>
      </c>
      <c r="B253" s="128" t="s">
        <v>37</v>
      </c>
      <c r="C253" s="39" t="s">
        <v>7</v>
      </c>
      <c r="D253" s="70" t="s">
        <v>11</v>
      </c>
      <c r="E253" s="32" t="s">
        <v>349</v>
      </c>
      <c r="F253" s="163"/>
      <c r="G253" s="33">
        <f>G254</f>
        <v>40000</v>
      </c>
      <c r="H253" s="33">
        <f>H254</f>
        <v>40000</v>
      </c>
    </row>
    <row r="254" spans="1:8" ht="25.5">
      <c r="A254" s="13" t="s">
        <v>145</v>
      </c>
      <c r="B254" s="128" t="s">
        <v>37</v>
      </c>
      <c r="C254" s="38" t="s">
        <v>7</v>
      </c>
      <c r="D254" s="68" t="s">
        <v>11</v>
      </c>
      <c r="E254" s="8" t="s">
        <v>349</v>
      </c>
      <c r="F254" s="170" t="s">
        <v>146</v>
      </c>
      <c r="G254" s="23">
        <v>40000</v>
      </c>
      <c r="H254" s="23">
        <v>40000</v>
      </c>
    </row>
    <row r="255" spans="1:8" ht="25.5">
      <c r="A255" s="35" t="s">
        <v>73</v>
      </c>
      <c r="B255" s="128" t="s">
        <v>37</v>
      </c>
      <c r="C255" s="39" t="s">
        <v>7</v>
      </c>
      <c r="D255" s="70" t="s">
        <v>11</v>
      </c>
      <c r="E255" s="32" t="s">
        <v>350</v>
      </c>
      <c r="F255" s="163"/>
      <c r="G255" s="33">
        <f>SUM(G256:G257)</f>
        <v>0</v>
      </c>
      <c r="H255" s="33">
        <f>SUM(H256:H257)</f>
        <v>0</v>
      </c>
    </row>
    <row r="256" spans="1:8" ht="25.5">
      <c r="A256" s="13" t="s">
        <v>145</v>
      </c>
      <c r="B256" s="128" t="s">
        <v>37</v>
      </c>
      <c r="C256" s="48" t="s">
        <v>7</v>
      </c>
      <c r="D256" s="68" t="s">
        <v>11</v>
      </c>
      <c r="E256" s="8" t="s">
        <v>350</v>
      </c>
      <c r="F256" s="170" t="s">
        <v>146</v>
      </c>
      <c r="G256" s="19"/>
      <c r="H256" s="19"/>
    </row>
    <row r="257" spans="1:8" ht="25.5">
      <c r="A257" s="13" t="s">
        <v>145</v>
      </c>
      <c r="B257" s="128" t="s">
        <v>37</v>
      </c>
      <c r="C257" s="48" t="s">
        <v>7</v>
      </c>
      <c r="D257" s="68" t="s">
        <v>11</v>
      </c>
      <c r="E257" s="8" t="s">
        <v>350</v>
      </c>
      <c r="F257" s="251" t="s">
        <v>86</v>
      </c>
      <c r="G257" s="19"/>
      <c r="H257" s="19"/>
    </row>
    <row r="258" spans="1:8" ht="12.75">
      <c r="A258" s="35" t="s">
        <v>239</v>
      </c>
      <c r="B258" s="128" t="s">
        <v>37</v>
      </c>
      <c r="C258" s="50" t="s">
        <v>7</v>
      </c>
      <c r="D258" s="103" t="s">
        <v>11</v>
      </c>
      <c r="E258" s="32" t="s">
        <v>313</v>
      </c>
      <c r="F258" s="32"/>
      <c r="G258" s="33">
        <f>G259</f>
        <v>600000</v>
      </c>
      <c r="H258" s="33">
        <f>H259</f>
        <v>600000</v>
      </c>
    </row>
    <row r="259" spans="1:8" ht="30" customHeight="1">
      <c r="A259" s="13" t="s">
        <v>145</v>
      </c>
      <c r="B259" s="128" t="s">
        <v>37</v>
      </c>
      <c r="C259" s="38" t="s">
        <v>7</v>
      </c>
      <c r="D259" s="68" t="s">
        <v>11</v>
      </c>
      <c r="E259" s="8" t="s">
        <v>313</v>
      </c>
      <c r="F259" s="170" t="s">
        <v>86</v>
      </c>
      <c r="G259" s="80">
        <v>600000</v>
      </c>
      <c r="H259" s="80">
        <v>600000</v>
      </c>
    </row>
    <row r="260" spans="1:8" ht="12.75">
      <c r="A260" s="28" t="s">
        <v>61</v>
      </c>
      <c r="B260" s="128" t="s">
        <v>37</v>
      </c>
      <c r="C260" s="37" t="s">
        <v>7</v>
      </c>
      <c r="D260" s="91" t="s">
        <v>12</v>
      </c>
      <c r="E260" s="11"/>
      <c r="F260" s="189"/>
      <c r="G260" s="20">
        <f>G261+G264+G270+G272+G276+G278</f>
        <v>22238500</v>
      </c>
      <c r="H260" s="20">
        <f>H261+H264+H270+H272+H276+H278</f>
        <v>19814500</v>
      </c>
    </row>
    <row r="261" spans="1:8" ht="55.5" customHeight="1">
      <c r="A261" s="35" t="s">
        <v>83</v>
      </c>
      <c r="B261" s="128" t="s">
        <v>37</v>
      </c>
      <c r="C261" s="45" t="s">
        <v>7</v>
      </c>
      <c r="D261" s="101" t="s">
        <v>12</v>
      </c>
      <c r="E261" s="32" t="s">
        <v>351</v>
      </c>
      <c r="F261" s="183"/>
      <c r="G261" s="33">
        <f>G262+G263</f>
        <v>16821000</v>
      </c>
      <c r="H261" s="33">
        <f>H262+H263</f>
        <v>14906400</v>
      </c>
    </row>
    <row r="262" spans="1:8" ht="25.5">
      <c r="A262" s="13" t="s">
        <v>145</v>
      </c>
      <c r="B262" s="128" t="s">
        <v>37</v>
      </c>
      <c r="C262" s="46" t="s">
        <v>7</v>
      </c>
      <c r="D262" s="102" t="s">
        <v>12</v>
      </c>
      <c r="E262" s="8" t="s">
        <v>351</v>
      </c>
      <c r="F262" s="184" t="s">
        <v>146</v>
      </c>
      <c r="G262" s="19">
        <v>11821000</v>
      </c>
      <c r="H262" s="19">
        <v>10906400</v>
      </c>
    </row>
    <row r="263" spans="1:8" ht="25.5">
      <c r="A263" s="13" t="s">
        <v>132</v>
      </c>
      <c r="B263" s="128" t="s">
        <v>37</v>
      </c>
      <c r="C263" s="46" t="s">
        <v>7</v>
      </c>
      <c r="D263" s="102" t="s">
        <v>12</v>
      </c>
      <c r="E263" s="8" t="s">
        <v>351</v>
      </c>
      <c r="F263" s="184" t="s">
        <v>133</v>
      </c>
      <c r="G263" s="19">
        <v>5000000</v>
      </c>
      <c r="H263" s="19">
        <v>4000000</v>
      </c>
    </row>
    <row r="264" spans="1:8" ht="12.75">
      <c r="A264" s="107" t="s">
        <v>62</v>
      </c>
      <c r="B264" s="128" t="s">
        <v>37</v>
      </c>
      <c r="C264" s="45" t="s">
        <v>7</v>
      </c>
      <c r="D264" s="101" t="s">
        <v>12</v>
      </c>
      <c r="E264" s="32" t="s">
        <v>314</v>
      </c>
      <c r="F264" s="183"/>
      <c r="G264" s="33">
        <f>SUM(G265:G269)</f>
        <v>518000</v>
      </c>
      <c r="H264" s="33">
        <f>SUM(H265:H269)</f>
        <v>495000</v>
      </c>
    </row>
    <row r="265" spans="1:8" ht="12.75">
      <c r="A265" s="79" t="s">
        <v>121</v>
      </c>
      <c r="B265" s="128" t="s">
        <v>37</v>
      </c>
      <c r="C265" s="38" t="s">
        <v>7</v>
      </c>
      <c r="D265" s="68" t="s">
        <v>12</v>
      </c>
      <c r="E265" s="8" t="s">
        <v>314</v>
      </c>
      <c r="F265" s="170" t="s">
        <v>120</v>
      </c>
      <c r="G265" s="19">
        <v>40000</v>
      </c>
      <c r="H265" s="19">
        <v>40000</v>
      </c>
    </row>
    <row r="266" spans="1:8" ht="25.5">
      <c r="A266" s="79" t="s">
        <v>94</v>
      </c>
      <c r="B266" s="128" t="s">
        <v>37</v>
      </c>
      <c r="C266" s="38" t="s">
        <v>7</v>
      </c>
      <c r="D266" s="68" t="s">
        <v>12</v>
      </c>
      <c r="E266" s="8" t="s">
        <v>314</v>
      </c>
      <c r="F266" s="170" t="s">
        <v>95</v>
      </c>
      <c r="G266" s="19">
        <v>430000</v>
      </c>
      <c r="H266" s="19">
        <v>430000</v>
      </c>
    </row>
    <row r="267" spans="1:8" ht="12.75">
      <c r="A267" s="79" t="s">
        <v>102</v>
      </c>
      <c r="B267" s="128" t="s">
        <v>37</v>
      </c>
      <c r="C267" s="38" t="s">
        <v>7</v>
      </c>
      <c r="D267" s="68" t="s">
        <v>12</v>
      </c>
      <c r="E267" s="8" t="s">
        <v>314</v>
      </c>
      <c r="F267" s="170" t="s">
        <v>104</v>
      </c>
      <c r="G267" s="19">
        <v>5000</v>
      </c>
      <c r="H267" s="19">
        <v>5000</v>
      </c>
    </row>
    <row r="268" spans="1:8" ht="21" customHeight="1">
      <c r="A268" s="79" t="s">
        <v>90</v>
      </c>
      <c r="B268" s="128" t="s">
        <v>37</v>
      </c>
      <c r="C268" s="38" t="s">
        <v>7</v>
      </c>
      <c r="D268" s="68" t="s">
        <v>12</v>
      </c>
      <c r="E268" s="8" t="s">
        <v>314</v>
      </c>
      <c r="F268" s="170" t="s">
        <v>92</v>
      </c>
      <c r="G268" s="19">
        <v>2000</v>
      </c>
      <c r="H268" s="19">
        <v>2000</v>
      </c>
    </row>
    <row r="269" spans="1:8" ht="12.75">
      <c r="A269" s="79" t="s">
        <v>91</v>
      </c>
      <c r="B269" s="128" t="s">
        <v>37</v>
      </c>
      <c r="C269" s="38" t="s">
        <v>7</v>
      </c>
      <c r="D269" s="68" t="s">
        <v>12</v>
      </c>
      <c r="E269" s="8" t="s">
        <v>314</v>
      </c>
      <c r="F269" s="170" t="s">
        <v>93</v>
      </c>
      <c r="G269" s="19">
        <v>41000</v>
      </c>
      <c r="H269" s="19">
        <v>18000</v>
      </c>
    </row>
    <row r="270" spans="1:8" ht="38.25">
      <c r="A270" s="58" t="s">
        <v>185</v>
      </c>
      <c r="B270" s="128" t="s">
        <v>37</v>
      </c>
      <c r="C270" s="36" t="s">
        <v>7</v>
      </c>
      <c r="D270" s="166" t="s">
        <v>12</v>
      </c>
      <c r="E270" s="138" t="s">
        <v>315</v>
      </c>
      <c r="F270" s="190"/>
      <c r="G270" s="140">
        <f>G271</f>
        <v>1353500</v>
      </c>
      <c r="H270" s="140">
        <f>H271</f>
        <v>1271100</v>
      </c>
    </row>
    <row r="271" spans="1:8" ht="30" customHeight="1">
      <c r="A271" s="79" t="s">
        <v>186</v>
      </c>
      <c r="B271" s="128" t="s">
        <v>37</v>
      </c>
      <c r="C271" s="51" t="s">
        <v>7</v>
      </c>
      <c r="D271" s="167" t="s">
        <v>12</v>
      </c>
      <c r="E271" s="142" t="s">
        <v>315</v>
      </c>
      <c r="F271" s="187" t="s">
        <v>177</v>
      </c>
      <c r="G271" s="144">
        <v>1353500</v>
      </c>
      <c r="H271" s="144">
        <v>1271100</v>
      </c>
    </row>
    <row r="272" spans="1:8" ht="38.25">
      <c r="A272" s="35" t="s">
        <v>52</v>
      </c>
      <c r="B272" s="128" t="s">
        <v>37</v>
      </c>
      <c r="C272" s="45" t="s">
        <v>7</v>
      </c>
      <c r="D272" s="101" t="s">
        <v>12</v>
      </c>
      <c r="E272" s="32" t="s">
        <v>352</v>
      </c>
      <c r="F272" s="183"/>
      <c r="G272" s="33">
        <f>SUM(G273:G275)</f>
        <v>3546000</v>
      </c>
      <c r="H272" s="33">
        <f>SUM(H273:H275)</f>
        <v>3142000</v>
      </c>
    </row>
    <row r="273" spans="1:8" ht="12.75">
      <c r="A273" s="79" t="s">
        <v>91</v>
      </c>
      <c r="B273" s="128" t="s">
        <v>37</v>
      </c>
      <c r="C273" s="46" t="s">
        <v>7</v>
      </c>
      <c r="D273" s="102" t="s">
        <v>12</v>
      </c>
      <c r="E273" s="8" t="s">
        <v>352</v>
      </c>
      <c r="F273" s="184" t="s">
        <v>93</v>
      </c>
      <c r="G273" s="19">
        <v>100000</v>
      </c>
      <c r="H273" s="19">
        <v>81000</v>
      </c>
    </row>
    <row r="274" spans="1:8" ht="25.5">
      <c r="A274" s="13" t="s">
        <v>145</v>
      </c>
      <c r="B274" s="128" t="s">
        <v>37</v>
      </c>
      <c r="C274" s="46" t="s">
        <v>7</v>
      </c>
      <c r="D274" s="102" t="s">
        <v>12</v>
      </c>
      <c r="E274" s="8" t="s">
        <v>352</v>
      </c>
      <c r="F274" s="184" t="s">
        <v>146</v>
      </c>
      <c r="G274" s="19">
        <v>3264000</v>
      </c>
      <c r="H274" s="19">
        <v>2900000</v>
      </c>
    </row>
    <row r="275" spans="1:8" ht="12.75">
      <c r="A275" s="13" t="s">
        <v>87</v>
      </c>
      <c r="B275" s="128" t="s">
        <v>37</v>
      </c>
      <c r="C275" s="46" t="s">
        <v>149</v>
      </c>
      <c r="D275" s="102" t="s">
        <v>12</v>
      </c>
      <c r="E275" s="8" t="s">
        <v>352</v>
      </c>
      <c r="F275" s="184" t="s">
        <v>86</v>
      </c>
      <c r="G275" s="19">
        <v>182000</v>
      </c>
      <c r="H275" s="19">
        <v>161000</v>
      </c>
    </row>
    <row r="276" spans="1:8" ht="38.25">
      <c r="A276" s="58" t="s">
        <v>39</v>
      </c>
      <c r="B276" s="128" t="s">
        <v>37</v>
      </c>
      <c r="C276" s="36" t="s">
        <v>7</v>
      </c>
      <c r="D276" s="166" t="s">
        <v>12</v>
      </c>
      <c r="E276" s="138" t="s">
        <v>316</v>
      </c>
      <c r="F276" s="190"/>
      <c r="G276" s="140">
        <f>G277</f>
        <v>0</v>
      </c>
      <c r="H276" s="140">
        <f>H277</f>
        <v>0</v>
      </c>
    </row>
    <row r="277" spans="1:8" ht="25.5">
      <c r="A277" s="79" t="s">
        <v>186</v>
      </c>
      <c r="B277" s="128" t="s">
        <v>37</v>
      </c>
      <c r="C277" s="51" t="s">
        <v>7</v>
      </c>
      <c r="D277" s="167" t="s">
        <v>12</v>
      </c>
      <c r="E277" s="142" t="s">
        <v>316</v>
      </c>
      <c r="F277" s="187" t="s">
        <v>177</v>
      </c>
      <c r="G277" s="144"/>
      <c r="H277" s="144"/>
    </row>
    <row r="278" spans="1:8" ht="25.5">
      <c r="A278" s="107" t="s">
        <v>80</v>
      </c>
      <c r="B278" s="128" t="s">
        <v>37</v>
      </c>
      <c r="C278" s="45" t="s">
        <v>7</v>
      </c>
      <c r="D278" s="101" t="s">
        <v>12</v>
      </c>
      <c r="E278" s="32" t="s">
        <v>353</v>
      </c>
      <c r="F278" s="183"/>
      <c r="G278" s="33">
        <f>G279+G280</f>
        <v>0</v>
      </c>
      <c r="H278" s="33">
        <f>H279+H280</f>
        <v>0</v>
      </c>
    </row>
    <row r="279" spans="1:8" ht="12.75">
      <c r="A279" s="79" t="s">
        <v>91</v>
      </c>
      <c r="B279" s="128" t="s">
        <v>37</v>
      </c>
      <c r="C279" s="46" t="s">
        <v>7</v>
      </c>
      <c r="D279" s="102" t="s">
        <v>12</v>
      </c>
      <c r="E279" s="8" t="s">
        <v>353</v>
      </c>
      <c r="F279" s="184" t="s">
        <v>93</v>
      </c>
      <c r="G279" s="19"/>
      <c r="H279" s="19"/>
    </row>
    <row r="280" spans="1:8" ht="12.75">
      <c r="A280" s="13" t="s">
        <v>87</v>
      </c>
      <c r="B280" s="128" t="s">
        <v>37</v>
      </c>
      <c r="C280" s="46" t="s">
        <v>7</v>
      </c>
      <c r="D280" s="102" t="s">
        <v>12</v>
      </c>
      <c r="E280" s="8" t="s">
        <v>353</v>
      </c>
      <c r="F280" s="184" t="s">
        <v>86</v>
      </c>
      <c r="G280" s="19"/>
      <c r="H280" s="19"/>
    </row>
    <row r="281" spans="1:8" ht="12.75">
      <c r="A281" s="28" t="s">
        <v>242</v>
      </c>
      <c r="B281" s="128" t="s">
        <v>37</v>
      </c>
      <c r="C281" s="37" t="s">
        <v>7</v>
      </c>
      <c r="D281" s="91" t="s">
        <v>243</v>
      </c>
      <c r="E281" s="11"/>
      <c r="F281" s="189"/>
      <c r="G281" s="20">
        <f>G282</f>
        <v>200000</v>
      </c>
      <c r="H281" s="20">
        <f>H282</f>
        <v>200000</v>
      </c>
    </row>
    <row r="282" spans="1:8" ht="12.75">
      <c r="A282" s="35" t="s">
        <v>240</v>
      </c>
      <c r="B282" s="128" t="s">
        <v>37</v>
      </c>
      <c r="C282" s="45" t="s">
        <v>7</v>
      </c>
      <c r="D282" s="101" t="s">
        <v>243</v>
      </c>
      <c r="E282" s="32" t="s">
        <v>241</v>
      </c>
      <c r="F282" s="183"/>
      <c r="G282" s="33">
        <f>G283</f>
        <v>200000</v>
      </c>
      <c r="H282" s="33">
        <f>H283</f>
        <v>200000</v>
      </c>
    </row>
    <row r="283" spans="1:8" ht="25.5">
      <c r="A283" s="13" t="s">
        <v>244</v>
      </c>
      <c r="B283" s="128" t="s">
        <v>37</v>
      </c>
      <c r="C283" s="46" t="s">
        <v>7</v>
      </c>
      <c r="D283" s="102" t="s">
        <v>243</v>
      </c>
      <c r="E283" s="8" t="s">
        <v>241</v>
      </c>
      <c r="F283" s="184" t="s">
        <v>182</v>
      </c>
      <c r="G283" s="19">
        <v>200000</v>
      </c>
      <c r="H283" s="19">
        <v>200000</v>
      </c>
    </row>
    <row r="284" spans="1:8" ht="12.75">
      <c r="A284" s="112" t="s">
        <v>63</v>
      </c>
      <c r="B284" s="129" t="s">
        <v>37</v>
      </c>
      <c r="C284" s="84" t="s">
        <v>34</v>
      </c>
      <c r="D284" s="114"/>
      <c r="E284" s="77"/>
      <c r="F284" s="191"/>
      <c r="G284" s="115">
        <f>G285</f>
        <v>350000</v>
      </c>
      <c r="H284" s="115">
        <f>H285</f>
        <v>350000</v>
      </c>
    </row>
    <row r="285" spans="1:8" ht="16.5" customHeight="1">
      <c r="A285" s="116" t="s">
        <v>71</v>
      </c>
      <c r="B285" s="128" t="s">
        <v>37</v>
      </c>
      <c r="C285" s="64" t="s">
        <v>34</v>
      </c>
      <c r="D285" s="99" t="s">
        <v>8</v>
      </c>
      <c r="E285" s="7"/>
      <c r="F285" s="185"/>
      <c r="G285" s="20">
        <f>G286</f>
        <v>350000</v>
      </c>
      <c r="H285" s="20">
        <f>H286</f>
        <v>350000</v>
      </c>
    </row>
    <row r="286" spans="1:8" ht="25.5">
      <c r="A286" s="260" t="s">
        <v>290</v>
      </c>
      <c r="B286" s="128" t="s">
        <v>37</v>
      </c>
      <c r="C286" s="275" t="s">
        <v>34</v>
      </c>
      <c r="D286" s="276" t="s">
        <v>8</v>
      </c>
      <c r="E286" s="266" t="s">
        <v>245</v>
      </c>
      <c r="F286" s="277"/>
      <c r="G286" s="265">
        <f>G287+G290</f>
        <v>350000</v>
      </c>
      <c r="H286" s="265">
        <f>H287+H290</f>
        <v>350000</v>
      </c>
    </row>
    <row r="287" spans="1:8" ht="36" customHeight="1">
      <c r="A287" s="247" t="s">
        <v>246</v>
      </c>
      <c r="B287" s="128" t="s">
        <v>37</v>
      </c>
      <c r="C287" s="62" t="s">
        <v>34</v>
      </c>
      <c r="D287" s="32" t="s">
        <v>8</v>
      </c>
      <c r="E287" s="32" t="s">
        <v>247</v>
      </c>
      <c r="F287" s="188"/>
      <c r="G287" s="33">
        <f>G288</f>
        <v>350000</v>
      </c>
      <c r="H287" s="33">
        <f>H288</f>
        <v>350000</v>
      </c>
    </row>
    <row r="288" spans="1:8" ht="25.5">
      <c r="A288" s="79" t="s">
        <v>181</v>
      </c>
      <c r="B288" s="128" t="s">
        <v>37</v>
      </c>
      <c r="C288" s="38" t="s">
        <v>34</v>
      </c>
      <c r="D288" s="68" t="s">
        <v>8</v>
      </c>
      <c r="E288" s="8" t="s">
        <v>247</v>
      </c>
      <c r="F288" s="170" t="s">
        <v>182</v>
      </c>
      <c r="G288" s="80">
        <v>350000</v>
      </c>
      <c r="H288" s="80">
        <v>350000</v>
      </c>
    </row>
    <row r="289" spans="1:8" ht="12.75">
      <c r="A289" s="35" t="s">
        <v>248</v>
      </c>
      <c r="B289" s="128" t="s">
        <v>37</v>
      </c>
      <c r="C289" s="50" t="s">
        <v>34</v>
      </c>
      <c r="D289" s="103" t="s">
        <v>8</v>
      </c>
      <c r="E289" s="32" t="s">
        <v>250</v>
      </c>
      <c r="F289" s="188"/>
      <c r="G289" s="33">
        <f>G290</f>
        <v>0</v>
      </c>
      <c r="H289" s="33">
        <f>H290</f>
        <v>0</v>
      </c>
    </row>
    <row r="290" spans="1:8" ht="28.5" customHeight="1">
      <c r="A290" s="79" t="s">
        <v>249</v>
      </c>
      <c r="B290" s="128" t="s">
        <v>37</v>
      </c>
      <c r="C290" s="38" t="s">
        <v>34</v>
      </c>
      <c r="D290" s="68" t="s">
        <v>8</v>
      </c>
      <c r="E290" s="8" t="s">
        <v>250</v>
      </c>
      <c r="F290" s="170" t="s">
        <v>251</v>
      </c>
      <c r="G290" s="80"/>
      <c r="H290" s="80"/>
    </row>
    <row r="291" spans="1:8" ht="12.75">
      <c r="A291" s="86" t="s">
        <v>64</v>
      </c>
      <c r="B291" s="129" t="s">
        <v>37</v>
      </c>
      <c r="C291" s="84" t="s">
        <v>6</v>
      </c>
      <c r="D291" s="114"/>
      <c r="E291" s="77"/>
      <c r="F291" s="191"/>
      <c r="G291" s="115">
        <f aca="true" t="shared" si="1" ref="G291:H293">G292</f>
        <v>600000</v>
      </c>
      <c r="H291" s="115">
        <f t="shared" si="1"/>
        <v>600000</v>
      </c>
    </row>
    <row r="292" spans="1:8" ht="12.75">
      <c r="A292" s="116" t="s">
        <v>30</v>
      </c>
      <c r="B292" s="128" t="s">
        <v>37</v>
      </c>
      <c r="C292" s="64" t="s">
        <v>6</v>
      </c>
      <c r="D292" s="99" t="s">
        <v>9</v>
      </c>
      <c r="E292" s="7"/>
      <c r="F292" s="185"/>
      <c r="G292" s="20">
        <f t="shared" si="1"/>
        <v>600000</v>
      </c>
      <c r="H292" s="20">
        <f t="shared" si="1"/>
        <v>600000</v>
      </c>
    </row>
    <row r="293" spans="1:8" ht="25.5">
      <c r="A293" s="157" t="s">
        <v>318</v>
      </c>
      <c r="B293" s="128" t="s">
        <v>37</v>
      </c>
      <c r="C293" s="130" t="s">
        <v>6</v>
      </c>
      <c r="D293" s="96" t="s">
        <v>9</v>
      </c>
      <c r="E293" s="15" t="s">
        <v>317</v>
      </c>
      <c r="F293" s="176"/>
      <c r="G293" s="18">
        <f t="shared" si="1"/>
        <v>600000</v>
      </c>
      <c r="H293" s="18">
        <f t="shared" si="1"/>
        <v>600000</v>
      </c>
    </row>
    <row r="294" spans="1:8" ht="25.5">
      <c r="A294" s="79" t="s">
        <v>181</v>
      </c>
      <c r="B294" s="128" t="s">
        <v>37</v>
      </c>
      <c r="C294" s="38" t="s">
        <v>6</v>
      </c>
      <c r="D294" s="68" t="s">
        <v>9</v>
      </c>
      <c r="E294" s="8" t="s">
        <v>317</v>
      </c>
      <c r="F294" s="170" t="s">
        <v>182</v>
      </c>
      <c r="G294" s="80">
        <v>600000</v>
      </c>
      <c r="H294" s="80">
        <v>600000</v>
      </c>
    </row>
    <row r="295" spans="1:8" ht="15.75">
      <c r="A295" s="121" t="s">
        <v>60</v>
      </c>
      <c r="B295" s="129" t="s">
        <v>37</v>
      </c>
      <c r="C295" s="117" t="s">
        <v>53</v>
      </c>
      <c r="D295" s="119"/>
      <c r="E295" s="118"/>
      <c r="F295" s="160"/>
      <c r="G295" s="120">
        <f aca="true" t="shared" si="2" ref="G295:H297">G296</f>
        <v>2000000</v>
      </c>
      <c r="H295" s="120">
        <f t="shared" si="2"/>
        <v>2000000</v>
      </c>
    </row>
    <row r="296" spans="1:8" ht="12.75">
      <c r="A296" s="122" t="s">
        <v>66</v>
      </c>
      <c r="B296" s="128" t="s">
        <v>37</v>
      </c>
      <c r="C296" s="37" t="s">
        <v>53</v>
      </c>
      <c r="D296" s="88" t="s">
        <v>2</v>
      </c>
      <c r="E296" s="16"/>
      <c r="F296" s="192"/>
      <c r="G296" s="123">
        <f t="shared" si="2"/>
        <v>2000000</v>
      </c>
      <c r="H296" s="123">
        <f t="shared" si="2"/>
        <v>2000000</v>
      </c>
    </row>
    <row r="297" spans="1:8" ht="12.75">
      <c r="A297" s="111" t="s">
        <v>258</v>
      </c>
      <c r="B297" s="128" t="s">
        <v>37</v>
      </c>
      <c r="C297" s="39" t="s">
        <v>53</v>
      </c>
      <c r="D297" s="70" t="s">
        <v>2</v>
      </c>
      <c r="E297" s="32" t="s">
        <v>259</v>
      </c>
      <c r="F297" s="163"/>
      <c r="G297" s="124">
        <f t="shared" si="2"/>
        <v>2000000</v>
      </c>
      <c r="H297" s="124">
        <f t="shared" si="2"/>
        <v>2000000</v>
      </c>
    </row>
    <row r="298" spans="1:8" ht="12.75">
      <c r="A298" s="104" t="s">
        <v>152</v>
      </c>
      <c r="B298" s="128" t="s">
        <v>37</v>
      </c>
      <c r="C298" s="38" t="s">
        <v>53</v>
      </c>
      <c r="D298" s="68" t="s">
        <v>2</v>
      </c>
      <c r="E298" s="8" t="s">
        <v>259</v>
      </c>
      <c r="F298" s="170" t="s">
        <v>153</v>
      </c>
      <c r="G298" s="80">
        <v>2000000</v>
      </c>
      <c r="H298" s="80">
        <v>2000000</v>
      </c>
    </row>
    <row r="299" spans="1:8" ht="25.5">
      <c r="A299" s="86" t="s">
        <v>67</v>
      </c>
      <c r="B299" s="129" t="s">
        <v>37</v>
      </c>
      <c r="C299" s="76" t="s">
        <v>40</v>
      </c>
      <c r="D299" s="97"/>
      <c r="E299" s="77"/>
      <c r="F299" s="161"/>
      <c r="G299" s="115">
        <f>G300</f>
        <v>7024300</v>
      </c>
      <c r="H299" s="115">
        <f>H300</f>
        <v>6452400</v>
      </c>
    </row>
    <row r="300" spans="1:8" ht="25.5">
      <c r="A300" s="59" t="s">
        <v>68</v>
      </c>
      <c r="B300" s="128" t="s">
        <v>37</v>
      </c>
      <c r="C300" s="75" t="s">
        <v>40</v>
      </c>
      <c r="D300" s="168" t="s">
        <v>2</v>
      </c>
      <c r="E300" s="16"/>
      <c r="F300" s="193"/>
      <c r="G300" s="20">
        <f>G301+G303</f>
        <v>7024300</v>
      </c>
      <c r="H300" s="20">
        <f>H301+H303</f>
        <v>6452400</v>
      </c>
    </row>
    <row r="301" spans="1:8" ht="12.75">
      <c r="A301" s="74" t="s">
        <v>47</v>
      </c>
      <c r="B301" s="128" t="s">
        <v>37</v>
      </c>
      <c r="C301" s="71" t="s">
        <v>40</v>
      </c>
      <c r="D301" s="71" t="s">
        <v>2</v>
      </c>
      <c r="E301" s="73" t="s">
        <v>262</v>
      </c>
      <c r="F301" s="194"/>
      <c r="G301" s="33">
        <f>G302</f>
        <v>2000000</v>
      </c>
      <c r="H301" s="33">
        <f>H302</f>
        <v>2000000</v>
      </c>
    </row>
    <row r="302" spans="1:8" ht="12.75">
      <c r="A302" s="87" t="s">
        <v>154</v>
      </c>
      <c r="B302" s="128" t="s">
        <v>37</v>
      </c>
      <c r="C302" s="6" t="s">
        <v>40</v>
      </c>
      <c r="D302" s="89" t="s">
        <v>2</v>
      </c>
      <c r="E302" s="17" t="s">
        <v>262</v>
      </c>
      <c r="F302" s="31" t="s">
        <v>155</v>
      </c>
      <c r="G302" s="24">
        <v>2000000</v>
      </c>
      <c r="H302" s="24">
        <v>2000000</v>
      </c>
    </row>
    <row r="303" spans="1:8" ht="25.5">
      <c r="A303" s="72" t="s">
        <v>46</v>
      </c>
      <c r="B303" s="128" t="s">
        <v>37</v>
      </c>
      <c r="C303" s="71" t="s">
        <v>40</v>
      </c>
      <c r="D303" s="71" t="s">
        <v>2</v>
      </c>
      <c r="E303" s="73" t="s">
        <v>263</v>
      </c>
      <c r="F303" s="194"/>
      <c r="G303" s="33">
        <f>G304</f>
        <v>5024300</v>
      </c>
      <c r="H303" s="33">
        <f>H304</f>
        <v>4452400</v>
      </c>
    </row>
    <row r="304" spans="1:8" ht="13.5" thickBot="1">
      <c r="A304" s="60" t="s">
        <v>154</v>
      </c>
      <c r="B304" s="128" t="s">
        <v>37</v>
      </c>
      <c r="C304" s="67" t="s">
        <v>40</v>
      </c>
      <c r="D304" s="89" t="s">
        <v>2</v>
      </c>
      <c r="E304" s="17" t="s">
        <v>263</v>
      </c>
      <c r="F304" s="31" t="s">
        <v>155</v>
      </c>
      <c r="G304" s="24">
        <v>5024300</v>
      </c>
      <c r="H304" s="24">
        <v>4452400</v>
      </c>
    </row>
    <row r="305" spans="1:8" ht="16.5" thickBot="1">
      <c r="A305" s="240" t="s">
        <v>19</v>
      </c>
      <c r="B305" s="129" t="s">
        <v>37</v>
      </c>
      <c r="C305" s="241"/>
      <c r="D305" s="242"/>
      <c r="E305" s="243"/>
      <c r="F305" s="244"/>
      <c r="G305" s="245">
        <f>G14+G75+G79+G86+G93+G201+G238+G284+G291+G295+G299</f>
        <v>369606250</v>
      </c>
      <c r="H305" s="245">
        <f>H14+H75+H79+H86+H93+H201+H238+H284+H291+H295+H299</f>
        <v>355113350</v>
      </c>
    </row>
  </sheetData>
  <sheetProtection/>
  <mergeCells count="9">
    <mergeCell ref="H7:H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" right="0.17" top="0.17" bottom="0.17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2014-12-22T07:27:25Z</cp:lastPrinted>
  <dcterms:created xsi:type="dcterms:W3CDTF">2004-09-08T10:28:32Z</dcterms:created>
  <dcterms:modified xsi:type="dcterms:W3CDTF">2014-12-27T08:00:56Z</dcterms:modified>
  <cp:category/>
  <cp:version/>
  <cp:contentType/>
  <cp:contentStatus/>
</cp:coreProperties>
</file>